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r\excel\Balanza Comercio exterior\Balanza_comercio_2019\Mayo\"/>
    </mc:Choice>
  </mc:AlternateContent>
  <xr:revisionPtr revIDLastSave="0" documentId="13_ncr:1_{F22714DE-C7A1-48CF-BA2C-0AEDF6AFFD82}" xr6:coauthVersionLast="36" xr6:coauthVersionMax="36" xr10:uidLastSave="{00000000-0000-0000-0000-000000000000}"/>
  <bookViews>
    <workbookView xWindow="-108" yWindow="276" windowWidth="11340" windowHeight="7716" tabRatio="923" xr2:uid="{00000000-000D-0000-FFFF-FFFF0000000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balanza_anuales!$A$1:$H$44</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productos!$A$1:$J$479</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 i="86" l="1"/>
  <c r="K4" i="86"/>
  <c r="K5" i="86" s="1"/>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c r="C57" i="5"/>
  <c r="D57" i="5"/>
  <c r="E57" i="5"/>
  <c r="B58" i="5"/>
  <c r="A58" i="5"/>
  <c r="C58" i="5"/>
  <c r="D58" i="5"/>
  <c r="E58" i="5"/>
  <c r="B59" i="5"/>
  <c r="A59" i="5"/>
  <c r="C59" i="5"/>
  <c r="D59" i="5"/>
  <c r="E59" i="5"/>
  <c r="B60" i="5"/>
  <c r="A60" i="5"/>
  <c r="C60" i="5"/>
  <c r="D60" i="5"/>
  <c r="E60" i="5"/>
  <c r="B61" i="5"/>
  <c r="A61" i="5"/>
  <c r="C61" i="5"/>
  <c r="D61" i="5"/>
  <c r="E61" i="5"/>
  <c r="B62" i="5"/>
  <c r="A62" i="5"/>
  <c r="C62" i="5"/>
  <c r="D62" i="5"/>
  <c r="E62" i="5"/>
  <c r="B63" i="5"/>
  <c r="A63" i="5"/>
  <c r="C63" i="5"/>
  <c r="D63" i="5"/>
  <c r="E63" i="5"/>
  <c r="F63" i="5"/>
  <c r="B64" i="5"/>
  <c r="A64" i="5"/>
  <c r="C64" i="5"/>
  <c r="D64" i="5"/>
  <c r="E64" i="5"/>
  <c r="B65" i="5"/>
  <c r="A65" i="5"/>
  <c r="C65" i="5"/>
  <c r="D65" i="5"/>
  <c r="E65" i="5"/>
  <c r="B66" i="5"/>
  <c r="A66" i="5"/>
  <c r="C66" i="5"/>
  <c r="D66" i="5"/>
  <c r="E66" i="5"/>
  <c r="B67" i="5"/>
  <c r="A67" i="5"/>
  <c r="C67" i="5"/>
  <c r="D67" i="5"/>
  <c r="E67" i="5"/>
  <c r="B68" i="5"/>
  <c r="A68" i="5"/>
  <c r="C68" i="5"/>
  <c r="D68" i="5"/>
  <c r="E68" i="5"/>
  <c r="B69" i="5"/>
  <c r="A69" i="5"/>
  <c r="C69" i="5"/>
  <c r="D69" i="5"/>
  <c r="E69" i="5"/>
  <c r="B70" i="5"/>
  <c r="A70" i="5"/>
  <c r="C70" i="5"/>
  <c r="D70" i="5"/>
  <c r="E70" i="5"/>
  <c r="E56" i="5"/>
  <c r="D56" i="5"/>
  <c r="C56" i="5"/>
  <c r="B56" i="5"/>
  <c r="A56" i="5"/>
  <c r="B8" i="5"/>
  <c r="A8" i="5"/>
  <c r="C8" i="5"/>
  <c r="D8" i="5"/>
  <c r="E8" i="5"/>
  <c r="B9" i="5"/>
  <c r="A9" i="5"/>
  <c r="C9" i="5"/>
  <c r="D9" i="5"/>
  <c r="E9" i="5"/>
  <c r="B10" i="5"/>
  <c r="A10" i="5"/>
  <c r="C10" i="5"/>
  <c r="D10" i="5"/>
  <c r="E10" i="5"/>
  <c r="B11" i="5"/>
  <c r="A11" i="5"/>
  <c r="C11" i="5"/>
  <c r="D11" i="5"/>
  <c r="E11" i="5"/>
  <c r="B12" i="5"/>
  <c r="A12" i="5"/>
  <c r="C12" i="5"/>
  <c r="D12" i="5"/>
  <c r="E12" i="5"/>
  <c r="B13" i="5"/>
  <c r="A13" i="5"/>
  <c r="C13" i="5"/>
  <c r="D13" i="5"/>
  <c r="E13" i="5"/>
  <c r="F13" i="5"/>
  <c r="B14" i="5"/>
  <c r="A14" i="5"/>
  <c r="C14" i="5"/>
  <c r="D14" i="5"/>
  <c r="E14" i="5"/>
  <c r="B15" i="5"/>
  <c r="A15" i="5"/>
  <c r="C15" i="5"/>
  <c r="D15" i="5"/>
  <c r="E15" i="5"/>
  <c r="B16" i="5"/>
  <c r="A16" i="5"/>
  <c r="C16" i="5"/>
  <c r="D16" i="5"/>
  <c r="E16" i="5"/>
  <c r="B17" i="5"/>
  <c r="A17" i="5"/>
  <c r="C17" i="5"/>
  <c r="D17" i="5"/>
  <c r="E17" i="5"/>
  <c r="B18" i="5"/>
  <c r="A18" i="5"/>
  <c r="C18" i="5"/>
  <c r="D18" i="5"/>
  <c r="E18" i="5"/>
  <c r="B19" i="5"/>
  <c r="A19" i="5"/>
  <c r="C19" i="5"/>
  <c r="D19" i="5"/>
  <c r="E19" i="5"/>
  <c r="B20" i="5"/>
  <c r="A20" i="5"/>
  <c r="C20" i="5"/>
  <c r="D20" i="5"/>
  <c r="E20" i="5"/>
  <c r="B21" i="5"/>
  <c r="A21" i="5"/>
  <c r="C21" i="5"/>
  <c r="D21" i="5"/>
  <c r="E21" i="5"/>
  <c r="C7" i="5"/>
  <c r="B7" i="5"/>
  <c r="A7" i="5"/>
  <c r="E7" i="5"/>
  <c r="D7" i="5"/>
  <c r="F21" i="5"/>
  <c r="F19" i="5"/>
  <c r="F9" i="5"/>
  <c r="F69" i="5"/>
  <c r="F67" i="5"/>
  <c r="F65" i="5"/>
  <c r="F20" i="5"/>
  <c r="F14" i="5"/>
  <c r="F12" i="5"/>
  <c r="F10" i="5"/>
  <c r="F8" i="5"/>
  <c r="F70" i="5"/>
  <c r="F64" i="5"/>
  <c r="F60" i="5"/>
  <c r="F58" i="5"/>
  <c r="F56" i="5"/>
  <c r="F7" i="5"/>
  <c r="F16" i="5"/>
  <c r="F66" i="5"/>
  <c r="F61" i="5"/>
  <c r="F59" i="5"/>
  <c r="F17" i="5"/>
  <c r="F15" i="5"/>
  <c r="F18" i="5"/>
  <c r="F62" i="5"/>
  <c r="F57" i="5"/>
  <c r="F68" i="5"/>
  <c r="F11" i="5"/>
  <c r="E72" i="5"/>
  <c r="G61" i="5"/>
  <c r="E5" i="5"/>
  <c r="E54" i="5"/>
  <c r="C23" i="5"/>
  <c r="C22" i="5"/>
  <c r="D23" i="5"/>
  <c r="D22" i="5"/>
  <c r="G59" i="5"/>
  <c r="G5" i="5"/>
  <c r="G54" i="5"/>
  <c r="D54" i="5"/>
  <c r="D5" i="5"/>
  <c r="D72" i="5"/>
  <c r="D71" i="5"/>
  <c r="G63" i="5"/>
  <c r="C72" i="5"/>
  <c r="C71" i="5"/>
  <c r="G68" i="5"/>
  <c r="G65" i="5"/>
  <c r="G72" i="5"/>
  <c r="G69" i="5"/>
  <c r="E23" i="5"/>
  <c r="G57" i="5"/>
  <c r="C4" i="5"/>
  <c r="C53" i="5"/>
  <c r="G66" i="5"/>
  <c r="G67" i="5"/>
  <c r="G60" i="5"/>
  <c r="G62" i="5"/>
  <c r="G70" i="5"/>
  <c r="E71" i="5"/>
  <c r="G56" i="5"/>
  <c r="G64" i="5"/>
  <c r="G58" i="5"/>
  <c r="F72" i="5"/>
  <c r="G15" i="5"/>
  <c r="G16" i="5"/>
  <c r="G12" i="5"/>
  <c r="G18" i="5"/>
  <c r="G23" i="5"/>
  <c r="G8" i="5"/>
  <c r="G14" i="5"/>
  <c r="E22" i="5"/>
  <c r="G17" i="5"/>
  <c r="G9" i="5"/>
  <c r="G13" i="5"/>
  <c r="G20" i="5"/>
  <c r="G7" i="5"/>
  <c r="G10" i="5"/>
  <c r="G21" i="5"/>
  <c r="G19" i="5"/>
  <c r="G11" i="5"/>
  <c r="F23" i="5"/>
  <c r="D4" i="5"/>
  <c r="D53" i="5"/>
  <c r="F71" i="5"/>
  <c r="G71" i="5"/>
  <c r="F5" i="5"/>
  <c r="F54" i="5"/>
  <c r="F22" i="5"/>
  <c r="G22" i="5"/>
</calcChain>
</file>

<file path=xl/sharedStrings.xml><?xml version="1.0" encoding="utf-8"?>
<sst xmlns="http://schemas.openxmlformats.org/spreadsheetml/2006/main" count="970" uniqueCount="523">
  <si>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</si>
  <si>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</si>
  <si>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</si>
  <si>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</si>
  <si>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</si>
  <si>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</si>
  <si>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</si>
  <si>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</si>
  <si>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</si>
  <si>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</si>
  <si>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</si>
  <si>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</si>
  <si>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</si>
  <si>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</si>
  <si>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</si>
  <si>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</si>
  <si>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</si>
  <si>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</si>
  <si>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</si>
  <si>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</si>
  <si>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</si>
  <si>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</si>
  <si>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</si>
  <si>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</si>
  <si>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</si>
  <si>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</si>
  <si>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</si>
  <si>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</si>
  <si>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</si>
  <si>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</si>
  <si>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</si>
  <si>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</si>
  <si>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</si>
  <si>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</si>
  <si>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</si>
  <si>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</si>
  <si>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</si>
  <si>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</si>
  <si>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</si>
  <si>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</si>
  <si>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</si>
  <si>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</si>
  <si>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</si>
  <si>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</si>
  <si>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</si>
  <si>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</si>
  <si>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</si>
  <si>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</si>
  <si>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</si>
  <si>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</si>
  <si>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</si>
  <si>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</si>
  <si>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</si>
  <si>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</si>
  <si>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</si>
  <si>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</si>
  <si>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</si>
  <si>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</si>
  <si>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</si>
  <si>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</si>
  <si>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</si>
  <si>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</si>
  <si>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</si>
  <si>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</si>
  <si>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</si>
  <si>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</si>
  <si>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</si>
  <si>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</si>
  <si>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</si>
  <si>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</si>
  <si>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</si>
  <si>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</si>
  <si>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</si>
  <si>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</si>
  <si>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</si>
  <si>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</si>
  <si>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</si>
  <si>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</si>
  <si>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</si>
  <si>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</si>
  <si>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</si>
  <si>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</si>
  <si>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</si>
  <si>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</si>
  <si>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</si>
  <si>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</si>
  <si>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</si>
  <si>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</si>
  <si>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</si>
  <si>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</si>
  <si>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</si>
  <si>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</si>
  <si>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</si>
  <si>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</si>
  <si>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</si>
  <si>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</si>
  <si>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</si>
  <si>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</si>
  <si>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</si>
  <si>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</si>
  <si>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</si>
  <si>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</si>
  <si>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</si>
  <si>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</si>
  <si>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</si>
  <si>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</si>
  <si>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</si>
  <si>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</si>
  <si>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</si>
  <si>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</si>
  <si>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</si>
  <si>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</si>
  <si>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</si>
  <si>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</si>
  <si>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</si>
  <si>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</si>
  <si>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</si>
  <si>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</si>
  <si>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</si>
  <si>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</si>
  <si>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</si>
  <si>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</si>
  <si>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</si>
  <si>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</si>
  <si>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</si>
  <si>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</si>
  <si>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</si>
  <si>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</si>
  <si>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</si>
  <si>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</si>
  <si>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</si>
  <si>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</si>
  <si>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</si>
  <si>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</si>
  <si>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</si>
  <si>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</si>
  <si>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</si>
  <si>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</si>
  <si>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</si>
  <si>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</si>
  <si>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</si>
  <si>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</si>
  <si>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</si>
  <si>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</si>
  <si>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</si>
  <si>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</si>
  <si>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</si>
  <si>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</si>
  <si>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</si>
  <si>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</si>
  <si>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</si>
  <si>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</si>
  <si>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</si>
  <si>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</si>
  <si>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</si>
  <si>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</si>
  <si>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</si>
  <si>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</si>
  <si>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</si>
  <si>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</si>
  <si>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</si>
  <si>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</si>
  <si>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</si>
  <si>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</si>
  <si>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</si>
  <si>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</si>
  <si>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</si>
  <si>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</si>
  <si>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</si>
  <si>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</si>
  <si>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</si>
  <si>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</si>
  <si>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</si>
  <si>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</si>
  <si>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</si>
  <si>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</si>
  <si>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</si>
  <si>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</si>
  <si>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</si>
  <si>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</si>
  <si>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</si>
  <si>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</si>
  <si>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</si>
  <si>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</si>
  <si>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</si>
  <si>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</si>
  <si>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</si>
  <si>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</si>
  <si>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</si>
  <si>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</si>
  <si>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</si>
  <si>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</si>
  <si>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</si>
  <si>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</si>
  <si>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</si>
  <si>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</si>
  <si>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</si>
  <si>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</si>
  <si>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</si>
  <si>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</si>
  <si>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</si>
  <si>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</si>
  <si>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</si>
  <si>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</si>
  <si>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</si>
  <si>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</si>
  <si>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</si>
  <si>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</si>
  <si>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</si>
  <si>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</si>
  <si>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</si>
  <si>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</si>
  <si>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</si>
  <si>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</si>
  <si>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</si>
  <si>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</si>
  <si>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</si>
  <si>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</si>
  <si>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</si>
  <si>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</si>
  <si>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</si>
  <si>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</si>
  <si>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</si>
  <si>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</si>
  <si>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</si>
  <si>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</si>
  <si>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</si>
  <si>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</si>
  <si>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</si>
  <si>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</si>
  <si>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</si>
  <si>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</si>
  <si>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</si>
  <si>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</si>
  <si>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</si>
  <si>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</si>
  <si>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</si>
  <si>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</si>
  <si>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</si>
  <si>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</si>
  <si>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</si>
  <si>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</si>
  <si>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</si>
  <si>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</si>
  <si>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</si>
  <si>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</si>
  <si>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</si>
  <si>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</si>
  <si>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</si>
  <si>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</si>
  <si>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</si>
  <si>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</si>
  <si>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</si>
  <si>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</si>
  <si>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</si>
  <si>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</si>
  <si>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</si>
  <si>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</si>
  <si>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</si>
  <si>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</si>
  <si>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</si>
  <si>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</si>
  <si>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</si>
  <si>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</si>
  <si>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</si>
  <si>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</si>
  <si>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</si>
  <si>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</si>
  <si>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</si>
  <si>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</si>
  <si>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</si>
  <si>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</si>
  <si>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</si>
  <si>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</si>
  <si>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</si>
  <si>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</si>
  <si>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</si>
  <si>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</si>
  <si>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</si>
  <si>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</si>
  <si>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</si>
  <si>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</si>
  <si>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</si>
  <si>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</si>
  <si>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</si>
  <si>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</si>
  <si>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</si>
  <si>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</si>
  <si>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</si>
  <si>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</si>
  <si>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</si>
  <si>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</si>
  <si>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</si>
  <si>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</si>
  <si>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</si>
  <si>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</si>
  <si>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</si>
  <si>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</si>
  <si>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</si>
  <si>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</si>
  <si>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</si>
  <si>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</si>
  <si>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</si>
  <si>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</si>
  <si>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</si>
  <si>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</si>
  <si>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</si>
  <si>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</si>
  <si>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</si>
  <si>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</si>
  <si>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</si>
  <si>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</si>
  <si>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</si>
  <si>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</si>
  <si>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</si>
  <si>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</si>
  <si>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</si>
  <si>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</si>
  <si>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</si>
  <si>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</si>
  <si>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</si>
  <si>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</si>
  <si>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</si>
  <si>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</si>
  <si>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</si>
  <si>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</si>
  <si>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</si>
  <si>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</si>
  <si>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</si>
  <si>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</si>
  <si>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</si>
  <si>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</si>
  <si>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</si>
  <si>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</si>
  <si>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</si>
  <si>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</si>
  <si>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</si>
  <si>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</si>
  <si>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</si>
  <si>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</si>
  <si>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</si>
  <si>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</si>
  <si>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</si>
  <si>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</si>
  <si>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</si>
  <si>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</si>
  <si>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</si>
  <si>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</si>
  <si>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</si>
  <si>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</si>
  <si>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</si>
  <si>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</si>
  <si>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</si>
  <si>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</si>
  <si>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</si>
  <si>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</si>
  <si>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</si>
  <si>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</si>
  <si>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</si>
  <si>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</si>
  <si>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</si>
  <si>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</si>
  <si>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</si>
  <si>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</si>
  <si>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</si>
  <si>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</si>
  <si>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</si>
  <si>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</si>
  <si>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</si>
  <si>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</si>
  <si>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</si>
  <si>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</si>
  <si>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</si>
  <si>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</si>
  <si>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</si>
  <si>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</si>
  <si>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</si>
  <si>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</si>
  <si>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</si>
  <si>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</si>
  <si>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</si>
  <si>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</si>
  <si>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</si>
  <si>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</si>
  <si>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</si>
  <si>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</si>
  <si>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Las demás semillas</t>
  </si>
  <si>
    <t>Maquinaria (unidades)</t>
  </si>
  <si>
    <t>UE ( 28 )</t>
  </si>
  <si>
    <t>Miel</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</si>
  <si>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</si>
  <si>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</si>
  <si>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</si>
  <si>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</si>
  <si>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</si>
  <si>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</si>
  <si>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</si>
  <si>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</si>
  <si>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</si>
  <si>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</si>
  <si>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</si>
  <si>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</si>
  <si>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</si>
  <si>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</si>
  <si>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</si>
  <si>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</si>
  <si>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</si>
  <si>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</si>
  <si>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</si>
  <si>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</si>
  <si>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</si>
  <si>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</si>
  <si>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</si>
  <si>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</si>
  <si>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</si>
  <si>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</si>
  <si>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</si>
  <si>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</si>
  <si>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</si>
  <si>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</si>
  <si>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</si>
  <si>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</si>
  <si>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</si>
  <si>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</si>
  <si>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</si>
  <si>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</si>
  <si>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</si>
  <si>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</si>
  <si>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</si>
  <si>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</si>
  <si>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</si>
  <si>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</si>
  <si>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</si>
  <si>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</si>
  <si>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</si>
  <si>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</si>
  <si>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</si>
  <si>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</si>
  <si>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</si>
  <si>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</si>
  <si>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</si>
  <si>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</si>
  <si>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</si>
  <si>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</si>
  <si>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</si>
  <si>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</si>
  <si>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</si>
  <si>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</si>
  <si>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</si>
  <si>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</si>
  <si>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</si>
  <si>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</si>
  <si>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</si>
  <si>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</si>
  <si>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</si>
  <si>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 xml:space="preserve">  Cobre</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</si>
  <si>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</si>
  <si>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</si>
  <si>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</si>
  <si>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</si>
  <si>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</si>
  <si>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</si>
  <si>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</si>
  <si>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</si>
  <si>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</si>
  <si>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</si>
  <si>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</si>
  <si>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</si>
  <si>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</si>
  <si>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</si>
  <si>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</si>
  <si>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 xml:space="preserve"> * Valores 2019 con ajuste parcial de informes de variación de valor (IVV). Estos valores se irán ajustando en los próximos meses y en algunos casos difieren del Banco Central  por proyecciones de IVV</t>
  </si>
  <si>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</si>
  <si>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</si>
  <si>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</si>
  <si>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</si>
  <si>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</si>
  <si>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</si>
  <si>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</si>
  <si>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</si>
  <si>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</si>
  <si>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</si>
  <si>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</si>
  <si>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</si>
  <si>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</si>
  <si>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</si>
  <si>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</si>
  <si>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</si>
  <si>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</si>
  <si>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</si>
  <si>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</si>
  <si>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</si>
  <si>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</si>
  <si>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</si>
  <si>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</si>
  <si>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</si>
  <si>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</si>
  <si>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</si>
  <si>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Central incluye jugos de frutas y hortalizas</t>
  </si>
  <si>
    <t>Central no incluye   rosa mosquetas</t>
  </si>
  <si>
    <t>Central incluye mostos en granel</t>
  </si>
  <si>
    <t>Mostos</t>
  </si>
  <si>
    <t xml:space="preserve">Central incluye todo en embotellado vinos con frutas vermut </t>
  </si>
  <si>
    <r>
      <rPr>
        <i/>
        <sz val="8"/>
        <rFont val="Arial"/>
        <family val="2"/>
      </rPr>
      <t>Fuente</t>
    </r>
    <r>
      <rPr>
        <sz val="8"/>
        <rFont val="Arial"/>
        <family val="2"/>
      </rPr>
      <t xml:space="preserve">: elaborado por Odepa con información del Servicio Nacional de Aduanas.   </t>
    </r>
  </si>
  <si>
    <t>Avance mensual  enero a  mayo  de  2019</t>
  </si>
  <si>
    <t xml:space="preserve">          Junio 2019</t>
  </si>
  <si>
    <t>Avance mensual enero - mayo 2019</t>
  </si>
  <si>
    <t>enero - mayo</t>
  </si>
  <si>
    <t>2019-2018</t>
  </si>
  <si>
    <t>ene-may</t>
  </si>
  <si>
    <t>ene-may 15</t>
  </si>
  <si>
    <t>ene-may 16</t>
  </si>
  <si>
    <t>ene-may 17</t>
  </si>
  <si>
    <t>ene-may 18</t>
  </si>
  <si>
    <t>ene-may 19</t>
  </si>
  <si>
    <t>2018-17</t>
  </si>
  <si>
    <t>ene-may 2018</t>
  </si>
  <si>
    <t>ene-may 2019</t>
  </si>
  <si>
    <t>Var. (%)   2019/2018</t>
  </si>
  <si>
    <t>Var % 19/18</t>
  </si>
  <si>
    <t>Partc. 2019</t>
  </si>
  <si>
    <t>enero - mayo*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</si>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</sst>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0.000"/>
    <numFmt numFmtId="172" formatCode="#,##0.0000"/>
    <numFmt numFmtId="173" formatCode="yyyy"/>
    <numFmt numFmtId="174"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E0FFFF"/>
        <bgColor indexed="64"/>
      </patternFill>
    </fill>
  </fills>
  <borders count="28">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390">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171"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41" fontId="1" fillId="0" borderId="0" xfId="0" applyNumberFormat="1" applyFont="1" applyFill="1" applyBorder="1"/>
    <xf numFmtId="41" fontId="1" fillId="0" borderId="0" xfId="0" applyNumberFormat="1" applyFont="1" applyFill="1" applyBorder="1" applyAlignment="1">
      <alignment horizontal="left"/>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0" fontId="56" fillId="0" borderId="0" xfId="0" applyFont="1" applyFill="1" applyBorder="1" applyAlignment="1">
      <alignment horizontal="left"/>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41" fontId="57" fillId="0" borderId="0" xfId="0" applyNumberFormat="1" applyFont="1" applyFill="1" applyAlignment="1">
      <alignment horizontal="right" vertical="center"/>
    </xf>
    <xf numFmtId="41" fontId="39" fillId="0" borderId="0" xfId="0" applyNumberFormat="1" applyFont="1" applyFill="1" applyBorder="1"/>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173" fontId="58" fillId="38" borderId="0" xfId="0" applyNumberFormat="1" applyFont="1" applyFill="1" applyBorder="1" applyAlignment="1">
      <alignment wrapText="1"/>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0" fontId="50" fillId="0" borderId="0" xfId="69"/>
    <xf numFmtId="174"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167" fontId="3" fillId="0" borderId="0" xfId="58" applyNumberFormat="1" applyFont="1" applyFill="1" applyAlignment="1">
      <alignment horizontal="right" vertical="center"/>
    </xf>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168" fontId="3" fillId="0" borderId="0" xfId="0" applyNumberFormat="1" applyFont="1" applyFill="1" applyAlignment="1">
      <alignment horizontal="left" vertical="center"/>
    </xf>
    <xf numFmtId="168" fontId="3" fillId="35" borderId="0" xfId="0" applyNumberFormat="1" applyFont="1" applyFill="1" applyAlignment="1">
      <alignment horizontal="left" vertic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balanza_periodos!$O$27</c:f>
              <c:strCache>
                <c:ptCount val="1"/>
                <c:pt idx="0">
                  <c:v>Agrícola</c:v>
                </c:pt>
              </c:strCache>
            </c:strRef>
          </c:tx>
          <c:cat>
            <c:strRef>
              <c:f>balanza_periodos!$N$28:$N$32</c:f>
              <c:strCache>
                <c:ptCount val="5"/>
                <c:pt idx="0">
                  <c:v>ene-may 15</c:v>
                </c:pt>
                <c:pt idx="1">
                  <c:v>ene-may 16</c:v>
                </c:pt>
                <c:pt idx="2">
                  <c:v>ene-may 17</c:v>
                </c:pt>
                <c:pt idx="3">
                  <c:v>ene-may 18</c:v>
                </c:pt>
                <c:pt idx="4">
                  <c:v>ene-may 19</c:v>
                </c:pt>
              </c:strCache>
            </c:strRef>
          </c:cat>
          <c:val>
            <c:numRef>
              <c:f>balanza_periodos!$O$28:$O$32</c:f>
              <c:numCache>
                <c:formatCode>_-* #,##0\ _p_t_a_-;\-* #,##0\ _p_t_a_-;_-* "-"??\ _p_t_a_-;_-@_-</c:formatCode>
                <c:ptCount val="5"/>
                <c:pt idx="0">
                  <c:v>3112851</c:v>
                </c:pt>
                <c:pt idx="1">
                  <c:v>3547209</c:v>
                </c:pt>
                <c:pt idx="2">
                  <c:v>3130159</c:v>
                </c:pt>
                <c:pt idx="3">
                  <c:v>3710198</c:v>
                </c:pt>
                <c:pt idx="4">
                  <c:v>3392812</c:v>
                </c:pt>
              </c:numCache>
            </c:numRef>
          </c:val>
          <c:smooth val="0"/>
          <c:extLst>
            <c:ext xmlns:c16="http://schemas.microsoft.com/office/drawing/2014/chart" uri="{C3380CC4-5D6E-409C-BE32-E72D297353CC}">
              <c16:uniqueId val="{00000000-B6F2-43D3-A326-C07583E4992F}"/>
            </c:ext>
          </c:extLst>
        </c:ser>
        <c:ser>
          <c:idx val="1"/>
          <c:order val="1"/>
          <c:tx>
            <c:strRef>
              <c:f>balanza_periodos!$P$27</c:f>
              <c:strCache>
                <c:ptCount val="1"/>
                <c:pt idx="0">
                  <c:v>Pecuario</c:v>
                </c:pt>
              </c:strCache>
            </c:strRef>
          </c:tx>
          <c:cat>
            <c:strRef>
              <c:f>balanza_periodos!$N$28:$N$32</c:f>
              <c:strCache>
                <c:ptCount val="5"/>
                <c:pt idx="0">
                  <c:v>ene-may 15</c:v>
                </c:pt>
                <c:pt idx="1">
                  <c:v>ene-may 16</c:v>
                </c:pt>
                <c:pt idx="2">
                  <c:v>ene-may 17</c:v>
                </c:pt>
                <c:pt idx="3">
                  <c:v>ene-may 18</c:v>
                </c:pt>
                <c:pt idx="4">
                  <c:v>ene-may 19</c:v>
                </c:pt>
              </c:strCache>
            </c:strRef>
          </c:cat>
          <c:val>
            <c:numRef>
              <c:f>balanza_periodos!$P$28:$P$32</c:f>
              <c:numCache>
                <c:formatCode>_-* #,##0\ _p_t_a_-;\-* #,##0\ _p_t_a_-;_-* "-"??\ _p_t_a_-;_-@_-</c:formatCode>
                <c:ptCount val="5"/>
                <c:pt idx="0">
                  <c:v>-6820</c:v>
                </c:pt>
                <c:pt idx="1">
                  <c:v>-68542</c:v>
                </c:pt>
                <c:pt idx="2">
                  <c:v>-259752</c:v>
                </c:pt>
                <c:pt idx="3">
                  <c:v>-264570</c:v>
                </c:pt>
                <c:pt idx="4">
                  <c:v>-272441</c:v>
                </c:pt>
              </c:numCache>
            </c:numRef>
          </c:val>
          <c:smooth val="0"/>
          <c:extLst>
            <c:ext xmlns:c16="http://schemas.microsoft.com/office/drawing/2014/chart" uri="{C3380CC4-5D6E-409C-BE32-E72D297353CC}">
              <c16:uniqueId val="{00000001-B6F2-43D3-A326-C07583E4992F}"/>
            </c:ext>
          </c:extLst>
        </c:ser>
        <c:ser>
          <c:idx val="2"/>
          <c:order val="2"/>
          <c:tx>
            <c:strRef>
              <c:f>balanza_periodos!$Q$27</c:f>
              <c:strCache>
                <c:ptCount val="1"/>
                <c:pt idx="0">
                  <c:v>Forestal</c:v>
                </c:pt>
              </c:strCache>
            </c:strRef>
          </c:tx>
          <c:cat>
            <c:strRef>
              <c:f>balanza_periodos!$N$28:$N$32</c:f>
              <c:strCache>
                <c:ptCount val="5"/>
                <c:pt idx="0">
                  <c:v>ene-may 15</c:v>
                </c:pt>
                <c:pt idx="1">
                  <c:v>ene-may 16</c:v>
                </c:pt>
                <c:pt idx="2">
                  <c:v>ene-may 17</c:v>
                </c:pt>
                <c:pt idx="3">
                  <c:v>ene-may 18</c:v>
                </c:pt>
                <c:pt idx="4">
                  <c:v>ene-may 19</c:v>
                </c:pt>
              </c:strCache>
            </c:strRef>
          </c:cat>
          <c:val>
            <c:numRef>
              <c:f>balanza_periodos!$Q$28:$Q$32</c:f>
              <c:numCache>
                <c:formatCode>_-* #,##0\ _p_t_a_-;\-* #,##0\ _p_t_a_-;_-* "-"??\ _p_t_a_-;_-@_-</c:formatCode>
                <c:ptCount val="5"/>
                <c:pt idx="0">
                  <c:v>1930982</c:v>
                </c:pt>
                <c:pt idx="1">
                  <c:v>1858509</c:v>
                </c:pt>
                <c:pt idx="2">
                  <c:v>1838353</c:v>
                </c:pt>
                <c:pt idx="3">
                  <c:v>2347472</c:v>
                </c:pt>
                <c:pt idx="4">
                  <c:v>2213743</c:v>
                </c:pt>
              </c:numCache>
            </c:numRef>
          </c:val>
          <c:smooth val="0"/>
          <c:extLst>
            <c:ext xmlns:c16="http://schemas.microsoft.com/office/drawing/2014/chart" uri="{C3380CC4-5D6E-409C-BE32-E72D297353CC}">
              <c16:uniqueId val="{00000002-B6F2-43D3-A326-C07583E4992F}"/>
            </c:ext>
          </c:extLst>
        </c:ser>
        <c:ser>
          <c:idx val="3"/>
          <c:order val="3"/>
          <c:tx>
            <c:strRef>
              <c:f>balanza_periodos!$R$27</c:f>
              <c:strCache>
                <c:ptCount val="1"/>
                <c:pt idx="0">
                  <c:v>Total</c:v>
                </c:pt>
              </c:strCache>
            </c:strRef>
          </c:tx>
          <c:cat>
            <c:strRef>
              <c:f>balanza_periodos!$N$28:$N$32</c:f>
              <c:strCache>
                <c:ptCount val="5"/>
                <c:pt idx="0">
                  <c:v>ene-may 15</c:v>
                </c:pt>
                <c:pt idx="1">
                  <c:v>ene-may 16</c:v>
                </c:pt>
                <c:pt idx="2">
                  <c:v>ene-may 17</c:v>
                </c:pt>
                <c:pt idx="3">
                  <c:v>ene-may 18</c:v>
                </c:pt>
                <c:pt idx="4">
                  <c:v>ene-may 19</c:v>
                </c:pt>
              </c:strCache>
            </c:strRef>
          </c:cat>
          <c:val>
            <c:numRef>
              <c:f>balanza_periodos!$R$28:$R$32</c:f>
              <c:numCache>
                <c:formatCode>_-* #,##0\ _p_t_a_-;\-* #,##0\ _p_t_a_-;_-* "-"??\ _p_t_a_-;_-@_-</c:formatCode>
                <c:ptCount val="5"/>
                <c:pt idx="0">
                  <c:v>5037013</c:v>
                </c:pt>
                <c:pt idx="1">
                  <c:v>5337176</c:v>
                </c:pt>
                <c:pt idx="2">
                  <c:v>4708760</c:v>
                </c:pt>
                <c:pt idx="3">
                  <c:v>5793100</c:v>
                </c:pt>
                <c:pt idx="4">
                  <c:v>5334114</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mayo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México</c:v>
                </c:pt>
                <c:pt idx="6">
                  <c:v>China</c:v>
                </c:pt>
                <c:pt idx="7">
                  <c:v>Alemania</c:v>
                </c:pt>
                <c:pt idx="8">
                  <c:v>Perú</c:v>
                </c:pt>
                <c:pt idx="9">
                  <c:v>Ecuador</c:v>
                </c:pt>
                <c:pt idx="10">
                  <c:v>Holanda</c:v>
                </c:pt>
                <c:pt idx="11">
                  <c:v>España</c:v>
                </c:pt>
                <c:pt idx="12">
                  <c:v>Colombia</c:v>
                </c:pt>
                <c:pt idx="13">
                  <c:v>Francia</c:v>
                </c:pt>
                <c:pt idx="14">
                  <c:v>Bélgica</c:v>
                </c:pt>
              </c:strCache>
            </c:strRef>
          </c:cat>
          <c:val>
            <c:numRef>
              <c:f>'prin paises exp e imp'!$D$55:$D$69</c:f>
              <c:numCache>
                <c:formatCode>#,##0</c:formatCode>
                <c:ptCount val="15"/>
                <c:pt idx="0">
                  <c:v>622064.16960999987</c:v>
                </c:pt>
                <c:pt idx="1">
                  <c:v>422071.73854999983</c:v>
                </c:pt>
                <c:pt idx="2">
                  <c:v>370559.49273</c:v>
                </c:pt>
                <c:pt idx="3">
                  <c:v>279710.27363999997</c:v>
                </c:pt>
                <c:pt idx="4">
                  <c:v>80706.353959999979</c:v>
                </c:pt>
                <c:pt idx="5">
                  <c:v>71240.974369999982</c:v>
                </c:pt>
                <c:pt idx="6">
                  <c:v>69859.678830000063</c:v>
                </c:pt>
                <c:pt idx="7">
                  <c:v>61168.044819999996</c:v>
                </c:pt>
                <c:pt idx="8">
                  <c:v>56439.840399999957</c:v>
                </c:pt>
                <c:pt idx="9">
                  <c:v>55359.211960000015</c:v>
                </c:pt>
                <c:pt idx="10">
                  <c:v>51210.197099999983</c:v>
                </c:pt>
                <c:pt idx="11">
                  <c:v>49633.515879999977</c:v>
                </c:pt>
                <c:pt idx="12">
                  <c:v>46087.042130000002</c:v>
                </c:pt>
                <c:pt idx="13">
                  <c:v>44934.865739999987</c:v>
                </c:pt>
                <c:pt idx="14">
                  <c:v>40891.462820000008</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mayo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Holanda</c:v>
                </c:pt>
                <c:pt idx="3">
                  <c:v>Japón</c:v>
                </c:pt>
                <c:pt idx="4">
                  <c:v>Corea del Sur</c:v>
                </c:pt>
                <c:pt idx="5">
                  <c:v>Reino Unido</c:v>
                </c:pt>
                <c:pt idx="6">
                  <c:v>México</c:v>
                </c:pt>
                <c:pt idx="7">
                  <c:v>Brasil</c:v>
                </c:pt>
                <c:pt idx="8">
                  <c:v>Canadá</c:v>
                </c:pt>
                <c:pt idx="9">
                  <c:v>Perú</c:v>
                </c:pt>
                <c:pt idx="10">
                  <c:v>Alemania</c:v>
                </c:pt>
                <c:pt idx="11">
                  <c:v>Taiwán</c:v>
                </c:pt>
                <c:pt idx="12">
                  <c:v>Rusia</c:v>
                </c:pt>
                <c:pt idx="13">
                  <c:v>Colombia</c:v>
                </c:pt>
                <c:pt idx="14">
                  <c:v>Italia</c:v>
                </c:pt>
              </c:strCache>
            </c:strRef>
          </c:cat>
          <c:val>
            <c:numRef>
              <c:f>'prin paises exp e imp'!$D$7:$D$21</c:f>
              <c:numCache>
                <c:formatCode>#,##0</c:formatCode>
                <c:ptCount val="15"/>
                <c:pt idx="0">
                  <c:v>2287232.6122999997</c:v>
                </c:pt>
                <c:pt idx="1">
                  <c:v>1572582.0700899998</c:v>
                </c:pt>
                <c:pt idx="2">
                  <c:v>415605.34458999999</c:v>
                </c:pt>
                <c:pt idx="3">
                  <c:v>412324.72013999982</c:v>
                </c:pt>
                <c:pt idx="4">
                  <c:v>372467.01824000018</c:v>
                </c:pt>
                <c:pt idx="5">
                  <c:v>271543.54885000014</c:v>
                </c:pt>
                <c:pt idx="6">
                  <c:v>242852.93234000009</c:v>
                </c:pt>
                <c:pt idx="7">
                  <c:v>162250.06140000015</c:v>
                </c:pt>
                <c:pt idx="8">
                  <c:v>159240.22367000018</c:v>
                </c:pt>
                <c:pt idx="9">
                  <c:v>152717.29070000004</c:v>
                </c:pt>
                <c:pt idx="10">
                  <c:v>139938.71743000016</c:v>
                </c:pt>
                <c:pt idx="11">
                  <c:v>137264.84063000002</c:v>
                </c:pt>
                <c:pt idx="12">
                  <c:v>134999.35675000009</c:v>
                </c:pt>
                <c:pt idx="13">
                  <c:v>129125.64124000003</c:v>
                </c:pt>
                <c:pt idx="14">
                  <c:v>120765.90444000003</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mayo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mayo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mayo 2019</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solidFill>
              <a:schemeClr val="accent1">
                <a:tint val="46000"/>
              </a:schemeClr>
            </a:solidFill>
            <a:ln>
              <a:noFill/>
            </a:ln>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3221735.232799999</c:v>
                </c:pt>
                <c:pt idx="1">
                  <c:v>1285367.2400900004</c:v>
                </c:pt>
                <c:pt idx="2">
                  <c:v>813012.14304000046</c:v>
                </c:pt>
                <c:pt idx="3">
                  <c:v>490018.72619000002</c:v>
                </c:pt>
                <c:pt idx="4">
                  <c:v>465895.60358</c:v>
                </c:pt>
                <c:pt idx="5">
                  <c:v>364267.92766999989</c:v>
                </c:pt>
                <c:pt idx="6">
                  <c:v>450017.05363000004</c:v>
                </c:pt>
                <c:pt idx="7">
                  <c:v>206881.42682000002</c:v>
                </c:pt>
                <c:pt idx="8">
                  <c:v>181368.71188999995</c:v>
                </c:pt>
                <c:pt idx="9">
                  <c:v>81001.430800000002</c:v>
                </c:pt>
                <c:pt idx="10">
                  <c:v>76485.324890000018</c:v>
                </c:pt>
                <c:pt idx="11">
                  <c:v>32578.536369999998</c:v>
                </c:pt>
                <c:pt idx="12">
                  <c:v>5366.64552</c:v>
                </c:pt>
                <c:pt idx="13">
                  <c:v>5388.8528700000006</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82"/>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mayo 2019</c:v>
            </c:pt>
          </c:strCache>
        </c:strRef>
      </c:tx>
      <c:layout>
        <c:manualLayout>
          <c:xMode val="edge"/>
          <c:yMode val="edge"/>
          <c:x val="0.30296184819900923"/>
          <c:y val="1.746735523396233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tint val="50000"/>
                    <a:satMod val="300000"/>
                  </a:schemeClr>
                </a:gs>
                <a:gs pos="35000">
                  <a:schemeClr val="accent1">
                    <a:shade val="45000"/>
                    <a:tint val="37000"/>
                    <a:satMod val="300000"/>
                  </a:schemeClr>
                </a:gs>
                <a:gs pos="100000">
                  <a:schemeClr val="accent1">
                    <a:shade val="45000"/>
                    <a:tint val="15000"/>
                    <a:satMod val="350000"/>
                  </a:schemeClr>
                </a:gs>
              </a:gsLst>
              <a:lin ang="16200000" scaled="1"/>
            </a:gradFill>
            <a:ln w="9525" cap="flat" cmpd="sng" algn="ctr">
              <a:solidFill>
                <a:schemeClr val="accent1">
                  <a:shade val="45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603116.56479999993</c:v>
                </c:pt>
                <c:pt idx="1">
                  <c:v>375027.05563000025</c:v>
                </c:pt>
                <c:pt idx="2" formatCode="_(* #,##0_);_(* \(#,##0\);_(* &quot;-&quot;_);_(@_)">
                  <c:v>386303.36600999988</c:v>
                </c:pt>
                <c:pt idx="3">
                  <c:v>161708.16254999992</c:v>
                </c:pt>
                <c:pt idx="4">
                  <c:v>143674.24691000007</c:v>
                </c:pt>
                <c:pt idx="5">
                  <c:v>118852</c:v>
                </c:pt>
                <c:pt idx="6" formatCode="_(* #,##0_);_(* \(#,##0\);_(* &quot;-&quot;_);_(@_)">
                  <c:v>167053.10987000001</c:v>
                </c:pt>
                <c:pt idx="7">
                  <c:v>102643.92305000011</c:v>
                </c:pt>
                <c:pt idx="8">
                  <c:v>64896.283900000017</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0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tint val="50000"/>
                          <a:satMod val="300000"/>
                        </a:schemeClr>
                      </a:gs>
                      <a:gs pos="35000">
                        <a:schemeClr val="accent1">
                          <a:shade val="61000"/>
                          <a:tint val="37000"/>
                          <a:satMod val="300000"/>
                        </a:schemeClr>
                      </a:gs>
                      <a:gs pos="100000">
                        <a:schemeClr val="accent1">
                          <a:shade val="61000"/>
                          <a:tint val="15000"/>
                          <a:satMod val="350000"/>
                        </a:schemeClr>
                      </a:gs>
                    </a:gsLst>
                    <a:lin ang="16200000" scaled="1"/>
                  </a:gradFill>
                  <a:ln w="9525" cap="flat" cmpd="sng" algn="ctr">
                    <a:solidFill>
                      <a:schemeClr val="accent1">
                        <a:shade val="61000"/>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tint val="50000"/>
                          <a:satMod val="300000"/>
                        </a:schemeClr>
                      </a:gs>
                      <a:gs pos="35000">
                        <a:schemeClr val="accent1">
                          <a:shade val="76000"/>
                          <a:tint val="37000"/>
                          <a:satMod val="300000"/>
                        </a:schemeClr>
                      </a:gs>
                      <a:gs pos="100000">
                        <a:schemeClr val="accent1">
                          <a:shade val="76000"/>
                          <a:tint val="15000"/>
                          <a:satMod val="350000"/>
                        </a:schemeClr>
                      </a:gs>
                    </a:gsLst>
                    <a:lin ang="16200000" scaled="1"/>
                  </a:gradFill>
                  <a:ln w="9525" cap="flat" cmpd="sng" algn="ctr">
                    <a:solidFill>
                      <a:schemeClr val="accent1">
                        <a:shade val="7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tint val="50000"/>
                          <a:satMod val="300000"/>
                        </a:schemeClr>
                      </a:gs>
                      <a:gs pos="35000">
                        <a:schemeClr val="accent1">
                          <a:tint val="46000"/>
                          <a:tint val="37000"/>
                          <a:satMod val="300000"/>
                        </a:schemeClr>
                      </a:gs>
                      <a:gs pos="100000">
                        <a:schemeClr val="accent1">
                          <a:tint val="46000"/>
                          <a:tint val="15000"/>
                          <a:satMod val="350000"/>
                        </a:schemeClr>
                      </a:gs>
                    </a:gsLst>
                    <a:lin ang="16200000" scaled="1"/>
                  </a:gradFill>
                  <a:ln w="9525" cap="flat" cmpd="sng" algn="ctr">
                    <a:solidFill>
                      <a:schemeClr val="accent1">
                        <a:tint val="4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Semillas para siembra</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3221735.232799999</c:v>
                      </c:pt>
                      <c:pt idx="1">
                        <c:v>465895.60358</c:v>
                      </c:pt>
                      <c:pt idx="2">
                        <c:v>206881.42682000002</c:v>
                      </c:pt>
                      <c:pt idx="3">
                        <c:v>32578.536369999998</c:v>
                      </c:pt>
                      <c:pt idx="4">
                        <c:v>5366.64552</c:v>
                      </c:pt>
                      <c:pt idx="5">
                        <c:v>5388.8528700000006</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balanza_anuales!$O$27</c:f>
              <c:strCache>
                <c:ptCount val="1"/>
                <c:pt idx="0">
                  <c:v>Agrícola</c:v>
                </c:pt>
              </c:strCache>
            </c:strRef>
          </c:tx>
          <c:cat>
            <c:numRef>
              <c:f>balanza_anuales!$N$28:$N$32</c:f>
              <c:numCache>
                <c:formatCode>0</c:formatCode>
                <c:ptCount val="5"/>
                <c:pt idx="0">
                  <c:v>2013</c:v>
                </c:pt>
                <c:pt idx="1">
                  <c:v>2014</c:v>
                </c:pt>
                <c:pt idx="2">
                  <c:v>2015</c:v>
                </c:pt>
                <c:pt idx="3">
                  <c:v>2016</c:v>
                </c:pt>
                <c:pt idx="4">
                  <c:v>2017</c:v>
                </c:pt>
              </c:numCache>
            </c:numRef>
          </c:cat>
          <c:val>
            <c:numRef>
              <c:f>balanza_anuales!$O$28:$O$32</c:f>
              <c:numCache>
                <c:formatCode>_-* #,##0\ _p_t_a_-;\-* #,##0\ _p_t_a_-;_-* "-"??\ _p_t_a_-;_-@_-</c:formatCode>
                <c:ptCount val="5"/>
                <c:pt idx="0">
                  <c:v>5424524</c:v>
                </c:pt>
                <c:pt idx="1">
                  <c:v>5149872</c:v>
                </c:pt>
                <c:pt idx="2">
                  <c:v>5928552</c:v>
                </c:pt>
                <c:pt idx="3">
                  <c:v>5622823</c:v>
                </c:pt>
                <c:pt idx="4">
                  <c:v>6076796</c:v>
                </c:pt>
              </c:numCache>
            </c:numRef>
          </c:val>
          <c:smooth val="0"/>
          <c:extLst>
            <c:ext xmlns:c16="http://schemas.microsoft.com/office/drawing/2014/chart" uri="{C3380CC4-5D6E-409C-BE32-E72D297353CC}">
              <c16:uniqueId val="{00000000-3E2D-40E0-8240-5AF26ED72D9A}"/>
            </c:ext>
          </c:extLst>
        </c:ser>
        <c:ser>
          <c:idx val="1"/>
          <c:order val="1"/>
          <c:tx>
            <c:strRef>
              <c:f>balanza_anuales!$P$27</c:f>
              <c:strCache>
                <c:ptCount val="1"/>
                <c:pt idx="0">
                  <c:v>Pecuario</c:v>
                </c:pt>
              </c:strCache>
            </c:strRef>
          </c:tx>
          <c:cat>
            <c:numRef>
              <c:f>balanza_anuales!$N$28:$N$32</c:f>
              <c:numCache>
                <c:formatCode>0</c:formatCode>
                <c:ptCount val="5"/>
                <c:pt idx="0">
                  <c:v>2013</c:v>
                </c:pt>
                <c:pt idx="1">
                  <c:v>2014</c:v>
                </c:pt>
                <c:pt idx="2">
                  <c:v>2015</c:v>
                </c:pt>
                <c:pt idx="3">
                  <c:v>2016</c:v>
                </c:pt>
                <c:pt idx="4">
                  <c:v>2017</c:v>
                </c:pt>
              </c:numCache>
            </c:numRef>
          </c:cat>
          <c:val>
            <c:numRef>
              <c:f>balanza_anuales!$P$28:$P$32</c:f>
              <c:numCache>
                <c:formatCode>_-* #,##0\ _p_t_a_-;\-* #,##0\ _p_t_a_-;_-* "-"??\ _p_t_a_-;_-@_-</c:formatCode>
                <c:ptCount val="5"/>
                <c:pt idx="0">
                  <c:v>-195643</c:v>
                </c:pt>
                <c:pt idx="1">
                  <c:v>-127785</c:v>
                </c:pt>
                <c:pt idx="2">
                  <c:v>-325380</c:v>
                </c:pt>
                <c:pt idx="3">
                  <c:v>-782588</c:v>
                </c:pt>
                <c:pt idx="4">
                  <c:v>-761839</c:v>
                </c:pt>
              </c:numCache>
            </c:numRef>
          </c:val>
          <c:smooth val="0"/>
          <c:extLst>
            <c:ext xmlns:c16="http://schemas.microsoft.com/office/drawing/2014/chart" uri="{C3380CC4-5D6E-409C-BE32-E72D297353CC}">
              <c16:uniqueId val="{00000001-3E2D-40E0-8240-5AF26ED72D9A}"/>
            </c:ext>
          </c:extLst>
        </c:ser>
        <c:ser>
          <c:idx val="2"/>
          <c:order val="2"/>
          <c:tx>
            <c:strRef>
              <c:f>balanza_anuales!$Q$27</c:f>
              <c:strCache>
                <c:ptCount val="1"/>
                <c:pt idx="0">
                  <c:v>Forestal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balanza_anuales!$Q$28:$Q$32</c:f>
              <c:numCache>
                <c:formatCode>_-* #,##0\ _p_t_a_-;\-* #,##0\ _p_t_a_-;_-* "-"??\ _p_t_a_-;_-@_-</c:formatCode>
                <c:ptCount val="5"/>
                <c:pt idx="0">
                  <c:v>5149868</c:v>
                </c:pt>
                <c:pt idx="1">
                  <c:v>4591408</c:v>
                </c:pt>
                <c:pt idx="2">
                  <c:v>4468104</c:v>
                </c:pt>
                <c:pt idx="3">
                  <c:v>4700192</c:v>
                </c:pt>
                <c:pt idx="4">
                  <c:v>5989445</c:v>
                </c:pt>
              </c:numCache>
            </c:numRef>
          </c:val>
          <c:smooth val="0"/>
          <c:extLst>
            <c:ext xmlns:c16="http://schemas.microsoft.com/office/drawing/2014/chart" uri="{C3380CC4-5D6E-409C-BE32-E72D297353CC}">
              <c16:uniqueId val="{00000002-3E2D-40E0-8240-5AF26ED72D9A}"/>
            </c:ext>
          </c:extLst>
        </c:ser>
        <c:ser>
          <c:idx val="3"/>
          <c:order val="3"/>
          <c:tx>
            <c:strRef>
              <c:f>balanza_anuales!$R$27</c:f>
              <c:strCache>
                <c:ptCount val="1"/>
                <c:pt idx="0">
                  <c:v>Total</c:v>
                </c:pt>
              </c:strCache>
            </c:strRef>
          </c:tx>
          <c:cat>
            <c:numRef>
              <c:f>balanza_anuales!$N$28:$N$32</c:f>
              <c:numCache>
                <c:formatCode>0</c:formatCode>
                <c:ptCount val="5"/>
                <c:pt idx="0">
                  <c:v>2013</c:v>
                </c:pt>
                <c:pt idx="1">
                  <c:v>2014</c:v>
                </c:pt>
                <c:pt idx="2">
                  <c:v>2015</c:v>
                </c:pt>
                <c:pt idx="3">
                  <c:v>2016</c:v>
                </c:pt>
                <c:pt idx="4">
                  <c:v>2017</c:v>
                </c:pt>
              </c:numCache>
            </c:numRef>
          </c:cat>
          <c:val>
            <c:numRef>
              <c:f>balanza_anuales!$R$28:$R$32</c:f>
              <c:numCache>
                <c:formatCode>_-* #,##0\ _p_t_a_-;\-* #,##0\ _p_t_a_-;_-* "-"??\ _p_t_a_-;_-@_-</c:formatCode>
                <c:ptCount val="5"/>
                <c:pt idx="0">
                  <c:v>10378749</c:v>
                </c:pt>
                <c:pt idx="1">
                  <c:v>9613495</c:v>
                </c:pt>
                <c:pt idx="2">
                  <c:v>10071276</c:v>
                </c:pt>
                <c:pt idx="3">
                  <c:v>9540427</c:v>
                </c:pt>
                <c:pt idx="4">
                  <c:v>11304402</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ene-may 15</c:v>
                </c:pt>
                <c:pt idx="1">
                  <c:v>ene-may 16</c:v>
                </c:pt>
                <c:pt idx="2">
                  <c:v>ene-may 17</c:v>
                </c:pt>
                <c:pt idx="3">
                  <c:v>ene-may 18</c:v>
                </c:pt>
                <c:pt idx="4">
                  <c:v>ene-may 19</c:v>
                </c:pt>
              </c:strCache>
            </c:strRef>
          </c:cat>
          <c:val>
            <c:numRef>
              <c:f>evolución_comercio!$R$3:$R$7</c:f>
              <c:numCache>
                <c:formatCode>_-* #,##0\ _p_t_a_-;\-* #,##0\ _p_t_a_-;_-* "-"??\ _p_t_a_-;_-@_-</c:formatCode>
                <c:ptCount val="5"/>
                <c:pt idx="0">
                  <c:v>4489722</c:v>
                </c:pt>
                <c:pt idx="1">
                  <c:v>4821359</c:v>
                </c:pt>
                <c:pt idx="2">
                  <c:v>4532757</c:v>
                </c:pt>
                <c:pt idx="3">
                  <c:v>5337575</c:v>
                </c:pt>
                <c:pt idx="4">
                  <c:v>5044991</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ene-may 15</c:v>
                </c:pt>
                <c:pt idx="1">
                  <c:v>ene-may 16</c:v>
                </c:pt>
                <c:pt idx="2">
                  <c:v>ene-may 17</c:v>
                </c:pt>
                <c:pt idx="3">
                  <c:v>ene-may 18</c:v>
                </c:pt>
                <c:pt idx="4">
                  <c:v>ene-may 19</c:v>
                </c:pt>
              </c:strCache>
            </c:strRef>
          </c:cat>
          <c:val>
            <c:numRef>
              <c:f>evolución_comercio!$S$3:$S$7</c:f>
              <c:numCache>
                <c:formatCode>_-* #,##0\ _p_t_a_-;\-* #,##0\ _p_t_a_-;_-* "-"??\ _p_t_a_-;_-@_-</c:formatCode>
                <c:ptCount val="5"/>
                <c:pt idx="0">
                  <c:v>562188</c:v>
                </c:pt>
                <c:pt idx="1">
                  <c:v>510786</c:v>
                </c:pt>
                <c:pt idx="2">
                  <c:v>487220</c:v>
                </c:pt>
                <c:pt idx="3">
                  <c:v>594454</c:v>
                </c:pt>
                <c:pt idx="4">
                  <c:v>589585</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ene-may 15</c:v>
                </c:pt>
                <c:pt idx="1">
                  <c:v>ene-may 16</c:v>
                </c:pt>
                <c:pt idx="2">
                  <c:v>ene-may 17</c:v>
                </c:pt>
                <c:pt idx="3">
                  <c:v>ene-may 18</c:v>
                </c:pt>
                <c:pt idx="4">
                  <c:v>ene-may 19</c:v>
                </c:pt>
              </c:strCache>
            </c:strRef>
          </c:cat>
          <c:val>
            <c:numRef>
              <c:f>evolución_comercio!$T$3:$T$7</c:f>
              <c:numCache>
                <c:formatCode>_-* #,##0\ _p_t_a_-;\-* #,##0\ _p_t_a_-;_-* "-"??\ _p_t_a_-;_-@_-</c:formatCode>
                <c:ptCount val="5"/>
                <c:pt idx="0">
                  <c:v>2046515</c:v>
                </c:pt>
                <c:pt idx="1">
                  <c:v>1971116</c:v>
                </c:pt>
                <c:pt idx="2">
                  <c:v>1944844</c:v>
                </c:pt>
                <c:pt idx="3">
                  <c:v>2494722</c:v>
                </c:pt>
                <c:pt idx="4">
                  <c:v>2332595</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ene-may 15</c:v>
                </c:pt>
                <c:pt idx="1">
                  <c:v>ene-may 16</c:v>
                </c:pt>
                <c:pt idx="2">
                  <c:v>ene-may 17</c:v>
                </c:pt>
                <c:pt idx="3">
                  <c:v>ene-may 18</c:v>
                </c:pt>
                <c:pt idx="4">
                  <c:v>ene-may 19</c:v>
                </c:pt>
              </c:strCache>
            </c:strRef>
          </c:cat>
          <c:val>
            <c:numRef>
              <c:f>evolución_comercio!$U$3:$U$7</c:f>
              <c:numCache>
                <c:formatCode>_-* #,##0\ _p_t_a_-;\-* #,##0\ _p_t_a_-;_-* "-"??\ _p_t_a_-;_-@_-</c:formatCode>
                <c:ptCount val="5"/>
                <c:pt idx="0">
                  <c:v>7098425</c:v>
                </c:pt>
                <c:pt idx="1">
                  <c:v>7303261</c:v>
                </c:pt>
                <c:pt idx="2">
                  <c:v>6964821</c:v>
                </c:pt>
                <c:pt idx="3">
                  <c:v>8426751</c:v>
                </c:pt>
                <c:pt idx="4">
                  <c:v>7967171</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ene-may 15</c:v>
                </c:pt>
                <c:pt idx="1">
                  <c:v>ene-may 16</c:v>
                </c:pt>
                <c:pt idx="2">
                  <c:v>ene-may 17</c:v>
                </c:pt>
                <c:pt idx="3">
                  <c:v>ene-may 18</c:v>
                </c:pt>
                <c:pt idx="4">
                  <c:v>ene-may 19</c:v>
                </c:pt>
              </c:strCache>
            </c:strRef>
          </c:cat>
          <c:val>
            <c:numRef>
              <c:f>evolución_comercio!$R$12:$R$16</c:f>
              <c:numCache>
                <c:formatCode>_-* #,##0\ _p_t_a_-;\-* #,##0\ _p_t_a_-;_-* "-"??\ _p_t_a_-;_-@_-</c:formatCode>
                <c:ptCount val="5"/>
                <c:pt idx="0">
                  <c:v>1376871</c:v>
                </c:pt>
                <c:pt idx="1">
                  <c:v>1274150</c:v>
                </c:pt>
                <c:pt idx="2">
                  <c:v>1402598</c:v>
                </c:pt>
                <c:pt idx="3">
                  <c:v>1627377</c:v>
                </c:pt>
                <c:pt idx="4">
                  <c:v>1652179</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ene-may 15</c:v>
                </c:pt>
                <c:pt idx="1">
                  <c:v>ene-may 16</c:v>
                </c:pt>
                <c:pt idx="2">
                  <c:v>ene-may 17</c:v>
                </c:pt>
                <c:pt idx="3">
                  <c:v>ene-may 18</c:v>
                </c:pt>
                <c:pt idx="4">
                  <c:v>ene-may 19</c:v>
                </c:pt>
              </c:strCache>
            </c:strRef>
          </c:cat>
          <c:val>
            <c:numRef>
              <c:f>evolución_comercio!$S$12:$S$16</c:f>
              <c:numCache>
                <c:formatCode>_-* #,##0\ _p_t_a_-;\-* #,##0\ _p_t_a_-;_-* "-"??\ _p_t_a_-;_-@_-</c:formatCode>
                <c:ptCount val="5"/>
                <c:pt idx="0">
                  <c:v>569008</c:v>
                </c:pt>
                <c:pt idx="1">
                  <c:v>579328</c:v>
                </c:pt>
                <c:pt idx="2">
                  <c:v>746972</c:v>
                </c:pt>
                <c:pt idx="3">
                  <c:v>859024</c:v>
                </c:pt>
                <c:pt idx="4">
                  <c:v>862026</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ene-may 15</c:v>
                </c:pt>
                <c:pt idx="1">
                  <c:v>ene-may 16</c:v>
                </c:pt>
                <c:pt idx="2">
                  <c:v>ene-may 17</c:v>
                </c:pt>
                <c:pt idx="3">
                  <c:v>ene-may 18</c:v>
                </c:pt>
                <c:pt idx="4">
                  <c:v>ene-may 19</c:v>
                </c:pt>
              </c:strCache>
            </c:strRef>
          </c:cat>
          <c:val>
            <c:numRef>
              <c:f>evolución_comercio!$T$12:$T$16</c:f>
              <c:numCache>
                <c:formatCode>_-* #,##0\ _p_t_a_-;\-* #,##0\ _p_t_a_-;_-* "-"??\ _p_t_a_-;_-@_-</c:formatCode>
                <c:ptCount val="5"/>
                <c:pt idx="0">
                  <c:v>115533</c:v>
                </c:pt>
                <c:pt idx="1">
                  <c:v>112607</c:v>
                </c:pt>
                <c:pt idx="2">
                  <c:v>106491</c:v>
                </c:pt>
                <c:pt idx="3">
                  <c:v>147250</c:v>
                </c:pt>
                <c:pt idx="4">
                  <c:v>118852</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ene-may 15</c:v>
                </c:pt>
                <c:pt idx="1">
                  <c:v>ene-may 16</c:v>
                </c:pt>
                <c:pt idx="2">
                  <c:v>ene-may 17</c:v>
                </c:pt>
                <c:pt idx="3">
                  <c:v>ene-may 18</c:v>
                </c:pt>
                <c:pt idx="4">
                  <c:v>ene-may 19</c:v>
                </c:pt>
              </c:strCache>
            </c:strRef>
          </c:cat>
          <c:val>
            <c:numRef>
              <c:f>evolución_comercio!$U$12:$U$16</c:f>
              <c:numCache>
                <c:formatCode>_-* #,##0\ _p_t_a_-;\-* #,##0\ _p_t_a_-;_-* "-"??\ _p_t_a_-;_-@_-</c:formatCode>
                <c:ptCount val="5"/>
                <c:pt idx="0">
                  <c:v>2061412</c:v>
                </c:pt>
                <c:pt idx="1">
                  <c:v>1966085</c:v>
                </c:pt>
                <c:pt idx="2">
                  <c:v>2256061</c:v>
                </c:pt>
                <c:pt idx="3">
                  <c:v>2633651</c:v>
                </c:pt>
                <c:pt idx="4">
                  <c:v>2633057</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mayo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3753129</c:v>
                </c:pt>
                <c:pt idx="1">
                  <c:v>4214043</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mayo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5044991</c:v>
                </c:pt>
                <c:pt idx="1">
                  <c:v>589585</c:v>
                </c:pt>
                <c:pt idx="2">
                  <c:v>2332596</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mayo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3737337.8077499983</c:v>
                </c:pt>
                <c:pt idx="1">
                  <c:v>234039.17225000015</c:v>
                </c:pt>
                <c:pt idx="2">
                  <c:v>1974675.2261000003</c:v>
                </c:pt>
                <c:pt idx="3">
                  <c:v>1263974.1843900001</c:v>
                </c:pt>
                <c:pt idx="4">
                  <c:v>757144.6095100008</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mayo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196048.98018000007</c:v>
                </c:pt>
                <c:pt idx="1">
                  <c:v>1298213.01887</c:v>
                </c:pt>
                <c:pt idx="2">
                  <c:v>574019.06687999971</c:v>
                </c:pt>
                <c:pt idx="3">
                  <c:v>341497.62078</c:v>
                </c:pt>
                <c:pt idx="4">
                  <c:v>223278.31328999996</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2</xdr:col>
      <xdr:colOff>441960</xdr:colOff>
      <xdr:row>5</xdr:row>
      <xdr:rowOff>7620</xdr:rowOff>
    </xdr:to>
    <xdr:pic>
      <xdr:nvPicPr>
        <xdr:cNvPr id="8" name="Imagen 7" descr="image00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01168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6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6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6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7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7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8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8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9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82</xdr:row>
      <xdr:rowOff>129540</xdr:rowOff>
    </xdr:from>
    <xdr:to>
      <xdr:col>10</xdr:col>
      <xdr:colOff>579120</xdr:colOff>
      <xdr:row>109</xdr:row>
      <xdr:rowOff>38100</xdr:rowOff>
    </xdr:to>
    <xdr:graphicFrame macro="">
      <xdr:nvGraphicFramePr>
        <xdr:cNvPr id="4" name="7 Gráfico">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7</xdr:col>
      <xdr:colOff>762001</xdr:colOff>
      <xdr:row>43</xdr:row>
      <xdr:rowOff>9525</xdr:rowOff>
    </xdr:to>
    <xdr:graphicFrame macro="">
      <xdr:nvGraphicFramePr>
        <xdr:cNvPr id="2" name="7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4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4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5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5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5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5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view="pageBreakPreview" zoomScaleNormal="100" zoomScaleSheetLayoutView="100"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2"/>
      <c r="B1" s="143"/>
      <c r="C1" s="143"/>
      <c r="D1" s="143"/>
      <c r="E1" s="143"/>
      <c r="F1" s="143"/>
      <c r="G1" s="143"/>
      <c r="H1" s="144"/>
      <c r="I1" s="144"/>
    </row>
    <row r="2" spans="1:9" ht="14.4" x14ac:dyDescent="0.3">
      <c r="A2" s="143"/>
      <c r="B2" s="143"/>
      <c r="C2" s="143"/>
      <c r="D2" s="143"/>
      <c r="E2" s="143"/>
      <c r="F2" s="143"/>
      <c r="G2" s="143"/>
      <c r="H2" s="144"/>
      <c r="I2" s="144"/>
    </row>
    <row r="3" spans="1:9" ht="16.2" x14ac:dyDescent="0.3">
      <c r="A3" s="142"/>
      <c r="B3" s="143"/>
      <c r="C3" s="143"/>
      <c r="D3" s="143"/>
      <c r="E3" s="143"/>
      <c r="F3" s="143"/>
      <c r="G3" s="143"/>
      <c r="H3" s="144"/>
      <c r="I3" s="144"/>
    </row>
    <row r="4" spans="1:9" ht="14.4" x14ac:dyDescent="0.3">
      <c r="A4" s="143"/>
      <c r="B4" s="143"/>
      <c r="C4" s="143"/>
      <c r="D4" s="145"/>
      <c r="E4" s="143"/>
      <c r="F4" s="143"/>
      <c r="G4" s="143"/>
      <c r="H4" s="144"/>
      <c r="I4" s="144"/>
    </row>
    <row r="5" spans="1:9" ht="16.2" x14ac:dyDescent="0.3">
      <c r="A5" s="142"/>
      <c r="B5" s="143"/>
      <c r="C5" s="143"/>
      <c r="D5" s="146"/>
      <c r="E5" s="143"/>
      <c r="F5" s="143"/>
      <c r="G5" s="143"/>
      <c r="H5" s="144"/>
      <c r="I5" s="144"/>
    </row>
    <row r="6" spans="1:9" ht="16.2" x14ac:dyDescent="0.3">
      <c r="A6" s="142"/>
      <c r="B6" s="143"/>
      <c r="C6" s="143"/>
      <c r="D6" s="143"/>
      <c r="E6" s="143"/>
      <c r="F6" s="143"/>
      <c r="G6" s="143"/>
      <c r="H6" s="144"/>
      <c r="I6" s="144"/>
    </row>
    <row r="7" spans="1:9" ht="16.2" x14ac:dyDescent="0.3">
      <c r="A7" s="142"/>
      <c r="B7" s="143"/>
      <c r="C7" s="143"/>
      <c r="D7" s="143"/>
      <c r="E7" s="143"/>
      <c r="F7" s="143"/>
      <c r="G7" s="143"/>
      <c r="H7" s="144"/>
      <c r="I7" s="144"/>
    </row>
    <row r="8" spans="1:9" ht="14.4" x14ac:dyDescent="0.3">
      <c r="A8" s="143"/>
      <c r="B8" s="143"/>
      <c r="C8" s="143"/>
      <c r="D8" s="145"/>
      <c r="E8" s="143"/>
      <c r="F8" s="143"/>
      <c r="G8" s="143"/>
      <c r="H8" s="144"/>
      <c r="I8" s="144"/>
    </row>
    <row r="9" spans="1:9" ht="16.2" x14ac:dyDescent="0.3">
      <c r="A9" s="147"/>
      <c r="B9" s="143"/>
      <c r="C9" s="143"/>
      <c r="D9" s="143"/>
      <c r="E9" s="143"/>
      <c r="F9" s="143"/>
      <c r="G9" s="143"/>
      <c r="H9" s="144"/>
      <c r="I9" s="144"/>
    </row>
    <row r="10" spans="1:9" ht="16.2" x14ac:dyDescent="0.3">
      <c r="A10" s="142"/>
      <c r="B10" s="143"/>
      <c r="C10" s="143"/>
      <c r="D10" s="143"/>
      <c r="E10" s="143"/>
      <c r="F10" s="143"/>
      <c r="G10" s="143"/>
      <c r="H10" s="144"/>
      <c r="I10" s="144"/>
    </row>
    <row r="11" spans="1:9" ht="16.2" x14ac:dyDescent="0.3">
      <c r="A11" s="142"/>
      <c r="B11" s="143"/>
      <c r="C11" s="143"/>
      <c r="D11" s="143"/>
      <c r="E11" s="143"/>
      <c r="F11" s="143"/>
      <c r="G11" s="143"/>
      <c r="H11" s="144"/>
      <c r="I11" s="144"/>
    </row>
    <row r="12" spans="1:9" ht="16.2" x14ac:dyDescent="0.3">
      <c r="A12" s="142"/>
      <c r="B12" s="143"/>
      <c r="C12" s="143"/>
      <c r="D12" s="143"/>
      <c r="E12" s="143"/>
      <c r="F12" s="143"/>
      <c r="G12" s="143"/>
      <c r="H12" s="144"/>
      <c r="I12" s="144"/>
    </row>
    <row r="13" spans="1:9" ht="19.8" x14ac:dyDescent="0.3">
      <c r="A13" s="143"/>
      <c r="B13" s="143"/>
      <c r="C13" s="339" t="s">
        <v>273</v>
      </c>
      <c r="D13" s="339"/>
      <c r="E13" s="339"/>
      <c r="F13" s="339"/>
      <c r="G13" s="339"/>
      <c r="H13" s="339"/>
      <c r="I13" s="144"/>
    </row>
    <row r="14" spans="1:9" ht="19.8" x14ac:dyDescent="0.3">
      <c r="A14" s="143"/>
      <c r="B14" s="143"/>
      <c r="C14" s="339" t="s">
        <v>274</v>
      </c>
      <c r="D14" s="339"/>
      <c r="E14" s="339"/>
      <c r="F14" s="339"/>
      <c r="G14" s="339"/>
      <c r="H14" s="339"/>
      <c r="I14" s="144"/>
    </row>
    <row r="15" spans="1:9" ht="14.4" x14ac:dyDescent="0.3">
      <c r="A15" s="143"/>
      <c r="B15" s="143"/>
      <c r="C15" s="143"/>
      <c r="D15" s="143"/>
      <c r="E15" s="143"/>
      <c r="F15" s="143"/>
      <c r="G15" s="143"/>
      <c r="H15" s="144"/>
      <c r="I15" s="144"/>
    </row>
    <row r="16" spans="1:9" ht="14.4" x14ac:dyDescent="0.3">
      <c r="A16" s="143"/>
      <c r="B16" s="143"/>
      <c r="C16" s="143"/>
      <c r="D16" s="330"/>
      <c r="E16" s="143"/>
      <c r="F16" s="143"/>
      <c r="G16" s="143"/>
      <c r="H16" s="144"/>
      <c r="I16" s="144"/>
    </row>
    <row r="17" spans="1:9" ht="16.2" x14ac:dyDescent="0.3">
      <c r="A17" s="143"/>
      <c r="B17" s="143"/>
      <c r="C17" s="148" t="s">
        <v>504</v>
      </c>
      <c r="D17" s="148"/>
      <c r="E17" s="148"/>
      <c r="F17" s="148"/>
      <c r="G17" s="148"/>
      <c r="H17" s="144"/>
      <c r="I17" s="144"/>
    </row>
    <row r="18" spans="1:9" ht="14.4" x14ac:dyDescent="0.3">
      <c r="A18" s="143"/>
      <c r="B18" s="143"/>
      <c r="C18" s="144"/>
      <c r="D18" s="143"/>
      <c r="E18" s="143"/>
      <c r="F18" s="143"/>
      <c r="G18" s="143"/>
      <c r="H18" s="144"/>
      <c r="I18" s="144"/>
    </row>
    <row r="19" spans="1:9" ht="14.4" x14ac:dyDescent="0.3">
      <c r="A19" s="143"/>
      <c r="B19" s="143"/>
      <c r="C19" s="143"/>
      <c r="D19" s="143"/>
      <c r="E19" s="143"/>
      <c r="F19" s="143"/>
      <c r="G19" s="143"/>
      <c r="H19" s="144"/>
      <c r="I19" s="144"/>
    </row>
    <row r="20" spans="1:9" ht="14.4" x14ac:dyDescent="0.3">
      <c r="A20" s="143"/>
      <c r="B20" s="143"/>
      <c r="C20" s="143"/>
      <c r="D20" s="143"/>
      <c r="E20" s="143"/>
      <c r="F20" s="143"/>
      <c r="G20" s="143"/>
      <c r="H20" s="144"/>
      <c r="I20" s="144"/>
    </row>
    <row r="21" spans="1:9" ht="16.2" x14ac:dyDescent="0.3">
      <c r="A21" s="142"/>
      <c r="B21" s="143"/>
      <c r="C21" s="143"/>
      <c r="D21" s="143"/>
      <c r="E21" s="143"/>
      <c r="F21" s="143"/>
      <c r="G21" s="143"/>
      <c r="H21" s="144"/>
      <c r="I21" s="144"/>
    </row>
    <row r="22" spans="1:9" ht="16.2" x14ac:dyDescent="0.3">
      <c r="A22" s="142"/>
      <c r="B22" s="143"/>
      <c r="C22" s="143"/>
      <c r="D22" s="145"/>
      <c r="E22" s="143"/>
      <c r="F22" s="143"/>
      <c r="G22" s="143"/>
      <c r="H22" s="144"/>
      <c r="I22" s="144"/>
    </row>
    <row r="23" spans="1:9" ht="16.2" x14ac:dyDescent="0.3">
      <c r="A23" s="142"/>
      <c r="B23" s="143"/>
      <c r="C23" s="143"/>
      <c r="D23" s="330"/>
      <c r="E23" s="143"/>
      <c r="F23" s="143"/>
      <c r="G23" s="143"/>
      <c r="H23" s="144"/>
      <c r="I23" s="144"/>
    </row>
    <row r="24" spans="1:9" ht="16.2" x14ac:dyDescent="0.3">
      <c r="A24" s="142"/>
      <c r="B24" s="143"/>
      <c r="C24" s="143"/>
      <c r="D24" s="143"/>
      <c r="E24" s="143"/>
      <c r="F24" s="143"/>
      <c r="G24" s="143"/>
      <c r="H24" s="144"/>
      <c r="I24" s="144"/>
    </row>
    <row r="25" spans="1:9" ht="16.2" x14ac:dyDescent="0.3">
      <c r="A25" s="142"/>
      <c r="B25" s="143"/>
      <c r="C25" s="143"/>
      <c r="D25" s="143"/>
      <c r="E25" s="143"/>
      <c r="F25" s="143"/>
      <c r="G25" s="143"/>
      <c r="H25" s="144"/>
      <c r="I25" s="144"/>
    </row>
    <row r="26" spans="1:9" ht="16.2" x14ac:dyDescent="0.3">
      <c r="A26" s="142"/>
      <c r="B26" s="143"/>
      <c r="C26" s="143"/>
      <c r="D26" s="143"/>
      <c r="E26" s="143"/>
      <c r="F26" s="143"/>
      <c r="G26" s="143"/>
      <c r="H26" s="144"/>
      <c r="I26" s="144"/>
    </row>
    <row r="27" spans="1:9" ht="16.2" x14ac:dyDescent="0.3">
      <c r="A27" s="142"/>
      <c r="B27" s="143"/>
      <c r="C27" s="143"/>
      <c r="D27" s="145"/>
      <c r="E27" s="143"/>
      <c r="F27" s="143"/>
      <c r="G27" s="143"/>
      <c r="H27" s="144"/>
      <c r="I27" s="144"/>
    </row>
    <row r="28" spans="1:9" ht="16.2" x14ac:dyDescent="0.3">
      <c r="A28" s="142"/>
      <c r="B28" s="143"/>
      <c r="C28" s="143"/>
      <c r="D28" s="143"/>
      <c r="E28" s="143"/>
      <c r="F28" s="143"/>
      <c r="G28" s="143"/>
      <c r="H28" s="144"/>
      <c r="I28" s="144"/>
    </row>
    <row r="29" spans="1:9" ht="16.2" x14ac:dyDescent="0.3">
      <c r="A29" s="142"/>
      <c r="B29" s="143"/>
      <c r="C29" s="143"/>
      <c r="D29" s="143"/>
      <c r="E29" s="143"/>
      <c r="F29" s="143"/>
      <c r="G29" s="143"/>
      <c r="H29" s="144"/>
      <c r="I29" s="144"/>
    </row>
    <row r="30" spans="1:9" ht="16.2" x14ac:dyDescent="0.3">
      <c r="A30" s="142"/>
      <c r="B30" s="143"/>
      <c r="C30" s="143"/>
      <c r="D30" s="143"/>
      <c r="E30" s="143"/>
      <c r="F30" s="143"/>
      <c r="G30" s="143"/>
      <c r="H30" s="144"/>
      <c r="I30" s="144"/>
    </row>
    <row r="31" spans="1:9" ht="16.2" x14ac:dyDescent="0.3">
      <c r="A31" s="142"/>
      <c r="B31" s="143"/>
      <c r="C31" s="143"/>
      <c r="D31" s="143"/>
      <c r="E31" s="143"/>
      <c r="F31" s="143"/>
      <c r="G31" s="143"/>
      <c r="H31" s="144"/>
      <c r="I31" s="144"/>
    </row>
    <row r="32" spans="1:9" ht="14.4" x14ac:dyDescent="0.3">
      <c r="A32" s="144"/>
      <c r="B32" s="144"/>
      <c r="C32" s="144"/>
      <c r="D32" s="144"/>
      <c r="E32" s="144"/>
      <c r="F32" s="143"/>
      <c r="G32" s="143"/>
      <c r="H32" s="144"/>
      <c r="I32" s="144"/>
    </row>
    <row r="33" spans="1:9" ht="14.4" x14ac:dyDescent="0.3">
      <c r="A33" s="144"/>
      <c r="B33" s="144"/>
      <c r="C33" s="144"/>
      <c r="D33" s="144"/>
      <c r="E33" s="144"/>
      <c r="F33" s="143"/>
      <c r="G33" s="143"/>
      <c r="H33" s="144"/>
      <c r="I33" s="144"/>
    </row>
    <row r="34" spans="1:9" ht="16.2" x14ac:dyDescent="0.3">
      <c r="A34" s="142"/>
      <c r="B34" s="143"/>
      <c r="C34" s="143"/>
      <c r="D34" s="143"/>
      <c r="E34" s="143"/>
      <c r="F34" s="143"/>
      <c r="G34" s="143"/>
      <c r="H34" s="144"/>
      <c r="I34" s="144"/>
    </row>
    <row r="35" spans="1:9" ht="16.2" x14ac:dyDescent="0.3">
      <c r="A35" s="142"/>
      <c r="B35" s="143"/>
      <c r="C35" s="143"/>
      <c r="D35" s="143"/>
      <c r="E35" s="143"/>
      <c r="F35" s="143"/>
      <c r="G35" s="143"/>
      <c r="H35" s="144"/>
      <c r="I35" s="144"/>
    </row>
    <row r="36" spans="1:9" ht="16.2" x14ac:dyDescent="0.3">
      <c r="A36" s="142"/>
      <c r="B36" s="143"/>
      <c r="C36" s="143"/>
      <c r="D36" s="143"/>
      <c r="E36" s="143"/>
      <c r="F36" s="143"/>
      <c r="G36" s="143"/>
      <c r="H36" s="144"/>
      <c r="I36" s="144"/>
    </row>
    <row r="37" spans="1:9" ht="16.2" x14ac:dyDescent="0.3">
      <c r="A37" s="149"/>
      <c r="B37" s="143"/>
      <c r="C37" s="149"/>
      <c r="D37" s="150"/>
      <c r="E37" s="143"/>
      <c r="F37" s="143"/>
      <c r="G37" s="143"/>
      <c r="H37" s="144"/>
      <c r="I37" s="144"/>
    </row>
    <row r="38" spans="1:9" ht="16.2" x14ac:dyDescent="0.3">
      <c r="A38" s="142"/>
      <c r="B38" s="144"/>
      <c r="C38" s="144"/>
      <c r="D38" s="144"/>
      <c r="E38" s="143"/>
      <c r="F38" s="143"/>
      <c r="G38" s="143"/>
      <c r="H38" s="144"/>
      <c r="I38" s="144"/>
    </row>
    <row r="39" spans="1:9" ht="16.2" x14ac:dyDescent="0.3">
      <c r="A39" s="144"/>
      <c r="B39" s="144"/>
      <c r="C39" s="142" t="s">
        <v>505</v>
      </c>
      <c r="D39" s="150"/>
      <c r="E39" s="143"/>
      <c r="F39" s="143"/>
      <c r="G39" s="143"/>
      <c r="H39" s="144"/>
      <c r="I39" s="144"/>
    </row>
    <row r="40" spans="1:9" ht="14.4" x14ac:dyDescent="0.3">
      <c r="A40" s="144"/>
      <c r="B40" s="144"/>
      <c r="C40" s="144"/>
      <c r="D40" s="144"/>
      <c r="E40" s="144"/>
      <c r="F40" s="144"/>
      <c r="G40" s="144"/>
      <c r="H40" s="144"/>
      <c r="I40" s="144"/>
    </row>
    <row r="41" spans="1:9" ht="14.4" x14ac:dyDescent="0.3">
      <c r="A41" s="144"/>
      <c r="B41" s="144"/>
      <c r="C41" s="144"/>
      <c r="D41" s="144"/>
      <c r="E41" s="144"/>
      <c r="F41" s="144"/>
      <c r="G41" s="144"/>
      <c r="H41" s="144"/>
      <c r="I41" s="144"/>
    </row>
    <row r="42" spans="1:9" ht="14.4" x14ac:dyDescent="0.3">
      <c r="A42" s="144"/>
      <c r="B42" s="144"/>
      <c r="C42" s="144"/>
      <c r="D42" s="144"/>
      <c r="E42" s="144"/>
      <c r="F42" s="144"/>
      <c r="G42" s="144"/>
      <c r="H42" s="144"/>
      <c r="I42" s="144"/>
    </row>
    <row r="43" spans="1:9" ht="14.4" x14ac:dyDescent="0.3">
      <c r="A43" s="144"/>
      <c r="B43" s="144"/>
      <c r="C43" s="144"/>
      <c r="D43" s="144"/>
      <c r="E43" s="144"/>
      <c r="F43" s="144"/>
      <c r="G43" s="144"/>
      <c r="H43" s="144"/>
      <c r="I43" s="144"/>
    </row>
    <row r="44" spans="1:9" ht="14.4" x14ac:dyDescent="0.3">
      <c r="A44" s="144"/>
      <c r="B44" s="144"/>
      <c r="C44" s="144"/>
      <c r="D44" s="144"/>
      <c r="E44" s="144"/>
      <c r="F44" s="144"/>
      <c r="G44" s="144"/>
      <c r="H44" s="144"/>
      <c r="I44" s="144"/>
    </row>
    <row r="45" spans="1:9" ht="14.4" x14ac:dyDescent="0.3">
      <c r="A45" s="143"/>
      <c r="B45" s="143"/>
      <c r="C45" s="143"/>
      <c r="D45" s="145" t="s">
        <v>218</v>
      </c>
      <c r="E45" s="143"/>
      <c r="F45" s="143"/>
      <c r="G45" s="143"/>
      <c r="H45" s="144"/>
      <c r="I45" s="144"/>
    </row>
    <row r="46" spans="1:9" ht="16.2" x14ac:dyDescent="0.3">
      <c r="A46" s="142"/>
      <c r="B46" s="143"/>
      <c r="C46" s="143"/>
      <c r="D46" s="151" t="s">
        <v>506</v>
      </c>
      <c r="E46" s="143"/>
      <c r="F46" s="143"/>
      <c r="G46" s="143"/>
      <c r="H46" s="144"/>
      <c r="I46" s="144"/>
    </row>
    <row r="47" spans="1:9" ht="16.2" x14ac:dyDescent="0.3">
      <c r="A47" s="142"/>
      <c r="B47" s="143"/>
      <c r="C47" s="143"/>
      <c r="D47" s="151"/>
      <c r="E47" s="143"/>
      <c r="F47" s="143"/>
      <c r="G47" s="143"/>
      <c r="H47" s="144"/>
      <c r="I47" s="144"/>
    </row>
    <row r="48" spans="1:9" ht="16.2" x14ac:dyDescent="0.3">
      <c r="A48" s="142"/>
      <c r="B48" s="143"/>
      <c r="C48" s="143"/>
      <c r="D48" s="143"/>
      <c r="E48" s="143"/>
      <c r="F48" s="143"/>
      <c r="G48" s="143"/>
      <c r="H48" s="144"/>
      <c r="I48" s="144"/>
    </row>
    <row r="49" spans="1:9" ht="14.4" x14ac:dyDescent="0.3">
      <c r="A49" s="143"/>
      <c r="B49" s="143"/>
      <c r="C49" s="143"/>
      <c r="D49" s="145" t="s">
        <v>168</v>
      </c>
      <c r="E49" s="143"/>
      <c r="F49" s="143"/>
      <c r="G49" s="143"/>
      <c r="H49" s="144"/>
      <c r="I49" s="144"/>
    </row>
    <row r="50" spans="1:9" ht="16.2" x14ac:dyDescent="0.3">
      <c r="A50" s="147"/>
      <c r="B50" s="143"/>
      <c r="C50" s="143"/>
      <c r="D50" s="145" t="s">
        <v>374</v>
      </c>
      <c r="E50" s="143"/>
      <c r="F50" s="143"/>
      <c r="G50" s="143"/>
      <c r="H50" s="144"/>
      <c r="I50" s="144"/>
    </row>
    <row r="51" spans="1:9" ht="16.2" x14ac:dyDescent="0.3">
      <c r="A51" s="142"/>
      <c r="B51" s="143"/>
      <c r="C51" s="143"/>
      <c r="D51" s="143"/>
      <c r="E51" s="143"/>
      <c r="F51" s="143"/>
      <c r="G51" s="143"/>
      <c r="H51" s="144"/>
      <c r="I51" s="144"/>
    </row>
    <row r="52" spans="1:9" ht="16.2" x14ac:dyDescent="0.3">
      <c r="A52" s="142"/>
      <c r="B52" s="143"/>
      <c r="C52" s="143"/>
      <c r="D52" s="143"/>
      <c r="E52" s="143"/>
      <c r="F52" s="143"/>
      <c r="G52" s="143"/>
      <c r="H52" s="144"/>
      <c r="I52" s="144"/>
    </row>
    <row r="53" spans="1:9" ht="16.2" x14ac:dyDescent="0.3">
      <c r="A53" s="142"/>
      <c r="B53" s="143"/>
      <c r="C53" s="143"/>
      <c r="D53" s="143"/>
      <c r="E53" s="143"/>
      <c r="F53" s="143"/>
      <c r="G53" s="143"/>
      <c r="H53" s="144"/>
      <c r="I53" s="144"/>
    </row>
    <row r="54" spans="1:9" ht="14.4" x14ac:dyDescent="0.3">
      <c r="A54" s="143"/>
      <c r="B54" s="143"/>
      <c r="C54" s="143"/>
      <c r="D54" s="143"/>
      <c r="E54" s="143"/>
      <c r="F54" s="143"/>
      <c r="G54" s="143"/>
      <c r="H54" s="144"/>
      <c r="I54" s="144"/>
    </row>
    <row r="55" spans="1:9" ht="14.4" x14ac:dyDescent="0.3">
      <c r="A55" s="143"/>
      <c r="B55" s="143"/>
      <c r="C55" s="143"/>
      <c r="D55" s="143"/>
      <c r="E55" s="143"/>
      <c r="F55" s="143"/>
      <c r="G55" s="143"/>
      <c r="H55" s="144"/>
      <c r="I55" s="144"/>
    </row>
    <row r="56" spans="1:9" ht="14.4" x14ac:dyDescent="0.3">
      <c r="A56" s="143"/>
      <c r="B56" s="143"/>
      <c r="C56" s="143"/>
      <c r="D56" s="330" t="s">
        <v>275</v>
      </c>
      <c r="E56" s="143"/>
      <c r="F56" s="143"/>
      <c r="G56" s="143"/>
      <c r="H56" s="144"/>
      <c r="I56" s="144"/>
    </row>
    <row r="57" spans="1:9" ht="14.4" x14ac:dyDescent="0.3">
      <c r="A57" s="143"/>
      <c r="B57" s="143"/>
      <c r="C57" s="143"/>
      <c r="D57" s="330" t="s">
        <v>276</v>
      </c>
      <c r="E57" s="143"/>
      <c r="F57" s="143"/>
      <c r="G57" s="143"/>
      <c r="H57" s="144"/>
      <c r="I57" s="144"/>
    </row>
    <row r="58" spans="1:9" ht="14.4" x14ac:dyDescent="0.3">
      <c r="A58" s="143"/>
      <c r="B58" s="143"/>
      <c r="C58" s="143"/>
      <c r="D58" s="143"/>
      <c r="E58" s="143"/>
      <c r="F58" s="143"/>
      <c r="G58" s="143"/>
      <c r="H58" s="144"/>
      <c r="I58" s="144"/>
    </row>
    <row r="59" spans="1:9" ht="14.4" x14ac:dyDescent="0.3">
      <c r="A59" s="143"/>
      <c r="B59" s="143"/>
      <c r="C59" s="143"/>
      <c r="D59" s="143"/>
      <c r="E59" s="143"/>
      <c r="F59" s="143"/>
      <c r="G59" s="143"/>
      <c r="H59" s="144"/>
      <c r="I59" s="144"/>
    </row>
    <row r="60" spans="1:9" ht="14.4" x14ac:dyDescent="0.3">
      <c r="A60" s="143"/>
      <c r="B60" s="143"/>
      <c r="C60" s="143"/>
      <c r="D60" s="143"/>
      <c r="E60" s="143"/>
      <c r="F60" s="143"/>
      <c r="G60" s="143"/>
      <c r="H60" s="144"/>
      <c r="I60" s="144"/>
    </row>
    <row r="61" spans="1:9" ht="14.4" x14ac:dyDescent="0.3">
      <c r="A61" s="143"/>
      <c r="B61" s="143"/>
      <c r="C61" s="143"/>
      <c r="D61" s="143"/>
      <c r="E61" s="143"/>
      <c r="F61" s="143"/>
      <c r="G61" s="143"/>
      <c r="H61" s="144"/>
      <c r="I61" s="144"/>
    </row>
    <row r="62" spans="1:9" ht="16.2" x14ac:dyDescent="0.3">
      <c r="A62" s="142"/>
      <c r="B62" s="143"/>
      <c r="C62" s="143"/>
      <c r="D62" s="143"/>
      <c r="E62" s="143"/>
      <c r="F62" s="143"/>
      <c r="G62" s="143"/>
      <c r="H62" s="144"/>
      <c r="I62" s="144"/>
    </row>
    <row r="63" spans="1:9" ht="16.2" x14ac:dyDescent="0.3">
      <c r="A63" s="142"/>
      <c r="B63" s="143"/>
      <c r="C63" s="143"/>
      <c r="D63" s="145" t="s">
        <v>458</v>
      </c>
      <c r="E63" s="143"/>
      <c r="F63" s="143"/>
      <c r="G63" s="143"/>
      <c r="H63" s="144"/>
      <c r="I63" s="144"/>
    </row>
    <row r="64" spans="1:9" ht="14.4" x14ac:dyDescent="0.3">
      <c r="A64" s="342" t="s">
        <v>459</v>
      </c>
      <c r="B64" s="342"/>
      <c r="C64" s="342"/>
      <c r="D64" s="342"/>
      <c r="E64" s="342"/>
      <c r="F64" s="342"/>
      <c r="G64" s="342"/>
      <c r="H64" s="342"/>
      <c r="I64" s="144"/>
    </row>
    <row r="65" spans="1:9" ht="16.2" x14ac:dyDescent="0.3">
      <c r="A65" s="142"/>
      <c r="B65" s="143"/>
      <c r="C65" s="143"/>
      <c r="D65" s="143"/>
      <c r="E65" s="143"/>
      <c r="F65" s="143"/>
      <c r="G65" s="143"/>
      <c r="H65" s="144"/>
      <c r="I65" s="144"/>
    </row>
    <row r="66" spans="1:9" ht="16.2" x14ac:dyDescent="0.3">
      <c r="A66" s="142"/>
      <c r="B66" s="143"/>
      <c r="C66" s="143"/>
      <c r="D66" s="143"/>
      <c r="E66" s="143"/>
      <c r="F66" s="143"/>
      <c r="G66" s="143"/>
      <c r="H66" s="144"/>
      <c r="I66" s="144"/>
    </row>
    <row r="67" spans="1:9" ht="16.2" x14ac:dyDescent="0.3">
      <c r="A67" s="142"/>
      <c r="B67" s="143"/>
      <c r="C67" s="143"/>
      <c r="D67" s="143"/>
      <c r="E67" s="143"/>
      <c r="F67" s="143"/>
      <c r="G67" s="143"/>
      <c r="H67" s="144"/>
      <c r="I67" s="144"/>
    </row>
    <row r="68" spans="1:9" ht="16.2" x14ac:dyDescent="0.3">
      <c r="A68" s="142"/>
      <c r="B68" s="143"/>
      <c r="C68" s="143"/>
      <c r="D68" s="145" t="s">
        <v>236</v>
      </c>
      <c r="E68" s="143"/>
      <c r="F68" s="143"/>
      <c r="G68" s="143"/>
      <c r="H68" s="144"/>
      <c r="I68" s="144"/>
    </row>
    <row r="69" spans="1:9" ht="16.2" x14ac:dyDescent="0.3">
      <c r="A69" s="142"/>
      <c r="B69" s="143"/>
      <c r="C69" s="143"/>
      <c r="D69" s="143"/>
      <c r="E69" s="143"/>
      <c r="F69" s="143"/>
      <c r="G69" s="143"/>
      <c r="H69" s="144"/>
      <c r="I69" s="144"/>
    </row>
    <row r="70" spans="1:9" ht="16.2" x14ac:dyDescent="0.3">
      <c r="A70" s="142"/>
      <c r="B70" s="143"/>
      <c r="C70" s="143"/>
      <c r="D70" s="143"/>
      <c r="E70" s="143"/>
      <c r="F70" s="143"/>
      <c r="G70" s="143"/>
      <c r="H70" s="144"/>
      <c r="I70" s="144"/>
    </row>
    <row r="71" spans="1:9" ht="16.2" x14ac:dyDescent="0.3">
      <c r="A71" s="142"/>
      <c r="B71" s="143"/>
      <c r="C71" s="143"/>
      <c r="D71" s="143"/>
      <c r="E71" s="143"/>
      <c r="F71" s="143"/>
      <c r="G71" s="143"/>
      <c r="H71" s="144"/>
      <c r="I71" s="144"/>
    </row>
    <row r="72" spans="1:9" ht="16.2" x14ac:dyDescent="0.3">
      <c r="A72" s="142"/>
      <c r="B72" s="143"/>
      <c r="C72" s="143"/>
      <c r="D72" s="143"/>
      <c r="E72" s="143"/>
      <c r="F72" s="143"/>
      <c r="G72" s="143"/>
      <c r="H72" s="144"/>
      <c r="I72" s="144"/>
    </row>
    <row r="73" spans="1:9" ht="16.2" x14ac:dyDescent="0.3">
      <c r="A73" s="142"/>
      <c r="B73" s="143"/>
      <c r="C73" s="143"/>
      <c r="D73" s="143"/>
      <c r="E73" s="143"/>
      <c r="F73" s="143"/>
      <c r="G73" s="143"/>
      <c r="H73" s="144"/>
      <c r="I73" s="144"/>
    </row>
    <row r="74" spans="1:9" ht="16.2" x14ac:dyDescent="0.3">
      <c r="A74" s="142"/>
      <c r="B74" s="143"/>
      <c r="C74" s="143"/>
      <c r="D74" s="143"/>
      <c r="E74" s="143"/>
      <c r="F74" s="143"/>
      <c r="G74" s="143"/>
      <c r="H74" s="144"/>
      <c r="I74" s="144"/>
    </row>
    <row r="75" spans="1:9" ht="16.2" x14ac:dyDescent="0.3">
      <c r="A75" s="142"/>
      <c r="B75" s="143"/>
      <c r="C75" s="143"/>
      <c r="D75" s="143"/>
      <c r="E75" s="143"/>
      <c r="F75" s="143"/>
      <c r="G75" s="143"/>
      <c r="H75" s="144"/>
      <c r="I75" s="144"/>
    </row>
    <row r="76" spans="1:9" ht="16.2" x14ac:dyDescent="0.3">
      <c r="A76" s="142"/>
      <c r="B76" s="143"/>
      <c r="C76" s="143"/>
      <c r="D76" s="143"/>
      <c r="E76" s="143"/>
      <c r="F76" s="143"/>
      <c r="G76" s="143"/>
      <c r="H76" s="144"/>
      <c r="I76" s="144"/>
    </row>
    <row r="77" spans="1:9" ht="16.2" x14ac:dyDescent="0.3">
      <c r="A77" s="142"/>
      <c r="B77" s="143"/>
      <c r="C77" s="143"/>
      <c r="D77" s="143"/>
      <c r="E77" s="143"/>
      <c r="F77" s="143"/>
      <c r="G77" s="143"/>
      <c r="H77" s="144"/>
      <c r="I77" s="144"/>
    </row>
    <row r="78" spans="1:9" ht="16.2" x14ac:dyDescent="0.3">
      <c r="A78" s="142"/>
      <c r="B78" s="143"/>
      <c r="C78" s="143"/>
      <c r="D78" s="143"/>
      <c r="E78" s="143"/>
      <c r="F78" s="143"/>
      <c r="G78" s="143"/>
      <c r="H78" s="144"/>
      <c r="I78" s="144"/>
    </row>
    <row r="79" spans="1:9" ht="16.2" x14ac:dyDescent="0.3">
      <c r="A79" s="142"/>
      <c r="B79" s="143"/>
      <c r="C79" s="143"/>
      <c r="D79" s="143"/>
      <c r="E79" s="143"/>
      <c r="F79" s="143"/>
      <c r="G79" s="143"/>
      <c r="H79" s="144"/>
      <c r="I79" s="144"/>
    </row>
    <row r="80" spans="1:9" ht="11.1" customHeight="1" x14ac:dyDescent="0.3">
      <c r="A80" s="149" t="s">
        <v>384</v>
      </c>
      <c r="B80" s="143"/>
      <c r="C80" s="143"/>
      <c r="D80" s="143"/>
      <c r="E80" s="143"/>
      <c r="F80" s="143"/>
      <c r="G80" s="143"/>
      <c r="H80" s="144"/>
      <c r="I80" s="144"/>
    </row>
    <row r="81" spans="1:9" ht="11.1" customHeight="1" x14ac:dyDescent="0.3">
      <c r="A81" s="149" t="s">
        <v>382</v>
      </c>
      <c r="B81" s="143"/>
      <c r="C81" s="143"/>
      <c r="D81" s="143"/>
      <c r="E81" s="143"/>
      <c r="F81" s="143"/>
      <c r="G81" s="143"/>
      <c r="H81" s="144"/>
      <c r="I81" s="144"/>
    </row>
    <row r="82" spans="1:9" ht="11.1" customHeight="1" x14ac:dyDescent="0.3">
      <c r="A82" s="149" t="s">
        <v>383</v>
      </c>
      <c r="B82" s="143"/>
      <c r="C82" s="149"/>
      <c r="D82" s="150"/>
      <c r="E82" s="143"/>
      <c r="F82" s="143"/>
      <c r="G82" s="143"/>
      <c r="H82" s="144"/>
      <c r="I82" s="144"/>
    </row>
    <row r="83" spans="1:9" ht="11.1" customHeight="1" x14ac:dyDescent="0.3">
      <c r="A83" s="152" t="s">
        <v>277</v>
      </c>
      <c r="B83" s="143"/>
      <c r="C83" s="143"/>
      <c r="D83" s="143"/>
      <c r="E83" s="143"/>
      <c r="F83" s="143"/>
      <c r="G83" s="143"/>
      <c r="H83" s="144"/>
      <c r="I83" s="144"/>
    </row>
    <row r="84" spans="1:9" ht="14.4" x14ac:dyDescent="0.3">
      <c r="A84" s="143"/>
      <c r="B84" s="143"/>
      <c r="C84" s="143"/>
      <c r="D84" s="143"/>
      <c r="E84" s="143"/>
      <c r="F84" s="143"/>
      <c r="G84" s="143"/>
      <c r="H84" s="144"/>
      <c r="I84" s="144"/>
    </row>
    <row r="85" spans="1:9" ht="14.4" x14ac:dyDescent="0.3">
      <c r="A85" s="340" t="s">
        <v>278</v>
      </c>
      <c r="B85" s="340"/>
      <c r="C85" s="340"/>
      <c r="D85" s="340"/>
      <c r="E85" s="340"/>
      <c r="F85" s="340"/>
      <c r="G85" s="340"/>
      <c r="H85" s="144"/>
      <c r="I85" s="144"/>
    </row>
    <row r="86" spans="1:9" ht="6.9" customHeight="1" x14ac:dyDescent="0.3">
      <c r="A86" s="153"/>
      <c r="B86" s="153"/>
      <c r="C86" s="153"/>
      <c r="D86" s="153"/>
      <c r="E86" s="153"/>
      <c r="F86" s="153"/>
      <c r="G86" s="153"/>
      <c r="H86" s="144"/>
      <c r="I86" s="144"/>
    </row>
    <row r="87" spans="1:9" ht="14.4" x14ac:dyDescent="0.3">
      <c r="A87" s="154" t="s">
        <v>41</v>
      </c>
      <c r="B87" s="155" t="s">
        <v>42</v>
      </c>
      <c r="C87" s="155"/>
      <c r="D87" s="155"/>
      <c r="E87" s="155"/>
      <c r="F87" s="155"/>
      <c r="G87" s="156" t="s">
        <v>43</v>
      </c>
      <c r="H87" s="144"/>
      <c r="I87" s="144"/>
    </row>
    <row r="88" spans="1:9" ht="6.9" customHeight="1" x14ac:dyDescent="0.3">
      <c r="A88" s="157"/>
      <c r="B88" s="157"/>
      <c r="C88" s="157"/>
      <c r="D88" s="157"/>
      <c r="E88" s="157"/>
      <c r="F88" s="157"/>
      <c r="G88" s="158"/>
      <c r="H88" s="144"/>
      <c r="I88" s="144"/>
    </row>
    <row r="89" spans="1:9" ht="12.9" customHeight="1" x14ac:dyDescent="0.3">
      <c r="A89" s="159" t="s">
        <v>44</v>
      </c>
      <c r="B89" s="160" t="s">
        <v>446</v>
      </c>
      <c r="C89" s="153"/>
      <c r="D89" s="153"/>
      <c r="E89" s="153"/>
      <c r="F89" s="153"/>
      <c r="G89" s="232">
        <v>4</v>
      </c>
      <c r="H89" s="144"/>
      <c r="I89" s="144"/>
    </row>
    <row r="90" spans="1:9" ht="12.9" customHeight="1" x14ac:dyDescent="0.3">
      <c r="A90" s="159" t="s">
        <v>45</v>
      </c>
      <c r="B90" s="160" t="s">
        <v>457</v>
      </c>
      <c r="C90" s="153"/>
      <c r="D90" s="153"/>
      <c r="E90" s="153"/>
      <c r="F90" s="153"/>
      <c r="G90" s="232">
        <v>5</v>
      </c>
      <c r="H90" s="144"/>
      <c r="I90" s="144"/>
    </row>
    <row r="91" spans="1:9" ht="12.9" customHeight="1" x14ac:dyDescent="0.3">
      <c r="A91" s="159" t="s">
        <v>46</v>
      </c>
      <c r="B91" s="160" t="s">
        <v>442</v>
      </c>
      <c r="C91" s="153"/>
      <c r="D91" s="153"/>
      <c r="E91" s="153"/>
      <c r="F91" s="153"/>
      <c r="G91" s="275">
        <v>6</v>
      </c>
      <c r="H91" s="144"/>
      <c r="I91" s="144"/>
    </row>
    <row r="92" spans="1:9" ht="12.9" customHeight="1" x14ac:dyDescent="0.3">
      <c r="A92" s="159" t="s">
        <v>47</v>
      </c>
      <c r="B92" s="160" t="s">
        <v>246</v>
      </c>
      <c r="C92" s="153"/>
      <c r="D92" s="153"/>
      <c r="E92" s="153"/>
      <c r="F92" s="153"/>
      <c r="G92" s="275">
        <v>7</v>
      </c>
      <c r="H92" s="144"/>
      <c r="I92" s="144"/>
    </row>
    <row r="93" spans="1:9" ht="12.9" customHeight="1" x14ac:dyDescent="0.3">
      <c r="A93" s="159" t="s">
        <v>48</v>
      </c>
      <c r="B93" s="160" t="s">
        <v>219</v>
      </c>
      <c r="C93" s="153"/>
      <c r="D93" s="153"/>
      <c r="E93" s="153"/>
      <c r="F93" s="153"/>
      <c r="G93" s="275">
        <v>8</v>
      </c>
      <c r="H93" s="144"/>
      <c r="I93" s="144"/>
    </row>
    <row r="94" spans="1:9" ht="12.9" customHeight="1" x14ac:dyDescent="0.3">
      <c r="A94" s="159" t="s">
        <v>49</v>
      </c>
      <c r="B94" s="160" t="s">
        <v>232</v>
      </c>
      <c r="C94" s="153"/>
      <c r="D94" s="153"/>
      <c r="E94" s="153"/>
      <c r="F94" s="153"/>
      <c r="G94" s="275">
        <v>10</v>
      </c>
      <c r="H94" s="144"/>
      <c r="I94" s="144"/>
    </row>
    <row r="95" spans="1:9" ht="12.9" customHeight="1" x14ac:dyDescent="0.3">
      <c r="A95" s="159" t="s">
        <v>50</v>
      </c>
      <c r="B95" s="160" t="s">
        <v>230</v>
      </c>
      <c r="C95" s="153"/>
      <c r="D95" s="153"/>
      <c r="E95" s="153"/>
      <c r="F95" s="153"/>
      <c r="G95" s="275">
        <v>12</v>
      </c>
      <c r="H95" s="144"/>
      <c r="I95" s="144"/>
    </row>
    <row r="96" spans="1:9" ht="12.9" customHeight="1" x14ac:dyDescent="0.3">
      <c r="A96" s="159" t="s">
        <v>51</v>
      </c>
      <c r="B96" s="160" t="s">
        <v>231</v>
      </c>
      <c r="C96" s="153"/>
      <c r="D96" s="153"/>
      <c r="E96" s="153"/>
      <c r="F96" s="153"/>
      <c r="G96" s="275">
        <v>13</v>
      </c>
      <c r="H96" s="144"/>
      <c r="I96" s="144"/>
    </row>
    <row r="97" spans="1:9" ht="12.9" hidden="1" customHeight="1" x14ac:dyDescent="0.3">
      <c r="A97" s="159" t="s">
        <v>52</v>
      </c>
      <c r="B97" s="160" t="s">
        <v>220</v>
      </c>
      <c r="C97" s="153"/>
      <c r="D97" s="153"/>
      <c r="E97" s="153"/>
      <c r="F97" s="153"/>
      <c r="G97" s="275">
        <v>14</v>
      </c>
      <c r="H97" s="144"/>
      <c r="I97" s="144"/>
    </row>
    <row r="98" spans="1:9" ht="12.9" hidden="1" customHeight="1" x14ac:dyDescent="0.3">
      <c r="A98" s="159" t="s">
        <v>73</v>
      </c>
      <c r="B98" s="160" t="s">
        <v>151</v>
      </c>
      <c r="C98" s="153"/>
      <c r="D98" s="153"/>
      <c r="E98" s="153"/>
      <c r="F98" s="153"/>
      <c r="G98" s="275">
        <v>15</v>
      </c>
      <c r="H98" s="144"/>
      <c r="I98" s="144"/>
    </row>
    <row r="99" spans="1:9" ht="12.9" customHeight="1" x14ac:dyDescent="0.3">
      <c r="A99" s="159" t="s">
        <v>52</v>
      </c>
      <c r="B99" s="160" t="s">
        <v>252</v>
      </c>
      <c r="C99" s="160"/>
      <c r="D99" s="160"/>
      <c r="E99" s="153"/>
      <c r="F99" s="153"/>
      <c r="G99" s="275">
        <v>14</v>
      </c>
      <c r="H99" s="144"/>
      <c r="I99" s="144"/>
    </row>
    <row r="100" spans="1:9" ht="12.9" customHeight="1" x14ac:dyDescent="0.3">
      <c r="A100" s="159" t="s">
        <v>73</v>
      </c>
      <c r="B100" s="160" t="s">
        <v>477</v>
      </c>
      <c r="C100" s="160"/>
      <c r="D100" s="160"/>
      <c r="E100" s="153"/>
      <c r="F100" s="153"/>
      <c r="G100" s="275">
        <v>15</v>
      </c>
      <c r="H100" s="144"/>
      <c r="I100" s="144"/>
    </row>
    <row r="101" spans="1:9" ht="12.9" customHeight="1" x14ac:dyDescent="0.3">
      <c r="A101" s="159" t="s">
        <v>87</v>
      </c>
      <c r="B101" s="160" t="s">
        <v>221</v>
      </c>
      <c r="C101" s="153"/>
      <c r="D101" s="153"/>
      <c r="E101" s="153"/>
      <c r="F101" s="153"/>
      <c r="G101" s="275">
        <v>16</v>
      </c>
      <c r="H101" s="144"/>
      <c r="I101" s="144"/>
    </row>
    <row r="102" spans="1:9" ht="12.9" customHeight="1" x14ac:dyDescent="0.3">
      <c r="A102" s="159" t="s">
        <v>88</v>
      </c>
      <c r="B102" s="160" t="s">
        <v>279</v>
      </c>
      <c r="C102" s="153"/>
      <c r="D102" s="153"/>
      <c r="E102" s="153"/>
      <c r="F102" s="153"/>
      <c r="G102" s="275">
        <v>18</v>
      </c>
      <c r="H102" s="144"/>
      <c r="I102" s="144"/>
    </row>
    <row r="103" spans="1:9" ht="12.9" customHeight="1" x14ac:dyDescent="0.3">
      <c r="A103" s="159" t="s">
        <v>103</v>
      </c>
      <c r="B103" s="160" t="s">
        <v>222</v>
      </c>
      <c r="C103" s="153"/>
      <c r="D103" s="153"/>
      <c r="E103" s="153"/>
      <c r="F103" s="153"/>
      <c r="G103" s="275">
        <v>19</v>
      </c>
      <c r="H103" s="144"/>
      <c r="I103" s="144"/>
    </row>
    <row r="104" spans="1:9" ht="12.9" customHeight="1" x14ac:dyDescent="0.3">
      <c r="A104" s="159" t="s">
        <v>104</v>
      </c>
      <c r="B104" s="160" t="s">
        <v>233</v>
      </c>
      <c r="C104" s="153"/>
      <c r="D104" s="153"/>
      <c r="E104" s="153"/>
      <c r="F104" s="153"/>
      <c r="G104" s="275">
        <v>20</v>
      </c>
      <c r="H104" s="144"/>
      <c r="I104" s="144"/>
    </row>
    <row r="105" spans="1:9" ht="12.9" customHeight="1" x14ac:dyDescent="0.3">
      <c r="A105" s="159" t="s">
        <v>106</v>
      </c>
      <c r="B105" s="160" t="s">
        <v>223</v>
      </c>
      <c r="C105" s="153"/>
      <c r="D105" s="153"/>
      <c r="E105" s="153"/>
      <c r="F105" s="153"/>
      <c r="G105" s="275">
        <v>21</v>
      </c>
      <c r="H105" s="144"/>
      <c r="I105" s="144"/>
    </row>
    <row r="106" spans="1:9" ht="12.9" customHeight="1" x14ac:dyDescent="0.3">
      <c r="A106" s="159" t="s">
        <v>193</v>
      </c>
      <c r="B106" s="160" t="s">
        <v>224</v>
      </c>
      <c r="C106" s="153"/>
      <c r="D106" s="153"/>
      <c r="E106" s="153"/>
      <c r="F106" s="153"/>
      <c r="G106" s="275">
        <v>22</v>
      </c>
      <c r="H106" s="144"/>
      <c r="I106" s="144"/>
    </row>
    <row r="107" spans="1:9" ht="12.9" customHeight="1" x14ac:dyDescent="0.3">
      <c r="A107" s="159" t="s">
        <v>203</v>
      </c>
      <c r="B107" s="160" t="s">
        <v>225</v>
      </c>
      <c r="C107" s="153"/>
      <c r="D107" s="153"/>
      <c r="E107" s="153"/>
      <c r="F107" s="153"/>
      <c r="G107" s="275">
        <v>23</v>
      </c>
      <c r="H107" s="144"/>
      <c r="I107" s="144"/>
    </row>
    <row r="108" spans="1:9" ht="12.9" customHeight="1" x14ac:dyDescent="0.3">
      <c r="A108" s="159" t="s">
        <v>204</v>
      </c>
      <c r="B108" s="160" t="s">
        <v>282</v>
      </c>
      <c r="C108" s="153"/>
      <c r="D108" s="153"/>
      <c r="E108" s="153"/>
      <c r="F108" s="153"/>
      <c r="G108" s="275">
        <v>24</v>
      </c>
      <c r="H108" s="144"/>
      <c r="I108" s="144"/>
    </row>
    <row r="109" spans="1:9" ht="12.9" customHeight="1" x14ac:dyDescent="0.3">
      <c r="A109" s="159" t="s">
        <v>260</v>
      </c>
      <c r="B109" s="160" t="s">
        <v>226</v>
      </c>
      <c r="C109" s="153"/>
      <c r="D109" s="153"/>
      <c r="E109" s="153"/>
      <c r="F109" s="153"/>
      <c r="G109" s="275">
        <v>25</v>
      </c>
      <c r="H109" s="144"/>
      <c r="I109" s="144"/>
    </row>
    <row r="110" spans="1:9" ht="12.9" customHeight="1" x14ac:dyDescent="0.3">
      <c r="A110" s="159" t="s">
        <v>283</v>
      </c>
      <c r="B110" s="160" t="s">
        <v>227</v>
      </c>
      <c r="C110" s="153"/>
      <c r="D110" s="153"/>
      <c r="E110" s="153"/>
      <c r="F110" s="153"/>
      <c r="G110" s="276">
        <v>27</v>
      </c>
      <c r="H110" s="144"/>
      <c r="I110" s="144"/>
    </row>
    <row r="111" spans="1:9" ht="6.9" customHeight="1" x14ac:dyDescent="0.3">
      <c r="A111" s="159"/>
      <c r="B111" s="153"/>
      <c r="C111" s="153"/>
      <c r="D111" s="153"/>
      <c r="E111" s="153"/>
      <c r="F111" s="153"/>
      <c r="G111" s="161"/>
      <c r="H111" s="144"/>
      <c r="I111" s="144"/>
    </row>
    <row r="112" spans="1:9" ht="14.4" x14ac:dyDescent="0.3">
      <c r="A112" s="154" t="s">
        <v>53</v>
      </c>
      <c r="B112" s="155" t="s">
        <v>42</v>
      </c>
      <c r="C112" s="155"/>
      <c r="D112" s="155"/>
      <c r="E112" s="155"/>
      <c r="F112" s="155"/>
      <c r="G112" s="156" t="s">
        <v>43</v>
      </c>
      <c r="H112" s="144"/>
      <c r="I112" s="144"/>
    </row>
    <row r="113" spans="1:9" ht="6.9" customHeight="1" x14ac:dyDescent="0.3">
      <c r="A113" s="162"/>
      <c r="B113" s="157"/>
      <c r="C113" s="157"/>
      <c r="D113" s="157"/>
      <c r="E113" s="157"/>
      <c r="F113" s="157"/>
      <c r="G113" s="163"/>
      <c r="H113" s="144"/>
      <c r="I113" s="144"/>
    </row>
    <row r="114" spans="1:9" ht="12.9" customHeight="1" x14ac:dyDescent="0.3">
      <c r="A114" s="159" t="s">
        <v>44</v>
      </c>
      <c r="B114" s="160" t="s">
        <v>446</v>
      </c>
      <c r="C114" s="153"/>
      <c r="D114" s="153"/>
      <c r="E114" s="153"/>
      <c r="F114" s="153"/>
      <c r="G114" s="232">
        <v>4</v>
      </c>
      <c r="H114" s="144"/>
      <c r="I114" s="144"/>
    </row>
    <row r="115" spans="1:9" ht="12.9" customHeight="1" x14ac:dyDescent="0.3">
      <c r="A115" s="159" t="s">
        <v>45</v>
      </c>
      <c r="B115" s="160" t="s">
        <v>445</v>
      </c>
      <c r="C115" s="153"/>
      <c r="D115" s="153"/>
      <c r="E115" s="153"/>
      <c r="F115" s="153"/>
      <c r="G115" s="232">
        <v>5</v>
      </c>
      <c r="H115" s="144"/>
      <c r="I115" s="144"/>
    </row>
    <row r="116" spans="1:9" ht="12.9" customHeight="1" x14ac:dyDescent="0.3">
      <c r="A116" s="159" t="s">
        <v>46</v>
      </c>
      <c r="B116" s="160" t="s">
        <v>443</v>
      </c>
      <c r="C116" s="153"/>
      <c r="D116" s="153"/>
      <c r="E116" s="153"/>
      <c r="F116" s="153"/>
      <c r="G116" s="232">
        <v>6</v>
      </c>
      <c r="H116" s="144"/>
      <c r="I116" s="144"/>
    </row>
    <row r="117" spans="1:9" ht="12.9" customHeight="1" x14ac:dyDescent="0.3">
      <c r="A117" s="159" t="s">
        <v>47</v>
      </c>
      <c r="B117" s="160" t="s">
        <v>444</v>
      </c>
      <c r="C117" s="153"/>
      <c r="D117" s="153"/>
      <c r="E117" s="153"/>
      <c r="F117" s="153"/>
      <c r="G117" s="232">
        <v>7</v>
      </c>
      <c r="H117" s="144"/>
      <c r="I117" s="144"/>
    </row>
    <row r="118" spans="1:9" ht="12.9" customHeight="1" x14ac:dyDescent="0.3">
      <c r="A118" s="159" t="s">
        <v>48</v>
      </c>
      <c r="B118" s="160" t="s">
        <v>228</v>
      </c>
      <c r="C118" s="153"/>
      <c r="D118" s="153"/>
      <c r="E118" s="153"/>
      <c r="F118" s="153"/>
      <c r="G118" s="232">
        <v>9</v>
      </c>
      <c r="H118" s="144"/>
      <c r="I118" s="144"/>
    </row>
    <row r="119" spans="1:9" ht="12.9" customHeight="1" x14ac:dyDescent="0.3">
      <c r="A119" s="159" t="s">
        <v>49</v>
      </c>
      <c r="B119" s="160" t="s">
        <v>229</v>
      </c>
      <c r="C119" s="153"/>
      <c r="D119" s="153"/>
      <c r="E119" s="153"/>
      <c r="F119" s="153"/>
      <c r="G119" s="232">
        <v>9</v>
      </c>
      <c r="H119" s="144"/>
      <c r="I119" s="144"/>
    </row>
    <row r="120" spans="1:9" ht="12.9" customHeight="1" x14ac:dyDescent="0.3">
      <c r="A120" s="159" t="s">
        <v>50</v>
      </c>
      <c r="B120" s="160" t="s">
        <v>234</v>
      </c>
      <c r="C120" s="153"/>
      <c r="D120" s="153"/>
      <c r="E120" s="153"/>
      <c r="F120" s="153"/>
      <c r="G120" s="232">
        <v>11</v>
      </c>
      <c r="H120" s="144"/>
      <c r="I120" s="144"/>
    </row>
    <row r="121" spans="1:9" ht="12.9" customHeight="1" x14ac:dyDescent="0.3">
      <c r="A121" s="159" t="s">
        <v>51</v>
      </c>
      <c r="B121" s="160" t="s">
        <v>235</v>
      </c>
      <c r="C121" s="153"/>
      <c r="D121" s="153"/>
      <c r="E121" s="153"/>
      <c r="F121" s="153"/>
      <c r="G121" s="232">
        <v>11</v>
      </c>
      <c r="H121" s="144"/>
      <c r="I121" s="144"/>
    </row>
    <row r="122" spans="1:9" ht="12.9" customHeight="1" x14ac:dyDescent="0.3">
      <c r="A122" s="159" t="s">
        <v>52</v>
      </c>
      <c r="B122" s="160" t="s">
        <v>230</v>
      </c>
      <c r="C122" s="153"/>
      <c r="D122" s="153"/>
      <c r="E122" s="153"/>
      <c r="F122" s="153"/>
      <c r="G122" s="232">
        <v>12</v>
      </c>
      <c r="H122" s="144"/>
      <c r="I122" s="144"/>
    </row>
    <row r="123" spans="1:9" ht="12.9" customHeight="1" x14ac:dyDescent="0.3">
      <c r="A123" s="159" t="s">
        <v>73</v>
      </c>
      <c r="B123" s="160" t="s">
        <v>231</v>
      </c>
      <c r="C123" s="153"/>
      <c r="D123" s="153"/>
      <c r="E123" s="153"/>
      <c r="F123" s="153"/>
      <c r="G123" s="232">
        <v>13</v>
      </c>
      <c r="H123" s="144"/>
      <c r="I123" s="144"/>
    </row>
    <row r="124" spans="1:9" ht="12.9" customHeight="1" x14ac:dyDescent="0.3">
      <c r="A124" s="159" t="s">
        <v>87</v>
      </c>
      <c r="B124" s="160" t="s">
        <v>220</v>
      </c>
      <c r="C124" s="153"/>
      <c r="D124" s="153"/>
      <c r="E124" s="153"/>
      <c r="F124" s="153"/>
      <c r="G124" s="232">
        <v>14</v>
      </c>
      <c r="H124" s="144"/>
      <c r="I124" s="144"/>
    </row>
    <row r="125" spans="1:9" ht="12.9" customHeight="1" x14ac:dyDescent="0.3">
      <c r="A125" s="159" t="s">
        <v>88</v>
      </c>
      <c r="B125" s="160" t="s">
        <v>151</v>
      </c>
      <c r="C125" s="153"/>
      <c r="D125" s="153"/>
      <c r="E125" s="153"/>
      <c r="F125" s="153"/>
      <c r="G125" s="232">
        <v>15</v>
      </c>
      <c r="H125" s="144"/>
      <c r="I125" s="144"/>
    </row>
    <row r="126" spans="1:9" ht="12.9" customHeight="1" x14ac:dyDescent="0.3">
      <c r="A126" s="159" t="s">
        <v>103</v>
      </c>
      <c r="B126" s="160" t="s">
        <v>252</v>
      </c>
      <c r="C126" s="153"/>
      <c r="D126" s="153"/>
      <c r="E126" s="153"/>
      <c r="F126" s="153"/>
      <c r="G126" s="232">
        <v>16</v>
      </c>
      <c r="H126" s="144"/>
      <c r="I126" s="144"/>
    </row>
    <row r="127" spans="1:9" ht="12.9" customHeight="1" x14ac:dyDescent="0.3">
      <c r="A127" s="159" t="s">
        <v>104</v>
      </c>
      <c r="B127" s="160" t="s">
        <v>477</v>
      </c>
      <c r="C127" s="153"/>
      <c r="D127" s="153"/>
      <c r="E127" s="153"/>
      <c r="F127" s="153"/>
      <c r="G127" s="232">
        <v>16</v>
      </c>
      <c r="H127" s="144"/>
      <c r="I127" s="144"/>
    </row>
    <row r="128" spans="1:9" ht="54.75" customHeight="1" x14ac:dyDescent="0.3">
      <c r="A128" s="341" t="s">
        <v>238</v>
      </c>
      <c r="B128" s="341"/>
      <c r="C128" s="341"/>
      <c r="D128" s="341"/>
      <c r="E128" s="341"/>
      <c r="F128" s="341"/>
      <c r="G128" s="341"/>
      <c r="H128" s="144"/>
      <c r="I128" s="144"/>
    </row>
    <row r="129" spans="1:9" ht="15" customHeight="1" x14ac:dyDescent="0.3">
      <c r="A129" s="160"/>
      <c r="B129" s="160"/>
      <c r="C129" s="160"/>
      <c r="D129" s="160"/>
      <c r="E129" s="160"/>
      <c r="F129" s="160"/>
      <c r="G129" s="160"/>
      <c r="H129" s="144"/>
      <c r="I129" s="144"/>
    </row>
    <row r="130" spans="1:9" ht="11.1" customHeight="1" x14ac:dyDescent="0.3">
      <c r="A130" s="164" t="s">
        <v>384</v>
      </c>
      <c r="B130" s="144"/>
      <c r="C130" s="165"/>
      <c r="D130" s="165"/>
      <c r="E130" s="165"/>
      <c r="F130" s="165"/>
      <c r="G130" s="165"/>
      <c r="H130" s="144"/>
      <c r="I130" s="144"/>
    </row>
    <row r="131" spans="1:9" ht="11.1" customHeight="1" x14ac:dyDescent="0.3">
      <c r="A131" s="164" t="s">
        <v>382</v>
      </c>
      <c r="B131" s="144"/>
      <c r="C131" s="165"/>
      <c r="D131" s="165"/>
      <c r="E131" s="165"/>
      <c r="F131" s="165"/>
      <c r="G131" s="165"/>
      <c r="H131" s="144"/>
      <c r="I131" s="144"/>
    </row>
    <row r="132" spans="1:9" ht="11.1" customHeight="1" x14ac:dyDescent="0.3">
      <c r="A132" s="164" t="s">
        <v>383</v>
      </c>
      <c r="B132" s="144"/>
      <c r="C132" s="165"/>
      <c r="D132" s="165"/>
      <c r="E132" s="165"/>
      <c r="F132" s="165"/>
      <c r="G132" s="165"/>
      <c r="H132" s="144"/>
      <c r="I132" s="144"/>
    </row>
    <row r="133" spans="1:9" ht="11.1" customHeight="1" x14ac:dyDescent="0.3">
      <c r="A133" s="152" t="s">
        <v>277</v>
      </c>
      <c r="B133" s="166"/>
      <c r="C133" s="165"/>
      <c r="D133" s="165"/>
      <c r="E133" s="165"/>
      <c r="F133" s="165"/>
      <c r="G133" s="165"/>
      <c r="H133" s="144"/>
      <c r="I133" s="144"/>
    </row>
    <row r="134" spans="1:9" ht="11.1" customHeight="1" x14ac:dyDescent="0.3">
      <c r="A134" s="144"/>
      <c r="B134" s="144"/>
      <c r="C134" s="144"/>
      <c r="D134" s="144"/>
      <c r="E134" s="144"/>
      <c r="F134" s="144"/>
      <c r="G134" s="144"/>
      <c r="H134" s="144"/>
      <c r="I134" s="144"/>
    </row>
    <row r="135" spans="1:9" ht="14.4" x14ac:dyDescent="0.3">
      <c r="A135" s="144"/>
      <c r="B135" s="144"/>
      <c r="C135" s="144"/>
      <c r="D135" s="144"/>
      <c r="E135" s="144"/>
      <c r="F135" s="144"/>
      <c r="G135" s="144"/>
      <c r="H135" s="144"/>
      <c r="I135" s="144"/>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view="pageBreakPreview" zoomScaleNormal="100" zoomScaleSheetLayoutView="100" workbookViewId="0">
      <selection activeCell="O5" sqref="O5"/>
    </sheetView>
  </sheetViews>
  <sheetFormatPr baseColWidth="10" defaultRowHeight="13.2" x14ac:dyDescent="0.25"/>
  <cols>
    <col min="1" max="1" width="19.88671875" bestFit="1" customWidth="1"/>
    <col min="2" max="4" width="8.5546875" customWidth="1"/>
    <col min="5" max="5" width="8.77734375" bestFit="1" customWidth="1"/>
    <col min="6" max="6" width="2.33203125" customWidth="1"/>
    <col min="7" max="9" width="8.5546875" customWidth="1"/>
    <col min="10" max="10" width="9.6640625" bestFit="1" customWidth="1"/>
    <col min="11" max="11" width="9.33203125" bestFit="1" customWidth="1"/>
    <col min="12" max="12" width="7.5546875" customWidth="1"/>
    <col min="16" max="16" width="13.88671875" bestFit="1" customWidth="1"/>
    <col min="17" max="17" width="12.88671875" bestFit="1" customWidth="1"/>
  </cols>
  <sheetData>
    <row r="1" spans="1:17" s="14" customFormat="1" ht="20.100000000000001" customHeight="1" x14ac:dyDescent="0.25">
      <c r="A1" s="380" t="s">
        <v>153</v>
      </c>
      <c r="B1" s="380"/>
      <c r="C1" s="380"/>
      <c r="D1" s="380"/>
      <c r="E1" s="380"/>
      <c r="F1" s="380"/>
      <c r="G1" s="380"/>
      <c r="H1" s="380"/>
      <c r="I1" s="380"/>
      <c r="J1" s="380"/>
      <c r="K1" s="380"/>
      <c r="L1" s="85"/>
      <c r="M1" s="85"/>
      <c r="N1" s="85"/>
      <c r="O1" s="85"/>
    </row>
    <row r="2" spans="1:17" s="14" customFormat="1" ht="20.100000000000001" customHeight="1" x14ac:dyDescent="0.2">
      <c r="A2" s="381" t="s">
        <v>261</v>
      </c>
      <c r="B2" s="381"/>
      <c r="C2" s="381"/>
      <c r="D2" s="381"/>
      <c r="E2" s="381"/>
      <c r="F2" s="381"/>
      <c r="G2" s="381"/>
      <c r="H2" s="381"/>
      <c r="I2" s="381"/>
      <c r="J2" s="381"/>
      <c r="K2" s="381"/>
      <c r="L2" s="87"/>
      <c r="M2" s="87"/>
      <c r="N2" s="87"/>
      <c r="O2" s="87"/>
    </row>
    <row r="3" spans="1:17" s="20" customFormat="1" ht="11.4" x14ac:dyDescent="0.2">
      <c r="A3" s="17"/>
      <c r="B3" s="382" t="s">
        <v>262</v>
      </c>
      <c r="C3" s="382"/>
      <c r="D3" s="382"/>
      <c r="E3" s="382"/>
      <c r="F3" s="334"/>
      <c r="G3" s="382" t="s">
        <v>433</v>
      </c>
      <c r="H3" s="382"/>
      <c r="I3" s="382"/>
      <c r="J3" s="382"/>
      <c r="K3" s="382"/>
      <c r="L3" s="93"/>
      <c r="M3" s="93"/>
      <c r="N3" s="93"/>
      <c r="O3" s="93"/>
    </row>
    <row r="4" spans="1:17" s="20" customFormat="1" ht="10.199999999999999" x14ac:dyDescent="0.2">
      <c r="A4" s="17" t="s">
        <v>265</v>
      </c>
      <c r="B4" s="124">
        <v>2018</v>
      </c>
      <c r="C4" s="383" t="s">
        <v>507</v>
      </c>
      <c r="D4" s="383"/>
      <c r="E4" s="383"/>
      <c r="F4" s="334"/>
      <c r="G4" s="124">
        <v>2018</v>
      </c>
      <c r="H4" s="383" t="s">
        <v>507</v>
      </c>
      <c r="I4" s="383"/>
      <c r="J4" s="383"/>
      <c r="K4" s="383"/>
      <c r="L4" s="93"/>
      <c r="M4" s="93"/>
      <c r="N4" s="93"/>
      <c r="O4" s="93"/>
    </row>
    <row r="5" spans="1:17" s="20" customFormat="1" ht="10.199999999999999" x14ac:dyDescent="0.2">
      <c r="A5" s="125"/>
      <c r="B5" s="125"/>
      <c r="C5" s="126">
        <v>2018</v>
      </c>
      <c r="D5" s="126">
        <v>2019</v>
      </c>
      <c r="E5" s="335" t="s">
        <v>519</v>
      </c>
      <c r="F5" s="127"/>
      <c r="G5" s="125"/>
      <c r="H5" s="126">
        <v>2018</v>
      </c>
      <c r="I5" s="126">
        <v>2019</v>
      </c>
      <c r="J5" s="335" t="s">
        <v>519</v>
      </c>
      <c r="K5" s="335" t="s">
        <v>520</v>
      </c>
    </row>
    <row r="7" spans="1:17" x14ac:dyDescent="0.25">
      <c r="A7" s="17" t="s">
        <v>253</v>
      </c>
      <c r="B7" s="128"/>
      <c r="C7" s="128"/>
      <c r="D7" s="128"/>
      <c r="E7" s="129"/>
      <c r="F7" s="2"/>
      <c r="G7" s="128">
        <v>17857403</v>
      </c>
      <c r="H7" s="128">
        <v>8426751</v>
      </c>
      <c r="I7" s="128">
        <v>7967171</v>
      </c>
      <c r="J7" s="130">
        <v>-5.453822000911146E-2</v>
      </c>
    </row>
    <row r="9" spans="1:17" s="109" customFormat="1" ht="10.199999999999999" x14ac:dyDescent="0.2">
      <c r="A9" s="9" t="s">
        <v>280</v>
      </c>
      <c r="B9" s="118">
        <v>2938051.5101435999</v>
      </c>
      <c r="C9" s="118">
        <v>1710315.4820388001</v>
      </c>
      <c r="D9" s="118">
        <v>1674083.2487096998</v>
      </c>
      <c r="E9" s="121">
        <v>-2.1184532157721758E-2</v>
      </c>
      <c r="G9" s="118">
        <v>5685573.2112300014</v>
      </c>
      <c r="H9" s="118">
        <v>3543336.2450700006</v>
      </c>
      <c r="I9" s="118">
        <v>3221735.232799999</v>
      </c>
      <c r="J9" s="122">
        <v>-9.076220545466418E-2</v>
      </c>
      <c r="K9" s="122">
        <v>0.40437631284680586</v>
      </c>
    </row>
    <row r="10" spans="1:17" s="109" customFormat="1" ht="10.199999999999999" x14ac:dyDescent="0.2">
      <c r="A10" s="10" t="s">
        <v>76</v>
      </c>
      <c r="B10" s="118">
        <v>4688596.8167160004</v>
      </c>
      <c r="C10" s="95">
        <v>1882385.3049999999</v>
      </c>
      <c r="D10" s="95">
        <v>1973441.233</v>
      </c>
      <c r="E10" s="121">
        <v>4.8372630065766531E-2</v>
      </c>
      <c r="F10" s="95"/>
      <c r="G10" s="95">
        <v>3667118.1915400005</v>
      </c>
      <c r="H10" s="95">
        <v>1460209.48013</v>
      </c>
      <c r="I10" s="95">
        <v>1285367.2400900004</v>
      </c>
      <c r="J10" s="122">
        <v>-0.11973777900992244</v>
      </c>
      <c r="K10" s="122">
        <v>0.1613329549585418</v>
      </c>
      <c r="L10" s="15"/>
      <c r="M10" s="15"/>
      <c r="N10" s="15"/>
      <c r="O10" s="14"/>
      <c r="P10" s="14"/>
      <c r="Q10" s="15"/>
    </row>
    <row r="11" spans="1:17" s="109" customFormat="1" ht="10.199999999999999" x14ac:dyDescent="0.2">
      <c r="A11" s="109" t="s">
        <v>263</v>
      </c>
      <c r="B11" s="118">
        <v>860366.21501229983</v>
      </c>
      <c r="C11" s="118">
        <v>350006.28936959995</v>
      </c>
      <c r="D11" s="118">
        <v>374792.03583249997</v>
      </c>
      <c r="E11" s="121">
        <v>7.081514594363969E-2</v>
      </c>
      <c r="G11" s="118">
        <v>2025478.8714600005</v>
      </c>
      <c r="H11" s="118">
        <v>802863.05987</v>
      </c>
      <c r="I11" s="118">
        <v>813012.14304000046</v>
      </c>
      <c r="J11" s="122">
        <v>1.2641113631064016E-2</v>
      </c>
      <c r="K11" s="122">
        <v>0.10204527341511817</v>
      </c>
    </row>
    <row r="12" spans="1:17" s="109" customFormat="1" ht="10.199999999999999" x14ac:dyDescent="0.2">
      <c r="A12" s="9" t="s">
        <v>247</v>
      </c>
      <c r="B12" s="118">
        <v>667091.43730000022</v>
      </c>
      <c r="C12" s="118">
        <v>242713.89612600001</v>
      </c>
      <c r="D12" s="118">
        <v>240096.35948530002</v>
      </c>
      <c r="E12" s="121">
        <v>-1.0784453146189588E-2</v>
      </c>
      <c r="G12" s="118">
        <v>1341579.5524299999</v>
      </c>
      <c r="H12" s="118">
        <v>491976.33166000003</v>
      </c>
      <c r="I12" s="118">
        <v>490018.72619000002</v>
      </c>
      <c r="J12" s="122">
        <v>-3.9790643248929225E-3</v>
      </c>
      <c r="K12" s="122">
        <v>6.1504733134258069E-2</v>
      </c>
    </row>
    <row r="13" spans="1:17" s="109" customFormat="1" ht="10.199999999999999" x14ac:dyDescent="0.2">
      <c r="A13" s="109" t="s">
        <v>363</v>
      </c>
      <c r="B13" s="136" t="s">
        <v>120</v>
      </c>
      <c r="C13" s="136" t="s">
        <v>120</v>
      </c>
      <c r="D13" s="136" t="s">
        <v>120</v>
      </c>
      <c r="E13" s="136" t="s">
        <v>120</v>
      </c>
      <c r="G13" s="118">
        <v>1228870.1548899999</v>
      </c>
      <c r="H13" s="118">
        <v>463390.98589999997</v>
      </c>
      <c r="I13" s="118">
        <v>465895.60358</v>
      </c>
      <c r="J13" s="122">
        <v>5.4049771277608905E-3</v>
      </c>
      <c r="K13" s="122">
        <v>5.8476917789262964E-2</v>
      </c>
    </row>
    <row r="14" spans="1:17" s="109" customFormat="1" ht="10.199999999999999" x14ac:dyDescent="0.2">
      <c r="A14" s="109" t="s">
        <v>266</v>
      </c>
      <c r="B14" s="136" t="s">
        <v>120</v>
      </c>
      <c r="C14" s="136" t="s">
        <v>120</v>
      </c>
      <c r="D14" s="136" t="s">
        <v>120</v>
      </c>
      <c r="E14" s="137" t="s">
        <v>120</v>
      </c>
      <c r="G14" s="118">
        <v>946766.91929999972</v>
      </c>
      <c r="H14" s="118">
        <v>365369.49694999988</v>
      </c>
      <c r="I14" s="118">
        <v>364267.92766999989</v>
      </c>
      <c r="J14" s="122">
        <v>-3.0149459360881981E-3</v>
      </c>
      <c r="K14" s="122">
        <v>4.5721113262160419E-2</v>
      </c>
    </row>
    <row r="15" spans="1:17" s="109" customFormat="1" ht="10.199999999999999" x14ac:dyDescent="0.2">
      <c r="A15" s="109" t="s">
        <v>68</v>
      </c>
      <c r="B15" s="118">
        <v>402782.80841049994</v>
      </c>
      <c r="C15" s="118">
        <v>164986.62177199998</v>
      </c>
      <c r="D15" s="118">
        <v>184757.49027760004</v>
      </c>
      <c r="E15" s="121">
        <v>0.11983316158156154</v>
      </c>
      <c r="G15" s="118">
        <v>1025684.7546900001</v>
      </c>
      <c r="H15" s="118">
        <v>432435.42072000005</v>
      </c>
      <c r="I15" s="118">
        <v>450017.05363000004</v>
      </c>
      <c r="J15" s="122">
        <v>4.0657245145938159E-2</v>
      </c>
      <c r="K15" s="122">
        <v>5.6483920532143725E-2</v>
      </c>
    </row>
    <row r="16" spans="1:17" s="109" customFormat="1" ht="10.199999999999999" x14ac:dyDescent="0.2">
      <c r="A16" s="109" t="s">
        <v>250</v>
      </c>
      <c r="B16" s="118">
        <v>54605.95279860001</v>
      </c>
      <c r="C16" s="118">
        <v>40430.661901100008</v>
      </c>
      <c r="D16" s="118">
        <v>35752.788008999996</v>
      </c>
      <c r="E16" s="121">
        <v>-0.11570114542133525</v>
      </c>
      <c r="G16" s="118">
        <v>373628.21345000004</v>
      </c>
      <c r="H16" s="118">
        <v>217947.00617999997</v>
      </c>
      <c r="I16" s="118">
        <v>206881.42682000002</v>
      </c>
      <c r="J16" s="122">
        <v>-5.0771880531641722E-2</v>
      </c>
      <c r="K16" s="122">
        <v>2.596673609992807E-2</v>
      </c>
    </row>
    <row r="17" spans="1:17" s="109" customFormat="1" ht="10.199999999999999" x14ac:dyDescent="0.2">
      <c r="A17" s="109" t="s">
        <v>74</v>
      </c>
      <c r="B17" s="118">
        <v>5982765.7889299998</v>
      </c>
      <c r="C17" s="118">
        <v>2560401.6104299994</v>
      </c>
      <c r="D17" s="118">
        <v>2418056.9449999998</v>
      </c>
      <c r="E17" s="121">
        <v>-5.559466329428453E-2</v>
      </c>
      <c r="G17" s="118">
        <v>395863.11551999993</v>
      </c>
      <c r="H17" s="118">
        <v>173771.06748</v>
      </c>
      <c r="I17" s="118">
        <v>181368.71188999995</v>
      </c>
      <c r="J17" s="122">
        <v>4.3722148457621568E-2</v>
      </c>
      <c r="K17" s="122">
        <v>2.2764505982110834E-2</v>
      </c>
    </row>
    <row r="18" spans="1:17" s="109" customFormat="1" ht="10.199999999999999" x14ac:dyDescent="0.2">
      <c r="A18" s="109" t="s">
        <v>61</v>
      </c>
      <c r="B18" s="118">
        <v>80922.712673800008</v>
      </c>
      <c r="C18" s="118">
        <v>35948.146376000004</v>
      </c>
      <c r="D18" s="118">
        <v>36100.265404000005</v>
      </c>
      <c r="E18" s="121">
        <v>4.2316236951109865E-3</v>
      </c>
      <c r="G18" s="118">
        <v>200396.53368000002</v>
      </c>
      <c r="H18" s="118">
        <v>89452.142469999992</v>
      </c>
      <c r="I18" s="118">
        <v>81001.430800000002</v>
      </c>
      <c r="J18" s="122">
        <v>-9.4471875537627814E-2</v>
      </c>
      <c r="K18" s="122">
        <v>1.0166899994991948E-2</v>
      </c>
    </row>
    <row r="19" spans="1:17" s="109" customFormat="1" ht="10.199999999999999" x14ac:dyDescent="0.2">
      <c r="A19" s="109" t="s">
        <v>249</v>
      </c>
      <c r="B19" s="118">
        <v>139783.98773730002</v>
      </c>
      <c r="C19" s="118">
        <v>48155.926400000004</v>
      </c>
      <c r="D19" s="118">
        <v>65773.699537399996</v>
      </c>
      <c r="E19" s="121">
        <v>0.36584849372558215</v>
      </c>
      <c r="G19" s="118">
        <v>176781.54740999997</v>
      </c>
      <c r="H19" s="118">
        <v>67198.147909999985</v>
      </c>
      <c r="I19" s="118">
        <v>76485.324890000018</v>
      </c>
      <c r="J19" s="122">
        <v>0.13820584746529851</v>
      </c>
      <c r="K19" s="122">
        <v>9.6000606601766188E-3</v>
      </c>
    </row>
    <row r="20" spans="1:17" s="109" customFormat="1" ht="10.199999999999999" x14ac:dyDescent="0.2">
      <c r="A20" s="109" t="s">
        <v>248</v>
      </c>
      <c r="B20" s="118">
        <v>32389.991300000002</v>
      </c>
      <c r="C20" s="118">
        <v>27306.869300000002</v>
      </c>
      <c r="D20" s="118">
        <v>45579.576079999999</v>
      </c>
      <c r="E20" s="121">
        <v>0.66916154244016535</v>
      </c>
      <c r="G20" s="118">
        <v>35431.283150000003</v>
      </c>
      <c r="H20" s="118">
        <v>27985.136640000001</v>
      </c>
      <c r="I20" s="118">
        <v>32578.536369999998</v>
      </c>
      <c r="J20" s="122">
        <v>0.16413711996798019</v>
      </c>
      <c r="K20" s="122">
        <v>4.0890971676144517E-3</v>
      </c>
    </row>
    <row r="21" spans="1:17" s="109" customFormat="1" ht="10.199999999999999" x14ac:dyDescent="0.2">
      <c r="A21" s="200" t="s">
        <v>251</v>
      </c>
      <c r="B21" s="201">
        <v>139811.02588100001</v>
      </c>
      <c r="C21" s="201">
        <v>42300.591899999999</v>
      </c>
      <c r="D21" s="201">
        <v>31847.452299100001</v>
      </c>
      <c r="E21" s="202">
        <v>-0.24711568163423259</v>
      </c>
      <c r="F21" s="200"/>
      <c r="G21" s="201">
        <v>36344.247380000001</v>
      </c>
      <c r="H21" s="201">
        <v>6433.9085100000011</v>
      </c>
      <c r="I21" s="201">
        <v>5366.64552</v>
      </c>
      <c r="J21" s="202">
        <v>-0.16588097085017472</v>
      </c>
      <c r="K21" s="202">
        <v>6.7359487075148753E-4</v>
      </c>
    </row>
    <row r="22" spans="1:17" s="14" customFormat="1" ht="10.199999999999999" x14ac:dyDescent="0.2">
      <c r="A22" s="119" t="s">
        <v>389</v>
      </c>
      <c r="B22" s="120">
        <v>8431.7116200000019</v>
      </c>
      <c r="C22" s="120">
        <v>3919.0422800000001</v>
      </c>
      <c r="D22" s="120">
        <v>1825.2545</v>
      </c>
      <c r="E22" s="273">
        <v>-0.53426006417057592</v>
      </c>
      <c r="F22" s="119"/>
      <c r="G22" s="120">
        <v>29045.076669999999</v>
      </c>
      <c r="H22" s="120">
        <v>13602.521780000001</v>
      </c>
      <c r="I22" s="120">
        <v>5388.8528700000006</v>
      </c>
      <c r="J22" s="123">
        <v>-0.60383427741146389</v>
      </c>
      <c r="K22" s="123">
        <v>6.7638222776943038E-4</v>
      </c>
      <c r="L22" s="109"/>
      <c r="M22" s="109"/>
      <c r="N22" s="109"/>
      <c r="O22" s="109"/>
      <c r="P22" s="109"/>
      <c r="Q22" s="109"/>
    </row>
    <row r="23" spans="1:17" s="14" customFormat="1" ht="10.199999999999999" x14ac:dyDescent="0.2">
      <c r="A23" s="9" t="s">
        <v>423</v>
      </c>
      <c r="B23" s="9"/>
      <c r="C23" s="9"/>
      <c r="D23" s="9"/>
      <c r="E23" s="9"/>
      <c r="F23" s="9"/>
      <c r="G23" s="9"/>
      <c r="H23" s="9"/>
      <c r="I23" s="9"/>
      <c r="J23" s="9"/>
      <c r="K23" s="9"/>
      <c r="L23" s="15"/>
      <c r="M23" s="15"/>
      <c r="N23" s="15"/>
      <c r="Q23" s="15"/>
    </row>
    <row r="24" spans="1:17" s="109" customFormat="1" ht="11.4" x14ac:dyDescent="0.2">
      <c r="A24" s="109" t="s">
        <v>264</v>
      </c>
      <c r="G24" s="118"/>
    </row>
    <row r="25" spans="1:17" s="109" customFormat="1" ht="10.199999999999999" x14ac:dyDescent="0.2">
      <c r="G25" s="118"/>
    </row>
    <row r="26" spans="1:17" s="109" customFormat="1" ht="10.199999999999999" x14ac:dyDescent="0.2"/>
    <row r="27" spans="1:17" s="109" customFormat="1" ht="10.199999999999999" x14ac:dyDescent="0.2"/>
    <row r="28" spans="1:17" s="109" customFormat="1" ht="10.199999999999999" x14ac:dyDescent="0.2"/>
    <row r="29" spans="1:17" s="109" customFormat="1" ht="10.199999999999999" x14ac:dyDescent="0.2"/>
    <row r="30" spans="1:17" s="109" customFormat="1" ht="10.199999999999999" x14ac:dyDescent="0.2"/>
    <row r="31" spans="1:17" s="109" customFormat="1" ht="10.199999999999999" x14ac:dyDescent="0.2"/>
    <row r="32" spans="1:17" s="109" customFormat="1" ht="10.199999999999999" x14ac:dyDescent="0.2"/>
    <row r="33" spans="9:10" s="109" customFormat="1" ht="10.199999999999999" x14ac:dyDescent="0.2"/>
    <row r="34" spans="9:10" s="109" customFormat="1" ht="10.199999999999999" x14ac:dyDescent="0.2"/>
    <row r="35" spans="9:10" s="109" customFormat="1" ht="10.199999999999999" x14ac:dyDescent="0.2"/>
    <row r="36" spans="9:10" s="109" customFormat="1" ht="10.199999999999999" x14ac:dyDescent="0.2">
      <c r="I36" s="122"/>
      <c r="J36" s="122"/>
    </row>
    <row r="37" spans="9:10" s="109" customFormat="1" ht="10.199999999999999" x14ac:dyDescent="0.2"/>
    <row r="56" spans="1:21" s="14" customFormat="1" ht="10.199999999999999" x14ac:dyDescent="0.25">
      <c r="A56" s="380" t="s">
        <v>254</v>
      </c>
      <c r="B56" s="380"/>
      <c r="C56" s="380"/>
      <c r="D56" s="380"/>
      <c r="E56" s="380"/>
      <c r="F56" s="380"/>
      <c r="G56" s="380"/>
      <c r="H56" s="380"/>
      <c r="I56" s="380"/>
      <c r="J56" s="380"/>
      <c r="K56" s="380"/>
      <c r="L56" s="85"/>
      <c r="M56" s="85"/>
      <c r="N56" s="85"/>
      <c r="O56" s="85"/>
    </row>
    <row r="57" spans="1:21" s="14" customFormat="1" ht="10.199999999999999" x14ac:dyDescent="0.2">
      <c r="A57" s="381" t="s">
        <v>477</v>
      </c>
      <c r="B57" s="381"/>
      <c r="C57" s="381"/>
      <c r="D57" s="381"/>
      <c r="E57" s="381"/>
      <c r="F57" s="381"/>
      <c r="G57" s="381"/>
      <c r="H57" s="381"/>
      <c r="I57" s="381"/>
      <c r="J57" s="381"/>
      <c r="K57" s="381"/>
      <c r="L57" s="87"/>
      <c r="M57" s="87"/>
      <c r="N57" s="87"/>
      <c r="O57" s="87"/>
    </row>
    <row r="58" spans="1:21" s="20" customFormat="1" ht="11.4" x14ac:dyDescent="0.2">
      <c r="A58" s="17"/>
      <c r="B58" s="382" t="s">
        <v>262</v>
      </c>
      <c r="C58" s="382"/>
      <c r="D58" s="382"/>
      <c r="E58" s="382"/>
      <c r="F58" s="334"/>
      <c r="G58" s="382" t="s">
        <v>478</v>
      </c>
      <c r="H58" s="382"/>
      <c r="I58" s="382"/>
      <c r="J58" s="382"/>
      <c r="K58" s="382"/>
      <c r="L58" s="93"/>
      <c r="M58" s="93"/>
      <c r="N58" s="93"/>
      <c r="O58" s="93"/>
    </row>
    <row r="59" spans="1:21" s="20" customFormat="1" x14ac:dyDescent="0.25">
      <c r="A59" s="17" t="s">
        <v>265</v>
      </c>
      <c r="B59" s="124">
        <v>2018</v>
      </c>
      <c r="C59" s="383" t="s">
        <v>507</v>
      </c>
      <c r="D59" s="383"/>
      <c r="E59" s="383"/>
      <c r="F59" s="334"/>
      <c r="G59" s="124">
        <v>2018</v>
      </c>
      <c r="H59" s="383" t="s">
        <v>507</v>
      </c>
      <c r="I59" s="383"/>
      <c r="J59" s="383"/>
      <c r="K59" s="383"/>
      <c r="L59" s="93"/>
      <c r="M59" s="93"/>
      <c r="N59" s="93"/>
      <c r="O59" s="93"/>
      <c r="P59"/>
      <c r="Q59"/>
    </row>
    <row r="60" spans="1:21" s="20" customFormat="1" x14ac:dyDescent="0.25">
      <c r="A60" s="125"/>
      <c r="B60" s="125"/>
      <c r="C60" s="126">
        <v>2018</v>
      </c>
      <c r="D60" s="126">
        <v>2019</v>
      </c>
      <c r="E60" s="335" t="s">
        <v>519</v>
      </c>
      <c r="F60" s="127"/>
      <c r="G60" s="125"/>
      <c r="H60" s="126">
        <v>2018</v>
      </c>
      <c r="I60" s="126">
        <v>2019</v>
      </c>
      <c r="J60" s="335" t="s">
        <v>519</v>
      </c>
      <c r="K60" s="335" t="s">
        <v>520</v>
      </c>
      <c r="P60"/>
      <c r="Q60" s="323"/>
    </row>
    <row r="61" spans="1:21" x14ac:dyDescent="0.25">
      <c r="A61" s="17" t="s">
        <v>479</v>
      </c>
      <c r="B61" s="128"/>
      <c r="C61" s="128"/>
      <c r="D61" s="128"/>
      <c r="E61" s="129"/>
      <c r="F61" s="2"/>
      <c r="G61" s="128">
        <v>6553001</v>
      </c>
      <c r="H61" s="128">
        <v>2633651</v>
      </c>
      <c r="I61" s="128">
        <v>2633057</v>
      </c>
      <c r="J61" s="130">
        <v>-2.2554241241534712E-4</v>
      </c>
      <c r="Q61" s="323"/>
    </row>
    <row r="62" spans="1:21" s="311" customFormat="1" x14ac:dyDescent="0.25">
      <c r="A62" s="17" t="s">
        <v>68</v>
      </c>
      <c r="B62" s="128">
        <v>460841.38678899995</v>
      </c>
      <c r="C62" s="128">
        <v>172619.02904229998</v>
      </c>
      <c r="D62" s="128">
        <v>184833.9423385</v>
      </c>
      <c r="E62" s="129">
        <v>7.076226395183105E-2</v>
      </c>
      <c r="G62" s="128">
        <v>1536604.1050600002</v>
      </c>
      <c r="H62" s="128">
        <v>609190.12826999987</v>
      </c>
      <c r="I62" s="128">
        <v>603116.56479999993</v>
      </c>
      <c r="J62" s="130">
        <v>-9.9698980468508891E-3</v>
      </c>
      <c r="K62" s="130">
        <v>0.22905564323142261</v>
      </c>
      <c r="M62" s="130"/>
      <c r="N62" s="313"/>
      <c r="P62"/>
      <c r="Q62" s="323"/>
    </row>
    <row r="63" spans="1:21" s="109" customFormat="1" x14ac:dyDescent="0.25">
      <c r="A63" s="10" t="s">
        <v>490</v>
      </c>
      <c r="B63" s="118">
        <v>227695.37931079997</v>
      </c>
      <c r="C63" s="118">
        <v>88516.0094809</v>
      </c>
      <c r="D63" s="118">
        <v>90835.200999000008</v>
      </c>
      <c r="E63" s="121">
        <v>2.62008141996104E-2</v>
      </c>
      <c r="F63" s="95"/>
      <c r="G63" s="95">
        <v>1104402.8297800003</v>
      </c>
      <c r="H63" s="95">
        <v>442852.06888999994</v>
      </c>
      <c r="I63" s="95">
        <v>419209.15218999988</v>
      </c>
      <c r="J63" s="122">
        <v>-5.3387842941008623E-2</v>
      </c>
      <c r="K63" s="122">
        <v>0.15921005591219631</v>
      </c>
      <c r="L63" s="15"/>
      <c r="M63" s="130"/>
      <c r="N63" s="15"/>
      <c r="O63" s="14"/>
      <c r="P63"/>
      <c r="Q63" s="323"/>
      <c r="R63"/>
      <c r="S63"/>
      <c r="T63"/>
      <c r="U63"/>
    </row>
    <row r="64" spans="1:21" s="109" customFormat="1" x14ac:dyDescent="0.25">
      <c r="A64" s="109" t="s">
        <v>483</v>
      </c>
      <c r="B64" s="118">
        <v>76908.041931900007</v>
      </c>
      <c r="C64" s="118">
        <v>28438.012177099998</v>
      </c>
      <c r="D64" s="118">
        <v>41687.554639999988</v>
      </c>
      <c r="E64" s="121">
        <v>0.46590958539532945</v>
      </c>
      <c r="G64" s="118">
        <v>197173.33575000006</v>
      </c>
      <c r="H64" s="118">
        <v>76241.735480000003</v>
      </c>
      <c r="I64" s="118">
        <v>101257.81190999999</v>
      </c>
      <c r="J64" s="122">
        <v>0.32811525436173072</v>
      </c>
      <c r="K64" s="122">
        <v>3.8456369121519202E-2</v>
      </c>
      <c r="M64" s="130"/>
      <c r="P64"/>
      <c r="Q64" s="323"/>
      <c r="R64"/>
      <c r="S64"/>
      <c r="T64"/>
      <c r="U64"/>
    </row>
    <row r="65" spans="1:21" s="109" customFormat="1" x14ac:dyDescent="0.25">
      <c r="A65" s="9" t="s">
        <v>484</v>
      </c>
      <c r="B65" s="118">
        <v>151663.2340813</v>
      </c>
      <c r="C65" s="118">
        <v>53734.65167929999</v>
      </c>
      <c r="D65" s="118">
        <v>50598.147074699998</v>
      </c>
      <c r="E65" s="121">
        <v>-5.8370241670483436E-2</v>
      </c>
      <c r="G65" s="118">
        <v>219732.48603999999</v>
      </c>
      <c r="H65" s="118">
        <v>83544.256909999996</v>
      </c>
      <c r="I65" s="118">
        <v>76888.970580000008</v>
      </c>
      <c r="J65" s="122">
        <v>-7.966180532516498E-2</v>
      </c>
      <c r="K65" s="122">
        <v>2.9201407557831072E-2</v>
      </c>
      <c r="M65" s="130"/>
      <c r="P65"/>
      <c r="Q65" s="323"/>
      <c r="R65"/>
      <c r="S65"/>
      <c r="T65"/>
      <c r="U65"/>
    </row>
    <row r="66" spans="1:21" s="311" customFormat="1" x14ac:dyDescent="0.25">
      <c r="A66" s="17" t="s">
        <v>450</v>
      </c>
      <c r="B66" s="128">
        <v>1654425.7251896993</v>
      </c>
      <c r="C66" s="128">
        <v>604108.47625660023</v>
      </c>
      <c r="D66" s="128">
        <v>659819.97456839983</v>
      </c>
      <c r="E66" s="129">
        <v>9.2221017418957274E-2</v>
      </c>
      <c r="G66" s="128">
        <v>1020215.2946300004</v>
      </c>
      <c r="H66" s="128">
        <v>389866.78590000008</v>
      </c>
      <c r="I66" s="128">
        <v>375027.05563000025</v>
      </c>
      <c r="J66" s="130">
        <v>-3.8063591992692047E-2</v>
      </c>
      <c r="K66" s="130">
        <v>0.14243028374623118</v>
      </c>
      <c r="M66" s="130"/>
      <c r="P66" s="2"/>
      <c r="Q66" s="324"/>
      <c r="R66" s="2"/>
      <c r="S66" s="2"/>
      <c r="T66" s="2"/>
      <c r="U66" s="2"/>
    </row>
    <row r="67" spans="1:21" s="109" customFormat="1" x14ac:dyDescent="0.25">
      <c r="A67" s="109" t="s">
        <v>488</v>
      </c>
      <c r="B67" s="136">
        <v>327423.05485119997</v>
      </c>
      <c r="C67" s="136">
        <v>136295.12583410001</v>
      </c>
      <c r="D67" s="136">
        <v>141702.80236450001</v>
      </c>
      <c r="E67" s="121">
        <v>3.9676228311952055E-2</v>
      </c>
      <c r="G67" s="136">
        <v>325812.62079000007</v>
      </c>
      <c r="H67" s="136">
        <v>139969.44456999999</v>
      </c>
      <c r="I67" s="136">
        <v>129566.56163999999</v>
      </c>
      <c r="J67" s="122">
        <v>-7.4322527762817781E-2</v>
      </c>
      <c r="K67" s="122">
        <v>4.9207655451439139E-2</v>
      </c>
      <c r="M67" s="130"/>
      <c r="P67"/>
      <c r="Q67" s="323"/>
      <c r="R67"/>
    </row>
    <row r="68" spans="1:21" s="109" customFormat="1" x14ac:dyDescent="0.25">
      <c r="A68" s="109" t="s">
        <v>492</v>
      </c>
      <c r="B68" s="136">
        <v>819887.52327000001</v>
      </c>
      <c r="C68" s="136">
        <v>267953.0135154</v>
      </c>
      <c r="D68" s="136">
        <v>338027.39974000002</v>
      </c>
      <c r="E68" s="121">
        <v>0.26151744033501112</v>
      </c>
      <c r="G68" s="136">
        <v>344518.21730000002</v>
      </c>
      <c r="H68" s="136">
        <v>110000.55574000001</v>
      </c>
      <c r="I68" s="136">
        <v>122687.24458</v>
      </c>
      <c r="J68" s="122">
        <v>0.11533295222604645</v>
      </c>
      <c r="K68" s="122">
        <v>4.6594982402583765E-2</v>
      </c>
      <c r="M68" s="130"/>
      <c r="P68"/>
      <c r="Q68" s="323"/>
      <c r="R68"/>
    </row>
    <row r="69" spans="1:21" s="311" customFormat="1" x14ac:dyDescent="0.25">
      <c r="A69" s="311" t="s">
        <v>449</v>
      </c>
      <c r="B69" s="318">
        <v>3603056.8304500021</v>
      </c>
      <c r="C69" s="318">
        <v>1355330.4531682006</v>
      </c>
      <c r="D69" s="318">
        <v>1546268.5086923004</v>
      </c>
      <c r="E69" s="129">
        <v>0.1408793369010235</v>
      </c>
      <c r="G69" s="128">
        <v>931490.45529000077</v>
      </c>
      <c r="H69" s="318">
        <v>347924.06743000017</v>
      </c>
      <c r="I69" s="318">
        <v>386303.36600999988</v>
      </c>
      <c r="J69" s="130">
        <v>0.11030940993388261</v>
      </c>
      <c r="K69" s="130">
        <v>0.14671287632968064</v>
      </c>
      <c r="M69" s="130"/>
      <c r="N69" s="313"/>
      <c r="P69" s="2"/>
      <c r="Q69" s="324"/>
      <c r="R69" s="2"/>
    </row>
    <row r="70" spans="1:21" s="109" customFormat="1" x14ac:dyDescent="0.25">
      <c r="A70" s="109" t="s">
        <v>485</v>
      </c>
      <c r="B70" s="118">
        <v>1242744.0354099998</v>
      </c>
      <c r="C70" s="118">
        <v>563420.10574000003</v>
      </c>
      <c r="D70" s="118">
        <v>518859.20699999999</v>
      </c>
      <c r="E70" s="121">
        <v>-7.9090004573893258E-2</v>
      </c>
      <c r="G70" s="118">
        <v>682854.02977999998</v>
      </c>
      <c r="H70" s="118">
        <v>234730.18396000002</v>
      </c>
      <c r="I70" s="118">
        <v>291942.26954000001</v>
      </c>
      <c r="J70" s="122">
        <v>0.24373552908623553</v>
      </c>
      <c r="K70" s="122">
        <v>0.11087578793015115</v>
      </c>
      <c r="M70" s="130"/>
      <c r="P70"/>
      <c r="Q70" s="323"/>
      <c r="R70"/>
    </row>
    <row r="71" spans="1:21" s="109" customFormat="1" x14ac:dyDescent="0.25">
      <c r="A71" s="109" t="s">
        <v>486</v>
      </c>
      <c r="B71" s="118">
        <v>1918283.0260534</v>
      </c>
      <c r="C71" s="118">
        <v>570296.71157649998</v>
      </c>
      <c r="D71" s="118">
        <v>820792.04362610006</v>
      </c>
      <c r="E71" s="121">
        <v>0.43923685156301051</v>
      </c>
      <c r="G71" s="118">
        <v>381986.18716000003</v>
      </c>
      <c r="H71" s="118">
        <v>109706.6977</v>
      </c>
      <c r="I71" s="118">
        <v>158622.88124000002</v>
      </c>
      <c r="J71" s="122">
        <v>0.44588146909466242</v>
      </c>
      <c r="K71" s="122">
        <v>6.0242858867088717E-2</v>
      </c>
      <c r="M71" s="130"/>
      <c r="P71"/>
      <c r="Q71" s="323"/>
      <c r="R71"/>
    </row>
    <row r="72" spans="1:21" s="109" customFormat="1" x14ac:dyDescent="0.25">
      <c r="A72" s="109" t="s">
        <v>487</v>
      </c>
      <c r="B72" s="118">
        <v>166643.86088700002</v>
      </c>
      <c r="C72" s="118">
        <v>76202.803988300002</v>
      </c>
      <c r="D72" s="118">
        <v>64631.233877800005</v>
      </c>
      <c r="E72" s="121">
        <v>-0.15185228764385983</v>
      </c>
      <c r="G72" s="118">
        <v>79027.666179999986</v>
      </c>
      <c r="H72" s="118">
        <v>36555.736189999996</v>
      </c>
      <c r="I72" s="118">
        <v>29054.290150000004</v>
      </c>
      <c r="J72" s="122">
        <v>-0.20520571658059095</v>
      </c>
      <c r="K72" s="122">
        <v>1.103443265755356E-2</v>
      </c>
      <c r="M72" s="130"/>
      <c r="P72"/>
      <c r="Q72" s="323"/>
    </row>
    <row r="73" spans="1:21" s="311" customFormat="1" x14ac:dyDescent="0.25">
      <c r="A73" s="311" t="s">
        <v>448</v>
      </c>
      <c r="B73" s="128">
        <v>470103.33179460018</v>
      </c>
      <c r="C73" s="128">
        <v>187037.37441939992</v>
      </c>
      <c r="D73" s="128">
        <v>190741.54096310009</v>
      </c>
      <c r="E73" s="129">
        <v>1.9804419064364254E-2</v>
      </c>
      <c r="G73" s="128">
        <v>410267.68410999957</v>
      </c>
      <c r="H73" s="128">
        <v>177706.29916000005</v>
      </c>
      <c r="I73" s="128">
        <v>161708.16254999992</v>
      </c>
      <c r="J73" s="130">
        <v>-9.0025714820587299E-2</v>
      </c>
      <c r="K73" s="130">
        <v>6.1414607640472622E-2</v>
      </c>
      <c r="M73" s="130"/>
      <c r="N73" s="313"/>
      <c r="P73"/>
      <c r="Q73" s="323"/>
    </row>
    <row r="74" spans="1:21" s="311" customFormat="1" x14ac:dyDescent="0.25">
      <c r="A74" s="311" t="s">
        <v>61</v>
      </c>
      <c r="B74" s="128">
        <v>102466.49280790001</v>
      </c>
      <c r="C74" s="128">
        <v>43699.546272199994</v>
      </c>
      <c r="D74" s="128">
        <v>46134.1945098</v>
      </c>
      <c r="E74" s="129">
        <v>5.5713352775674796E-2</v>
      </c>
      <c r="G74" s="128">
        <v>338891.32127000007</v>
      </c>
      <c r="H74" s="128">
        <v>141419.24810000008</v>
      </c>
      <c r="I74" s="128">
        <v>143674.24691000007</v>
      </c>
      <c r="J74" s="130">
        <v>1.5945487197085439E-2</v>
      </c>
      <c r="K74" s="130">
        <v>5.4565566529702958E-2</v>
      </c>
      <c r="M74" s="130"/>
      <c r="N74" s="313"/>
      <c r="P74"/>
      <c r="Q74" s="323"/>
    </row>
    <row r="75" spans="1:21" s="311" customFormat="1" x14ac:dyDescent="0.25">
      <c r="A75" s="311" t="s">
        <v>10</v>
      </c>
      <c r="B75" s="128"/>
      <c r="C75" s="128"/>
      <c r="D75" s="128"/>
      <c r="E75" s="129"/>
      <c r="G75" s="128">
        <v>331437</v>
      </c>
      <c r="H75" s="128">
        <v>147250</v>
      </c>
      <c r="I75" s="128">
        <v>118852</v>
      </c>
      <c r="J75" s="130">
        <v>-0.19285568760611205</v>
      </c>
      <c r="K75" s="130">
        <v>4.5138407562008723E-2</v>
      </c>
      <c r="M75" s="130"/>
      <c r="N75" s="313"/>
      <c r="P75"/>
      <c r="Q75" s="323"/>
    </row>
    <row r="76" spans="1:21" s="109" customFormat="1" x14ac:dyDescent="0.25">
      <c r="A76" s="109" t="s">
        <v>489</v>
      </c>
      <c r="B76" s="118"/>
      <c r="C76" s="118"/>
      <c r="D76" s="118"/>
      <c r="E76" s="121"/>
      <c r="G76" s="118">
        <v>277380.67038999998</v>
      </c>
      <c r="H76" s="118">
        <v>125630.34878</v>
      </c>
      <c r="I76" s="118">
        <v>98490.866409999988</v>
      </c>
      <c r="J76" s="122">
        <v>-0.21602648272135139</v>
      </c>
      <c r="K76" s="122">
        <v>3.7405520051407924E-2</v>
      </c>
      <c r="M76" s="122"/>
      <c r="N76" s="314"/>
      <c r="P76"/>
      <c r="Q76" s="323"/>
    </row>
    <row r="77" spans="1:21" s="311" customFormat="1" x14ac:dyDescent="0.25">
      <c r="A77" s="311" t="s">
        <v>263</v>
      </c>
      <c r="B77" s="318">
        <v>276402.37697440002</v>
      </c>
      <c r="C77" s="318">
        <v>99119.749862500088</v>
      </c>
      <c r="D77" s="318">
        <v>142799.21859399998</v>
      </c>
      <c r="E77" s="129">
        <v>0.44067371832649371</v>
      </c>
      <c r="G77" s="318">
        <v>338115.55096999992</v>
      </c>
      <c r="H77" s="318">
        <v>122660.07645000002</v>
      </c>
      <c r="I77" s="318">
        <v>167053.10987000001</v>
      </c>
      <c r="J77" s="130">
        <v>0.36191917292743536</v>
      </c>
      <c r="K77" s="130">
        <v>6.3444547486058989E-2</v>
      </c>
      <c r="M77" s="130"/>
      <c r="N77" s="313"/>
      <c r="P77"/>
      <c r="Q77" s="323"/>
    </row>
    <row r="78" spans="1:21" s="311" customFormat="1" x14ac:dyDescent="0.25">
      <c r="A78" s="319" t="s">
        <v>451</v>
      </c>
      <c r="B78" s="320">
        <v>249609.44039090004</v>
      </c>
      <c r="C78" s="320">
        <v>85871.036496599976</v>
      </c>
      <c r="D78" s="320">
        <v>88595.798436899946</v>
      </c>
      <c r="E78" s="321">
        <v>3.1730861201469951E-2</v>
      </c>
      <c r="F78" s="319"/>
      <c r="G78" s="325">
        <v>244136.23431000003</v>
      </c>
      <c r="H78" s="320">
        <v>102861.27394999986</v>
      </c>
      <c r="I78" s="320">
        <v>102643.92305000011</v>
      </c>
      <c r="J78" s="321">
        <v>-2.1130488827640903E-3</v>
      </c>
      <c r="K78" s="130">
        <v>3.8982795681977302E-2</v>
      </c>
      <c r="M78" s="130"/>
      <c r="N78" s="313"/>
      <c r="P78"/>
      <c r="Q78" s="323"/>
    </row>
    <row r="79" spans="1:21" s="311" customFormat="1" x14ac:dyDescent="0.25">
      <c r="A79" s="326" t="s">
        <v>3</v>
      </c>
      <c r="B79" s="327">
        <v>406688.17059739999</v>
      </c>
      <c r="C79" s="327">
        <v>214980.32778790002</v>
      </c>
      <c r="D79" s="327">
        <v>180363.9578869</v>
      </c>
      <c r="E79" s="328">
        <v>-0.16102110484803334</v>
      </c>
      <c r="F79" s="326"/>
      <c r="G79" s="327">
        <v>164530.15297</v>
      </c>
      <c r="H79" s="327">
        <v>90521.172790000011</v>
      </c>
      <c r="I79" s="327">
        <v>64896.283900000017</v>
      </c>
      <c r="J79" s="329">
        <v>-0.2830817155832388</v>
      </c>
      <c r="K79" s="329">
        <v>2.4646744791320514E-2</v>
      </c>
      <c r="M79" s="130"/>
      <c r="N79" s="313"/>
      <c r="P79" s="2"/>
      <c r="Q79" s="324"/>
    </row>
    <row r="80" spans="1:21" s="14" customFormat="1" x14ac:dyDescent="0.25">
      <c r="A80" s="9" t="s">
        <v>426</v>
      </c>
      <c r="B80" s="9"/>
      <c r="C80" s="9"/>
      <c r="D80" s="9"/>
      <c r="E80" s="9"/>
      <c r="F80" s="9"/>
      <c r="G80" s="9"/>
      <c r="H80" s="9"/>
      <c r="I80" s="9"/>
      <c r="J80" s="9"/>
      <c r="K80" s="9"/>
      <c r="L80" s="15"/>
      <c r="M80" s="15"/>
      <c r="N80" s="315"/>
      <c r="P80"/>
      <c r="Q80"/>
    </row>
    <row r="81" spans="1:10" s="109" customFormat="1" ht="11.4" x14ac:dyDescent="0.2">
      <c r="A81" s="109" t="s">
        <v>264</v>
      </c>
      <c r="G81" s="118"/>
    </row>
    <row r="82" spans="1:10" x14ac:dyDescent="0.25">
      <c r="E82" s="322"/>
      <c r="F82" s="322"/>
      <c r="G82" s="118"/>
      <c r="H82" s="322"/>
      <c r="I82" s="322"/>
      <c r="J82" s="322"/>
    </row>
    <row r="83" spans="1:10" x14ac:dyDescent="0.25">
      <c r="A83" s="107"/>
      <c r="E83" s="322"/>
      <c r="F83" s="322"/>
      <c r="G83" s="118"/>
      <c r="H83" s="322"/>
      <c r="I83" s="322"/>
      <c r="J83" s="322"/>
    </row>
    <row r="84" spans="1:10" x14ac:dyDescent="0.25">
      <c r="G84" s="312"/>
    </row>
    <row r="85" spans="1:10" x14ac:dyDescent="0.25">
      <c r="G85" s="312"/>
    </row>
  </sheetData>
  <sortState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U479"/>
  <sheetViews>
    <sheetView view="pageBreakPreview" zoomScale="98" zoomScaleNormal="100" zoomScaleSheetLayoutView="98" workbookViewId="0">
      <selection sqref="A1:XFD1048576"/>
    </sheetView>
  </sheetViews>
  <sheetFormatPr baseColWidth="10" defaultColWidth="11.44140625" defaultRowHeight="10.199999999999999" x14ac:dyDescent="0.25"/>
  <cols>
    <col min="1" max="1" width="34.88671875" style="14" customWidth="1"/>
    <col min="2" max="5" width="11.6640625" style="14" customWidth="1"/>
    <col min="6" max="6" width="2.6640625" style="14" customWidth="1"/>
    <col min="7" max="10" width="11.6640625" style="14" customWidth="1"/>
    <col min="11" max="11" width="4.5546875" style="14" customWidth="1"/>
    <col min="12" max="12" width="15.5546875" style="174" customWidth="1"/>
    <col min="13" max="13" width="20.109375" style="174" customWidth="1"/>
    <col min="14" max="14" width="15.5546875" style="174"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80" t="s">
        <v>255</v>
      </c>
      <c r="B1" s="380"/>
      <c r="C1" s="380"/>
      <c r="D1" s="380"/>
      <c r="E1" s="380"/>
      <c r="F1" s="380"/>
      <c r="G1" s="380"/>
      <c r="H1" s="380"/>
      <c r="I1" s="380"/>
      <c r="J1" s="380"/>
      <c r="K1" s="85"/>
      <c r="L1" s="171"/>
      <c r="M1" s="171"/>
      <c r="N1" s="171"/>
      <c r="O1" s="85"/>
    </row>
    <row r="2" spans="1:15" ht="20.100000000000001" customHeight="1" x14ac:dyDescent="0.2">
      <c r="A2" s="381" t="s">
        <v>152</v>
      </c>
      <c r="B2" s="381"/>
      <c r="C2" s="381"/>
      <c r="D2" s="381"/>
      <c r="E2" s="381"/>
      <c r="F2" s="381"/>
      <c r="G2" s="381"/>
      <c r="H2" s="381"/>
      <c r="I2" s="381"/>
      <c r="J2" s="381"/>
      <c r="K2" s="264"/>
      <c r="L2" s="264"/>
      <c r="M2" s="264"/>
      <c r="N2" s="264"/>
      <c r="O2" s="264"/>
    </row>
    <row r="3" spans="1:15" s="20" customFormat="1" x14ac:dyDescent="0.2">
      <c r="A3" s="17"/>
      <c r="B3" s="382" t="s">
        <v>101</v>
      </c>
      <c r="C3" s="382"/>
      <c r="D3" s="382"/>
      <c r="E3" s="382"/>
      <c r="F3" s="334"/>
      <c r="G3" s="382" t="s">
        <v>434</v>
      </c>
      <c r="H3" s="382"/>
      <c r="I3" s="382"/>
      <c r="J3" s="382"/>
      <c r="K3" s="93"/>
      <c r="L3" s="172"/>
      <c r="M3" s="172"/>
      <c r="N3" s="172"/>
      <c r="O3" s="93"/>
    </row>
    <row r="4" spans="1:15" s="20" customFormat="1" x14ac:dyDescent="0.2">
      <c r="A4" s="17" t="s">
        <v>259</v>
      </c>
      <c r="B4" s="385">
        <v>2018</v>
      </c>
      <c r="C4" s="383" t="s">
        <v>507</v>
      </c>
      <c r="D4" s="383"/>
      <c r="E4" s="383"/>
      <c r="F4" s="334"/>
      <c r="G4" s="385">
        <v>2018</v>
      </c>
      <c r="H4" s="383" t="s">
        <v>521</v>
      </c>
      <c r="I4" s="383"/>
      <c r="J4" s="383"/>
      <c r="K4" s="93"/>
      <c r="L4" s="172"/>
      <c r="M4" s="172"/>
      <c r="N4" s="172"/>
      <c r="O4" s="93"/>
    </row>
    <row r="5" spans="1:15" s="20" customFormat="1" x14ac:dyDescent="0.2">
      <c r="A5" s="125"/>
      <c r="B5" s="386"/>
      <c r="C5" s="263">
        <v>2018</v>
      </c>
      <c r="D5" s="263">
        <v>2019</v>
      </c>
      <c r="E5" s="335" t="s">
        <v>519</v>
      </c>
      <c r="F5" s="127"/>
      <c r="G5" s="386"/>
      <c r="H5" s="263">
        <v>2018</v>
      </c>
      <c r="I5" s="263">
        <v>2019</v>
      </c>
      <c r="J5" s="335" t="s">
        <v>519</v>
      </c>
      <c r="L5" s="173"/>
      <c r="M5" s="173"/>
      <c r="N5" s="173"/>
    </row>
    <row r="6" spans="1:15" x14ac:dyDescent="0.2">
      <c r="A6" s="9"/>
      <c r="B6" s="9"/>
      <c r="C6" s="9"/>
      <c r="D6" s="9"/>
      <c r="E6" s="9"/>
      <c r="F6" s="9"/>
      <c r="G6" s="9"/>
      <c r="H6" s="9"/>
      <c r="I6" s="9"/>
      <c r="J6" s="9"/>
    </row>
    <row r="7" spans="1:15" s="21" customFormat="1" x14ac:dyDescent="0.2">
      <c r="A7" s="88" t="s">
        <v>289</v>
      </c>
      <c r="B7" s="88">
        <v>3605142.9474436003</v>
      </c>
      <c r="C7" s="88">
        <v>1953029.3781648001</v>
      </c>
      <c r="D7" s="88">
        <v>1914179.6081949999</v>
      </c>
      <c r="E7" s="89">
        <v>-1.9892056107372156</v>
      </c>
      <c r="F7" s="88"/>
      <c r="G7" s="88">
        <v>7027152.7636600016</v>
      </c>
      <c r="H7" s="88">
        <v>4035312.5767300008</v>
      </c>
      <c r="I7" s="88">
        <v>3711753.9589899988</v>
      </c>
      <c r="J7" s="16">
        <v>-8.0181797961781882</v>
      </c>
      <c r="L7" s="175"/>
      <c r="M7" s="208"/>
      <c r="N7" s="208"/>
    </row>
    <row r="8" spans="1:15" s="20" customFormat="1" ht="11.25" customHeight="1" x14ac:dyDescent="0.2">
      <c r="A8" s="17"/>
      <c r="B8" s="18"/>
      <c r="C8" s="18"/>
      <c r="D8" s="18"/>
      <c r="E8" s="16"/>
      <c r="F8" s="16"/>
      <c r="G8" s="18"/>
      <c r="H8" s="18"/>
      <c r="I8" s="18"/>
      <c r="J8" s="16"/>
      <c r="L8" s="175"/>
      <c r="M8" s="184"/>
      <c r="N8" s="184"/>
    </row>
    <row r="9" spans="1:15" s="20" customFormat="1" ht="11.25" customHeight="1" x14ac:dyDescent="0.2">
      <c r="A9" s="17" t="s">
        <v>256</v>
      </c>
      <c r="B9" s="18">
        <v>2938051.5101435999</v>
      </c>
      <c r="C9" s="18">
        <v>1710315.4820388001</v>
      </c>
      <c r="D9" s="18">
        <v>1674083.2487096998</v>
      </c>
      <c r="E9" s="16">
        <v>-2.1184532157721776</v>
      </c>
      <c r="F9" s="16"/>
      <c r="G9" s="18">
        <v>5685573.2112300014</v>
      </c>
      <c r="H9" s="18">
        <v>3543336.2450700006</v>
      </c>
      <c r="I9" s="18">
        <v>3221735.232799999</v>
      </c>
      <c r="J9" s="16">
        <v>-9.0762205454664127</v>
      </c>
      <c r="L9" s="175"/>
      <c r="M9" s="173"/>
      <c r="N9" s="173"/>
    </row>
    <row r="10" spans="1:15" s="20" customFormat="1" ht="11.25" customHeight="1" x14ac:dyDescent="0.2">
      <c r="A10" s="17"/>
      <c r="B10" s="18"/>
      <c r="C10" s="18"/>
      <c r="D10" s="18"/>
      <c r="E10" s="16"/>
      <c r="F10" s="16"/>
      <c r="G10" s="18"/>
      <c r="H10" s="18"/>
      <c r="I10" s="18"/>
      <c r="J10" s="16"/>
      <c r="L10" s="175"/>
      <c r="M10" s="173"/>
      <c r="N10" s="173"/>
    </row>
    <row r="11" spans="1:15" s="20" customFormat="1" ht="11.25" customHeight="1" x14ac:dyDescent="0.2">
      <c r="A11" s="17" t="s">
        <v>174</v>
      </c>
      <c r="B11" s="18">
        <v>2829285.1932734</v>
      </c>
      <c r="C11" s="18">
        <v>1684560.6371588001</v>
      </c>
      <c r="D11" s="18">
        <v>1634829.3943896999</v>
      </c>
      <c r="E11" s="16">
        <v>-2.9521788454571407</v>
      </c>
      <c r="F11" s="16"/>
      <c r="G11" s="18">
        <v>5114273.0947500011</v>
      </c>
      <c r="H11" s="18">
        <v>3413177.7646000008</v>
      </c>
      <c r="I11" s="18">
        <v>3067367.279529999</v>
      </c>
      <c r="J11" s="16">
        <v>-10.131628321753368</v>
      </c>
      <c r="L11" s="175"/>
      <c r="M11" s="184"/>
      <c r="N11" s="173"/>
    </row>
    <row r="12" spans="1:15" ht="11.25" customHeight="1" x14ac:dyDescent="0.2">
      <c r="A12" s="10" t="s">
        <v>170</v>
      </c>
      <c r="B12" s="11">
        <v>724405.53699580068</v>
      </c>
      <c r="C12" s="11">
        <v>706752.08459580061</v>
      </c>
      <c r="D12" s="11">
        <v>639935.80164640001</v>
      </c>
      <c r="E12" s="12">
        <v>-9.4539916338009107</v>
      </c>
      <c r="F12" s="12"/>
      <c r="G12" s="11">
        <v>1224427.69328</v>
      </c>
      <c r="H12" s="11">
        <v>1195826.9171300007</v>
      </c>
      <c r="I12" s="11">
        <v>962096.85173999949</v>
      </c>
      <c r="J12" s="12">
        <v>-19.545476192403839</v>
      </c>
      <c r="L12" s="176"/>
    </row>
    <row r="13" spans="1:15" ht="11.25" customHeight="1" x14ac:dyDescent="0.2">
      <c r="A13" s="10" t="s">
        <v>92</v>
      </c>
      <c r="B13" s="11">
        <v>775663.32918539923</v>
      </c>
      <c r="C13" s="11">
        <v>329078.1256158998</v>
      </c>
      <c r="D13" s="11">
        <v>313665.82733559998</v>
      </c>
      <c r="E13" s="12">
        <v>-4.6834769863400254</v>
      </c>
      <c r="F13" s="12"/>
      <c r="G13" s="11">
        <v>734865.15080999967</v>
      </c>
      <c r="H13" s="11">
        <v>309972.27052999992</v>
      </c>
      <c r="I13" s="11">
        <v>273060.78340000013</v>
      </c>
      <c r="J13" s="12">
        <v>-11.90799650139266</v>
      </c>
      <c r="L13" s="176"/>
    </row>
    <row r="14" spans="1:15" ht="11.25" customHeight="1" x14ac:dyDescent="0.2">
      <c r="A14" s="10" t="s">
        <v>93</v>
      </c>
      <c r="B14" s="11">
        <v>182701.8615304</v>
      </c>
      <c r="C14" s="11">
        <v>66624.332930400007</v>
      </c>
      <c r="D14" s="11">
        <v>60073.362500000003</v>
      </c>
      <c r="E14" s="12">
        <v>-9.8326994691917804</v>
      </c>
      <c r="F14" s="12"/>
      <c r="G14" s="11">
        <v>203370.31658999997</v>
      </c>
      <c r="H14" s="11">
        <v>75416.425700000022</v>
      </c>
      <c r="I14" s="11">
        <v>66077.867290000009</v>
      </c>
      <c r="J14" s="12">
        <v>-12.382658450491917</v>
      </c>
      <c r="L14" s="176"/>
    </row>
    <row r="15" spans="1:15" ht="11.25" customHeight="1" x14ac:dyDescent="0.2">
      <c r="A15" s="10" t="s">
        <v>436</v>
      </c>
      <c r="B15" s="11">
        <v>132525.04379999998</v>
      </c>
      <c r="C15" s="11">
        <v>26840.049800000004</v>
      </c>
      <c r="D15" s="11">
        <v>41250.734940000002</v>
      </c>
      <c r="E15" s="12">
        <v>53.690977652358896</v>
      </c>
      <c r="F15" s="12"/>
      <c r="G15" s="11">
        <v>315451.25293000002</v>
      </c>
      <c r="H15" s="11">
        <v>82695.699370000031</v>
      </c>
      <c r="I15" s="11">
        <v>87413.24291999999</v>
      </c>
      <c r="J15" s="12">
        <v>5.7047024040422656</v>
      </c>
      <c r="L15" s="176"/>
    </row>
    <row r="16" spans="1:15" ht="11.25" customHeight="1" x14ac:dyDescent="0.2">
      <c r="A16" s="10" t="s">
        <v>94</v>
      </c>
      <c r="B16" s="11">
        <v>120488.69678999997</v>
      </c>
      <c r="C16" s="11">
        <v>119528.27578999999</v>
      </c>
      <c r="D16" s="11">
        <v>154021.02438140003</v>
      </c>
      <c r="E16" s="12">
        <v>28.857396597940209</v>
      </c>
      <c r="F16" s="12"/>
      <c r="G16" s="11">
        <v>173948.95317000008</v>
      </c>
      <c r="H16" s="11">
        <v>172278.33596000011</v>
      </c>
      <c r="I16" s="11">
        <v>193263.64358999993</v>
      </c>
      <c r="J16" s="12">
        <v>12.181048483584277</v>
      </c>
      <c r="L16" s="176"/>
    </row>
    <row r="17" spans="1:19" ht="11.25" customHeight="1" x14ac:dyDescent="0.2">
      <c r="A17" s="10" t="s">
        <v>318</v>
      </c>
      <c r="B17" s="11">
        <v>128527.13123</v>
      </c>
      <c r="C17" s="11">
        <v>94119.32693000001</v>
      </c>
      <c r="D17" s="11">
        <v>92417.522280000005</v>
      </c>
      <c r="E17" s="12">
        <v>-1.8081351678871442</v>
      </c>
      <c r="F17" s="12"/>
      <c r="G17" s="11">
        <v>128567.55244</v>
      </c>
      <c r="H17" s="11">
        <v>95420.80442999996</v>
      </c>
      <c r="I17" s="11">
        <v>87867.454589999979</v>
      </c>
      <c r="J17" s="12">
        <v>-7.9158312331574052</v>
      </c>
      <c r="L17" s="176"/>
    </row>
    <row r="18" spans="1:19" ht="11.25" customHeight="1" x14ac:dyDescent="0.2">
      <c r="A18" s="10" t="s">
        <v>395</v>
      </c>
      <c r="B18" s="11">
        <v>113943.70736820003</v>
      </c>
      <c r="C18" s="11">
        <v>90111.838323100019</v>
      </c>
      <c r="D18" s="11">
        <v>87128.448346000019</v>
      </c>
      <c r="E18" s="12">
        <v>-3.310763638405561</v>
      </c>
      <c r="F18" s="12"/>
      <c r="G18" s="11">
        <v>643475.99127999984</v>
      </c>
      <c r="H18" s="11">
        <v>487928.15248000022</v>
      </c>
      <c r="I18" s="11">
        <v>448032.35981999995</v>
      </c>
      <c r="J18" s="12">
        <v>-8.1765711728706947</v>
      </c>
      <c r="L18" s="176"/>
    </row>
    <row r="19" spans="1:19" ht="11.25" customHeight="1" x14ac:dyDescent="0.2">
      <c r="A19" s="10" t="s">
        <v>343</v>
      </c>
      <c r="B19" s="11">
        <v>65053.653969999999</v>
      </c>
      <c r="C19" s="11">
        <v>62540.037969999998</v>
      </c>
      <c r="D19" s="11">
        <v>64549.928719999996</v>
      </c>
      <c r="E19" s="12">
        <v>3.2137664370528967</v>
      </c>
      <c r="F19" s="12"/>
      <c r="G19" s="11">
        <v>94222.45127000002</v>
      </c>
      <c r="H19" s="11">
        <v>90375.626870000007</v>
      </c>
      <c r="I19" s="11">
        <v>77189.370450000002</v>
      </c>
      <c r="J19" s="12">
        <v>-14.590500643461823</v>
      </c>
      <c r="L19" s="176"/>
    </row>
    <row r="20" spans="1:19" ht="11.25" customHeight="1" x14ac:dyDescent="0.2">
      <c r="A20" s="10" t="s">
        <v>95</v>
      </c>
      <c r="B20" s="11">
        <v>31189.560020000001</v>
      </c>
      <c r="C20" s="11">
        <v>28011.258019999997</v>
      </c>
      <c r="D20" s="11">
        <v>26343.461010000003</v>
      </c>
      <c r="E20" s="12">
        <v>-5.9540239456906505</v>
      </c>
      <c r="F20" s="12"/>
      <c r="G20" s="11">
        <v>45129.739180000004</v>
      </c>
      <c r="H20" s="11">
        <v>39855.41573000003</v>
      </c>
      <c r="I20" s="11">
        <v>29745.79752</v>
      </c>
      <c r="J20" s="12">
        <v>-25.365732673540535</v>
      </c>
      <c r="L20" s="176"/>
    </row>
    <row r="21" spans="1:19" ht="11.25" customHeight="1" x14ac:dyDescent="0.2">
      <c r="A21" s="10" t="s">
        <v>171</v>
      </c>
      <c r="B21" s="11">
        <v>85891.676779999994</v>
      </c>
      <c r="C21" s="11">
        <v>1935.6415999999999</v>
      </c>
      <c r="D21" s="11">
        <v>1430.7341999999999</v>
      </c>
      <c r="E21" s="12">
        <v>-26.084756599568848</v>
      </c>
      <c r="F21" s="12"/>
      <c r="G21" s="11">
        <v>129154.04851999998</v>
      </c>
      <c r="H21" s="11">
        <v>2998.8354699999995</v>
      </c>
      <c r="I21" s="11">
        <v>1493.99143</v>
      </c>
      <c r="J21" s="12">
        <v>-50.180947072764873</v>
      </c>
      <c r="L21" s="176"/>
    </row>
    <row r="22" spans="1:19" ht="11.25" customHeight="1" x14ac:dyDescent="0.2">
      <c r="A22" s="10" t="s">
        <v>401</v>
      </c>
      <c r="B22" s="11">
        <v>170160.91739999998</v>
      </c>
      <c r="C22" s="11">
        <v>9180.7755500000003</v>
      </c>
      <c r="D22" s="11">
        <v>11018.254439900002</v>
      </c>
      <c r="E22" s="12">
        <v>20.014419042190852</v>
      </c>
      <c r="F22" s="12"/>
      <c r="G22" s="11">
        <v>214028.70323000001</v>
      </c>
      <c r="H22" s="11">
        <v>16120.91829</v>
      </c>
      <c r="I22" s="11">
        <v>13034.940409999999</v>
      </c>
      <c r="J22" s="12">
        <v>-19.14269289432643</v>
      </c>
      <c r="L22" s="176"/>
    </row>
    <row r="23" spans="1:19" ht="11.25" customHeight="1" x14ac:dyDescent="0.2">
      <c r="A23" s="10" t="s">
        <v>96</v>
      </c>
      <c r="B23" s="11">
        <v>184872.59050000002</v>
      </c>
      <c r="C23" s="11">
        <v>141194.40542999998</v>
      </c>
      <c r="D23" s="11">
        <v>136687.38619040002</v>
      </c>
      <c r="E23" s="12">
        <v>-3.1920664461697896</v>
      </c>
      <c r="F23" s="12"/>
      <c r="G23" s="11">
        <v>1092898.6866700002</v>
      </c>
      <c r="H23" s="11">
        <v>821200.57654000039</v>
      </c>
      <c r="I23" s="11">
        <v>814508.91893999954</v>
      </c>
      <c r="J23" s="12">
        <v>-0.81486274987715035</v>
      </c>
      <c r="L23" s="176"/>
    </row>
    <row r="24" spans="1:19" ht="11.25" customHeight="1" x14ac:dyDescent="0.2">
      <c r="A24" s="10" t="s">
        <v>98</v>
      </c>
      <c r="B24" s="11">
        <v>100283.17933999999</v>
      </c>
      <c r="C24" s="11">
        <v>19.66</v>
      </c>
      <c r="D24" s="11">
        <v>405.35199999999998</v>
      </c>
      <c r="E24" s="12">
        <v>1961.8107833163785</v>
      </c>
      <c r="F24" s="12"/>
      <c r="G24" s="11">
        <v>81701.115380000032</v>
      </c>
      <c r="H24" s="11">
        <v>13.281000000000001</v>
      </c>
      <c r="I24" s="11">
        <v>343.25599999999997</v>
      </c>
      <c r="J24" s="12">
        <v>2484.5644153301705</v>
      </c>
      <c r="L24" s="176"/>
    </row>
    <row r="25" spans="1:19" ht="11.25" customHeight="1" x14ac:dyDescent="0.2">
      <c r="A25" s="10" t="s">
        <v>0</v>
      </c>
      <c r="B25" s="11">
        <v>13578.308363599997</v>
      </c>
      <c r="C25" s="11">
        <v>8624.8246036</v>
      </c>
      <c r="D25" s="11">
        <v>5901.5564000000004</v>
      </c>
      <c r="E25" s="12">
        <v>-31.574766198298192</v>
      </c>
      <c r="F25" s="12"/>
      <c r="G25" s="11">
        <v>33031.44000000001</v>
      </c>
      <c r="H25" s="11">
        <v>23074.505100000002</v>
      </c>
      <c r="I25" s="11">
        <v>13238.801429999994</v>
      </c>
      <c r="J25" s="12">
        <v>-42.625848863818128</v>
      </c>
      <c r="L25" s="176"/>
    </row>
    <row r="26" spans="1:19" ht="11.25" customHeight="1" x14ac:dyDescent="0.2">
      <c r="A26" s="9"/>
      <c r="B26" s="11"/>
      <c r="C26" s="11"/>
      <c r="D26" s="11"/>
      <c r="E26" s="12"/>
      <c r="F26" s="12"/>
      <c r="G26" s="11"/>
      <c r="H26" s="11"/>
      <c r="I26" s="11"/>
      <c r="J26" s="12"/>
      <c r="L26" s="176"/>
    </row>
    <row r="27" spans="1:19" s="20" customFormat="1" ht="11.25" customHeight="1" x14ac:dyDescent="0.2">
      <c r="A27" s="91" t="s">
        <v>173</v>
      </c>
      <c r="B27" s="18">
        <v>108766.31687020001</v>
      </c>
      <c r="C27" s="18">
        <v>25754.844880000001</v>
      </c>
      <c r="D27" s="18">
        <v>39253.854319999999</v>
      </c>
      <c r="E27" s="16">
        <v>52.413475999937759</v>
      </c>
      <c r="F27" s="16"/>
      <c r="G27" s="18">
        <v>571300.11648000032</v>
      </c>
      <c r="H27" s="18">
        <v>130158.48047000001</v>
      </c>
      <c r="I27" s="18">
        <v>154367.95327000003</v>
      </c>
      <c r="J27" s="16">
        <v>18.599996490877913</v>
      </c>
      <c r="L27" s="175"/>
      <c r="M27" s="173"/>
      <c r="N27" s="173"/>
    </row>
    <row r="28" spans="1:19" ht="11.25" customHeight="1" x14ac:dyDescent="0.2">
      <c r="A28" s="10" t="s">
        <v>328</v>
      </c>
      <c r="B28" s="11">
        <v>160.46799999999999</v>
      </c>
      <c r="C28" s="11">
        <v>22.4</v>
      </c>
      <c r="D28" s="11">
        <v>120.2</v>
      </c>
      <c r="E28" s="12">
        <v>436.60714285714289</v>
      </c>
      <c r="F28" s="12"/>
      <c r="G28" s="11">
        <v>918.92487000000006</v>
      </c>
      <c r="H28" s="11">
        <v>131.02199999999999</v>
      </c>
      <c r="I28" s="11">
        <v>570.2645</v>
      </c>
      <c r="J28" s="12">
        <v>335.24331791607517</v>
      </c>
      <c r="L28" s="206"/>
    </row>
    <row r="29" spans="1:19" ht="11.25" customHeight="1" x14ac:dyDescent="0.2">
      <c r="A29" s="10" t="s">
        <v>381</v>
      </c>
      <c r="B29" s="11">
        <v>7526.5209718000006</v>
      </c>
      <c r="C29" s="11">
        <v>1360.0233600000001</v>
      </c>
      <c r="D29" s="11">
        <v>2701.2988</v>
      </c>
      <c r="E29" s="12">
        <v>98.621500148350378</v>
      </c>
      <c r="F29" s="12"/>
      <c r="G29" s="11">
        <v>57418.318129999992</v>
      </c>
      <c r="H29" s="11">
        <v>10741.606400000001</v>
      </c>
      <c r="I29" s="11">
        <v>18812.100600000002</v>
      </c>
      <c r="J29" s="12">
        <v>75.133028519831072</v>
      </c>
      <c r="L29" s="206"/>
    </row>
    <row r="30" spans="1:19" ht="11.25" customHeight="1" x14ac:dyDescent="0.2">
      <c r="A30" s="10" t="s">
        <v>172</v>
      </c>
      <c r="B30" s="11">
        <v>26.623840000000001</v>
      </c>
      <c r="C30" s="11">
        <v>0</v>
      </c>
      <c r="D30" s="11">
        <v>1</v>
      </c>
      <c r="E30" s="12" t="s">
        <v>522</v>
      </c>
      <c r="F30" s="12"/>
      <c r="G30" s="11">
        <v>156.15199999999999</v>
      </c>
      <c r="H30" s="11">
        <v>0</v>
      </c>
      <c r="I30" s="11">
        <v>3.3</v>
      </c>
      <c r="J30" s="12" t="s">
        <v>522</v>
      </c>
      <c r="L30" s="206"/>
    </row>
    <row r="31" spans="1:19" ht="11.25" customHeight="1" x14ac:dyDescent="0.2">
      <c r="A31" s="10" t="s">
        <v>344</v>
      </c>
      <c r="B31" s="11">
        <v>9713.2296400000014</v>
      </c>
      <c r="C31" s="11">
        <v>2685.8330000000001</v>
      </c>
      <c r="D31" s="11">
        <v>3887.4470000000001</v>
      </c>
      <c r="E31" s="12">
        <v>44.738969250880444</v>
      </c>
      <c r="F31" s="12"/>
      <c r="G31" s="11">
        <v>72935.446370000005</v>
      </c>
      <c r="H31" s="11">
        <v>20944.400149999998</v>
      </c>
      <c r="I31" s="11">
        <v>26768.437829999999</v>
      </c>
      <c r="J31" s="12">
        <v>27.807135264267771</v>
      </c>
      <c r="L31" s="206"/>
      <c r="M31" s="225"/>
      <c r="N31" s="177"/>
      <c r="O31" s="13"/>
      <c r="P31" s="13"/>
      <c r="Q31" s="13"/>
      <c r="R31" s="13"/>
      <c r="S31" s="13"/>
    </row>
    <row r="32" spans="1:19" ht="11.25" customHeight="1" x14ac:dyDescent="0.2">
      <c r="A32" s="10" t="s">
        <v>376</v>
      </c>
      <c r="B32" s="11">
        <v>1732.1215000000002</v>
      </c>
      <c r="C32" s="11">
        <v>416.19499999999999</v>
      </c>
      <c r="D32" s="11">
        <v>493.28</v>
      </c>
      <c r="E32" s="12">
        <v>18.521366186523139</v>
      </c>
      <c r="F32" s="12"/>
      <c r="G32" s="11">
        <v>3095.3233</v>
      </c>
      <c r="H32" s="11">
        <v>687.32704000000001</v>
      </c>
      <c r="I32" s="11">
        <v>892.93496000000005</v>
      </c>
      <c r="J32" s="12">
        <v>29.914132288466362</v>
      </c>
      <c r="L32" s="206"/>
      <c r="N32" s="177"/>
      <c r="O32" s="13"/>
      <c r="P32" s="13"/>
      <c r="Q32" s="13"/>
      <c r="R32" s="13"/>
      <c r="S32" s="13"/>
    </row>
    <row r="33" spans="1:15" ht="11.25" customHeight="1" x14ac:dyDescent="0.2">
      <c r="A33" s="10" t="s">
        <v>438</v>
      </c>
      <c r="B33" s="11">
        <v>52.265839999999997</v>
      </c>
      <c r="C33" s="11">
        <v>1.9958399999999998</v>
      </c>
      <c r="D33" s="11">
        <v>2.1379999999999999</v>
      </c>
      <c r="E33" s="12">
        <v>7.1228154561487855</v>
      </c>
      <c r="F33" s="12"/>
      <c r="G33" s="11">
        <v>273.25008000000003</v>
      </c>
      <c r="H33" s="11">
        <v>7.8390300000000002</v>
      </c>
      <c r="I33" s="11">
        <v>7.8138500000000004</v>
      </c>
      <c r="J33" s="12">
        <v>-0.32121321132844116</v>
      </c>
      <c r="L33" s="206"/>
    </row>
    <row r="34" spans="1:15" ht="11.25" customHeight="1" x14ac:dyDescent="0.2">
      <c r="A34" s="10" t="s">
        <v>97</v>
      </c>
      <c r="B34" s="11">
        <v>64013.073400000001</v>
      </c>
      <c r="C34" s="11">
        <v>18185.048999999999</v>
      </c>
      <c r="D34" s="11">
        <v>25702.241999999998</v>
      </c>
      <c r="E34" s="12">
        <v>41.337216083388057</v>
      </c>
      <c r="F34" s="12"/>
      <c r="G34" s="11">
        <v>217344.40134000007</v>
      </c>
      <c r="H34" s="11">
        <v>67201.66419000001</v>
      </c>
      <c r="I34" s="11">
        <v>68949.837489999991</v>
      </c>
      <c r="J34" s="12">
        <v>2.6013839405187156</v>
      </c>
      <c r="L34" s="206"/>
    </row>
    <row r="35" spans="1:15" ht="11.25" customHeight="1" x14ac:dyDescent="0.2">
      <c r="A35" s="10" t="s">
        <v>345</v>
      </c>
      <c r="B35" s="11">
        <v>25480.2084784</v>
      </c>
      <c r="C35" s="11">
        <v>3083.2434800000001</v>
      </c>
      <c r="D35" s="11">
        <v>6282.9925199999998</v>
      </c>
      <c r="E35" s="12">
        <v>103.77866881923964</v>
      </c>
      <c r="F35" s="12"/>
      <c r="G35" s="11">
        <v>218969.28269000017</v>
      </c>
      <c r="H35" s="11">
        <v>30442.503959999995</v>
      </c>
      <c r="I35" s="11">
        <v>38137.753960000016</v>
      </c>
      <c r="J35" s="12">
        <v>25.27797979466871</v>
      </c>
      <c r="L35" s="206"/>
    </row>
    <row r="36" spans="1:15" ht="11.25" customHeight="1" x14ac:dyDescent="0.2">
      <c r="A36" s="10" t="s">
        <v>342</v>
      </c>
      <c r="B36" s="11">
        <v>1.7</v>
      </c>
      <c r="C36" s="11">
        <v>0</v>
      </c>
      <c r="D36" s="11">
        <v>0</v>
      </c>
      <c r="E36" s="12" t="s">
        <v>522</v>
      </c>
      <c r="F36" s="12"/>
      <c r="G36" s="11">
        <v>23.8</v>
      </c>
      <c r="H36" s="11">
        <v>0</v>
      </c>
      <c r="I36" s="11">
        <v>0</v>
      </c>
      <c r="J36" s="12" t="s">
        <v>522</v>
      </c>
      <c r="L36" s="206"/>
    </row>
    <row r="37" spans="1:15" ht="11.25" customHeight="1" x14ac:dyDescent="0.2">
      <c r="A37" s="10" t="s">
        <v>237</v>
      </c>
      <c r="B37" s="11">
        <v>60.105199999999996</v>
      </c>
      <c r="C37" s="11">
        <v>0.10520000000000002</v>
      </c>
      <c r="D37" s="11">
        <v>63.255999999999993</v>
      </c>
      <c r="E37" s="12">
        <v>60029.277566539909</v>
      </c>
      <c r="F37" s="12"/>
      <c r="G37" s="11">
        <v>165.21769999999998</v>
      </c>
      <c r="H37" s="11">
        <v>2.1177000000000001</v>
      </c>
      <c r="I37" s="11">
        <v>225.51008000000002</v>
      </c>
      <c r="J37" s="12">
        <v>10548.820890588848</v>
      </c>
      <c r="L37" s="206"/>
    </row>
    <row r="38" spans="1:15" ht="11.25" customHeight="1" x14ac:dyDescent="0.2">
      <c r="B38" s="11"/>
      <c r="C38" s="11"/>
      <c r="D38" s="11"/>
      <c r="E38" s="12"/>
      <c r="F38" s="12"/>
      <c r="G38" s="11"/>
      <c r="H38" s="11"/>
      <c r="I38" s="11"/>
      <c r="J38" s="12"/>
      <c r="L38" s="176"/>
    </row>
    <row r="39" spans="1:15" x14ac:dyDescent="0.2">
      <c r="A39" s="86"/>
      <c r="B39" s="92"/>
      <c r="C39" s="92"/>
      <c r="D39" s="92"/>
      <c r="E39" s="92"/>
      <c r="F39" s="92"/>
      <c r="G39" s="92"/>
      <c r="H39" s="92"/>
      <c r="I39" s="92"/>
      <c r="J39" s="92"/>
      <c r="L39" s="176"/>
    </row>
    <row r="40" spans="1:15" x14ac:dyDescent="0.2">
      <c r="A40" s="9" t="s">
        <v>470</v>
      </c>
      <c r="B40" s="9"/>
      <c r="C40" s="9"/>
      <c r="D40" s="9"/>
      <c r="E40" s="9"/>
      <c r="F40" s="9"/>
      <c r="G40" s="9"/>
      <c r="H40" s="9"/>
      <c r="I40" s="9"/>
      <c r="J40" s="9"/>
      <c r="L40" s="176"/>
    </row>
    <row r="41" spans="1:15" ht="47.4" customHeight="1" x14ac:dyDescent="0.25">
      <c r="A41" s="389" t="s">
        <v>471</v>
      </c>
      <c r="B41" s="389"/>
      <c r="C41" s="389"/>
      <c r="D41" s="389"/>
      <c r="E41" s="389"/>
      <c r="F41" s="389"/>
      <c r="G41" s="389"/>
      <c r="H41" s="389"/>
      <c r="I41" s="389"/>
      <c r="J41" s="389"/>
      <c r="L41" s="176"/>
    </row>
    <row r="42" spans="1:15" ht="20.100000000000001" customHeight="1" x14ac:dyDescent="0.25">
      <c r="A42" s="380" t="s">
        <v>495</v>
      </c>
      <c r="B42" s="380"/>
      <c r="C42" s="380"/>
      <c r="D42" s="380"/>
      <c r="E42" s="380"/>
      <c r="F42" s="380"/>
      <c r="G42" s="380"/>
      <c r="H42" s="380"/>
      <c r="I42" s="380"/>
      <c r="J42" s="380"/>
      <c r="K42" s="85"/>
      <c r="L42" s="171"/>
      <c r="M42" s="171"/>
      <c r="N42" s="171"/>
      <c r="O42" s="85"/>
    </row>
    <row r="43" spans="1:15" ht="20.100000000000001" customHeight="1" x14ac:dyDescent="0.2">
      <c r="A43" s="381" t="s">
        <v>152</v>
      </c>
      <c r="B43" s="381"/>
      <c r="C43" s="381"/>
      <c r="D43" s="381"/>
      <c r="E43" s="381"/>
      <c r="F43" s="381"/>
      <c r="G43" s="381"/>
      <c r="H43" s="381"/>
      <c r="I43" s="381"/>
      <c r="J43" s="381"/>
      <c r="K43" s="264"/>
      <c r="L43" s="264"/>
      <c r="M43" s="264"/>
      <c r="N43" s="264"/>
      <c r="O43" s="264"/>
    </row>
    <row r="44" spans="1:15" s="20" customFormat="1" x14ac:dyDescent="0.2">
      <c r="A44" s="17"/>
      <c r="B44" s="382" t="s">
        <v>101</v>
      </c>
      <c r="C44" s="382"/>
      <c r="D44" s="382"/>
      <c r="E44" s="382"/>
      <c r="F44" s="334"/>
      <c r="G44" s="382" t="s">
        <v>434</v>
      </c>
      <c r="H44" s="382"/>
      <c r="I44" s="382"/>
      <c r="J44" s="382"/>
      <c r="K44" s="93"/>
      <c r="L44" s="172"/>
      <c r="M44" s="172"/>
      <c r="N44" s="172"/>
      <c r="O44" s="93"/>
    </row>
    <row r="45" spans="1:15" s="20" customFormat="1" x14ac:dyDescent="0.2">
      <c r="A45" s="17" t="s">
        <v>259</v>
      </c>
      <c r="B45" s="385">
        <v>2018</v>
      </c>
      <c r="C45" s="383" t="s">
        <v>507</v>
      </c>
      <c r="D45" s="383"/>
      <c r="E45" s="383"/>
      <c r="F45" s="334"/>
      <c r="G45" s="385">
        <v>2018</v>
      </c>
      <c r="H45" s="383" t="s">
        <v>507</v>
      </c>
      <c r="I45" s="383"/>
      <c r="J45" s="383"/>
      <c r="K45" s="93"/>
      <c r="L45" s="172"/>
      <c r="M45" s="172"/>
      <c r="N45" s="172"/>
      <c r="O45" s="93"/>
    </row>
    <row r="46" spans="1:15" s="20" customFormat="1" x14ac:dyDescent="0.2">
      <c r="A46" s="125"/>
      <c r="B46" s="388"/>
      <c r="C46" s="263">
        <v>2018</v>
      </c>
      <c r="D46" s="263">
        <v>2019</v>
      </c>
      <c r="E46" s="335" t="s">
        <v>519</v>
      </c>
      <c r="F46" s="127"/>
      <c r="G46" s="388"/>
      <c r="H46" s="263">
        <v>2018</v>
      </c>
      <c r="I46" s="263">
        <v>2019</v>
      </c>
      <c r="J46" s="335" t="s">
        <v>519</v>
      </c>
      <c r="L46" s="173"/>
      <c r="M46" s="173"/>
      <c r="N46" s="173"/>
    </row>
    <row r="47" spans="1:15" s="20" customFormat="1" ht="11.25" customHeight="1" x14ac:dyDescent="0.2">
      <c r="A47" s="17" t="s">
        <v>257</v>
      </c>
      <c r="B47" s="18">
        <v>667091.43730000022</v>
      </c>
      <c r="C47" s="18">
        <v>242713.89612600001</v>
      </c>
      <c r="D47" s="18">
        <v>240096.35948530002</v>
      </c>
      <c r="E47" s="16">
        <v>-1.0784453146189605</v>
      </c>
      <c r="F47" s="16"/>
      <c r="G47" s="18">
        <v>1341579.5524299999</v>
      </c>
      <c r="H47" s="18">
        <v>491976.33166000003</v>
      </c>
      <c r="I47" s="18">
        <v>490018.72619000002</v>
      </c>
      <c r="J47" s="16">
        <v>-0.39790643248929314</v>
      </c>
      <c r="K47" s="19"/>
      <c r="L47" s="175"/>
      <c r="M47" s="173"/>
      <c r="N47" s="173"/>
    </row>
    <row r="48" spans="1:15" ht="11.25" customHeight="1" x14ac:dyDescent="0.2">
      <c r="A48" s="9"/>
      <c r="B48" s="11"/>
      <c r="C48" s="11"/>
      <c r="D48" s="11"/>
      <c r="E48" s="12"/>
      <c r="F48" s="12"/>
      <c r="G48" s="11"/>
      <c r="H48" s="11"/>
      <c r="I48" s="11"/>
      <c r="J48" s="12"/>
      <c r="L48" s="176"/>
    </row>
    <row r="49" spans="1:17" s="20" customFormat="1" ht="11.25" customHeight="1" x14ac:dyDescent="0.2">
      <c r="A49" s="17" t="s">
        <v>316</v>
      </c>
      <c r="B49" s="18">
        <v>150757.91790030003</v>
      </c>
      <c r="C49" s="18">
        <v>52834.097187900014</v>
      </c>
      <c r="D49" s="18">
        <v>56308.253307400009</v>
      </c>
      <c r="E49" s="16">
        <v>6.5755947473550123</v>
      </c>
      <c r="F49" s="16"/>
      <c r="G49" s="18">
        <v>173305.70837000001</v>
      </c>
      <c r="H49" s="18">
        <v>61423.779079999993</v>
      </c>
      <c r="I49" s="18">
        <v>62106.596329999993</v>
      </c>
      <c r="J49" s="16">
        <v>1.1116496904410127</v>
      </c>
      <c r="L49" s="175"/>
      <c r="M49" s="173"/>
      <c r="N49" s="173"/>
    </row>
    <row r="50" spans="1:17" ht="11.25" customHeight="1" x14ac:dyDescent="0.2">
      <c r="A50" s="9" t="s">
        <v>314</v>
      </c>
      <c r="B50" s="11">
        <v>844.24268000000006</v>
      </c>
      <c r="C50" s="11">
        <v>232.065</v>
      </c>
      <c r="D50" s="11">
        <v>304.38200000000001</v>
      </c>
      <c r="E50" s="12">
        <v>31.162389847671989</v>
      </c>
      <c r="F50" s="12"/>
      <c r="G50" s="11">
        <v>1123.5899400000001</v>
      </c>
      <c r="H50" s="11">
        <v>354.64549</v>
      </c>
      <c r="I50" s="11">
        <v>328.85894000000002</v>
      </c>
      <c r="J50" s="12">
        <v>-7.2710779432159143</v>
      </c>
      <c r="L50" s="176"/>
    </row>
    <row r="51" spans="1:17" ht="11.25" customHeight="1" x14ac:dyDescent="0.2">
      <c r="A51" s="9" t="s">
        <v>315</v>
      </c>
      <c r="B51" s="11">
        <v>29438.774234300006</v>
      </c>
      <c r="C51" s="11">
        <v>10643.726674600004</v>
      </c>
      <c r="D51" s="11">
        <v>14978.4099474</v>
      </c>
      <c r="E51" s="12">
        <v>40.725240372286208</v>
      </c>
      <c r="F51" s="12"/>
      <c r="G51" s="11">
        <v>28863.560070000003</v>
      </c>
      <c r="H51" s="11">
        <v>10499.055010000002</v>
      </c>
      <c r="I51" s="11">
        <v>14071.152239999994</v>
      </c>
      <c r="J51" s="12">
        <v>34.023035659854031</v>
      </c>
      <c r="L51" s="176"/>
      <c r="M51" s="176"/>
      <c r="N51" s="176"/>
      <c r="O51" s="13"/>
      <c r="P51" s="13"/>
      <c r="Q51" s="13"/>
    </row>
    <row r="52" spans="1:17" ht="11.25" customHeight="1" x14ac:dyDescent="0.2">
      <c r="A52" s="9" t="s">
        <v>148</v>
      </c>
      <c r="B52" s="11">
        <v>120474.90098600004</v>
      </c>
      <c r="C52" s="11">
        <v>41958.305513300009</v>
      </c>
      <c r="D52" s="11">
        <v>41025.461360000008</v>
      </c>
      <c r="E52" s="12">
        <v>-2.2232646001500314</v>
      </c>
      <c r="F52" s="12"/>
      <c r="G52" s="11">
        <v>143318.55836</v>
      </c>
      <c r="H52" s="11">
        <v>50570.078579999987</v>
      </c>
      <c r="I52" s="11">
        <v>47706.585149999999</v>
      </c>
      <c r="J52" s="12">
        <v>-5.6624263010982787</v>
      </c>
      <c r="L52" s="176"/>
    </row>
    <row r="53" spans="1:17" ht="11.25" customHeight="1" x14ac:dyDescent="0.2">
      <c r="A53" s="9"/>
      <c r="B53" s="11"/>
      <c r="C53" s="11"/>
      <c r="D53" s="11"/>
      <c r="E53" s="12"/>
      <c r="F53" s="12"/>
      <c r="G53" s="11"/>
      <c r="H53" s="11"/>
      <c r="I53" s="11"/>
      <c r="J53" s="12"/>
      <c r="L53" s="176"/>
    </row>
    <row r="54" spans="1:17" s="20" customFormat="1" ht="11.25" customHeight="1" x14ac:dyDescent="0.2">
      <c r="A54" s="17" t="s">
        <v>105</v>
      </c>
      <c r="B54" s="18">
        <v>112753.65005230001</v>
      </c>
      <c r="C54" s="18">
        <v>36396.806470800002</v>
      </c>
      <c r="D54" s="18">
        <v>34329.524473999998</v>
      </c>
      <c r="E54" s="16">
        <v>-5.6798444623390765</v>
      </c>
      <c r="F54" s="16"/>
      <c r="G54" s="18">
        <v>152599.79058999999</v>
      </c>
      <c r="H54" s="18">
        <v>48681.198370000006</v>
      </c>
      <c r="I54" s="18">
        <v>48017.960130000007</v>
      </c>
      <c r="J54" s="16">
        <v>-1.3624114898714623</v>
      </c>
      <c r="L54" s="175"/>
      <c r="M54" s="173"/>
      <c r="N54" s="173"/>
    </row>
    <row r="55" spans="1:17" ht="11.25" customHeight="1" x14ac:dyDescent="0.2">
      <c r="A55" s="9" t="s">
        <v>317</v>
      </c>
      <c r="B55" s="11">
        <v>877.59047999999996</v>
      </c>
      <c r="C55" s="11">
        <v>549.40260000000001</v>
      </c>
      <c r="D55" s="11">
        <v>1056.0440000000001</v>
      </c>
      <c r="E55" s="12">
        <v>92.216782374164239</v>
      </c>
      <c r="F55" s="12"/>
      <c r="G55" s="11">
        <v>2094.5728899999995</v>
      </c>
      <c r="H55" s="11">
        <v>1286.5475800000002</v>
      </c>
      <c r="I55" s="11">
        <v>2085.1360999999997</v>
      </c>
      <c r="J55" s="12">
        <v>62.072210341416167</v>
      </c>
      <c r="L55" s="176"/>
    </row>
    <row r="56" spans="1:17" ht="11.25" customHeight="1" x14ac:dyDescent="0.2">
      <c r="A56" s="9" t="s">
        <v>96</v>
      </c>
      <c r="B56" s="11">
        <v>4593.0826098999996</v>
      </c>
      <c r="C56" s="11">
        <v>1904.9337099000004</v>
      </c>
      <c r="D56" s="11">
        <v>1696.2308000000003</v>
      </c>
      <c r="E56" s="12">
        <v>-10.955914571481657</v>
      </c>
      <c r="F56" s="12"/>
      <c r="G56" s="11">
        <v>11967.557879999998</v>
      </c>
      <c r="H56" s="11">
        <v>5024.326610000001</v>
      </c>
      <c r="I56" s="11">
        <v>4333.1780399999998</v>
      </c>
      <c r="J56" s="12">
        <v>-13.756043817382348</v>
      </c>
      <c r="L56" s="176"/>
    </row>
    <row r="57" spans="1:17" ht="11.25" customHeight="1" x14ac:dyDescent="0.2">
      <c r="A57" s="9" t="s">
        <v>314</v>
      </c>
      <c r="B57" s="11">
        <v>37.884</v>
      </c>
      <c r="C57" s="11">
        <v>17.3184</v>
      </c>
      <c r="D57" s="11">
        <v>52.965600000000002</v>
      </c>
      <c r="E57" s="12">
        <v>205.83425720620846</v>
      </c>
      <c r="F57" s="12"/>
      <c r="G57" s="11">
        <v>67.2166</v>
      </c>
      <c r="H57" s="11">
        <v>30.641599999999997</v>
      </c>
      <c r="I57" s="11">
        <v>81.318950000000001</v>
      </c>
      <c r="J57" s="12">
        <v>165.38741449532665</v>
      </c>
      <c r="L57" s="176"/>
    </row>
    <row r="58" spans="1:17" ht="11.25" customHeight="1" x14ac:dyDescent="0.2">
      <c r="A58" s="9" t="s">
        <v>315</v>
      </c>
      <c r="B58" s="11">
        <v>67569.929917000001</v>
      </c>
      <c r="C58" s="11">
        <v>19512.005468999996</v>
      </c>
      <c r="D58" s="11">
        <v>19740.682994000003</v>
      </c>
      <c r="E58" s="12">
        <v>1.1719837069711758</v>
      </c>
      <c r="F58" s="12"/>
      <c r="G58" s="11">
        <v>85040.189809999982</v>
      </c>
      <c r="H58" s="11">
        <v>24306.296720000006</v>
      </c>
      <c r="I58" s="11">
        <v>24982.313400000003</v>
      </c>
      <c r="J58" s="12">
        <v>2.781240959029958</v>
      </c>
      <c r="L58" s="176"/>
    </row>
    <row r="59" spans="1:17" ht="11.25" customHeight="1" x14ac:dyDescent="0.2">
      <c r="A59" s="9" t="s">
        <v>346</v>
      </c>
      <c r="B59" s="11">
        <v>3523.8616799999995</v>
      </c>
      <c r="C59" s="11">
        <v>556.78412000000003</v>
      </c>
      <c r="D59" s="11">
        <v>553.02121999999997</v>
      </c>
      <c r="E59" s="12">
        <v>-0.67582746433214425</v>
      </c>
      <c r="F59" s="12"/>
      <c r="G59" s="11">
        <v>12538.550789999996</v>
      </c>
      <c r="H59" s="11">
        <v>3071.9702699999998</v>
      </c>
      <c r="I59" s="11">
        <v>2936.6846100000002</v>
      </c>
      <c r="J59" s="12">
        <v>-4.4038726976351654</v>
      </c>
      <c r="L59" s="176"/>
    </row>
    <row r="60" spans="1:17" ht="11.25" customHeight="1" x14ac:dyDescent="0.2">
      <c r="A60" s="9" t="s">
        <v>347</v>
      </c>
      <c r="B60" s="11">
        <v>995.46739539999987</v>
      </c>
      <c r="C60" s="11">
        <v>326.44956189999999</v>
      </c>
      <c r="D60" s="11">
        <v>426.59906000000001</v>
      </c>
      <c r="E60" s="12">
        <v>30.678398683432277</v>
      </c>
      <c r="F60" s="12"/>
      <c r="G60" s="11">
        <v>8960.3031399999982</v>
      </c>
      <c r="H60" s="11">
        <v>2997.7228100000002</v>
      </c>
      <c r="I60" s="11">
        <v>3743.9394300000004</v>
      </c>
      <c r="J60" s="12">
        <v>24.892782531817886</v>
      </c>
      <c r="L60" s="176"/>
    </row>
    <row r="61" spans="1:17" ht="11.25" customHeight="1" x14ac:dyDescent="0.2">
      <c r="A61" s="9" t="s">
        <v>402</v>
      </c>
      <c r="B61" s="11">
        <v>0</v>
      </c>
      <c r="C61" s="11">
        <v>0</v>
      </c>
      <c r="D61" s="11">
        <v>0</v>
      </c>
      <c r="E61" s="12" t="s">
        <v>522</v>
      </c>
      <c r="F61" s="12"/>
      <c r="G61" s="11">
        <v>0</v>
      </c>
      <c r="H61" s="11">
        <v>0</v>
      </c>
      <c r="I61" s="11">
        <v>0</v>
      </c>
      <c r="J61" s="12" t="s">
        <v>522</v>
      </c>
      <c r="L61" s="176"/>
    </row>
    <row r="62" spans="1:17" ht="11.25" customHeight="1" x14ac:dyDescent="0.2">
      <c r="A62" s="9" t="s">
        <v>318</v>
      </c>
      <c r="B62" s="11">
        <v>1558.8994399999999</v>
      </c>
      <c r="C62" s="11">
        <v>505.6386</v>
      </c>
      <c r="D62" s="11">
        <v>704.25342000000001</v>
      </c>
      <c r="E62" s="12">
        <v>39.279995633244766</v>
      </c>
      <c r="F62" s="12"/>
      <c r="G62" s="11">
        <v>1658.6694299999999</v>
      </c>
      <c r="H62" s="11">
        <v>475.77274999999997</v>
      </c>
      <c r="I62" s="11">
        <v>666.09547999999995</v>
      </c>
      <c r="J62" s="12">
        <v>40.002864813085665</v>
      </c>
      <c r="L62" s="176"/>
    </row>
    <row r="63" spans="1:17" ht="11.25" customHeight="1" x14ac:dyDescent="0.2">
      <c r="A63" s="9" t="s">
        <v>209</v>
      </c>
      <c r="B63" s="11">
        <v>33596.934530000006</v>
      </c>
      <c r="C63" s="11">
        <v>13024.274010000001</v>
      </c>
      <c r="D63" s="11">
        <v>10099.727379999998</v>
      </c>
      <c r="E63" s="12">
        <v>-22.454584629857635</v>
      </c>
      <c r="F63" s="12"/>
      <c r="G63" s="11">
        <v>30272.730050000006</v>
      </c>
      <c r="H63" s="11">
        <v>11487.920029999999</v>
      </c>
      <c r="I63" s="11">
        <v>9189.2941200000023</v>
      </c>
      <c r="J63" s="12">
        <v>-20.009069561742038</v>
      </c>
      <c r="L63" s="176"/>
    </row>
    <row r="64" spans="1:17" ht="11.25" customHeight="1" x14ac:dyDescent="0.2">
      <c r="A64" s="9"/>
      <c r="B64" s="11"/>
      <c r="C64" s="11"/>
      <c r="D64" s="11"/>
      <c r="E64" s="12"/>
      <c r="F64" s="12"/>
      <c r="G64" s="11"/>
      <c r="H64" s="11"/>
      <c r="I64" s="11"/>
      <c r="J64" s="12"/>
      <c r="L64" s="176"/>
    </row>
    <row r="65" spans="1:14" s="20" customFormat="1" ht="11.25" customHeight="1" x14ac:dyDescent="0.2">
      <c r="A65" s="17" t="s">
        <v>217</v>
      </c>
      <c r="B65" s="18">
        <v>141404.261115</v>
      </c>
      <c r="C65" s="18">
        <v>72630.855100000001</v>
      </c>
      <c r="D65" s="18">
        <v>73475.061830000006</v>
      </c>
      <c r="E65" s="16">
        <v>1.1623251975178874</v>
      </c>
      <c r="F65" s="16"/>
      <c r="G65" s="18">
        <v>370857.28821999993</v>
      </c>
      <c r="H65" s="18">
        <v>189236.82554000002</v>
      </c>
      <c r="I65" s="18">
        <v>185742.74603999997</v>
      </c>
      <c r="J65" s="16">
        <v>-1.8464056824190891</v>
      </c>
      <c r="L65" s="175"/>
      <c r="M65" s="173"/>
      <c r="N65" s="173"/>
    </row>
    <row r="66" spans="1:14" s="20" customFormat="1" ht="11.25" customHeight="1" x14ac:dyDescent="0.2">
      <c r="A66" s="9" t="s">
        <v>395</v>
      </c>
      <c r="B66" s="11">
        <v>44468.026804999994</v>
      </c>
      <c r="C66" s="11">
        <v>22697.591240000002</v>
      </c>
      <c r="D66" s="11">
        <v>19951.452510000003</v>
      </c>
      <c r="E66" s="12">
        <v>-12.098811283377401</v>
      </c>
      <c r="F66" s="12"/>
      <c r="G66" s="11">
        <v>130109.67901999998</v>
      </c>
      <c r="H66" s="11">
        <v>64192.48520000001</v>
      </c>
      <c r="I66" s="11">
        <v>57206.749469999995</v>
      </c>
      <c r="J66" s="12">
        <v>-10.882482128920628</v>
      </c>
      <c r="L66" s="175"/>
      <c r="M66" s="173"/>
      <c r="N66" s="173"/>
    </row>
    <row r="67" spans="1:14" ht="11.25" customHeight="1" x14ac:dyDescent="0.2">
      <c r="A67" s="9" t="s">
        <v>205</v>
      </c>
      <c r="B67" s="11">
        <v>26078.572465000001</v>
      </c>
      <c r="C67" s="11">
        <v>13956.395329999998</v>
      </c>
      <c r="D67" s="11">
        <v>10863.871280000001</v>
      </c>
      <c r="E67" s="12">
        <v>-22.1584727064334</v>
      </c>
      <c r="F67" s="12"/>
      <c r="G67" s="11">
        <v>77289.306519999984</v>
      </c>
      <c r="H67" s="11">
        <v>40417.697509999998</v>
      </c>
      <c r="I67" s="11">
        <v>31891.695699999997</v>
      </c>
      <c r="J67" s="12">
        <v>-21.094724180887667</v>
      </c>
      <c r="L67" s="176"/>
    </row>
    <row r="68" spans="1:14" ht="11.25" customHeight="1" x14ac:dyDescent="0.2">
      <c r="A68" s="9" t="s">
        <v>206</v>
      </c>
      <c r="B68" s="11">
        <v>27638.758864999996</v>
      </c>
      <c r="C68" s="11">
        <v>14497.464640000002</v>
      </c>
      <c r="D68" s="11">
        <v>21536.312420000002</v>
      </c>
      <c r="E68" s="12">
        <v>48.552267274231468</v>
      </c>
      <c r="F68" s="12"/>
      <c r="G68" s="11">
        <v>62392.554319999981</v>
      </c>
      <c r="H68" s="11">
        <v>32505.06985</v>
      </c>
      <c r="I68" s="11">
        <v>46480.089179999995</v>
      </c>
      <c r="J68" s="12">
        <v>42.99335271233079</v>
      </c>
      <c r="L68" s="176"/>
    </row>
    <row r="69" spans="1:14" ht="11.25" customHeight="1" x14ac:dyDescent="0.2">
      <c r="A69" s="9" t="s">
        <v>207</v>
      </c>
      <c r="B69" s="11">
        <v>17530.733029999999</v>
      </c>
      <c r="C69" s="11">
        <v>10500.129520000002</v>
      </c>
      <c r="D69" s="11">
        <v>10876.326149999999</v>
      </c>
      <c r="E69" s="12">
        <v>3.5827808531641523</v>
      </c>
      <c r="F69" s="12"/>
      <c r="G69" s="11">
        <v>35410.660890000006</v>
      </c>
      <c r="H69" s="11">
        <v>21698.020710000004</v>
      </c>
      <c r="I69" s="11">
        <v>22327.222389999999</v>
      </c>
      <c r="J69" s="12">
        <v>2.8998114086508053</v>
      </c>
      <c r="L69" s="176"/>
    </row>
    <row r="70" spans="1:14" ht="11.25" customHeight="1" x14ac:dyDescent="0.2">
      <c r="A70" s="9" t="s">
        <v>403</v>
      </c>
      <c r="B70" s="11">
        <v>2205.4901700000005</v>
      </c>
      <c r="C70" s="11">
        <v>1501.60131</v>
      </c>
      <c r="D70" s="11">
        <v>447.40201999999999</v>
      </c>
      <c r="E70" s="12">
        <v>-70.205006014545901</v>
      </c>
      <c r="F70" s="12"/>
      <c r="G70" s="11">
        <v>7970.4713299999994</v>
      </c>
      <c r="H70" s="11">
        <v>5255.21947</v>
      </c>
      <c r="I70" s="11">
        <v>1351.8071699999996</v>
      </c>
      <c r="J70" s="12">
        <v>-74.276865548300322</v>
      </c>
      <c r="L70" s="176"/>
    </row>
    <row r="71" spans="1:14" ht="11.25" customHeight="1" x14ac:dyDescent="0.2">
      <c r="A71" s="9" t="s">
        <v>208</v>
      </c>
      <c r="B71" s="11">
        <v>23482.679779999999</v>
      </c>
      <c r="C71" s="11">
        <v>9477.6730600000028</v>
      </c>
      <c r="D71" s="11">
        <v>9799.6974500000033</v>
      </c>
      <c r="E71" s="12">
        <v>3.3977157469071955</v>
      </c>
      <c r="F71" s="12"/>
      <c r="G71" s="11">
        <v>57684.616139999998</v>
      </c>
      <c r="H71" s="11">
        <v>25168.332800000007</v>
      </c>
      <c r="I71" s="11">
        <v>26485.182129999997</v>
      </c>
      <c r="J71" s="12">
        <v>5.232167503760877</v>
      </c>
      <c r="L71" s="176"/>
    </row>
    <row r="72" spans="1:14" ht="11.25" customHeight="1" x14ac:dyDescent="0.2">
      <c r="A72" s="9"/>
      <c r="B72" s="11"/>
      <c r="C72" s="11"/>
      <c r="D72" s="11"/>
      <c r="E72" s="12"/>
      <c r="F72" s="12"/>
      <c r="G72" s="11"/>
      <c r="H72" s="11"/>
      <c r="I72" s="11"/>
      <c r="J72" s="12"/>
      <c r="L72" s="176"/>
    </row>
    <row r="73" spans="1:14" s="20" customFormat="1" ht="11.25" customHeight="1" x14ac:dyDescent="0.2">
      <c r="A73" s="17" t="s">
        <v>1</v>
      </c>
      <c r="B73" s="18">
        <v>146321.27032700001</v>
      </c>
      <c r="C73" s="18">
        <v>42179.588439999992</v>
      </c>
      <c r="D73" s="18">
        <v>45687.904579999995</v>
      </c>
      <c r="E73" s="16">
        <v>8.3175684489917359</v>
      </c>
      <c r="F73" s="16"/>
      <c r="G73" s="18">
        <v>373541.25111000001</v>
      </c>
      <c r="H73" s="18">
        <v>106553.93411000002</v>
      </c>
      <c r="I73" s="18">
        <v>115394.46807999999</v>
      </c>
      <c r="J73" s="16">
        <v>8.2967691843958846</v>
      </c>
      <c r="L73" s="336" t="s">
        <v>499</v>
      </c>
      <c r="M73" s="173"/>
      <c r="N73" s="173"/>
    </row>
    <row r="74" spans="1:14" ht="11.25" customHeight="1" x14ac:dyDescent="0.2">
      <c r="A74" s="9" t="s">
        <v>210</v>
      </c>
      <c r="B74" s="11">
        <v>71960.941520000008</v>
      </c>
      <c r="C74" s="11">
        <v>21829.550950000001</v>
      </c>
      <c r="D74" s="11">
        <v>20064.688469999997</v>
      </c>
      <c r="E74" s="12">
        <v>-8.084740194804624</v>
      </c>
      <c r="F74" s="12"/>
      <c r="G74" s="11">
        <v>163227.32295999996</v>
      </c>
      <c r="H74" s="11">
        <v>50686.012420000014</v>
      </c>
      <c r="I74" s="11">
        <v>45039.871589999995</v>
      </c>
      <c r="J74" s="12">
        <v>-11.139445697985366</v>
      </c>
      <c r="L74" s="176"/>
    </row>
    <row r="75" spans="1:14" ht="11.25" customHeight="1" x14ac:dyDescent="0.2">
      <c r="A75" s="9" t="s">
        <v>92</v>
      </c>
      <c r="B75" s="11">
        <v>5100.4317970000002</v>
      </c>
      <c r="C75" s="11">
        <v>1486.54594</v>
      </c>
      <c r="D75" s="11">
        <v>1522.6302300000002</v>
      </c>
      <c r="E75" s="12">
        <v>2.4273915140490203</v>
      </c>
      <c r="F75" s="12"/>
      <c r="G75" s="11">
        <v>31924.676210000001</v>
      </c>
      <c r="H75" s="11">
        <v>8780.2194999999992</v>
      </c>
      <c r="I75" s="11">
        <v>9770.9132799999988</v>
      </c>
      <c r="J75" s="12">
        <v>11.283246164859534</v>
      </c>
      <c r="L75" s="176"/>
    </row>
    <row r="76" spans="1:14" ht="11.25" customHeight="1" x14ac:dyDescent="0.2">
      <c r="A76" s="9" t="s">
        <v>211</v>
      </c>
      <c r="B76" s="11">
        <v>6054.0540000000001</v>
      </c>
      <c r="C76" s="11">
        <v>1229.03</v>
      </c>
      <c r="D76" s="11">
        <v>2136.2450000000003</v>
      </c>
      <c r="E76" s="12">
        <v>73.815529319870166</v>
      </c>
      <c r="F76" s="12"/>
      <c r="G76" s="11">
        <v>19474.641900000002</v>
      </c>
      <c r="H76" s="11">
        <v>3889.3175699999997</v>
      </c>
      <c r="I76" s="11">
        <v>6602.6471899999988</v>
      </c>
      <c r="J76" s="12">
        <v>69.763642879899862</v>
      </c>
      <c r="L76" s="176"/>
    </row>
    <row r="77" spans="1:14" ht="11.25" customHeight="1" x14ac:dyDescent="0.2">
      <c r="A77" s="9" t="s">
        <v>212</v>
      </c>
      <c r="B77" s="11">
        <v>62739.889189999994</v>
      </c>
      <c r="C77" s="11">
        <v>17407.991899999997</v>
      </c>
      <c r="D77" s="11">
        <v>21828.059229999999</v>
      </c>
      <c r="E77" s="12">
        <v>25.391023590722156</v>
      </c>
      <c r="F77" s="12"/>
      <c r="G77" s="11">
        <v>155174.06716000004</v>
      </c>
      <c r="H77" s="11">
        <v>41519.196350000013</v>
      </c>
      <c r="I77" s="11">
        <v>52028.950219999999</v>
      </c>
      <c r="J77" s="12">
        <v>25.312999272443733</v>
      </c>
      <c r="L77" s="176"/>
    </row>
    <row r="78" spans="1:14" ht="11.25" customHeight="1" x14ac:dyDescent="0.2">
      <c r="A78" s="9" t="s">
        <v>213</v>
      </c>
      <c r="B78" s="11">
        <v>465.95382000000012</v>
      </c>
      <c r="C78" s="11">
        <v>226.46965000000006</v>
      </c>
      <c r="D78" s="11">
        <v>136.28164999999998</v>
      </c>
      <c r="E78" s="12">
        <v>-39.823437710086118</v>
      </c>
      <c r="F78" s="12"/>
      <c r="G78" s="11">
        <v>3740.5428800000004</v>
      </c>
      <c r="H78" s="11">
        <v>1679.1882700000001</v>
      </c>
      <c r="I78" s="11">
        <v>1952.0857999999998</v>
      </c>
      <c r="J78" s="12">
        <v>16.251752997297913</v>
      </c>
      <c r="L78" s="176"/>
    </row>
    <row r="79" spans="1:14" ht="11.25" customHeight="1" x14ac:dyDescent="0.2">
      <c r="A79" s="9"/>
      <c r="B79" s="11"/>
      <c r="C79" s="11"/>
      <c r="D79" s="11"/>
      <c r="E79" s="12"/>
      <c r="F79" s="12"/>
      <c r="G79" s="11"/>
      <c r="H79" s="11"/>
      <c r="I79" s="11"/>
      <c r="J79" s="12"/>
      <c r="L79" s="176"/>
    </row>
    <row r="80" spans="1:14" s="20" customFormat="1" ht="11.25" customHeight="1" x14ac:dyDescent="0.2">
      <c r="A80" s="17" t="s">
        <v>284</v>
      </c>
      <c r="B80" s="18">
        <v>15561.164725299999</v>
      </c>
      <c r="C80" s="18">
        <v>4182.1918372</v>
      </c>
      <c r="D80" s="18">
        <v>3858.5758188999989</v>
      </c>
      <c r="E80" s="16">
        <v>-7.7379525114434671</v>
      </c>
      <c r="F80" s="16"/>
      <c r="G80" s="18">
        <v>82419.499230000016</v>
      </c>
      <c r="H80" s="18">
        <v>24310.823820000001</v>
      </c>
      <c r="I80" s="18">
        <v>23027.612119999994</v>
      </c>
      <c r="J80" s="16">
        <v>-5.2783554745040533</v>
      </c>
      <c r="L80" s="175"/>
      <c r="M80" s="173"/>
      <c r="N80" s="173"/>
    </row>
    <row r="81" spans="1:14" ht="11.25" customHeight="1" x14ac:dyDescent="0.2">
      <c r="A81" s="9" t="s">
        <v>214</v>
      </c>
      <c r="B81" s="11">
        <v>14885.147902699999</v>
      </c>
      <c r="C81" s="11">
        <v>3851.6993345999995</v>
      </c>
      <c r="D81" s="11">
        <v>3628.3144788999989</v>
      </c>
      <c r="E81" s="12">
        <v>-5.7996441646761809</v>
      </c>
      <c r="F81" s="12"/>
      <c r="G81" s="11">
        <v>71320.385480000012</v>
      </c>
      <c r="H81" s="11">
        <v>19788.868779999997</v>
      </c>
      <c r="I81" s="11">
        <v>17976.575579999997</v>
      </c>
      <c r="J81" s="12">
        <v>-9.1581445111790742</v>
      </c>
      <c r="L81" s="176"/>
    </row>
    <row r="82" spans="1:14" ht="11.25" customHeight="1" x14ac:dyDescent="0.2">
      <c r="A82" s="9" t="s">
        <v>215</v>
      </c>
      <c r="B82" s="11">
        <v>138.83530000000002</v>
      </c>
      <c r="C82" s="11">
        <v>57.560299999999998</v>
      </c>
      <c r="D82" s="11">
        <v>65.619779999999992</v>
      </c>
      <c r="E82" s="12">
        <v>14.001803326250894</v>
      </c>
      <c r="F82" s="12"/>
      <c r="G82" s="11">
        <v>8478.4157200000009</v>
      </c>
      <c r="H82" s="11">
        <v>3320.4287800000002</v>
      </c>
      <c r="I82" s="11">
        <v>3958.4524199999992</v>
      </c>
      <c r="J82" s="12">
        <v>19.215097876606137</v>
      </c>
      <c r="L82" s="176"/>
    </row>
    <row r="83" spans="1:14" ht="11.25" customHeight="1" x14ac:dyDescent="0.2">
      <c r="A83" s="9" t="s">
        <v>294</v>
      </c>
      <c r="B83" s="11">
        <v>15.94342</v>
      </c>
      <c r="C83" s="11">
        <v>1.454</v>
      </c>
      <c r="D83" s="11">
        <v>16.321999999999999</v>
      </c>
      <c r="E83" s="12">
        <v>1022.5584594222835</v>
      </c>
      <c r="F83" s="12"/>
      <c r="G83" s="11">
        <v>246.87442999999999</v>
      </c>
      <c r="H83" s="11">
        <v>19.834070000000001</v>
      </c>
      <c r="I83" s="11">
        <v>255.13175000000001</v>
      </c>
      <c r="J83" s="12">
        <v>1186.3307934276727</v>
      </c>
      <c r="L83" s="176"/>
    </row>
    <row r="84" spans="1:14" ht="11.25" customHeight="1" x14ac:dyDescent="0.2">
      <c r="A84" s="9" t="s">
        <v>0</v>
      </c>
      <c r="B84" s="11">
        <v>521.23810260000005</v>
      </c>
      <c r="C84" s="11">
        <v>271.47820260000003</v>
      </c>
      <c r="D84" s="11">
        <v>148.31956</v>
      </c>
      <c r="E84" s="12">
        <v>-45.365941508557796</v>
      </c>
      <c r="F84" s="12"/>
      <c r="G84" s="11">
        <v>2373.8235999999997</v>
      </c>
      <c r="H84" s="11">
        <v>1181.69219</v>
      </c>
      <c r="I84" s="11">
        <v>837.45236999999975</v>
      </c>
      <c r="J84" s="12">
        <v>-29.131090389960207</v>
      </c>
      <c r="L84" s="176"/>
    </row>
    <row r="85" spans="1:14" ht="11.25" customHeight="1" x14ac:dyDescent="0.2">
      <c r="A85" s="9"/>
      <c r="B85" s="11"/>
      <c r="C85" s="11"/>
      <c r="D85" s="11"/>
      <c r="E85" s="12"/>
      <c r="F85" s="12"/>
      <c r="G85" s="11"/>
      <c r="H85" s="11"/>
      <c r="I85" s="11"/>
      <c r="J85" s="12"/>
      <c r="L85" s="176"/>
    </row>
    <row r="86" spans="1:14" s="20" customFormat="1" ht="11.25" customHeight="1" x14ac:dyDescent="0.2">
      <c r="A86" s="17" t="s">
        <v>2</v>
      </c>
      <c r="B86" s="18">
        <v>98280.962150000007</v>
      </c>
      <c r="C86" s="18">
        <v>33407.327940000003</v>
      </c>
      <c r="D86" s="18">
        <v>25805.240424999996</v>
      </c>
      <c r="E86" s="16">
        <v>-22.755748465287184</v>
      </c>
      <c r="F86" s="16"/>
      <c r="G86" s="18">
        <v>181141.77833999999</v>
      </c>
      <c r="H86" s="18">
        <v>58691.925190000002</v>
      </c>
      <c r="I86" s="18">
        <v>52820.394229999998</v>
      </c>
      <c r="J86" s="16">
        <v>-10.003984263580435</v>
      </c>
      <c r="L86" s="175"/>
      <c r="M86" s="173"/>
      <c r="N86" s="173"/>
    </row>
    <row r="87" spans="1:14" ht="11.25" customHeight="1" x14ac:dyDescent="0.2">
      <c r="A87" s="9" t="s">
        <v>92</v>
      </c>
      <c r="B87" s="11">
        <v>60393.956879999998</v>
      </c>
      <c r="C87" s="11">
        <v>21193.728599999999</v>
      </c>
      <c r="D87" s="11">
        <v>10762.34851</v>
      </c>
      <c r="E87" s="12">
        <v>-49.219183121935416</v>
      </c>
      <c r="F87" s="12"/>
      <c r="G87" s="11">
        <v>83752.994159999987</v>
      </c>
      <c r="H87" s="11">
        <v>28140.310249999999</v>
      </c>
      <c r="I87" s="11">
        <v>16198.924010000001</v>
      </c>
      <c r="J87" s="12">
        <v>-42.435161993283273</v>
      </c>
      <c r="L87" s="176"/>
    </row>
    <row r="88" spans="1:14" ht="11.25" customHeight="1" x14ac:dyDescent="0.2">
      <c r="A88" s="9" t="s">
        <v>216</v>
      </c>
      <c r="B88" s="11">
        <v>24612.142010000003</v>
      </c>
      <c r="C88" s="11">
        <v>7110.0983799999995</v>
      </c>
      <c r="D88" s="11">
        <v>8729.5436999999984</v>
      </c>
      <c r="E88" s="12">
        <v>22.77669356243139</v>
      </c>
      <c r="F88" s="12"/>
      <c r="G88" s="11">
        <v>63227.642530000005</v>
      </c>
      <c r="H88" s="11">
        <v>18063.224319999998</v>
      </c>
      <c r="I88" s="11">
        <v>19912.759070000004</v>
      </c>
      <c r="J88" s="12">
        <v>10.239228153481776</v>
      </c>
      <c r="L88" s="176"/>
    </row>
    <row r="89" spans="1:14" ht="11.25" customHeight="1" x14ac:dyDescent="0.2">
      <c r="A89" s="9" t="s">
        <v>295</v>
      </c>
      <c r="B89" s="11">
        <v>90.460000000000008</v>
      </c>
      <c r="C89" s="11">
        <v>6.0620000000000003</v>
      </c>
      <c r="D89" s="11">
        <v>26.21</v>
      </c>
      <c r="E89" s="12">
        <v>332.3655559221379</v>
      </c>
      <c r="F89" s="12"/>
      <c r="G89" s="11">
        <v>75.166069999999991</v>
      </c>
      <c r="H89" s="11">
        <v>9.3594500000000007</v>
      </c>
      <c r="I89" s="11">
        <v>30.596540000000001</v>
      </c>
      <c r="J89" s="12">
        <v>226.90532029125643</v>
      </c>
      <c r="L89" s="176"/>
    </row>
    <row r="90" spans="1:14" ht="11.25" customHeight="1" x14ac:dyDescent="0.2">
      <c r="A90" s="9" t="s">
        <v>377</v>
      </c>
      <c r="B90" s="11">
        <v>13184.403259999999</v>
      </c>
      <c r="C90" s="11">
        <v>5097.4389600000004</v>
      </c>
      <c r="D90" s="11">
        <v>6287.1382149999999</v>
      </c>
      <c r="E90" s="12">
        <v>23.339156473194905</v>
      </c>
      <c r="F90" s="12"/>
      <c r="G90" s="11">
        <v>34085.975579999998</v>
      </c>
      <c r="H90" s="11">
        <v>12479.031170000002</v>
      </c>
      <c r="I90" s="11">
        <v>16678.114609999997</v>
      </c>
      <c r="J90" s="12">
        <v>33.649114124297796</v>
      </c>
      <c r="L90" s="337" t="s">
        <v>498</v>
      </c>
    </row>
    <row r="91" spans="1:14" s="20" customFormat="1" ht="11.25" customHeight="1" x14ac:dyDescent="0.2">
      <c r="A91" s="17"/>
      <c r="B91" s="18"/>
      <c r="C91" s="18"/>
      <c r="D91" s="18"/>
      <c r="E91" s="16"/>
      <c r="F91" s="16"/>
      <c r="G91" s="18"/>
      <c r="H91" s="18"/>
      <c r="I91" s="18"/>
      <c r="J91" s="12"/>
      <c r="L91" s="175"/>
      <c r="M91" s="173"/>
      <c r="N91" s="173"/>
    </row>
    <row r="92" spans="1:14" s="20" customFormat="1" ht="11.25" customHeight="1" x14ac:dyDescent="0.2">
      <c r="A92" s="17" t="s">
        <v>319</v>
      </c>
      <c r="B92" s="18">
        <v>2012.2110301</v>
      </c>
      <c r="C92" s="18">
        <v>1083.0291500999999</v>
      </c>
      <c r="D92" s="18">
        <v>631.79905000000008</v>
      </c>
      <c r="E92" s="16">
        <v>-41.663707764314204</v>
      </c>
      <c r="F92" s="16"/>
      <c r="G92" s="18">
        <v>7714.2365699999991</v>
      </c>
      <c r="H92" s="18">
        <v>3077.84555</v>
      </c>
      <c r="I92" s="18">
        <v>2908.9492599999999</v>
      </c>
      <c r="J92" s="16">
        <v>-5.4874842566417925</v>
      </c>
      <c r="L92" s="175"/>
      <c r="M92" s="173"/>
      <c r="N92" s="173"/>
    </row>
    <row r="93" spans="1:14" x14ac:dyDescent="0.2">
      <c r="A93" s="86"/>
      <c r="B93" s="92"/>
      <c r="C93" s="92"/>
      <c r="D93" s="92"/>
      <c r="E93" s="92"/>
      <c r="F93" s="92"/>
      <c r="G93" s="92"/>
      <c r="H93" s="92"/>
      <c r="I93" s="92"/>
      <c r="J93" s="86"/>
      <c r="L93" s="176"/>
    </row>
    <row r="94" spans="1:14" x14ac:dyDescent="0.2">
      <c r="A94" s="9" t="s">
        <v>423</v>
      </c>
      <c r="B94" s="9"/>
      <c r="C94" s="9"/>
      <c r="D94" s="9"/>
      <c r="E94" s="9"/>
      <c r="F94" s="9"/>
      <c r="G94" s="9"/>
      <c r="H94" s="9"/>
      <c r="I94" s="9"/>
      <c r="J94" s="9"/>
      <c r="L94" s="176"/>
    </row>
    <row r="95" spans="1:14" ht="20.100000000000001" customHeight="1" x14ac:dyDescent="0.25">
      <c r="A95" s="380" t="s">
        <v>157</v>
      </c>
      <c r="B95" s="380"/>
      <c r="C95" s="380"/>
      <c r="D95" s="380"/>
      <c r="E95" s="380"/>
      <c r="F95" s="380"/>
      <c r="G95" s="380"/>
      <c r="H95" s="380"/>
      <c r="I95" s="380"/>
      <c r="J95" s="380"/>
      <c r="L95" s="176"/>
    </row>
    <row r="96" spans="1:14" ht="20.100000000000001" customHeight="1" x14ac:dyDescent="0.25">
      <c r="A96" s="381" t="s">
        <v>154</v>
      </c>
      <c r="B96" s="381"/>
      <c r="C96" s="381"/>
      <c r="D96" s="381"/>
      <c r="E96" s="381"/>
      <c r="F96" s="381"/>
      <c r="G96" s="381"/>
      <c r="H96" s="381"/>
      <c r="I96" s="381"/>
      <c r="J96" s="381"/>
      <c r="L96" s="176"/>
    </row>
    <row r="97" spans="1:21" s="20" customFormat="1" x14ac:dyDescent="0.2">
      <c r="A97" s="17"/>
      <c r="B97" s="382" t="s">
        <v>101</v>
      </c>
      <c r="C97" s="382"/>
      <c r="D97" s="382"/>
      <c r="E97" s="382"/>
      <c r="F97" s="334"/>
      <c r="G97" s="382" t="s">
        <v>434</v>
      </c>
      <c r="H97" s="382"/>
      <c r="I97" s="382"/>
      <c r="J97" s="382"/>
      <c r="K97" s="93"/>
      <c r="L97" s="172"/>
      <c r="M97" s="172"/>
      <c r="N97" s="172"/>
      <c r="O97" s="93"/>
    </row>
    <row r="98" spans="1:21" s="20" customFormat="1" x14ac:dyDescent="0.2">
      <c r="A98" s="17" t="s">
        <v>259</v>
      </c>
      <c r="B98" s="385">
        <v>2018</v>
      </c>
      <c r="C98" s="383" t="s">
        <v>507</v>
      </c>
      <c r="D98" s="383"/>
      <c r="E98" s="383"/>
      <c r="F98" s="334"/>
      <c r="G98" s="385">
        <v>2018</v>
      </c>
      <c r="H98" s="383" t="s">
        <v>507</v>
      </c>
      <c r="I98" s="383"/>
      <c r="J98" s="383"/>
      <c r="K98" s="93"/>
      <c r="L98" s="172"/>
      <c r="M98" s="172"/>
      <c r="N98" s="172"/>
      <c r="O98" s="93"/>
    </row>
    <row r="99" spans="1:21" s="20" customFormat="1" x14ac:dyDescent="0.2">
      <c r="A99" s="125"/>
      <c r="B99" s="388"/>
      <c r="C99" s="263">
        <v>2018</v>
      </c>
      <c r="D99" s="263">
        <v>2019</v>
      </c>
      <c r="E99" s="335" t="s">
        <v>519</v>
      </c>
      <c r="F99" s="127"/>
      <c r="G99" s="388"/>
      <c r="H99" s="263">
        <v>2018</v>
      </c>
      <c r="I99" s="263">
        <v>2019</v>
      </c>
      <c r="J99" s="335" t="s">
        <v>519</v>
      </c>
      <c r="L99" s="173"/>
      <c r="M99" s="173"/>
      <c r="N99" s="173"/>
    </row>
    <row r="100" spans="1:21" x14ac:dyDescent="0.2">
      <c r="A100" s="9"/>
      <c r="B100" s="9"/>
      <c r="C100" s="9"/>
      <c r="D100" s="9"/>
      <c r="E100" s="9"/>
      <c r="F100" s="9"/>
      <c r="G100" s="9"/>
      <c r="H100" s="9"/>
      <c r="I100" s="9"/>
      <c r="J100" s="11"/>
      <c r="L100" s="176"/>
    </row>
    <row r="101" spans="1:21" s="21" customFormat="1" x14ac:dyDescent="0.2">
      <c r="A101" s="88" t="s">
        <v>290</v>
      </c>
      <c r="B101" s="88">
        <v>54605.95279860001</v>
      </c>
      <c r="C101" s="88">
        <v>40430.661901100008</v>
      </c>
      <c r="D101" s="88">
        <v>35752.788008999996</v>
      </c>
      <c r="E101" s="16">
        <v>-11.570114542133524</v>
      </c>
      <c r="F101" s="88"/>
      <c r="G101" s="88">
        <v>373628.21345000004</v>
      </c>
      <c r="H101" s="88">
        <v>217947.00617999997</v>
      </c>
      <c r="I101" s="88">
        <v>206881.42682000002</v>
      </c>
      <c r="J101" s="16">
        <v>-5.0771880531641784</v>
      </c>
      <c r="L101" s="175"/>
      <c r="M101" s="208"/>
      <c r="N101" s="208"/>
    </row>
    <row r="102" spans="1:21" ht="11.25" customHeight="1" x14ac:dyDescent="0.2">
      <c r="A102" s="17"/>
      <c r="B102" s="18"/>
      <c r="C102" s="18"/>
      <c r="D102" s="18"/>
      <c r="E102" s="16"/>
      <c r="F102" s="16"/>
      <c r="G102" s="18"/>
      <c r="H102" s="18"/>
      <c r="I102" s="18"/>
      <c r="J102" s="12"/>
      <c r="K102" s="85"/>
      <c r="L102" s="178"/>
      <c r="M102" s="171"/>
      <c r="N102" s="171"/>
      <c r="O102" s="85"/>
      <c r="P102" s="85"/>
      <c r="Q102" s="85"/>
      <c r="R102" s="85"/>
      <c r="S102" s="85"/>
      <c r="T102" s="85"/>
      <c r="U102" s="85"/>
    </row>
    <row r="103" spans="1:21" ht="11.25" customHeight="1" x14ac:dyDescent="0.2">
      <c r="A103" s="9" t="s">
        <v>296</v>
      </c>
      <c r="B103" s="11">
        <v>300</v>
      </c>
      <c r="C103" s="11">
        <v>0</v>
      </c>
      <c r="D103" s="11">
        <v>99.724999999999994</v>
      </c>
      <c r="E103" s="12" t="s">
        <v>522</v>
      </c>
      <c r="F103" s="16"/>
      <c r="G103" s="11">
        <v>236.60599999999999</v>
      </c>
      <c r="H103" s="11">
        <v>0</v>
      </c>
      <c r="I103" s="11">
        <v>113.806</v>
      </c>
      <c r="J103" s="12" t="s">
        <v>522</v>
      </c>
      <c r="K103" s="85"/>
      <c r="L103" s="178"/>
      <c r="M103" s="171"/>
      <c r="N103" s="171"/>
      <c r="O103" s="85"/>
      <c r="P103" s="85"/>
      <c r="Q103" s="85"/>
      <c r="R103" s="85"/>
      <c r="S103" s="85"/>
      <c r="T103" s="85"/>
      <c r="U103" s="85"/>
    </row>
    <row r="104" spans="1:21" ht="11.25" customHeight="1" x14ac:dyDescent="0.2">
      <c r="A104" s="9" t="s">
        <v>320</v>
      </c>
      <c r="B104" s="11">
        <v>142.51400000000001</v>
      </c>
      <c r="C104" s="11">
        <v>142.51400000000001</v>
      </c>
      <c r="D104" s="11">
        <v>146.9144</v>
      </c>
      <c r="E104" s="12">
        <v>3.0876966473469167</v>
      </c>
      <c r="F104" s="16"/>
      <c r="G104" s="11">
        <v>209.45113000000001</v>
      </c>
      <c r="H104" s="11">
        <v>209.45113000000001</v>
      </c>
      <c r="I104" s="11">
        <v>199.24552000000003</v>
      </c>
      <c r="J104" s="12">
        <v>-4.8725495059396451</v>
      </c>
      <c r="K104" s="85"/>
      <c r="L104" s="178"/>
      <c r="M104" s="171"/>
      <c r="N104" s="171"/>
      <c r="O104" s="85"/>
      <c r="P104" s="85"/>
      <c r="Q104" s="85"/>
      <c r="R104" s="85"/>
      <c r="S104" s="85"/>
      <c r="T104" s="85"/>
      <c r="U104" s="85"/>
    </row>
    <row r="105" spans="1:21" ht="11.25" customHeight="1" x14ac:dyDescent="0.2">
      <c r="A105" s="9" t="s">
        <v>366</v>
      </c>
      <c r="B105" s="11">
        <v>572.54360499999996</v>
      </c>
      <c r="C105" s="11">
        <v>373.826955</v>
      </c>
      <c r="D105" s="11">
        <v>227.63195000000002</v>
      </c>
      <c r="E105" s="12">
        <v>-39.107668145546107</v>
      </c>
      <c r="F105" s="16"/>
      <c r="G105" s="11">
        <v>2005.1718199999998</v>
      </c>
      <c r="H105" s="11">
        <v>1151.27424</v>
      </c>
      <c r="I105" s="11">
        <v>671.97901999999999</v>
      </c>
      <c r="J105" s="12">
        <v>-41.631715828193983</v>
      </c>
      <c r="K105" s="85"/>
      <c r="L105" s="178"/>
      <c r="M105" s="171"/>
      <c r="N105" s="171"/>
      <c r="O105" s="85"/>
      <c r="P105" s="85"/>
      <c r="Q105" s="85"/>
      <c r="R105" s="85"/>
      <c r="S105" s="85"/>
      <c r="T105" s="85"/>
      <c r="U105" s="85"/>
    </row>
    <row r="106" spans="1:21" ht="11.25" customHeight="1" x14ac:dyDescent="0.2">
      <c r="A106" s="9" t="s">
        <v>326</v>
      </c>
      <c r="B106" s="11">
        <v>366.97302000000002</v>
      </c>
      <c r="C106" s="11">
        <v>82.629070000000013</v>
      </c>
      <c r="D106" s="11">
        <v>343.47437600000006</v>
      </c>
      <c r="E106" s="12">
        <v>315.68224839030626</v>
      </c>
      <c r="F106" s="16"/>
      <c r="G106" s="11">
        <v>4497.8012699999999</v>
      </c>
      <c r="H106" s="11">
        <v>1204.96552</v>
      </c>
      <c r="I106" s="11">
        <v>3523.7242100000003</v>
      </c>
      <c r="J106" s="12">
        <v>192.43361337011538</v>
      </c>
      <c r="K106" s="85"/>
      <c r="L106" s="178"/>
      <c r="M106" s="171"/>
      <c r="N106" s="171"/>
      <c r="O106" s="85"/>
      <c r="P106" s="85"/>
      <c r="Q106" s="85"/>
      <c r="R106" s="85"/>
      <c r="S106" s="85"/>
      <c r="T106" s="85"/>
      <c r="U106" s="85"/>
    </row>
    <row r="107" spans="1:21" ht="11.25" customHeight="1" x14ac:dyDescent="0.2">
      <c r="A107" s="9" t="s">
        <v>297</v>
      </c>
      <c r="B107" s="11">
        <v>44.600999999999999</v>
      </c>
      <c r="C107" s="11">
        <v>44.600999999999999</v>
      </c>
      <c r="D107" s="11">
        <v>1.081</v>
      </c>
      <c r="E107" s="12">
        <v>-97.576287527185485</v>
      </c>
      <c r="F107" s="16"/>
      <c r="G107" s="11">
        <v>33.948099999999997</v>
      </c>
      <c r="H107" s="11">
        <v>33.948099999999997</v>
      </c>
      <c r="I107" s="11">
        <v>0.36174000000000001</v>
      </c>
      <c r="J107" s="12">
        <v>-98.93443226572326</v>
      </c>
      <c r="K107" s="85"/>
      <c r="L107" s="178"/>
      <c r="M107" s="171"/>
      <c r="N107" s="171"/>
      <c r="O107" s="85"/>
      <c r="P107" s="85"/>
      <c r="Q107" s="85"/>
      <c r="R107" s="85"/>
      <c r="S107" s="85"/>
      <c r="T107" s="85"/>
      <c r="U107" s="85"/>
    </row>
    <row r="108" spans="1:21" ht="11.25" customHeight="1" x14ac:dyDescent="0.2">
      <c r="A108" s="9" t="s">
        <v>78</v>
      </c>
      <c r="B108" s="11">
        <v>11.3</v>
      </c>
      <c r="C108" s="11">
        <v>11.3</v>
      </c>
      <c r="D108" s="11">
        <v>0</v>
      </c>
      <c r="E108" s="12" t="s">
        <v>522</v>
      </c>
      <c r="F108" s="16"/>
      <c r="G108" s="11">
        <v>3.4743600000000003</v>
      </c>
      <c r="H108" s="11">
        <v>3.4743600000000003</v>
      </c>
      <c r="I108" s="11">
        <v>0</v>
      </c>
      <c r="J108" s="12" t="s">
        <v>522</v>
      </c>
      <c r="K108" s="85"/>
      <c r="L108" s="178"/>
      <c r="M108" s="171"/>
      <c r="N108" s="171"/>
      <c r="O108" s="85"/>
      <c r="P108" s="85"/>
      <c r="Q108" s="85"/>
      <c r="R108" s="85"/>
      <c r="S108" s="85"/>
      <c r="T108" s="85"/>
      <c r="U108" s="85"/>
    </row>
    <row r="109" spans="1:21" ht="11.25" customHeight="1" x14ac:dyDescent="0.2">
      <c r="A109" s="9" t="s">
        <v>367</v>
      </c>
      <c r="B109" s="11">
        <v>27151.549300000002</v>
      </c>
      <c r="C109" s="11">
        <v>20083.050151999996</v>
      </c>
      <c r="D109" s="11">
        <v>19433.193649999997</v>
      </c>
      <c r="E109" s="12">
        <v>-3.2358456364024022</v>
      </c>
      <c r="F109" s="16"/>
      <c r="G109" s="11">
        <v>86446.121199999994</v>
      </c>
      <c r="H109" s="11">
        <v>67561.213269999993</v>
      </c>
      <c r="I109" s="11">
        <v>58445.012899999994</v>
      </c>
      <c r="J109" s="12">
        <v>-13.493245501036583</v>
      </c>
      <c r="K109" s="85"/>
      <c r="L109" s="178"/>
      <c r="M109" s="171"/>
      <c r="N109" s="171"/>
      <c r="O109" s="85"/>
      <c r="P109" s="85"/>
      <c r="Q109" s="85"/>
      <c r="R109" s="85"/>
      <c r="S109" s="85"/>
      <c r="T109" s="85"/>
      <c r="U109" s="85"/>
    </row>
    <row r="110" spans="1:21" ht="11.25" customHeight="1" x14ac:dyDescent="0.2">
      <c r="A110" s="9" t="s">
        <v>359</v>
      </c>
      <c r="B110" s="11">
        <v>1284.412</v>
      </c>
      <c r="C110" s="11">
        <v>1137.912</v>
      </c>
      <c r="D110" s="11">
        <v>1140.1400000000001</v>
      </c>
      <c r="E110" s="12">
        <v>0.19579721454734056</v>
      </c>
      <c r="F110" s="16"/>
      <c r="G110" s="11">
        <v>962.05360999999982</v>
      </c>
      <c r="H110" s="11">
        <v>850.74191999999994</v>
      </c>
      <c r="I110" s="11">
        <v>851.89585</v>
      </c>
      <c r="J110" s="12">
        <v>0.13563807928966298</v>
      </c>
      <c r="K110" s="85"/>
      <c r="L110" s="178"/>
      <c r="M110" s="171"/>
      <c r="N110" s="171"/>
      <c r="O110" s="85"/>
      <c r="P110" s="85"/>
      <c r="Q110" s="85"/>
      <c r="R110" s="85"/>
      <c r="S110" s="85"/>
      <c r="T110" s="85"/>
      <c r="U110" s="85"/>
    </row>
    <row r="111" spans="1:21" ht="11.25" customHeight="1" x14ac:dyDescent="0.2">
      <c r="A111" s="9" t="s">
        <v>331</v>
      </c>
      <c r="B111" s="11">
        <v>0.35310000000000002</v>
      </c>
      <c r="C111" s="11">
        <v>0.35310000000000002</v>
      </c>
      <c r="D111" s="11">
        <v>0.1123</v>
      </c>
      <c r="E111" s="12">
        <v>-68.195978476352309</v>
      </c>
      <c r="F111" s="16"/>
      <c r="G111" s="11">
        <v>0.43802999999999997</v>
      </c>
      <c r="H111" s="11">
        <v>0.43802999999999997</v>
      </c>
      <c r="I111" s="11">
        <v>0.12773000000000001</v>
      </c>
      <c r="J111" s="12">
        <v>-70.839896810720717</v>
      </c>
      <c r="K111" s="85"/>
      <c r="L111" s="178"/>
      <c r="M111" s="171"/>
      <c r="N111" s="171"/>
      <c r="O111" s="85"/>
      <c r="P111" s="85"/>
      <c r="Q111" s="85"/>
      <c r="R111" s="85"/>
      <c r="S111" s="85"/>
      <c r="T111" s="85"/>
      <c r="U111" s="85"/>
    </row>
    <row r="112" spans="1:21" ht="11.25" customHeight="1" x14ac:dyDescent="0.2">
      <c r="A112" s="9" t="s">
        <v>368</v>
      </c>
      <c r="B112" s="11">
        <v>6513.1733600000007</v>
      </c>
      <c r="C112" s="11">
        <v>6127.2482699999991</v>
      </c>
      <c r="D112" s="11">
        <v>3170.15184</v>
      </c>
      <c r="E112" s="12">
        <v>-48.261410337792618</v>
      </c>
      <c r="F112" s="16"/>
      <c r="G112" s="11">
        <v>13267.234590000002</v>
      </c>
      <c r="H112" s="11">
        <v>12542.570720000002</v>
      </c>
      <c r="I112" s="11">
        <v>5939.5905900000007</v>
      </c>
      <c r="J112" s="12">
        <v>-52.644551722328259</v>
      </c>
      <c r="K112" s="85"/>
      <c r="L112" s="178"/>
      <c r="M112" s="171"/>
      <c r="N112" s="171"/>
      <c r="O112" s="85"/>
      <c r="P112" s="85"/>
      <c r="Q112" s="85"/>
      <c r="R112" s="85"/>
      <c r="S112" s="85"/>
      <c r="T112" s="85"/>
      <c r="U112" s="85"/>
    </row>
    <row r="113" spans="1:21" ht="11.25" customHeight="1" x14ac:dyDescent="0.2">
      <c r="A113" s="9" t="s">
        <v>298</v>
      </c>
      <c r="B113" s="11">
        <v>7307.6737510000003</v>
      </c>
      <c r="C113" s="11">
        <v>7172.3933070000003</v>
      </c>
      <c r="D113" s="11">
        <v>6335.0121089999993</v>
      </c>
      <c r="E113" s="12">
        <v>-11.675059664990016</v>
      </c>
      <c r="F113" s="16"/>
      <c r="G113" s="11">
        <v>22624.721339999996</v>
      </c>
      <c r="H113" s="11">
        <v>21492.59389</v>
      </c>
      <c r="I113" s="11">
        <v>18752.923350000001</v>
      </c>
      <c r="J113" s="12">
        <v>-12.747044651854253</v>
      </c>
      <c r="K113" s="85"/>
      <c r="L113" s="178"/>
      <c r="M113" s="171"/>
      <c r="N113" s="171"/>
      <c r="O113" s="85"/>
      <c r="P113" s="85"/>
      <c r="Q113" s="85"/>
      <c r="R113" s="85"/>
      <c r="S113" s="85"/>
      <c r="T113" s="85"/>
      <c r="U113" s="85"/>
    </row>
    <row r="114" spans="1:21" ht="11.25" customHeight="1" x14ac:dyDescent="0.2">
      <c r="A114" s="9" t="s">
        <v>299</v>
      </c>
      <c r="B114" s="11">
        <v>7393.8155865999997</v>
      </c>
      <c r="C114" s="11">
        <v>4109.7283066</v>
      </c>
      <c r="D114" s="11">
        <v>3290.9411569999993</v>
      </c>
      <c r="E114" s="12">
        <v>-19.923145485921125</v>
      </c>
      <c r="F114" s="16"/>
      <c r="G114" s="11">
        <v>31799.520339999995</v>
      </c>
      <c r="H114" s="11">
        <v>16359.890210000001</v>
      </c>
      <c r="I114" s="11">
        <v>9808.7870999999996</v>
      </c>
      <c r="J114" s="12">
        <v>-40.043686271168454</v>
      </c>
      <c r="K114" s="85"/>
      <c r="L114" s="178"/>
      <c r="M114" s="171"/>
      <c r="N114" s="171"/>
      <c r="O114" s="85"/>
      <c r="P114" s="85"/>
      <c r="Q114" s="85"/>
      <c r="R114" s="85"/>
      <c r="S114" s="85"/>
      <c r="T114" s="85"/>
      <c r="U114" s="85"/>
    </row>
    <row r="115" spans="1:21" ht="11.25" customHeight="1" x14ac:dyDescent="0.2">
      <c r="A115" s="9" t="s">
        <v>300</v>
      </c>
      <c r="B115" s="11">
        <v>128.70443</v>
      </c>
      <c r="C115" s="11">
        <v>17.0184</v>
      </c>
      <c r="D115" s="11">
        <v>14.328530000000001</v>
      </c>
      <c r="E115" s="12">
        <v>-15.805657406101631</v>
      </c>
      <c r="F115" s="16"/>
      <c r="G115" s="11">
        <v>298.61</v>
      </c>
      <c r="H115" s="11">
        <v>53.235430000000001</v>
      </c>
      <c r="I115" s="11">
        <v>65.94256</v>
      </c>
      <c r="J115" s="12">
        <v>23.869686034282054</v>
      </c>
      <c r="K115" s="85"/>
      <c r="L115" s="178"/>
      <c r="M115" s="171"/>
      <c r="N115" s="171"/>
      <c r="O115" s="85"/>
      <c r="P115" s="85"/>
      <c r="Q115" s="85"/>
      <c r="R115" s="85"/>
      <c r="S115" s="85"/>
      <c r="T115" s="85"/>
      <c r="U115" s="85"/>
    </row>
    <row r="116" spans="1:21" ht="11.25" customHeight="1" x14ac:dyDescent="0.2">
      <c r="A116" s="9" t="s">
        <v>301</v>
      </c>
      <c r="B116" s="11">
        <v>1.9730000000000001E-2</v>
      </c>
      <c r="C116" s="11">
        <v>1.9730000000000001E-2</v>
      </c>
      <c r="D116" s="11">
        <v>0</v>
      </c>
      <c r="E116" s="12" t="s">
        <v>522</v>
      </c>
      <c r="F116" s="16"/>
      <c r="G116" s="11">
        <v>23.675999999999998</v>
      </c>
      <c r="H116" s="11">
        <v>23.675999999999998</v>
      </c>
      <c r="I116" s="11">
        <v>0</v>
      </c>
      <c r="J116" s="12" t="s">
        <v>522</v>
      </c>
      <c r="K116" s="85"/>
      <c r="L116" s="178"/>
      <c r="M116" s="171"/>
      <c r="N116" s="171"/>
      <c r="O116" s="85"/>
      <c r="P116" s="85"/>
      <c r="Q116" s="85"/>
      <c r="R116" s="85"/>
      <c r="S116" s="85"/>
      <c r="T116" s="85"/>
      <c r="U116" s="85"/>
    </row>
    <row r="117" spans="1:21" ht="11.25" customHeight="1" x14ac:dyDescent="0.2">
      <c r="A117" s="9" t="s">
        <v>325</v>
      </c>
      <c r="B117" s="11">
        <v>0</v>
      </c>
      <c r="C117" s="11">
        <v>0</v>
      </c>
      <c r="D117" s="11">
        <v>0</v>
      </c>
      <c r="E117" s="12" t="s">
        <v>522</v>
      </c>
      <c r="F117" s="16"/>
      <c r="G117" s="11">
        <v>0</v>
      </c>
      <c r="H117" s="11">
        <v>0</v>
      </c>
      <c r="I117" s="11">
        <v>0</v>
      </c>
      <c r="J117" s="12" t="s">
        <v>522</v>
      </c>
      <c r="K117" s="85"/>
      <c r="L117" s="178"/>
      <c r="M117" s="171"/>
      <c r="N117" s="171"/>
      <c r="O117" s="85"/>
      <c r="P117" s="85"/>
      <c r="Q117" s="85"/>
      <c r="R117" s="85"/>
      <c r="S117" s="85"/>
      <c r="T117" s="85"/>
      <c r="U117" s="85"/>
    </row>
    <row r="118" spans="1:21" ht="11.25" customHeight="1" x14ac:dyDescent="0.2">
      <c r="A118" s="9" t="s">
        <v>302</v>
      </c>
      <c r="B118" s="11">
        <v>4.0846899999999993</v>
      </c>
      <c r="C118" s="11">
        <v>4.0807000000000002</v>
      </c>
      <c r="D118" s="11">
        <v>4.2109399999999999</v>
      </c>
      <c r="E118" s="12">
        <v>3.1916092827210889</v>
      </c>
      <c r="F118" s="16"/>
      <c r="G118" s="11">
        <v>7.7005699999999999</v>
      </c>
      <c r="H118" s="11">
        <v>7.56433</v>
      </c>
      <c r="I118" s="11">
        <v>7.5471300000000001</v>
      </c>
      <c r="J118" s="12">
        <v>-0.22738299360285907</v>
      </c>
      <c r="K118" s="85"/>
      <c r="L118" s="178"/>
      <c r="M118" s="171"/>
      <c r="N118" s="171"/>
      <c r="O118" s="85"/>
      <c r="P118" s="85"/>
      <c r="Q118" s="85"/>
      <c r="R118" s="85"/>
      <c r="S118" s="85"/>
      <c r="T118" s="85"/>
      <c r="U118" s="85"/>
    </row>
    <row r="119" spans="1:21" ht="11.25" customHeight="1" x14ac:dyDescent="0.2">
      <c r="A119" s="9" t="s">
        <v>369</v>
      </c>
      <c r="B119" s="11">
        <v>672.19290000000001</v>
      </c>
      <c r="C119" s="11">
        <v>177</v>
      </c>
      <c r="D119" s="11">
        <v>208.5</v>
      </c>
      <c r="E119" s="12">
        <v>17.796610169491515</v>
      </c>
      <c r="F119" s="12"/>
      <c r="G119" s="11">
        <v>2636.05053</v>
      </c>
      <c r="H119" s="11">
        <v>414.73951999999997</v>
      </c>
      <c r="I119" s="11">
        <v>461.25590999999997</v>
      </c>
      <c r="J119" s="12">
        <v>11.215808418739542</v>
      </c>
      <c r="K119" s="265"/>
      <c r="L119" s="265"/>
      <c r="M119" s="265"/>
      <c r="N119" s="265"/>
      <c r="O119" s="265"/>
      <c r="P119" s="85"/>
      <c r="Q119" s="85"/>
      <c r="R119" s="85"/>
      <c r="S119" s="85"/>
      <c r="T119" s="85"/>
      <c r="U119" s="85"/>
    </row>
    <row r="120" spans="1:21" ht="11.25" customHeight="1" x14ac:dyDescent="0.2">
      <c r="A120" s="9" t="s">
        <v>303</v>
      </c>
      <c r="B120" s="11">
        <v>1567.8687913000001</v>
      </c>
      <c r="C120" s="11">
        <v>644.78443899999979</v>
      </c>
      <c r="D120" s="11">
        <v>703.32768050000004</v>
      </c>
      <c r="E120" s="12">
        <v>9.0795059494294321</v>
      </c>
      <c r="F120" s="12"/>
      <c r="G120" s="11">
        <v>189206.13505000004</v>
      </c>
      <c r="H120" s="11">
        <v>87677.367329999979</v>
      </c>
      <c r="I120" s="11">
        <v>100124.57753000002</v>
      </c>
      <c r="J120" s="12">
        <v>14.196605782141305</v>
      </c>
      <c r="L120" s="176"/>
    </row>
    <row r="121" spans="1:21" ht="11.25" customHeight="1" x14ac:dyDescent="0.2">
      <c r="A121" s="9" t="s">
        <v>304</v>
      </c>
      <c r="B121" s="11">
        <v>2.6750999999999996</v>
      </c>
      <c r="C121" s="11">
        <v>0.47525000000000001</v>
      </c>
      <c r="D121" s="11">
        <v>4.6980000000000001E-2</v>
      </c>
      <c r="E121" s="12">
        <v>-90.114676486059963</v>
      </c>
      <c r="F121" s="12"/>
      <c r="G121" s="11">
        <v>685.01096000000007</v>
      </c>
      <c r="H121" s="11">
        <v>340.75975</v>
      </c>
      <c r="I121" s="11">
        <v>85.031999999999996</v>
      </c>
      <c r="J121" s="12">
        <v>-75.0463486371263</v>
      </c>
      <c r="L121" s="176"/>
    </row>
    <row r="122" spans="1:21" x14ac:dyDescent="0.2">
      <c r="A122" s="9" t="s">
        <v>327</v>
      </c>
      <c r="B122" s="11">
        <v>17.588454700000003</v>
      </c>
      <c r="C122" s="11">
        <v>3.3587015</v>
      </c>
      <c r="D122" s="11">
        <v>3.6007335000000005</v>
      </c>
      <c r="E122" s="12">
        <v>7.2061181977618673</v>
      </c>
      <c r="F122" s="12"/>
      <c r="G122" s="11">
        <v>15625.677380000005</v>
      </c>
      <c r="H122" s="11">
        <v>7236.0478700000003</v>
      </c>
      <c r="I122" s="11">
        <v>5952.3415799999993</v>
      </c>
      <c r="J122" s="12">
        <v>-17.740433908986859</v>
      </c>
      <c r="L122" s="176"/>
    </row>
    <row r="123" spans="1:21" x14ac:dyDescent="0.2">
      <c r="A123" s="9"/>
      <c r="B123" s="11"/>
      <c r="C123" s="11"/>
      <c r="D123" s="11"/>
      <c r="E123" s="12"/>
      <c r="F123" s="12"/>
      <c r="G123" s="11"/>
      <c r="H123" s="11"/>
      <c r="I123" s="11"/>
      <c r="J123" s="12"/>
      <c r="L123" s="176"/>
    </row>
    <row r="124" spans="1:21" x14ac:dyDescent="0.2">
      <c r="A124" s="17" t="s">
        <v>386</v>
      </c>
      <c r="B124" s="18">
        <v>1123.9099799999999</v>
      </c>
      <c r="C124" s="18">
        <v>298.36852000000005</v>
      </c>
      <c r="D124" s="18">
        <v>630.39536300000009</v>
      </c>
      <c r="E124" s="16">
        <v>111.28078893845773</v>
      </c>
      <c r="F124" s="16"/>
      <c r="G124" s="18">
        <v>3058.8111700000004</v>
      </c>
      <c r="H124" s="18">
        <v>783.05456000000004</v>
      </c>
      <c r="I124" s="18">
        <v>1877.2761</v>
      </c>
      <c r="J124" s="16">
        <v>139.7375861012801</v>
      </c>
      <c r="L124" s="176"/>
    </row>
    <row r="125" spans="1:21" x14ac:dyDescent="0.2">
      <c r="A125" s="86"/>
      <c r="B125" s="92"/>
      <c r="C125" s="92"/>
      <c r="D125" s="92"/>
      <c r="E125" s="92"/>
      <c r="F125" s="92"/>
      <c r="G125" s="92"/>
      <c r="H125" s="92"/>
      <c r="I125" s="92"/>
      <c r="J125" s="86"/>
      <c r="L125" s="176"/>
    </row>
    <row r="126" spans="1:21" x14ac:dyDescent="0.2">
      <c r="A126" s="9" t="s">
        <v>423</v>
      </c>
      <c r="B126" s="9"/>
      <c r="C126" s="9"/>
      <c r="D126" s="9"/>
      <c r="E126" s="9"/>
      <c r="F126" s="9"/>
      <c r="G126" s="9"/>
      <c r="H126" s="9"/>
      <c r="I126" s="9"/>
      <c r="J126" s="9"/>
      <c r="L126" s="176"/>
    </row>
    <row r="127" spans="1:21" ht="20.100000000000001" customHeight="1" x14ac:dyDescent="0.25">
      <c r="A127" s="380" t="s">
        <v>159</v>
      </c>
      <c r="B127" s="380"/>
      <c r="C127" s="380"/>
      <c r="D127" s="380"/>
      <c r="E127" s="380"/>
      <c r="F127" s="380"/>
      <c r="G127" s="380"/>
      <c r="H127" s="380"/>
      <c r="I127" s="380"/>
      <c r="J127" s="380"/>
      <c r="L127" s="176"/>
    </row>
    <row r="128" spans="1:21" ht="20.100000000000001" customHeight="1" x14ac:dyDescent="0.25">
      <c r="A128" s="381" t="s">
        <v>155</v>
      </c>
      <c r="B128" s="381"/>
      <c r="C128" s="381"/>
      <c r="D128" s="381"/>
      <c r="E128" s="381"/>
      <c r="F128" s="381"/>
      <c r="G128" s="381"/>
      <c r="H128" s="381"/>
      <c r="I128" s="381"/>
      <c r="J128" s="381"/>
      <c r="L128" s="176"/>
    </row>
    <row r="129" spans="1:20" s="20" customFormat="1" x14ac:dyDescent="0.2">
      <c r="A129" s="17"/>
      <c r="B129" s="382" t="s">
        <v>305</v>
      </c>
      <c r="C129" s="382"/>
      <c r="D129" s="382"/>
      <c r="E129" s="382"/>
      <c r="F129" s="334"/>
      <c r="G129" s="382" t="s">
        <v>434</v>
      </c>
      <c r="H129" s="382"/>
      <c r="I129" s="382"/>
      <c r="J129" s="382"/>
      <c r="K129" s="93"/>
      <c r="L129" s="172"/>
      <c r="M129" s="172"/>
      <c r="N129" s="172"/>
      <c r="O129" s="93"/>
    </row>
    <row r="130" spans="1:20" s="20" customFormat="1" x14ac:dyDescent="0.2">
      <c r="A130" s="17" t="s">
        <v>259</v>
      </c>
      <c r="B130" s="385">
        <v>2018</v>
      </c>
      <c r="C130" s="383" t="s">
        <v>507</v>
      </c>
      <c r="D130" s="383"/>
      <c r="E130" s="383"/>
      <c r="F130" s="334"/>
      <c r="G130" s="385">
        <v>2018</v>
      </c>
      <c r="H130" s="383" t="s">
        <v>507</v>
      </c>
      <c r="I130" s="383"/>
      <c r="J130" s="383"/>
      <c r="K130" s="93"/>
      <c r="L130" s="172"/>
      <c r="M130" s="172"/>
      <c r="N130" s="172"/>
      <c r="O130" s="93"/>
    </row>
    <row r="131" spans="1:20" s="20" customFormat="1" x14ac:dyDescent="0.2">
      <c r="A131" s="125"/>
      <c r="B131" s="388"/>
      <c r="C131" s="263">
        <v>2018</v>
      </c>
      <c r="D131" s="263">
        <v>2019</v>
      </c>
      <c r="E131" s="335" t="s">
        <v>519</v>
      </c>
      <c r="F131" s="127"/>
      <c r="G131" s="388"/>
      <c r="H131" s="263">
        <v>2018</v>
      </c>
      <c r="I131" s="263">
        <v>2019</v>
      </c>
      <c r="J131" s="335" t="s">
        <v>519</v>
      </c>
      <c r="L131" s="173"/>
      <c r="M131" s="173"/>
      <c r="N131" s="173"/>
    </row>
    <row r="132" spans="1:20" ht="11.25" customHeight="1" x14ac:dyDescent="0.2">
      <c r="A132" s="9"/>
      <c r="B132" s="11"/>
      <c r="C132" s="11"/>
      <c r="D132" s="11"/>
      <c r="E132" s="12"/>
      <c r="F132" s="12"/>
      <c r="G132" s="11"/>
      <c r="H132" s="11"/>
      <c r="I132" s="11"/>
      <c r="J132" s="12"/>
      <c r="L132" s="176"/>
    </row>
    <row r="133" spans="1:20" s="21" customFormat="1" x14ac:dyDescent="0.2">
      <c r="A133" s="88" t="s">
        <v>291</v>
      </c>
      <c r="B133" s="88">
        <v>139811.02588100001</v>
      </c>
      <c r="C133" s="88">
        <v>42300.591899999999</v>
      </c>
      <c r="D133" s="88">
        <v>31847.452299100001</v>
      </c>
      <c r="E133" s="16">
        <v>-24.711568163423266</v>
      </c>
      <c r="F133" s="88"/>
      <c r="G133" s="88">
        <v>36344.247380000001</v>
      </c>
      <c r="H133" s="88">
        <v>6433.9085100000011</v>
      </c>
      <c r="I133" s="88">
        <v>5366.64552</v>
      </c>
      <c r="J133" s="16">
        <v>-16.588097085017466</v>
      </c>
      <c r="L133" s="209"/>
      <c r="M133" s="208"/>
      <c r="N133" s="208"/>
    </row>
    <row r="134" spans="1:20" ht="11.25" customHeight="1" x14ac:dyDescent="0.2">
      <c r="A134" s="17"/>
      <c r="B134" s="18"/>
      <c r="C134" s="18"/>
      <c r="D134" s="18"/>
      <c r="E134" s="16"/>
      <c r="F134" s="16"/>
      <c r="G134" s="18"/>
      <c r="H134" s="18"/>
      <c r="I134" s="18"/>
      <c r="J134" s="12"/>
      <c r="K134" s="85"/>
      <c r="L134" s="178"/>
      <c r="M134" s="171"/>
      <c r="N134" s="171"/>
      <c r="O134" s="85"/>
      <c r="P134" s="85"/>
      <c r="Q134" s="85"/>
      <c r="R134" s="85"/>
      <c r="S134" s="85"/>
      <c r="T134" s="85"/>
    </row>
    <row r="135" spans="1:20" s="20" customFormat="1" ht="11.25" customHeight="1" x14ac:dyDescent="0.2">
      <c r="A135" s="217" t="s">
        <v>306</v>
      </c>
      <c r="B135" s="18">
        <v>137775.5675</v>
      </c>
      <c r="C135" s="18">
        <v>40532.630999999994</v>
      </c>
      <c r="D135" s="18">
        <v>31673.623299999999</v>
      </c>
      <c r="E135" s="16">
        <v>-21.856483236925811</v>
      </c>
      <c r="F135" s="16"/>
      <c r="G135" s="18">
        <v>28570.196680000005</v>
      </c>
      <c r="H135" s="18">
        <v>4585.521020000001</v>
      </c>
      <c r="I135" s="18">
        <v>3481.5008499999999</v>
      </c>
      <c r="J135" s="16">
        <v>-24.076220895831838</v>
      </c>
      <c r="K135" s="266"/>
      <c r="L135" s="266"/>
      <c r="M135" s="264"/>
      <c r="N135" s="264"/>
      <c r="O135" s="264"/>
      <c r="P135" s="93"/>
      <c r="Q135" s="93"/>
      <c r="R135" s="93"/>
      <c r="S135" s="93"/>
      <c r="T135" s="93"/>
    </row>
    <row r="136" spans="1:20" ht="11.25" customHeight="1" x14ac:dyDescent="0.2">
      <c r="A136" s="218" t="s">
        <v>118</v>
      </c>
      <c r="B136" s="11">
        <v>98873.669500000004</v>
      </c>
      <c r="C136" s="11">
        <v>16190.630999999999</v>
      </c>
      <c r="D136" s="11">
        <v>7651.0020000000004</v>
      </c>
      <c r="E136" s="12">
        <v>-52.744263024708545</v>
      </c>
      <c r="F136" s="16"/>
      <c r="G136" s="11">
        <v>24059.799550000003</v>
      </c>
      <c r="H136" s="11">
        <v>1604.84106</v>
      </c>
      <c r="I136" s="11">
        <v>1961.1621400000001</v>
      </c>
      <c r="J136" s="12">
        <v>22.202889051206114</v>
      </c>
      <c r="K136" s="85"/>
      <c r="L136" s="178"/>
      <c r="M136" s="171"/>
      <c r="N136" s="171"/>
      <c r="O136" s="85"/>
      <c r="P136" s="85"/>
      <c r="Q136" s="85"/>
      <c r="R136" s="85"/>
      <c r="S136" s="85"/>
      <c r="T136" s="85"/>
    </row>
    <row r="137" spans="1:20" ht="11.25" customHeight="1" x14ac:dyDescent="0.2">
      <c r="A137" s="218" t="s">
        <v>119</v>
      </c>
      <c r="B137" s="11">
        <v>35491.4</v>
      </c>
      <c r="C137" s="11">
        <v>24231.3</v>
      </c>
      <c r="D137" s="11">
        <v>23777.633299999998</v>
      </c>
      <c r="E137" s="12">
        <v>-1.8722342589956043</v>
      </c>
      <c r="F137" s="16"/>
      <c r="G137" s="11">
        <v>4326.1122300000006</v>
      </c>
      <c r="H137" s="11">
        <v>2974.0089600000006</v>
      </c>
      <c r="I137" s="11">
        <v>1503.5275499999998</v>
      </c>
      <c r="J137" s="12">
        <v>-49.44441761197654</v>
      </c>
      <c r="L137" s="176"/>
    </row>
    <row r="138" spans="1:20" ht="11.25" customHeight="1" x14ac:dyDescent="0.2">
      <c r="A138" s="218" t="s">
        <v>337</v>
      </c>
      <c r="B138" s="11">
        <v>453.63299999999998</v>
      </c>
      <c r="C138" s="11">
        <v>0</v>
      </c>
      <c r="D138" s="11">
        <v>48.988</v>
      </c>
      <c r="E138" s="12" t="s">
        <v>522</v>
      </c>
      <c r="F138" s="16"/>
      <c r="G138" s="11">
        <v>107.32209000000002</v>
      </c>
      <c r="H138" s="11">
        <v>0</v>
      </c>
      <c r="I138" s="11">
        <v>9.7311599999999991</v>
      </c>
      <c r="J138" s="12" t="s">
        <v>522</v>
      </c>
      <c r="L138" s="176"/>
    </row>
    <row r="139" spans="1:20" ht="11.25" customHeight="1" x14ac:dyDescent="0.2">
      <c r="A139" s="218" t="s">
        <v>338</v>
      </c>
      <c r="B139" s="11">
        <v>2956.8649999999998</v>
      </c>
      <c r="C139" s="11">
        <v>110.7</v>
      </c>
      <c r="D139" s="11">
        <v>196</v>
      </c>
      <c r="E139" s="12">
        <v>77.055103884372187</v>
      </c>
      <c r="F139" s="16"/>
      <c r="G139" s="11">
        <v>76.962810000000005</v>
      </c>
      <c r="H139" s="11">
        <v>6.6710000000000003</v>
      </c>
      <c r="I139" s="11">
        <v>7.08</v>
      </c>
      <c r="J139" s="12">
        <v>6.131014840353771</v>
      </c>
      <c r="L139" s="176"/>
    </row>
    <row r="140" spans="1:20" ht="11.25" customHeight="1" x14ac:dyDescent="0.2">
      <c r="A140" s="218"/>
      <c r="B140" s="11"/>
      <c r="C140" s="11"/>
      <c r="D140" s="11"/>
      <c r="E140" s="12"/>
      <c r="F140" s="16"/>
      <c r="G140" s="11"/>
      <c r="H140" s="11"/>
      <c r="I140" s="11"/>
      <c r="J140" s="12"/>
      <c r="L140" s="176"/>
    </row>
    <row r="141" spans="1:20" s="20" customFormat="1" ht="11.25" customHeight="1" x14ac:dyDescent="0.2">
      <c r="A141" s="217" t="s">
        <v>307</v>
      </c>
      <c r="B141" s="18">
        <v>1603.2090000000001</v>
      </c>
      <c r="C141" s="18">
        <v>1603.2090000000001</v>
      </c>
      <c r="D141" s="18">
        <v>0</v>
      </c>
      <c r="E141" s="16" t="s">
        <v>522</v>
      </c>
      <c r="F141" s="16"/>
      <c r="G141" s="18">
        <v>82.451160000000002</v>
      </c>
      <c r="H141" s="18">
        <v>82.451160000000002</v>
      </c>
      <c r="I141" s="18">
        <v>0</v>
      </c>
      <c r="J141" s="16" t="s">
        <v>522</v>
      </c>
      <c r="L141" s="175"/>
      <c r="M141" s="173"/>
      <c r="N141" s="173"/>
    </row>
    <row r="142" spans="1:20" ht="11.25" customHeight="1" x14ac:dyDescent="0.2">
      <c r="A142" s="218" t="s">
        <v>118</v>
      </c>
      <c r="B142" s="11">
        <v>0</v>
      </c>
      <c r="C142" s="11">
        <v>0</v>
      </c>
      <c r="D142" s="11">
        <v>0</v>
      </c>
      <c r="E142" s="12" t="s">
        <v>522</v>
      </c>
      <c r="F142" s="16"/>
      <c r="G142" s="11">
        <v>0</v>
      </c>
      <c r="H142" s="11">
        <v>0</v>
      </c>
      <c r="I142" s="11">
        <v>0</v>
      </c>
      <c r="J142" s="12" t="s">
        <v>522</v>
      </c>
      <c r="L142" s="176"/>
    </row>
    <row r="143" spans="1:20" ht="11.25" customHeight="1" x14ac:dyDescent="0.2">
      <c r="A143" s="218" t="s">
        <v>119</v>
      </c>
      <c r="B143" s="11">
        <v>1603.2090000000001</v>
      </c>
      <c r="C143" s="11">
        <v>1603.2090000000001</v>
      </c>
      <c r="D143" s="11">
        <v>0</v>
      </c>
      <c r="E143" s="12" t="s">
        <v>522</v>
      </c>
      <c r="F143" s="16"/>
      <c r="G143" s="11">
        <v>82.451160000000002</v>
      </c>
      <c r="H143" s="11">
        <v>82.451160000000002</v>
      </c>
      <c r="I143" s="11">
        <v>0</v>
      </c>
      <c r="J143" s="12" t="s">
        <v>522</v>
      </c>
      <c r="L143" s="176"/>
    </row>
    <row r="144" spans="1:20" ht="11.25" customHeight="1" x14ac:dyDescent="0.2">
      <c r="A144" s="218" t="s">
        <v>373</v>
      </c>
      <c r="B144" s="11">
        <v>0</v>
      </c>
      <c r="C144" s="11">
        <v>0</v>
      </c>
      <c r="D144" s="11">
        <v>0</v>
      </c>
      <c r="E144" s="12" t="s">
        <v>522</v>
      </c>
      <c r="F144" s="16"/>
      <c r="G144" s="11">
        <v>0</v>
      </c>
      <c r="H144" s="11">
        <v>0</v>
      </c>
      <c r="I144" s="11">
        <v>0</v>
      </c>
      <c r="J144" s="12" t="s">
        <v>522</v>
      </c>
      <c r="L144" s="176"/>
    </row>
    <row r="145" spans="1:15" ht="11.25" customHeight="1" x14ac:dyDescent="0.2">
      <c r="A145" s="218"/>
      <c r="B145" s="11"/>
      <c r="C145" s="11"/>
      <c r="D145" s="11"/>
      <c r="E145" s="12"/>
      <c r="F145" s="16"/>
      <c r="G145" s="11"/>
      <c r="H145" s="11"/>
      <c r="I145" s="11"/>
      <c r="J145" s="12"/>
      <c r="L145" s="176"/>
    </row>
    <row r="146" spans="1:15" s="20" customFormat="1" ht="11.25" customHeight="1" x14ac:dyDescent="0.2">
      <c r="A146" s="217" t="s">
        <v>370</v>
      </c>
      <c r="B146" s="18">
        <v>281.82418100000001</v>
      </c>
      <c r="C146" s="18">
        <v>75.654699999999991</v>
      </c>
      <c r="D146" s="18">
        <v>90.057999100000004</v>
      </c>
      <c r="E146" s="16">
        <v>19.038207936849943</v>
      </c>
      <c r="F146" s="18"/>
      <c r="G146" s="18">
        <v>6955.4565199999997</v>
      </c>
      <c r="H146" s="18">
        <v>1397.2846800000002</v>
      </c>
      <c r="I146" s="18">
        <v>1499.6428800000001</v>
      </c>
      <c r="J146" s="16">
        <v>7.3255079272750692</v>
      </c>
      <c r="L146" s="175"/>
      <c r="M146" s="173"/>
      <c r="N146" s="173"/>
    </row>
    <row r="147" spans="1:15" ht="11.25" customHeight="1" x14ac:dyDescent="0.2">
      <c r="A147" s="218" t="s">
        <v>308</v>
      </c>
      <c r="B147" s="11">
        <v>0</v>
      </c>
      <c r="C147" s="11">
        <v>0</v>
      </c>
      <c r="D147" s="11">
        <v>0</v>
      </c>
      <c r="E147" s="12" t="s">
        <v>522</v>
      </c>
      <c r="F147" s="16"/>
      <c r="G147" s="11">
        <v>0</v>
      </c>
      <c r="H147" s="11">
        <v>0</v>
      </c>
      <c r="I147" s="11">
        <v>0</v>
      </c>
      <c r="J147" s="12" t="s">
        <v>522</v>
      </c>
      <c r="L147" s="176"/>
    </row>
    <row r="148" spans="1:15" ht="11.25" customHeight="1" x14ac:dyDescent="0.2">
      <c r="A148" s="218" t="s">
        <v>348</v>
      </c>
      <c r="B148" s="11">
        <v>1.7264000000000002</v>
      </c>
      <c r="C148" s="11">
        <v>0.627</v>
      </c>
      <c r="D148" s="11">
        <v>0.19600000000000001</v>
      </c>
      <c r="E148" s="12">
        <v>-68.740031897926627</v>
      </c>
      <c r="F148" s="16"/>
      <c r="G148" s="11">
        <v>29.271660000000001</v>
      </c>
      <c r="H148" s="11">
        <v>9.2528600000000001</v>
      </c>
      <c r="I148" s="11">
        <v>3.5841999999999996</v>
      </c>
      <c r="J148" s="12">
        <v>-61.263868684925534</v>
      </c>
      <c r="L148" s="176"/>
    </row>
    <row r="149" spans="1:15" ht="11.25" customHeight="1" x14ac:dyDescent="0.2">
      <c r="A149" s="218" t="s">
        <v>404</v>
      </c>
      <c r="B149" s="11">
        <v>158.05778100000001</v>
      </c>
      <c r="C149" s="11">
        <v>30.747699999999998</v>
      </c>
      <c r="D149" s="11">
        <v>43.551999100000003</v>
      </c>
      <c r="E149" s="12">
        <v>41.643111842511814</v>
      </c>
      <c r="F149" s="16"/>
      <c r="G149" s="11">
        <v>3530.8780700000002</v>
      </c>
      <c r="H149" s="11">
        <v>572.40528000000006</v>
      </c>
      <c r="I149" s="11">
        <v>879.38051999999993</v>
      </c>
      <c r="J149" s="12">
        <v>53.629002164340591</v>
      </c>
      <c r="L149" s="176"/>
    </row>
    <row r="150" spans="1:15" ht="11.25" customHeight="1" x14ac:dyDescent="0.2">
      <c r="A150" s="218" t="s">
        <v>349</v>
      </c>
      <c r="B150" s="11">
        <v>9.7000000000000003E-2</v>
      </c>
      <c r="C150" s="11">
        <v>9.7000000000000003E-2</v>
      </c>
      <c r="D150" s="11">
        <v>0</v>
      </c>
      <c r="E150" s="12" t="s">
        <v>522</v>
      </c>
      <c r="F150" s="16"/>
      <c r="G150" s="11">
        <v>1.9557</v>
      </c>
      <c r="H150" s="11">
        <v>1.9557</v>
      </c>
      <c r="I150" s="11">
        <v>0</v>
      </c>
      <c r="J150" s="12" t="s">
        <v>522</v>
      </c>
      <c r="L150" s="176"/>
    </row>
    <row r="151" spans="1:15" ht="11.25" customHeight="1" x14ac:dyDescent="0.2">
      <c r="A151" s="218" t="s">
        <v>309</v>
      </c>
      <c r="B151" s="11">
        <v>121.943</v>
      </c>
      <c r="C151" s="11">
        <v>44.183</v>
      </c>
      <c r="D151" s="11">
        <v>46.31</v>
      </c>
      <c r="E151" s="12">
        <v>4.8140687594776352</v>
      </c>
      <c r="F151" s="16"/>
      <c r="G151" s="11">
        <v>3393.3510900000001</v>
      </c>
      <c r="H151" s="11">
        <v>813.67084</v>
      </c>
      <c r="I151" s="11">
        <v>616.67816000000016</v>
      </c>
      <c r="J151" s="12">
        <v>-24.210364967730669</v>
      </c>
      <c r="L151" s="176"/>
    </row>
    <row r="152" spans="1:15" ht="11.25" customHeight="1" x14ac:dyDescent="0.2">
      <c r="A152" s="218"/>
      <c r="B152" s="11"/>
      <c r="C152" s="11"/>
      <c r="D152" s="11"/>
      <c r="E152" s="12"/>
      <c r="F152" s="16"/>
      <c r="G152" s="11"/>
      <c r="H152" s="11"/>
      <c r="I152" s="11"/>
      <c r="J152" s="12"/>
      <c r="L152" s="176"/>
    </row>
    <row r="153" spans="1:15" s="20" customFormat="1" ht="11.25" customHeight="1" x14ac:dyDescent="0.2">
      <c r="A153" s="217" t="s">
        <v>339</v>
      </c>
      <c r="B153" s="18">
        <v>146.28120000000001</v>
      </c>
      <c r="C153" s="18">
        <v>88.470199999999991</v>
      </c>
      <c r="D153" s="18">
        <v>83.771000000000001</v>
      </c>
      <c r="E153" s="16">
        <v>-5.3116190536474335</v>
      </c>
      <c r="F153" s="16"/>
      <c r="G153" s="18">
        <v>661.73483999999996</v>
      </c>
      <c r="H153" s="18">
        <v>358.17657000000003</v>
      </c>
      <c r="I153" s="18">
        <v>385.50178999999997</v>
      </c>
      <c r="J153" s="16">
        <v>7.6289803099069076</v>
      </c>
      <c r="L153" s="175"/>
      <c r="M153" s="173"/>
      <c r="N153" s="173"/>
    </row>
    <row r="154" spans="1:15" s="20" customFormat="1" ht="11.25" customHeight="1" x14ac:dyDescent="0.2">
      <c r="A154" s="217" t="s">
        <v>371</v>
      </c>
      <c r="B154" s="18">
        <v>4.1440000000000001</v>
      </c>
      <c r="C154" s="18">
        <v>0.627</v>
      </c>
      <c r="D154" s="18">
        <v>0</v>
      </c>
      <c r="E154" s="16" t="s">
        <v>522</v>
      </c>
      <c r="F154" s="16"/>
      <c r="G154" s="18">
        <v>74.408180000000002</v>
      </c>
      <c r="H154" s="18">
        <v>10.47508</v>
      </c>
      <c r="I154" s="18">
        <v>0</v>
      </c>
      <c r="J154" s="16" t="s">
        <v>522</v>
      </c>
      <c r="L154" s="175"/>
      <c r="M154" s="173"/>
      <c r="N154" s="173"/>
    </row>
    <row r="155" spans="1:15" x14ac:dyDescent="0.2">
      <c r="A155" s="85"/>
      <c r="B155" s="92"/>
      <c r="C155" s="92"/>
      <c r="D155" s="92"/>
      <c r="E155" s="92"/>
      <c r="F155" s="92"/>
      <c r="G155" s="92"/>
      <c r="H155" s="92"/>
      <c r="I155" s="92"/>
      <c r="J155" s="86"/>
      <c r="L155" s="176"/>
    </row>
    <row r="156" spans="1:15" x14ac:dyDescent="0.2">
      <c r="A156" s="9" t="s">
        <v>424</v>
      </c>
      <c r="B156" s="9"/>
      <c r="C156" s="9"/>
      <c r="D156" s="9"/>
      <c r="E156" s="9"/>
      <c r="F156" s="9"/>
      <c r="G156" s="9"/>
      <c r="H156" s="9"/>
      <c r="I156" s="9"/>
      <c r="J156" s="9"/>
      <c r="L156" s="176"/>
    </row>
    <row r="157" spans="1:15" ht="20.100000000000001" customHeight="1" x14ac:dyDescent="0.25">
      <c r="A157" s="380" t="s">
        <v>162</v>
      </c>
      <c r="B157" s="380"/>
      <c r="C157" s="380"/>
      <c r="D157" s="380"/>
      <c r="E157" s="380"/>
      <c r="F157" s="380"/>
      <c r="G157" s="380"/>
      <c r="H157" s="380"/>
      <c r="I157" s="380"/>
      <c r="J157" s="380"/>
      <c r="L157" s="176"/>
    </row>
    <row r="158" spans="1:15" ht="19.5" customHeight="1" x14ac:dyDescent="0.25">
      <c r="A158" s="381" t="s">
        <v>156</v>
      </c>
      <c r="B158" s="381"/>
      <c r="C158" s="381"/>
      <c r="D158" s="381"/>
      <c r="E158" s="381"/>
      <c r="F158" s="381"/>
      <c r="G158" s="381"/>
      <c r="H158" s="381"/>
      <c r="I158" s="381"/>
      <c r="J158" s="381"/>
      <c r="L158" s="176"/>
    </row>
    <row r="159" spans="1:15" s="20" customFormat="1" x14ac:dyDescent="0.2">
      <c r="A159" s="17"/>
      <c r="B159" s="382" t="s">
        <v>101</v>
      </c>
      <c r="C159" s="382"/>
      <c r="D159" s="382"/>
      <c r="E159" s="382"/>
      <c r="F159" s="334"/>
      <c r="G159" s="382" t="s">
        <v>434</v>
      </c>
      <c r="H159" s="382"/>
      <c r="I159" s="382"/>
      <c r="J159" s="382"/>
      <c r="K159" s="93"/>
      <c r="L159" s="172"/>
      <c r="M159" s="172"/>
      <c r="N159" s="172"/>
      <c r="O159" s="93"/>
    </row>
    <row r="160" spans="1:15" s="20" customFormat="1" x14ac:dyDescent="0.2">
      <c r="A160" s="17" t="s">
        <v>259</v>
      </c>
      <c r="B160" s="385">
        <v>2018</v>
      </c>
      <c r="C160" s="383" t="s">
        <v>507</v>
      </c>
      <c r="D160" s="383"/>
      <c r="E160" s="383"/>
      <c r="F160" s="334"/>
      <c r="G160" s="385">
        <v>2018</v>
      </c>
      <c r="H160" s="383" t="s">
        <v>507</v>
      </c>
      <c r="I160" s="383"/>
      <c r="J160" s="383"/>
      <c r="K160" s="93"/>
      <c r="L160" s="172"/>
      <c r="M160" s="172"/>
      <c r="N160" s="172"/>
      <c r="O160" s="93"/>
    </row>
    <row r="161" spans="1:14" s="20" customFormat="1" x14ac:dyDescent="0.2">
      <c r="A161" s="125"/>
      <c r="B161" s="388"/>
      <c r="C161" s="263">
        <v>2018</v>
      </c>
      <c r="D161" s="263">
        <v>2019</v>
      </c>
      <c r="E161" s="335" t="s">
        <v>519</v>
      </c>
      <c r="F161" s="127"/>
      <c r="G161" s="388"/>
      <c r="H161" s="263">
        <v>2018</v>
      </c>
      <c r="I161" s="263">
        <v>2019</v>
      </c>
      <c r="J161" s="335" t="s">
        <v>519</v>
      </c>
      <c r="L161" s="173"/>
      <c r="M161" s="173"/>
      <c r="N161" s="173"/>
    </row>
    <row r="162" spans="1:14" x14ac:dyDescent="0.2">
      <c r="A162" s="9"/>
      <c r="B162" s="9"/>
      <c r="C162" s="9"/>
      <c r="D162" s="9"/>
      <c r="E162" s="9"/>
      <c r="F162" s="9"/>
      <c r="G162" s="9"/>
      <c r="H162" s="9"/>
      <c r="I162" s="9"/>
      <c r="J162" s="9"/>
      <c r="L162" s="176"/>
    </row>
    <row r="163" spans="1:14" s="21" customFormat="1" x14ac:dyDescent="0.2">
      <c r="A163" s="88" t="s">
        <v>292</v>
      </c>
      <c r="B163" s="88">
        <v>172173.97903730001</v>
      </c>
      <c r="C163" s="88">
        <v>75462.795700000002</v>
      </c>
      <c r="D163" s="88">
        <v>111353.2756174</v>
      </c>
      <c r="E163" s="16">
        <v>47.560495982790627</v>
      </c>
      <c r="F163" s="88"/>
      <c r="G163" s="88">
        <v>212212.83055999997</v>
      </c>
      <c r="H163" s="88">
        <v>95183.284549999982</v>
      </c>
      <c r="I163" s="88">
        <v>109063.86126000002</v>
      </c>
      <c r="J163" s="16">
        <v>14.582998239263901</v>
      </c>
      <c r="L163" s="175"/>
      <c r="M163" s="208"/>
      <c r="N163" s="208"/>
    </row>
    <row r="164" spans="1:14" ht="11.25" customHeight="1" x14ac:dyDescent="0.2">
      <c r="A164" s="17"/>
      <c r="B164" s="11"/>
      <c r="C164" s="11"/>
      <c r="D164" s="11"/>
      <c r="E164" s="12"/>
      <c r="F164" s="12"/>
      <c r="G164" s="11"/>
      <c r="H164" s="11"/>
      <c r="I164" s="11"/>
      <c r="J164" s="12"/>
      <c r="L164" s="176"/>
    </row>
    <row r="165" spans="1:14" s="20" customFormat="1" ht="11.25" customHeight="1" x14ac:dyDescent="0.2">
      <c r="A165" s="17" t="s">
        <v>256</v>
      </c>
      <c r="B165" s="18">
        <v>32389.991300000002</v>
      </c>
      <c r="C165" s="18">
        <v>27306.869300000002</v>
      </c>
      <c r="D165" s="18">
        <v>45579.576079999999</v>
      </c>
      <c r="E165" s="16">
        <v>66.916154244016525</v>
      </c>
      <c r="F165" s="16"/>
      <c r="G165" s="18">
        <v>35431.283150000003</v>
      </c>
      <c r="H165" s="18">
        <v>27985.136640000001</v>
      </c>
      <c r="I165" s="18">
        <v>32578.536369999998</v>
      </c>
      <c r="J165" s="16">
        <v>16.413711996798014</v>
      </c>
      <c r="L165" s="175"/>
      <c r="M165" s="173"/>
      <c r="N165" s="173"/>
    </row>
    <row r="166" spans="1:14" ht="11.25" customHeight="1" x14ac:dyDescent="0.2">
      <c r="A166" s="17"/>
      <c r="B166" s="18"/>
      <c r="C166" s="18"/>
      <c r="D166" s="18"/>
      <c r="E166" s="16"/>
      <c r="F166" s="16"/>
      <c r="G166" s="18"/>
      <c r="H166" s="18"/>
      <c r="I166" s="18"/>
      <c r="J166" s="12"/>
      <c r="L166" s="176"/>
    </row>
    <row r="167" spans="1:14" ht="11.25" customHeight="1" x14ac:dyDescent="0.2">
      <c r="A167" s="10" t="s">
        <v>116</v>
      </c>
      <c r="B167" s="11">
        <v>46.885800000000003</v>
      </c>
      <c r="C167" s="11">
        <v>46.885800000000003</v>
      </c>
      <c r="D167" s="11">
        <v>0.12</v>
      </c>
      <c r="E167" s="12">
        <v>-99.74405896881359</v>
      </c>
      <c r="F167" s="12"/>
      <c r="G167" s="11">
        <v>67.157020000000003</v>
      </c>
      <c r="H167" s="11">
        <v>67.157020000000003</v>
      </c>
      <c r="I167" s="11">
        <v>0.1</v>
      </c>
      <c r="J167" s="12">
        <v>-99.851095239187202</v>
      </c>
      <c r="L167" s="176"/>
    </row>
    <row r="168" spans="1:14" ht="11.25" customHeight="1" x14ac:dyDescent="0.2">
      <c r="A168" s="10" t="s">
        <v>107</v>
      </c>
      <c r="B168" s="11">
        <v>13113.697000000002</v>
      </c>
      <c r="C168" s="11">
        <v>9163.6570000000011</v>
      </c>
      <c r="D168" s="11">
        <v>8863.51908</v>
      </c>
      <c r="E168" s="12">
        <v>-3.2753072272347197</v>
      </c>
      <c r="F168" s="12"/>
      <c r="G168" s="11">
        <v>22546.593290000001</v>
      </c>
      <c r="H168" s="11">
        <v>16680.055270000001</v>
      </c>
      <c r="I168" s="11">
        <v>13076.055630000001</v>
      </c>
      <c r="J168" s="12">
        <v>-21.606640875357243</v>
      </c>
      <c r="L168" s="176"/>
    </row>
    <row r="169" spans="1:14" ht="11.25" customHeight="1" x14ac:dyDescent="0.2">
      <c r="A169" s="10" t="s">
        <v>330</v>
      </c>
      <c r="B169" s="11">
        <v>0.01</v>
      </c>
      <c r="C169" s="11">
        <v>0</v>
      </c>
      <c r="D169" s="11">
        <v>0.48</v>
      </c>
      <c r="E169" s="12" t="s">
        <v>522</v>
      </c>
      <c r="F169" s="12"/>
      <c r="G169" s="11">
        <v>0.02</v>
      </c>
      <c r="H169" s="11">
        <v>0</v>
      </c>
      <c r="I169" s="11">
        <v>0.42</v>
      </c>
      <c r="J169" s="12" t="s">
        <v>522</v>
      </c>
      <c r="L169" s="176"/>
    </row>
    <row r="170" spans="1:14" ht="11.25" customHeight="1" x14ac:dyDescent="0.2">
      <c r="A170" s="10" t="s">
        <v>108</v>
      </c>
      <c r="B170" s="11">
        <v>18271.141</v>
      </c>
      <c r="C170" s="11">
        <v>17581.761999999999</v>
      </c>
      <c r="D170" s="11">
        <v>33323.843000000001</v>
      </c>
      <c r="E170" s="12">
        <v>89.536424164995537</v>
      </c>
      <c r="F170" s="12"/>
      <c r="G170" s="11">
        <v>10802.389080000001</v>
      </c>
      <c r="H170" s="11">
        <v>10295.94794</v>
      </c>
      <c r="I170" s="11">
        <v>17612.160100000001</v>
      </c>
      <c r="J170" s="12">
        <v>71.059140961429534</v>
      </c>
      <c r="L170" s="176"/>
    </row>
    <row r="171" spans="1:14" ht="11.25" customHeight="1" x14ac:dyDescent="0.2">
      <c r="A171" s="10" t="s">
        <v>109</v>
      </c>
      <c r="B171" s="11">
        <v>0</v>
      </c>
      <c r="C171" s="11">
        <v>0</v>
      </c>
      <c r="D171" s="11">
        <v>0</v>
      </c>
      <c r="E171" s="12" t="s">
        <v>522</v>
      </c>
      <c r="F171" s="12"/>
      <c r="G171" s="11">
        <v>0</v>
      </c>
      <c r="H171" s="11">
        <v>0</v>
      </c>
      <c r="I171" s="11">
        <v>0</v>
      </c>
      <c r="J171" s="12" t="s">
        <v>522</v>
      </c>
      <c r="L171" s="176"/>
    </row>
    <row r="172" spans="1:14" ht="11.25" customHeight="1" x14ac:dyDescent="0.2">
      <c r="A172" s="10" t="s">
        <v>110</v>
      </c>
      <c r="B172" s="11">
        <v>3.266</v>
      </c>
      <c r="C172" s="11">
        <v>0.153</v>
      </c>
      <c r="D172" s="11">
        <v>11.923999999999999</v>
      </c>
      <c r="E172" s="12">
        <v>7693.4640522875807</v>
      </c>
      <c r="F172" s="12"/>
      <c r="G172" s="11">
        <v>18.178840000000001</v>
      </c>
      <c r="H172" s="11">
        <v>0.94799999999999995</v>
      </c>
      <c r="I172" s="11">
        <v>52.686489999999999</v>
      </c>
      <c r="J172" s="12">
        <v>5457.6466244725743</v>
      </c>
      <c r="L172" s="176"/>
    </row>
    <row r="173" spans="1:14" ht="11.25" customHeight="1" x14ac:dyDescent="0.2">
      <c r="A173" s="10" t="s">
        <v>405</v>
      </c>
      <c r="B173" s="11">
        <v>0.24</v>
      </c>
      <c r="C173" s="11">
        <v>0</v>
      </c>
      <c r="D173" s="11">
        <v>0</v>
      </c>
      <c r="E173" s="12" t="s">
        <v>522</v>
      </c>
      <c r="F173" s="12"/>
      <c r="G173" s="11">
        <v>1.6782999999999999</v>
      </c>
      <c r="H173" s="11">
        <v>0</v>
      </c>
      <c r="I173" s="11">
        <v>0</v>
      </c>
      <c r="J173" s="12" t="s">
        <v>522</v>
      </c>
      <c r="L173" s="176"/>
    </row>
    <row r="174" spans="1:14" ht="11.25" customHeight="1" x14ac:dyDescent="0.2">
      <c r="A174" s="10" t="s">
        <v>111</v>
      </c>
      <c r="B174" s="11">
        <v>7.8090000000000002</v>
      </c>
      <c r="C174" s="11">
        <v>5.5839999999999996</v>
      </c>
      <c r="D174" s="11">
        <v>0.77</v>
      </c>
      <c r="E174" s="12">
        <v>-86.210601719197712</v>
      </c>
      <c r="F174" s="12"/>
      <c r="G174" s="11">
        <v>24.792549999999999</v>
      </c>
      <c r="H174" s="11">
        <v>19.170000000000002</v>
      </c>
      <c r="I174" s="11">
        <v>3.03</v>
      </c>
      <c r="J174" s="12">
        <v>-84.194053208137717</v>
      </c>
      <c r="L174" s="176"/>
    </row>
    <row r="175" spans="1:14" ht="11.25" customHeight="1" x14ac:dyDescent="0.2">
      <c r="A175" s="10" t="s">
        <v>112</v>
      </c>
      <c r="B175" s="11">
        <v>0.158</v>
      </c>
      <c r="C175" s="11">
        <v>0.112</v>
      </c>
      <c r="D175" s="11">
        <v>5.5E-2</v>
      </c>
      <c r="E175" s="12">
        <v>-50.892857142857146</v>
      </c>
      <c r="F175" s="12"/>
      <c r="G175" s="11">
        <v>0.51049999999999995</v>
      </c>
      <c r="H175" s="11">
        <v>0.39200000000000002</v>
      </c>
      <c r="I175" s="11">
        <v>0.19875000000000001</v>
      </c>
      <c r="J175" s="12">
        <v>-49.298469387755105</v>
      </c>
      <c r="L175" s="176"/>
    </row>
    <row r="176" spans="1:14" ht="11.25" customHeight="1" x14ac:dyDescent="0.2">
      <c r="A176" s="10" t="s">
        <v>113</v>
      </c>
      <c r="B176" s="11">
        <v>343.21600000000001</v>
      </c>
      <c r="C176" s="11">
        <v>163.648</v>
      </c>
      <c r="D176" s="11">
        <v>81.010000000000005</v>
      </c>
      <c r="E176" s="12">
        <v>-50.497409073132573</v>
      </c>
      <c r="F176" s="12"/>
      <c r="G176" s="11">
        <v>1510.3682099999999</v>
      </c>
      <c r="H176" s="11">
        <v>670.11230999999998</v>
      </c>
      <c r="I176" s="11">
        <v>322.99544000000003</v>
      </c>
      <c r="J176" s="12">
        <v>-51.799805020743456</v>
      </c>
      <c r="L176" s="176"/>
    </row>
    <row r="177" spans="1:14" ht="11.25" customHeight="1" x14ac:dyDescent="0.2">
      <c r="A177" s="10" t="s">
        <v>117</v>
      </c>
      <c r="B177" s="11">
        <v>225.2</v>
      </c>
      <c r="C177" s="11">
        <v>145.19999999999999</v>
      </c>
      <c r="D177" s="11">
        <v>734.5</v>
      </c>
      <c r="E177" s="12">
        <v>405.85399449035816</v>
      </c>
      <c r="F177" s="12"/>
      <c r="G177" s="11">
        <v>83.8</v>
      </c>
      <c r="H177" s="11">
        <v>55.22</v>
      </c>
      <c r="I177" s="11">
        <v>278.07</v>
      </c>
      <c r="J177" s="12">
        <v>403.56754798985878</v>
      </c>
      <c r="L177" s="176"/>
    </row>
    <row r="178" spans="1:14" ht="11.25" customHeight="1" x14ac:dyDescent="0.2">
      <c r="A178" s="10" t="s">
        <v>350</v>
      </c>
      <c r="B178" s="11">
        <v>3.286</v>
      </c>
      <c r="C178" s="11">
        <v>1.5189999999999999</v>
      </c>
      <c r="D178" s="11">
        <v>0.42699999999999999</v>
      </c>
      <c r="E178" s="12">
        <v>-71.889400921658989</v>
      </c>
      <c r="F178" s="12"/>
      <c r="G178" s="11">
        <v>15.03825</v>
      </c>
      <c r="H178" s="11">
        <v>6.3840000000000003</v>
      </c>
      <c r="I178" s="11">
        <v>2.3940000000000001</v>
      </c>
      <c r="J178" s="12">
        <v>-62.5</v>
      </c>
      <c r="L178" s="176"/>
    </row>
    <row r="179" spans="1:14" x14ac:dyDescent="0.2">
      <c r="A179" s="216" t="s">
        <v>114</v>
      </c>
      <c r="B179" s="11">
        <v>11.622</v>
      </c>
      <c r="C179" s="11">
        <v>5.8639999999999999</v>
      </c>
      <c r="D179" s="11">
        <v>0.78</v>
      </c>
      <c r="E179" s="12">
        <v>-86.69849931787175</v>
      </c>
      <c r="F179" s="12"/>
      <c r="G179" s="11">
        <v>28.103000000000002</v>
      </c>
      <c r="H179" s="11">
        <v>12.132999999999999</v>
      </c>
      <c r="I179" s="11">
        <v>2.2250000000000001</v>
      </c>
      <c r="J179" s="12">
        <v>-81.661584109453557</v>
      </c>
      <c r="L179" s="176"/>
    </row>
    <row r="180" spans="1:14" ht="11.25" customHeight="1" x14ac:dyDescent="0.2">
      <c r="A180" s="10" t="s">
        <v>115</v>
      </c>
      <c r="B180" s="11">
        <v>49.48</v>
      </c>
      <c r="C180" s="11">
        <v>49.15</v>
      </c>
      <c r="D180" s="11">
        <v>0.245</v>
      </c>
      <c r="E180" s="12">
        <v>-99.501525940996942</v>
      </c>
      <c r="F180" s="12"/>
      <c r="G180" s="11">
        <v>26.788330000000002</v>
      </c>
      <c r="H180" s="11">
        <v>26.155000000000001</v>
      </c>
      <c r="I180" s="11">
        <v>0.49</v>
      </c>
      <c r="J180" s="12">
        <v>-98.126553240298222</v>
      </c>
      <c r="L180" s="176"/>
    </row>
    <row r="181" spans="1:14" ht="11.25" customHeight="1" x14ac:dyDescent="0.2">
      <c r="A181" s="10" t="s">
        <v>321</v>
      </c>
      <c r="B181" s="11">
        <v>268.69849999999997</v>
      </c>
      <c r="C181" s="11">
        <v>126.3355</v>
      </c>
      <c r="D181" s="11">
        <v>2555.1489999999999</v>
      </c>
      <c r="E181" s="12">
        <v>1922.5106957268545</v>
      </c>
      <c r="F181" s="12"/>
      <c r="G181" s="11">
        <v>147.54252</v>
      </c>
      <c r="H181" s="11">
        <v>67.126019999999997</v>
      </c>
      <c r="I181" s="11">
        <v>1168.3306599999999</v>
      </c>
      <c r="J181" s="12">
        <v>1640.5033994269286</v>
      </c>
      <c r="L181" s="176"/>
    </row>
    <row r="182" spans="1:14" ht="11.25" customHeight="1" x14ac:dyDescent="0.2">
      <c r="A182" s="10" t="s">
        <v>121</v>
      </c>
      <c r="B182" s="11">
        <v>45.282000000000004</v>
      </c>
      <c r="C182" s="11">
        <v>16.998999999999999</v>
      </c>
      <c r="D182" s="11">
        <v>6.7539999999999996</v>
      </c>
      <c r="E182" s="12">
        <v>-60.268251073592566</v>
      </c>
      <c r="F182" s="12"/>
      <c r="G182" s="11">
        <v>158.32326000000003</v>
      </c>
      <c r="H182" s="11">
        <v>84.336079999999995</v>
      </c>
      <c r="I182" s="11">
        <v>59.380300000000005</v>
      </c>
      <c r="J182" s="12">
        <v>-29.590870242012656</v>
      </c>
      <c r="L182" s="176"/>
    </row>
    <row r="183" spans="1:14" ht="11.25" customHeight="1" x14ac:dyDescent="0.2">
      <c r="A183" s="10"/>
      <c r="B183" s="11"/>
      <c r="C183" s="11"/>
      <c r="D183" s="11"/>
      <c r="E183" s="12"/>
      <c r="F183" s="11"/>
      <c r="G183" s="11"/>
      <c r="H183" s="11"/>
      <c r="I183" s="11"/>
      <c r="J183" s="12"/>
      <c r="L183" s="176"/>
    </row>
    <row r="184" spans="1:14" s="20" customFormat="1" ht="11.25" customHeight="1" x14ac:dyDescent="0.2">
      <c r="A184" s="91" t="s">
        <v>257</v>
      </c>
      <c r="B184" s="18">
        <v>139783.98773730002</v>
      </c>
      <c r="C184" s="18">
        <v>48155.926400000004</v>
      </c>
      <c r="D184" s="18">
        <v>65773.699537399996</v>
      </c>
      <c r="E184" s="16">
        <v>36.58484937255821</v>
      </c>
      <c r="F184" s="16"/>
      <c r="G184" s="18">
        <v>176781.54740999997</v>
      </c>
      <c r="H184" s="18">
        <v>67198.147909999985</v>
      </c>
      <c r="I184" s="18">
        <v>76485.324890000018</v>
      </c>
      <c r="J184" s="16">
        <v>13.820584746529846</v>
      </c>
      <c r="L184" s="175"/>
      <c r="M184" s="173"/>
      <c r="N184" s="173"/>
    </row>
    <row r="185" spans="1:14" ht="11.25" customHeight="1" x14ac:dyDescent="0.2">
      <c r="A185" s="17"/>
      <c r="B185" s="18"/>
      <c r="C185" s="18"/>
      <c r="D185" s="18"/>
      <c r="E185" s="12"/>
      <c r="F185" s="16"/>
      <c r="G185" s="18"/>
      <c r="H185" s="18"/>
      <c r="I185" s="18"/>
      <c r="J185" s="12"/>
      <c r="L185" s="176"/>
    </row>
    <row r="186" spans="1:14" ht="11.25" customHeight="1" x14ac:dyDescent="0.2">
      <c r="A186" s="9" t="s">
        <v>217</v>
      </c>
      <c r="B186" s="11">
        <v>17512.34461</v>
      </c>
      <c r="C186" s="11">
        <v>6857.9644700000008</v>
      </c>
      <c r="D186" s="11">
        <v>6015.8555560000004</v>
      </c>
      <c r="E186" s="12">
        <v>-12.279283709966492</v>
      </c>
      <c r="G186" s="11">
        <v>54456.247259999989</v>
      </c>
      <c r="H186" s="11">
        <v>23452.986859999997</v>
      </c>
      <c r="I186" s="11">
        <v>20911.003339999992</v>
      </c>
      <c r="J186" s="12">
        <v>-10.838634478303746</v>
      </c>
      <c r="L186" s="176"/>
    </row>
    <row r="187" spans="1:14" ht="11.25" customHeight="1" x14ac:dyDescent="0.2">
      <c r="A187" s="9" t="s">
        <v>105</v>
      </c>
      <c r="B187" s="11">
        <v>4826.8736700000009</v>
      </c>
      <c r="C187" s="11">
        <v>2806.8045400000001</v>
      </c>
      <c r="D187" s="11">
        <v>1595.5012699999997</v>
      </c>
      <c r="E187" s="12">
        <v>-43.15595378080728</v>
      </c>
      <c r="G187" s="11">
        <v>11577.167440000001</v>
      </c>
      <c r="H187" s="11">
        <v>6724.6650900000004</v>
      </c>
      <c r="I187" s="11">
        <v>3963.0580000000009</v>
      </c>
      <c r="J187" s="12">
        <v>-41.066834601275282</v>
      </c>
      <c r="L187" s="176"/>
    </row>
    <row r="188" spans="1:14" ht="11.25" customHeight="1" x14ac:dyDescent="0.2">
      <c r="A188" s="9" t="s">
        <v>1</v>
      </c>
      <c r="B188" s="11">
        <v>1721.6349200000002</v>
      </c>
      <c r="C188" s="11">
        <v>725.40576999999985</v>
      </c>
      <c r="D188" s="11">
        <v>737.9227800000001</v>
      </c>
      <c r="E188" s="12">
        <v>1.7255183950356923</v>
      </c>
      <c r="G188" s="11">
        <v>8932.636489999999</v>
      </c>
      <c r="H188" s="11">
        <v>3471.1709899999996</v>
      </c>
      <c r="I188" s="11">
        <v>3054.9653400000002</v>
      </c>
      <c r="J188" s="12">
        <v>-11.99035285784062</v>
      </c>
      <c r="L188" s="176"/>
    </row>
    <row r="189" spans="1:14" ht="11.25" customHeight="1" x14ac:dyDescent="0.2">
      <c r="A189" s="9" t="s">
        <v>122</v>
      </c>
      <c r="B189" s="11">
        <v>115723.13453730001</v>
      </c>
      <c r="C189" s="11">
        <v>37765.751620000003</v>
      </c>
      <c r="D189" s="11">
        <v>57424.4199314</v>
      </c>
      <c r="E189" s="12">
        <v>52.054222326106583</v>
      </c>
      <c r="G189" s="11">
        <v>101815.49621999997</v>
      </c>
      <c r="H189" s="11">
        <v>33549.324969999987</v>
      </c>
      <c r="I189" s="11">
        <v>48556.298210000023</v>
      </c>
      <c r="J189" s="12">
        <v>44.731073586187989</v>
      </c>
      <c r="L189" s="176"/>
    </row>
    <row r="190" spans="1:14" x14ac:dyDescent="0.2">
      <c r="A190" s="86"/>
      <c r="B190" s="92"/>
      <c r="C190" s="92"/>
      <c r="D190" s="92"/>
      <c r="E190" s="92"/>
      <c r="F190" s="92"/>
      <c r="G190" s="92"/>
      <c r="H190" s="92"/>
      <c r="I190" s="92"/>
      <c r="J190" s="86"/>
      <c r="L190" s="176"/>
    </row>
    <row r="191" spans="1:14" x14ac:dyDescent="0.2">
      <c r="A191" s="9" t="s">
        <v>423</v>
      </c>
      <c r="B191" s="9"/>
      <c r="C191" s="9"/>
      <c r="D191" s="9"/>
      <c r="E191" s="9"/>
      <c r="F191" s="9"/>
      <c r="G191" s="9"/>
      <c r="H191" s="9"/>
      <c r="I191" s="9"/>
      <c r="J191" s="9"/>
      <c r="L191" s="176"/>
    </row>
    <row r="192" spans="1:14" ht="20.100000000000001" customHeight="1" x14ac:dyDescent="0.25">
      <c r="A192" s="380" t="s">
        <v>163</v>
      </c>
      <c r="B192" s="380"/>
      <c r="C192" s="380"/>
      <c r="D192" s="380"/>
      <c r="E192" s="380"/>
      <c r="F192" s="380"/>
      <c r="G192" s="380"/>
      <c r="H192" s="380"/>
      <c r="I192" s="380"/>
      <c r="J192" s="380"/>
      <c r="L192" s="176"/>
    </row>
    <row r="193" spans="1:17" ht="20.100000000000001" customHeight="1" x14ac:dyDescent="0.25">
      <c r="A193" s="381" t="s">
        <v>158</v>
      </c>
      <c r="B193" s="381"/>
      <c r="C193" s="381"/>
      <c r="D193" s="381"/>
      <c r="E193" s="381"/>
      <c r="F193" s="381"/>
      <c r="G193" s="381"/>
      <c r="H193" s="381"/>
      <c r="I193" s="381"/>
      <c r="J193" s="381"/>
      <c r="L193" s="176"/>
    </row>
    <row r="194" spans="1:17" s="20" customFormat="1" x14ac:dyDescent="0.2">
      <c r="A194" s="17"/>
      <c r="B194" s="382" t="s">
        <v>125</v>
      </c>
      <c r="C194" s="382"/>
      <c r="D194" s="382"/>
      <c r="E194" s="382"/>
      <c r="F194" s="334"/>
      <c r="G194" s="382" t="s">
        <v>434</v>
      </c>
      <c r="H194" s="382"/>
      <c r="I194" s="382"/>
      <c r="J194" s="382"/>
      <c r="K194" s="93"/>
      <c r="L194" s="172"/>
      <c r="M194" s="172"/>
      <c r="N194" s="172"/>
      <c r="O194" s="93"/>
    </row>
    <row r="195" spans="1:17" s="20" customFormat="1" x14ac:dyDescent="0.2">
      <c r="A195" s="17" t="s">
        <v>259</v>
      </c>
      <c r="B195" s="385">
        <v>2018</v>
      </c>
      <c r="C195" s="383" t="s">
        <v>507</v>
      </c>
      <c r="D195" s="383"/>
      <c r="E195" s="383"/>
      <c r="F195" s="334"/>
      <c r="G195" s="385">
        <v>2018</v>
      </c>
      <c r="H195" s="383" t="s">
        <v>507</v>
      </c>
      <c r="I195" s="383"/>
      <c r="J195" s="383"/>
      <c r="K195" s="93"/>
      <c r="L195" s="172"/>
      <c r="M195" s="172"/>
      <c r="N195" s="172"/>
      <c r="O195" s="93"/>
    </row>
    <row r="196" spans="1:17" s="20" customFormat="1" x14ac:dyDescent="0.2">
      <c r="A196" s="125"/>
      <c r="B196" s="388"/>
      <c r="C196" s="263">
        <v>2018</v>
      </c>
      <c r="D196" s="263">
        <v>2019</v>
      </c>
      <c r="E196" s="335" t="s">
        <v>519</v>
      </c>
      <c r="F196" s="127"/>
      <c r="G196" s="388"/>
      <c r="H196" s="263">
        <v>2018</v>
      </c>
      <c r="I196" s="263">
        <v>2019</v>
      </c>
      <c r="J196" s="335" t="s">
        <v>519</v>
      </c>
      <c r="L196" s="173"/>
      <c r="M196" s="173"/>
      <c r="N196" s="173"/>
    </row>
    <row r="197" spans="1:17" ht="11.25" customHeight="1" x14ac:dyDescent="0.2">
      <c r="A197" s="9"/>
      <c r="B197" s="9"/>
      <c r="C197" s="9"/>
      <c r="D197" s="9"/>
      <c r="E197" s="9"/>
      <c r="F197" s="9"/>
      <c r="G197" s="9"/>
      <c r="H197" s="9"/>
      <c r="I197" s="9"/>
      <c r="J197" s="9"/>
      <c r="L197" s="176"/>
    </row>
    <row r="198" spans="1:17" s="21" customFormat="1" x14ac:dyDescent="0.2">
      <c r="A198" s="88" t="s">
        <v>293</v>
      </c>
      <c r="B198" s="88">
        <v>860366.21501229983</v>
      </c>
      <c r="C198" s="88">
        <v>350006.28936959995</v>
      </c>
      <c r="D198" s="88">
        <v>374792.03583249997</v>
      </c>
      <c r="E198" s="16">
        <v>7.0815145943639664</v>
      </c>
      <c r="F198" s="88"/>
      <c r="G198" s="88">
        <v>2025478.8714600005</v>
      </c>
      <c r="H198" s="88">
        <v>802863.05987</v>
      </c>
      <c r="I198" s="88">
        <v>813012.14304000046</v>
      </c>
      <c r="J198" s="16">
        <v>1.2641113631063945</v>
      </c>
      <c r="L198" s="175"/>
      <c r="M198" s="208"/>
      <c r="N198" s="208"/>
    </row>
    <row r="199" spans="1:17" ht="11.25" customHeight="1" x14ac:dyDescent="0.2">
      <c r="A199" s="9"/>
      <c r="B199" s="11"/>
      <c r="C199" s="11"/>
      <c r="D199" s="11"/>
      <c r="E199" s="12"/>
      <c r="F199" s="12"/>
      <c r="G199" s="11"/>
      <c r="H199" s="11"/>
      <c r="I199" s="11"/>
      <c r="J199" s="12"/>
      <c r="L199" s="176"/>
    </row>
    <row r="200" spans="1:17" s="20" customFormat="1" ht="24" customHeight="1" x14ac:dyDescent="0.25">
      <c r="A200" s="215" t="s">
        <v>99</v>
      </c>
      <c r="B200" s="18">
        <v>456634.09728129994</v>
      </c>
      <c r="C200" s="18">
        <v>176318.15152049996</v>
      </c>
      <c r="D200" s="18">
        <v>180150.47885039996</v>
      </c>
      <c r="E200" s="16">
        <v>2.1735296660335308</v>
      </c>
      <c r="F200" s="16"/>
      <c r="G200" s="18">
        <v>1508030.0979200006</v>
      </c>
      <c r="H200" s="18">
        <v>587184.05689999997</v>
      </c>
      <c r="I200" s="18">
        <v>582071.64356000046</v>
      </c>
      <c r="J200" s="16">
        <v>-0.87066623828143008</v>
      </c>
      <c r="L200" s="210"/>
      <c r="M200" s="210"/>
      <c r="N200" s="211"/>
      <c r="O200" s="115"/>
      <c r="P200" s="115"/>
      <c r="Q200" s="115"/>
    </row>
    <row r="201" spans="1:17" s="20" customFormat="1" ht="11.25" customHeight="1" x14ac:dyDescent="0.25">
      <c r="A201" s="17"/>
      <c r="B201" s="18"/>
      <c r="C201" s="18"/>
      <c r="D201" s="18"/>
      <c r="E201" s="16"/>
      <c r="F201" s="16"/>
      <c r="G201" s="18"/>
      <c r="H201" s="18"/>
      <c r="I201" s="18"/>
      <c r="J201" s="12"/>
      <c r="L201" s="267"/>
      <c r="M201" s="267"/>
      <c r="N201" s="268"/>
      <c r="O201" s="269"/>
      <c r="P201" s="269"/>
      <c r="Q201" s="269"/>
    </row>
    <row r="202" spans="1:17" s="20" customFormat="1" ht="15" customHeight="1" x14ac:dyDescent="0.25">
      <c r="A202" s="216" t="s">
        <v>355</v>
      </c>
      <c r="B202" s="11">
        <v>32823.567029799997</v>
      </c>
      <c r="C202" s="11">
        <v>11859.765503799998</v>
      </c>
      <c r="D202" s="11">
        <v>12999.433507999998</v>
      </c>
      <c r="E202" s="12">
        <v>9.6095323624639803</v>
      </c>
      <c r="F202" s="16"/>
      <c r="G202" s="11">
        <v>107233.97551999998</v>
      </c>
      <c r="H202" s="11">
        <v>40443.047609999987</v>
      </c>
      <c r="I202" s="11">
        <v>41807.385639999979</v>
      </c>
      <c r="J202" s="12">
        <v>3.3734797712490945</v>
      </c>
      <c r="L202" s="267"/>
      <c r="M202" s="267"/>
      <c r="N202" s="268"/>
      <c r="O202" s="269"/>
      <c r="P202" s="269"/>
      <c r="Q202" s="269"/>
    </row>
    <row r="203" spans="1:17" s="20" customFormat="1" ht="11.25" customHeight="1" x14ac:dyDescent="0.25">
      <c r="A203" s="216" t="s">
        <v>406</v>
      </c>
      <c r="B203" s="11">
        <v>1.2509999999999999</v>
      </c>
      <c r="C203" s="11">
        <v>0.40500000000000003</v>
      </c>
      <c r="D203" s="11">
        <v>1.3815</v>
      </c>
      <c r="E203" s="12">
        <v>241.11111111111109</v>
      </c>
      <c r="F203" s="18"/>
      <c r="G203" s="11">
        <v>7.6619999999999999</v>
      </c>
      <c r="H203" s="11">
        <v>1.71</v>
      </c>
      <c r="I203" s="11">
        <v>10.297439999999998</v>
      </c>
      <c r="J203" s="12">
        <v>502.18947368421038</v>
      </c>
      <c r="L203" s="267"/>
      <c r="M203" s="267"/>
      <c r="N203" s="268"/>
      <c r="O203" s="269"/>
      <c r="P203" s="269"/>
      <c r="Q203" s="269"/>
    </row>
    <row r="204" spans="1:17" s="20" customFormat="1" ht="11.25" customHeight="1" x14ac:dyDescent="0.25">
      <c r="A204" s="216" t="s">
        <v>407</v>
      </c>
      <c r="B204" s="11">
        <v>55.664999999999999</v>
      </c>
      <c r="C204" s="11">
        <v>24.984000000000002</v>
      </c>
      <c r="D204" s="11">
        <v>410.07299999999998</v>
      </c>
      <c r="E204" s="12">
        <v>1541.342459173871</v>
      </c>
      <c r="F204" s="16"/>
      <c r="G204" s="11">
        <v>201.10204999999999</v>
      </c>
      <c r="H204" s="11">
        <v>90.53931</v>
      </c>
      <c r="I204" s="11">
        <v>380.39403999999996</v>
      </c>
      <c r="J204" s="12">
        <v>320.14241106984355</v>
      </c>
      <c r="L204" s="267"/>
      <c r="M204" s="267"/>
      <c r="N204" s="268"/>
      <c r="O204" s="269"/>
      <c r="P204" s="269"/>
      <c r="Q204" s="269"/>
    </row>
    <row r="205" spans="1:17" s="20" customFormat="1" ht="11.25" customHeight="1" x14ac:dyDescent="0.25">
      <c r="A205" s="216" t="s">
        <v>408</v>
      </c>
      <c r="B205" s="11">
        <v>111.69</v>
      </c>
      <c r="C205" s="11">
        <v>30.843</v>
      </c>
      <c r="D205" s="11">
        <v>73.700999999999993</v>
      </c>
      <c r="E205" s="12">
        <v>138.95535453749633</v>
      </c>
      <c r="F205" s="16"/>
      <c r="G205" s="11">
        <v>420.05930999999998</v>
      </c>
      <c r="H205" s="11">
        <v>106.25659</v>
      </c>
      <c r="I205" s="11">
        <v>291.05290000000002</v>
      </c>
      <c r="J205" s="12">
        <v>173.91515199198466</v>
      </c>
      <c r="L205" s="267"/>
      <c r="M205" s="267"/>
      <c r="N205" s="268"/>
      <c r="O205" s="269"/>
      <c r="P205" s="269"/>
      <c r="Q205" s="269"/>
    </row>
    <row r="206" spans="1:17" s="20" customFormat="1" ht="11.25" customHeight="1" x14ac:dyDescent="0.25">
      <c r="A206" s="216" t="s">
        <v>409</v>
      </c>
      <c r="B206" s="11">
        <v>2146.8732999999997</v>
      </c>
      <c r="C206" s="11">
        <v>821.73480000000006</v>
      </c>
      <c r="D206" s="11">
        <v>765.44640000000004</v>
      </c>
      <c r="E206" s="12">
        <v>-6.8499472092456131</v>
      </c>
      <c r="F206" s="16"/>
      <c r="G206" s="11">
        <v>7159.1634599999998</v>
      </c>
      <c r="H206" s="11">
        <v>2868.6230699999996</v>
      </c>
      <c r="I206" s="11">
        <v>2175.7894799999999</v>
      </c>
      <c r="J206" s="12">
        <v>-24.152130589955817</v>
      </c>
      <c r="L206" s="267"/>
      <c r="M206" s="267"/>
      <c r="N206" s="268"/>
      <c r="O206" s="269"/>
      <c r="P206" s="269"/>
      <c r="Q206" s="269"/>
    </row>
    <row r="207" spans="1:17" s="20" customFormat="1" ht="11.25" customHeight="1" x14ac:dyDescent="0.25">
      <c r="A207" s="216" t="s">
        <v>410</v>
      </c>
      <c r="B207" s="11">
        <v>42630.023979399994</v>
      </c>
      <c r="C207" s="11">
        <v>16124.274136399999</v>
      </c>
      <c r="D207" s="11">
        <v>16963.441521999997</v>
      </c>
      <c r="E207" s="12">
        <v>5.2043730992243979</v>
      </c>
      <c r="F207" s="16"/>
      <c r="G207" s="11">
        <v>124420.76038000002</v>
      </c>
      <c r="H207" s="11">
        <v>48701.447619999992</v>
      </c>
      <c r="I207" s="11">
        <v>48693.269870000011</v>
      </c>
      <c r="J207" s="12">
        <v>-1.6791595321336672E-2</v>
      </c>
      <c r="L207" s="267"/>
      <c r="M207" s="267"/>
      <c r="N207" s="268"/>
      <c r="O207" s="269"/>
      <c r="P207" s="269"/>
      <c r="Q207" s="269"/>
    </row>
    <row r="208" spans="1:17" s="20" customFormat="1" ht="11.25" customHeight="1" x14ac:dyDescent="0.25">
      <c r="A208" s="216" t="s">
        <v>356</v>
      </c>
      <c r="B208" s="11">
        <v>3407.39131</v>
      </c>
      <c r="C208" s="11">
        <v>1276.0985499999999</v>
      </c>
      <c r="D208" s="11">
        <v>1667.42</v>
      </c>
      <c r="E208" s="12">
        <v>30.665456833251625</v>
      </c>
      <c r="F208" s="16"/>
      <c r="G208" s="11">
        <v>10435.35245</v>
      </c>
      <c r="H208" s="11">
        <v>3955.1957299999999</v>
      </c>
      <c r="I208" s="11">
        <v>5010.33115</v>
      </c>
      <c r="J208" s="12">
        <v>26.677198602254776</v>
      </c>
      <c r="L208" s="267"/>
      <c r="M208" s="267"/>
      <c r="N208" s="268"/>
      <c r="O208" s="269"/>
      <c r="P208" s="269"/>
      <c r="Q208" s="269"/>
    </row>
    <row r="209" spans="1:19" s="20" customFormat="1" ht="11.25" customHeight="1" x14ac:dyDescent="0.25">
      <c r="A209" s="216" t="s">
        <v>310</v>
      </c>
      <c r="B209" s="11">
        <v>46815.660899400005</v>
      </c>
      <c r="C209" s="11">
        <v>18713.119613999999</v>
      </c>
      <c r="D209" s="11">
        <v>16920.167147999997</v>
      </c>
      <c r="E209" s="12">
        <v>-9.5812590470411294</v>
      </c>
      <c r="F209" s="16"/>
      <c r="G209" s="11">
        <v>129511.87507000001</v>
      </c>
      <c r="H209" s="11">
        <v>52238.260020000031</v>
      </c>
      <c r="I209" s="11">
        <v>45885.22539</v>
      </c>
      <c r="J209" s="12">
        <v>-12.161650536537195</v>
      </c>
      <c r="L209" s="267"/>
      <c r="M209" s="267"/>
      <c r="N209" s="268"/>
      <c r="O209" s="269"/>
      <c r="P209" s="269"/>
      <c r="Q209" s="269"/>
    </row>
    <row r="210" spans="1:19" s="20" customFormat="1" ht="11.25" customHeight="1" x14ac:dyDescent="0.25">
      <c r="A210" s="216" t="s">
        <v>411</v>
      </c>
      <c r="B210" s="11">
        <v>154.64175</v>
      </c>
      <c r="C210" s="11">
        <v>70.435500000000005</v>
      </c>
      <c r="D210" s="11">
        <v>54.500999999999998</v>
      </c>
      <c r="E210" s="12">
        <v>-22.622825137892121</v>
      </c>
      <c r="F210" s="16"/>
      <c r="G210" s="11">
        <v>928.66187999999943</v>
      </c>
      <c r="H210" s="11">
        <v>430.77074000000005</v>
      </c>
      <c r="I210" s="11">
        <v>390.47506999999996</v>
      </c>
      <c r="J210" s="12">
        <v>-9.354319190760279</v>
      </c>
      <c r="L210" s="267"/>
      <c r="M210" s="267"/>
      <c r="N210" s="268"/>
      <c r="O210" s="269"/>
      <c r="P210" s="269"/>
      <c r="Q210" s="269"/>
    </row>
    <row r="211" spans="1:19" s="20" customFormat="1" ht="11.25" customHeight="1" x14ac:dyDescent="0.25">
      <c r="A211" s="216" t="s">
        <v>412</v>
      </c>
      <c r="B211" s="11">
        <v>77875.586816300012</v>
      </c>
      <c r="C211" s="11">
        <v>29609.288332399992</v>
      </c>
      <c r="D211" s="11">
        <v>31763.511238400002</v>
      </c>
      <c r="E211" s="12">
        <v>7.2754970731354831</v>
      </c>
      <c r="F211" s="16"/>
      <c r="G211" s="11">
        <v>271345.83947000006</v>
      </c>
      <c r="H211" s="11">
        <v>105950.03439000003</v>
      </c>
      <c r="I211" s="11">
        <v>110409.50317000013</v>
      </c>
      <c r="J211" s="12">
        <v>4.2090300448463154</v>
      </c>
      <c r="L211" s="267"/>
      <c r="M211" s="267"/>
      <c r="N211" s="268"/>
      <c r="O211" s="269"/>
      <c r="P211" s="269"/>
      <c r="Q211" s="269"/>
    </row>
    <row r="212" spans="1:19" s="20" customFormat="1" ht="11.25" customHeight="1" x14ac:dyDescent="0.2">
      <c r="A212" s="216" t="s">
        <v>413</v>
      </c>
      <c r="B212" s="11">
        <v>29220.115764200007</v>
      </c>
      <c r="C212" s="11">
        <v>11402.393262199999</v>
      </c>
      <c r="D212" s="11">
        <v>12008.486589999999</v>
      </c>
      <c r="E212" s="12">
        <v>5.3154922292432758</v>
      </c>
      <c r="F212" s="16"/>
      <c r="G212" s="11">
        <v>104936.95189999999</v>
      </c>
      <c r="H212" s="11">
        <v>41346.276760000015</v>
      </c>
      <c r="I212" s="11">
        <v>41657.763860000028</v>
      </c>
      <c r="J212" s="12">
        <v>0.75336190924295465</v>
      </c>
      <c r="L212" s="175"/>
      <c r="M212" s="272"/>
      <c r="N212" s="184"/>
      <c r="O212" s="185"/>
      <c r="P212" s="185"/>
      <c r="Q212" s="185"/>
    </row>
    <row r="213" spans="1:19" ht="11.25" customHeight="1" x14ac:dyDescent="0.25">
      <c r="A213" s="216" t="s">
        <v>414</v>
      </c>
      <c r="B213" s="11">
        <v>5009.3279690000008</v>
      </c>
      <c r="C213" s="11">
        <v>2346.6940889999996</v>
      </c>
      <c r="D213" s="11">
        <v>2565.3820000000001</v>
      </c>
      <c r="E213" s="12">
        <v>9.318978218127711</v>
      </c>
      <c r="F213" s="12"/>
      <c r="G213" s="11">
        <v>17480.906250000004</v>
      </c>
      <c r="H213" s="11">
        <v>8297.3262400000003</v>
      </c>
      <c r="I213" s="11">
        <v>8018.6306099999993</v>
      </c>
      <c r="J213" s="12">
        <v>-3.3588606972744657</v>
      </c>
      <c r="L213" s="268"/>
      <c r="M213" s="271"/>
      <c r="N213" s="268"/>
      <c r="O213" s="269"/>
      <c r="P213" s="269"/>
      <c r="Q213" s="269"/>
    </row>
    <row r="214" spans="1:19" ht="11.25" customHeight="1" x14ac:dyDescent="0.2">
      <c r="A214" s="216" t="s">
        <v>311</v>
      </c>
      <c r="B214" s="11">
        <v>33726.9372649</v>
      </c>
      <c r="C214" s="11">
        <v>12683.815206900001</v>
      </c>
      <c r="D214" s="11">
        <v>13668.687626000001</v>
      </c>
      <c r="E214" s="12">
        <v>7.7647963411216381</v>
      </c>
      <c r="F214" s="12"/>
      <c r="G214" s="11">
        <v>93095.850009999966</v>
      </c>
      <c r="H214" s="11">
        <v>35668.249159999978</v>
      </c>
      <c r="I214" s="11">
        <v>38058.630920000018</v>
      </c>
      <c r="J214" s="12">
        <v>6.7017075867035487</v>
      </c>
      <c r="L214" s="176"/>
    </row>
    <row r="215" spans="1:19" ht="11.25" customHeight="1" x14ac:dyDescent="0.25">
      <c r="A215" s="216" t="s">
        <v>352</v>
      </c>
      <c r="B215" s="11">
        <v>8953.5953482000004</v>
      </c>
      <c r="C215" s="11">
        <v>3917.5872713000003</v>
      </c>
      <c r="D215" s="11">
        <v>3023.0189900000005</v>
      </c>
      <c r="E215" s="12">
        <v>-22.834673980425436</v>
      </c>
      <c r="F215" s="12"/>
      <c r="G215" s="11">
        <v>38544.652919999971</v>
      </c>
      <c r="H215" s="11">
        <v>17151.333489999997</v>
      </c>
      <c r="I215" s="11">
        <v>13601.107189999999</v>
      </c>
      <c r="J215" s="12">
        <v>-20.699418515009</v>
      </c>
      <c r="L215" s="176"/>
      <c r="M215" s="177"/>
      <c r="N215" s="268"/>
      <c r="O215" s="269"/>
      <c r="P215" s="269"/>
      <c r="Q215" s="269"/>
      <c r="R215" s="269"/>
      <c r="S215" s="269"/>
    </row>
    <row r="216" spans="1:19" ht="11.25" customHeight="1" x14ac:dyDescent="0.2">
      <c r="A216" s="216" t="s">
        <v>312</v>
      </c>
      <c r="B216" s="11">
        <v>6527.1036107999998</v>
      </c>
      <c r="C216" s="11">
        <v>2613.8065308000005</v>
      </c>
      <c r="D216" s="11">
        <v>2973.8570600000007</v>
      </c>
      <c r="E216" s="12">
        <v>13.774949482959656</v>
      </c>
      <c r="F216" s="12"/>
      <c r="G216" s="11">
        <v>29436.132429999998</v>
      </c>
      <c r="H216" s="11">
        <v>11835.762149999993</v>
      </c>
      <c r="I216" s="11">
        <v>13117.352560000007</v>
      </c>
      <c r="J216" s="12">
        <v>10.828118998657075</v>
      </c>
      <c r="L216" s="176"/>
      <c r="N216" s="186"/>
      <c r="O216" s="187"/>
      <c r="P216" s="187"/>
      <c r="Q216" s="187"/>
      <c r="R216" s="187"/>
      <c r="S216" s="187"/>
    </row>
    <row r="217" spans="1:19" ht="11.25" customHeight="1" x14ac:dyDescent="0.2">
      <c r="A217" s="216" t="s">
        <v>313</v>
      </c>
      <c r="B217" s="11">
        <v>3385.4282199999993</v>
      </c>
      <c r="C217" s="11">
        <v>878.18448000000001</v>
      </c>
      <c r="D217" s="11">
        <v>1543.8355799999999</v>
      </c>
      <c r="E217" s="12">
        <v>75.798549753464101</v>
      </c>
      <c r="F217" s="12"/>
      <c r="G217" s="11">
        <v>11954.60543</v>
      </c>
      <c r="H217" s="11">
        <v>3756.8404800000008</v>
      </c>
      <c r="I217" s="11">
        <v>5517.6095700000005</v>
      </c>
      <c r="J217" s="12">
        <v>46.868348533126948</v>
      </c>
      <c r="L217" s="176"/>
      <c r="N217" s="177"/>
      <c r="O217" s="13"/>
      <c r="P217" s="13"/>
      <c r="Q217" s="13"/>
    </row>
    <row r="218" spans="1:19" ht="11.25" customHeight="1" x14ac:dyDescent="0.2">
      <c r="A218" s="216" t="s">
        <v>353</v>
      </c>
      <c r="B218" s="11">
        <v>155435.19708159994</v>
      </c>
      <c r="C218" s="11">
        <v>60858.898851999991</v>
      </c>
      <c r="D218" s="11">
        <v>59009.194178000005</v>
      </c>
      <c r="E218" s="12">
        <v>-3.0393331277619637</v>
      </c>
      <c r="F218" s="12"/>
      <c r="G218" s="11">
        <v>537208.04221000045</v>
      </c>
      <c r="H218" s="11">
        <v>205480.26548</v>
      </c>
      <c r="I218" s="11">
        <v>196411.02608000016</v>
      </c>
      <c r="J218" s="12">
        <v>-4.413679035704078</v>
      </c>
      <c r="L218" s="176"/>
    </row>
    <row r="219" spans="1:19" ht="11.25" customHeight="1" x14ac:dyDescent="0.2">
      <c r="A219" s="216" t="s">
        <v>372</v>
      </c>
      <c r="B219" s="11">
        <v>8354.0409377000015</v>
      </c>
      <c r="C219" s="11">
        <v>3085.8233917000002</v>
      </c>
      <c r="D219" s="11">
        <v>3738.9405099999999</v>
      </c>
      <c r="E219" s="12">
        <v>21.165084173537025</v>
      </c>
      <c r="F219" s="12"/>
      <c r="G219" s="11">
        <v>23708.505180000015</v>
      </c>
      <c r="H219" s="11">
        <v>8862.1180600000007</v>
      </c>
      <c r="I219" s="11">
        <v>10635.798620000003</v>
      </c>
      <c r="J219" s="12">
        <v>20.014183381348488</v>
      </c>
      <c r="L219" s="176"/>
    </row>
    <row r="220" spans="1:19" ht="11.25" customHeight="1" x14ac:dyDescent="0.2">
      <c r="A220" s="9"/>
      <c r="B220" s="11"/>
      <c r="C220" s="11"/>
      <c r="D220" s="11"/>
      <c r="E220" s="12"/>
      <c r="F220" s="12"/>
      <c r="G220" s="11"/>
      <c r="H220" s="11"/>
      <c r="I220" s="11"/>
      <c r="J220" s="12"/>
      <c r="L220" s="176"/>
      <c r="M220" s="177"/>
      <c r="N220" s="177"/>
      <c r="O220" s="13"/>
      <c r="P220" s="13"/>
      <c r="Q220" s="13"/>
    </row>
    <row r="221" spans="1:19" s="20" customFormat="1" ht="11.25" customHeight="1" x14ac:dyDescent="0.2">
      <c r="A221" s="17" t="s">
        <v>175</v>
      </c>
      <c r="B221" s="18">
        <v>403732.11773099995</v>
      </c>
      <c r="C221" s="18">
        <v>173688.13784909999</v>
      </c>
      <c r="D221" s="18">
        <v>194641.55698209998</v>
      </c>
      <c r="E221" s="16">
        <v>12.06381701852564</v>
      </c>
      <c r="F221" s="16"/>
      <c r="G221" s="18">
        <v>517448.77354000002</v>
      </c>
      <c r="H221" s="18">
        <v>215679.00297</v>
      </c>
      <c r="I221" s="18">
        <v>230940.49948</v>
      </c>
      <c r="J221" s="16">
        <v>7.0760233030763686</v>
      </c>
      <c r="L221" s="175"/>
      <c r="M221" s="173"/>
      <c r="N221" s="173"/>
    </row>
    <row r="222" spans="1:19" ht="11.25" customHeight="1" x14ac:dyDescent="0.2">
      <c r="A222" s="9" t="s">
        <v>497</v>
      </c>
      <c r="B222" s="11">
        <v>319501.57759999996</v>
      </c>
      <c r="C222" s="11">
        <v>140710.62760000001</v>
      </c>
      <c r="D222" s="11">
        <v>165683.5012</v>
      </c>
      <c r="E222" s="12">
        <v>17.747681199312623</v>
      </c>
      <c r="F222" s="12"/>
      <c r="G222" s="11">
        <v>327876.97798999998</v>
      </c>
      <c r="H222" s="11">
        <v>140980.70728999999</v>
      </c>
      <c r="I222" s="11">
        <v>165743.1801</v>
      </c>
      <c r="J222" s="12">
        <v>17.564440756466865</v>
      </c>
      <c r="L222" s="336" t="s">
        <v>500</v>
      </c>
      <c r="M222" s="177"/>
      <c r="N222" s="177"/>
    </row>
    <row r="223" spans="1:19" ht="11.25" customHeight="1" x14ac:dyDescent="0.2">
      <c r="A223" s="9" t="s">
        <v>437</v>
      </c>
      <c r="B223" s="11">
        <v>20147.090700000001</v>
      </c>
      <c r="C223" s="11">
        <v>8451.9348000000009</v>
      </c>
      <c r="D223" s="11">
        <v>7606.69</v>
      </c>
      <c r="E223" s="12">
        <v>-10.000607198247693</v>
      </c>
      <c r="F223" s="12"/>
      <c r="G223" s="11">
        <v>39730.706669999978</v>
      </c>
      <c r="H223" s="11">
        <v>17149.028109999999</v>
      </c>
      <c r="I223" s="11">
        <v>14281.034040000002</v>
      </c>
      <c r="J223" s="12">
        <v>-16.723945238200429</v>
      </c>
      <c r="L223" s="176"/>
      <c r="M223" s="177"/>
      <c r="N223" s="177"/>
    </row>
    <row r="224" spans="1:19" ht="11.25" customHeight="1" x14ac:dyDescent="0.2">
      <c r="A224" s="9" t="s">
        <v>354</v>
      </c>
      <c r="B224" s="11">
        <v>44162.874949999998</v>
      </c>
      <c r="C224" s="11">
        <v>17955.366699999999</v>
      </c>
      <c r="D224" s="11">
        <v>15616.642760000001</v>
      </c>
      <c r="E224" s="12">
        <v>-13.025208446452936</v>
      </c>
      <c r="F224" s="12"/>
      <c r="G224" s="11">
        <v>90967.733159999974</v>
      </c>
      <c r="H224" s="11">
        <v>35161.563609999997</v>
      </c>
      <c r="I224" s="11">
        <v>33018.050510000001</v>
      </c>
      <c r="J224" s="12">
        <v>-6.0961825354956005</v>
      </c>
      <c r="L224" s="176"/>
      <c r="M224" s="177"/>
      <c r="N224" s="177"/>
    </row>
    <row r="225" spans="1:14" ht="11.25" customHeight="1" x14ac:dyDescent="0.2">
      <c r="A225" s="9" t="s">
        <v>54</v>
      </c>
      <c r="B225" s="11">
        <v>4612.4415900000004</v>
      </c>
      <c r="C225" s="11">
        <v>1324.5547000000001</v>
      </c>
      <c r="D225" s="11">
        <v>1409.4990030000001</v>
      </c>
      <c r="E225" s="12">
        <v>6.4130460599324408</v>
      </c>
      <c r="F225" s="12"/>
      <c r="G225" s="11">
        <v>19182.22262</v>
      </c>
      <c r="H225" s="11">
        <v>5976.3044700000019</v>
      </c>
      <c r="I225" s="11">
        <v>5677.605309999999</v>
      </c>
      <c r="J225" s="12">
        <v>-4.9980579386378281</v>
      </c>
      <c r="L225" s="336" t="s">
        <v>502</v>
      </c>
    </row>
    <row r="226" spans="1:14" ht="11.25" customHeight="1" x14ac:dyDescent="0.2">
      <c r="A226" s="9" t="s">
        <v>55</v>
      </c>
      <c r="B226" s="11">
        <v>514.11469999999997</v>
      </c>
      <c r="C226" s="11">
        <v>246.52849999999998</v>
      </c>
      <c r="D226" s="11">
        <v>131.13095000000001</v>
      </c>
      <c r="E226" s="12">
        <v>-46.809009911632927</v>
      </c>
      <c r="F226" s="12"/>
      <c r="G226" s="11">
        <v>2806.5805900000014</v>
      </c>
      <c r="H226" s="11">
        <v>1307.8323699999999</v>
      </c>
      <c r="I226" s="11">
        <v>927.4084600000001</v>
      </c>
      <c r="J226" s="12">
        <v>-29.088124650103268</v>
      </c>
      <c r="L226" s="176"/>
    </row>
    <row r="227" spans="1:14" ht="11.25" customHeight="1" x14ac:dyDescent="0.2">
      <c r="A227" s="9" t="s">
        <v>0</v>
      </c>
      <c r="B227" s="11">
        <v>14794.018190999999</v>
      </c>
      <c r="C227" s="11">
        <v>4999.1255491000002</v>
      </c>
      <c r="D227" s="11">
        <v>4194.0930691000003</v>
      </c>
      <c r="E227" s="12">
        <v>-16.10346593805653</v>
      </c>
      <c r="F227" s="12"/>
      <c r="G227" s="11">
        <v>36884.552509999994</v>
      </c>
      <c r="H227" s="11">
        <v>15103.567119999998</v>
      </c>
      <c r="I227" s="11">
        <v>11293.221060000002</v>
      </c>
      <c r="J227" s="12">
        <v>-25.228120150201946</v>
      </c>
      <c r="L227" s="175" t="s">
        <v>501</v>
      </c>
    </row>
    <row r="228" spans="1:14" x14ac:dyDescent="0.2">
      <c r="A228" s="86"/>
      <c r="B228" s="92"/>
      <c r="C228" s="92"/>
      <c r="D228" s="92"/>
      <c r="E228" s="92"/>
      <c r="F228" s="92"/>
      <c r="G228" s="92"/>
      <c r="H228" s="92"/>
      <c r="I228" s="92"/>
      <c r="J228" s="86"/>
      <c r="L228" s="176"/>
    </row>
    <row r="229" spans="1:14" x14ac:dyDescent="0.2">
      <c r="A229" s="9" t="s">
        <v>423</v>
      </c>
      <c r="B229" s="9"/>
      <c r="C229" s="9"/>
      <c r="D229" s="9"/>
      <c r="E229" s="9"/>
      <c r="F229" s="9"/>
      <c r="G229" s="9"/>
      <c r="H229" s="9"/>
      <c r="I229" s="9"/>
      <c r="J229" s="9"/>
      <c r="L229" s="176"/>
    </row>
    <row r="230" spans="1:14" ht="20.100000000000001" customHeight="1" x14ac:dyDescent="0.25">
      <c r="A230" s="380" t="s">
        <v>199</v>
      </c>
      <c r="B230" s="380"/>
      <c r="C230" s="380"/>
      <c r="D230" s="380"/>
      <c r="E230" s="380"/>
      <c r="F230" s="380"/>
      <c r="G230" s="380"/>
      <c r="H230" s="380"/>
      <c r="I230" s="380"/>
      <c r="J230" s="380"/>
      <c r="L230" s="176"/>
    </row>
    <row r="231" spans="1:14" ht="20.100000000000001" customHeight="1" x14ac:dyDescent="0.25">
      <c r="A231" s="381" t="s">
        <v>160</v>
      </c>
      <c r="B231" s="381"/>
      <c r="C231" s="381"/>
      <c r="D231" s="381"/>
      <c r="E231" s="381"/>
      <c r="F231" s="381"/>
      <c r="G231" s="381"/>
      <c r="H231" s="381"/>
      <c r="I231" s="381"/>
      <c r="J231" s="381"/>
      <c r="L231" s="253"/>
      <c r="M231" s="253"/>
      <c r="N231" s="253"/>
    </row>
    <row r="232" spans="1:14" s="20" customFormat="1" x14ac:dyDescent="0.2">
      <c r="A232" s="17"/>
      <c r="B232" s="382" t="s">
        <v>101</v>
      </c>
      <c r="C232" s="382"/>
      <c r="D232" s="382"/>
      <c r="E232" s="382"/>
      <c r="F232" s="334"/>
      <c r="G232" s="382" t="s">
        <v>434</v>
      </c>
      <c r="H232" s="382"/>
      <c r="I232" s="382"/>
      <c r="J232" s="382"/>
      <c r="K232" s="93"/>
    </row>
    <row r="233" spans="1:14" s="20" customFormat="1" x14ac:dyDescent="0.2">
      <c r="A233" s="17" t="s">
        <v>259</v>
      </c>
      <c r="B233" s="385">
        <v>2018</v>
      </c>
      <c r="C233" s="383" t="s">
        <v>507</v>
      </c>
      <c r="D233" s="383"/>
      <c r="E233" s="383"/>
      <c r="F233" s="334"/>
      <c r="G233" s="385">
        <v>2018</v>
      </c>
      <c r="H233" s="383" t="s">
        <v>507</v>
      </c>
      <c r="I233" s="383"/>
      <c r="J233" s="383"/>
      <c r="K233" s="93"/>
    </row>
    <row r="234" spans="1:14" s="20" customFormat="1" x14ac:dyDescent="0.2">
      <c r="A234" s="125"/>
      <c r="B234" s="388"/>
      <c r="C234" s="263">
        <v>2018</v>
      </c>
      <c r="D234" s="263">
        <v>2019</v>
      </c>
      <c r="E234" s="335" t="s">
        <v>519</v>
      </c>
      <c r="F234" s="127"/>
      <c r="G234" s="388"/>
      <c r="H234" s="263">
        <v>2018</v>
      </c>
      <c r="I234" s="263">
        <v>2019</v>
      </c>
      <c r="J234" s="335" t="s">
        <v>519</v>
      </c>
    </row>
    <row r="235" spans="1:14" x14ac:dyDescent="0.2">
      <c r="A235" s="9"/>
      <c r="B235" s="9"/>
      <c r="C235" s="9"/>
      <c r="D235" s="9"/>
      <c r="E235" s="9"/>
      <c r="F235" s="9"/>
      <c r="G235" s="9"/>
      <c r="H235" s="9"/>
      <c r="I235" s="9"/>
      <c r="J235" s="9"/>
    </row>
    <row r="236" spans="1:14" s="20" customFormat="1" ht="11.25" customHeight="1" x14ac:dyDescent="0.2">
      <c r="A236" s="17" t="s">
        <v>256</v>
      </c>
      <c r="B236" s="18"/>
      <c r="C236" s="18"/>
      <c r="D236" s="18"/>
      <c r="E236" s="12" t="s">
        <v>522</v>
      </c>
      <c r="F236" s="16"/>
      <c r="G236" s="18">
        <v>106400</v>
      </c>
      <c r="H236" s="18">
        <v>52751</v>
      </c>
      <c r="I236" s="18">
        <v>38891</v>
      </c>
      <c r="J236" s="16">
        <v>-26.274383424010921</v>
      </c>
      <c r="L236" s="173"/>
      <c r="M236" s="173"/>
      <c r="N236" s="173"/>
    </row>
    <row r="237" spans="1:14" ht="11.25" customHeight="1" x14ac:dyDescent="0.2">
      <c r="A237" s="17"/>
      <c r="B237" s="11"/>
      <c r="C237" s="11"/>
      <c r="D237" s="11"/>
      <c r="E237" s="12"/>
      <c r="F237" s="12"/>
      <c r="G237" s="11"/>
      <c r="H237" s="11"/>
      <c r="I237" s="11"/>
      <c r="J237" s="12"/>
    </row>
    <row r="238" spans="1:14" ht="11.25" customHeight="1" x14ac:dyDescent="0.2">
      <c r="A238" s="9" t="s">
        <v>452</v>
      </c>
      <c r="B238" s="11">
        <v>538</v>
      </c>
      <c r="C238" s="11">
        <v>99</v>
      </c>
      <c r="D238" s="11">
        <v>135</v>
      </c>
      <c r="E238" s="12">
        <v>36.363636363636346</v>
      </c>
      <c r="F238" s="12"/>
      <c r="G238" s="11">
        <v>505.423</v>
      </c>
      <c r="H238" s="11">
        <v>176.07300000000001</v>
      </c>
      <c r="I238" s="11">
        <v>80.05</v>
      </c>
      <c r="J238" s="12">
        <v>-54.535902722166377</v>
      </c>
    </row>
    <row r="239" spans="1:14" ht="11.25" customHeight="1" x14ac:dyDescent="0.2">
      <c r="A239" s="9" t="s">
        <v>56</v>
      </c>
      <c r="B239" s="11">
        <v>81</v>
      </c>
      <c r="C239" s="11">
        <v>47</v>
      </c>
      <c r="D239" s="11">
        <v>532</v>
      </c>
      <c r="E239" s="12">
        <v>1031.9148936170213</v>
      </c>
      <c r="F239" s="12"/>
      <c r="G239" s="11">
        <v>6394.93343</v>
      </c>
      <c r="H239" s="11">
        <v>5191.6928599999992</v>
      </c>
      <c r="I239" s="11">
        <v>2827.4421299999999</v>
      </c>
      <c r="J239" s="12">
        <v>-45.539110146820192</v>
      </c>
    </row>
    <row r="240" spans="1:14" ht="11.25" customHeight="1" x14ac:dyDescent="0.2">
      <c r="A240" s="9" t="s">
        <v>57</v>
      </c>
      <c r="B240" s="11">
        <v>14</v>
      </c>
      <c r="C240" s="11">
        <v>14</v>
      </c>
      <c r="D240" s="11">
        <v>0</v>
      </c>
      <c r="E240" s="12" t="s">
        <v>522</v>
      </c>
      <c r="F240" s="12"/>
      <c r="G240" s="11">
        <v>18.5</v>
      </c>
      <c r="H240" s="11">
        <v>18.5</v>
      </c>
      <c r="I240" s="11">
        <v>0</v>
      </c>
      <c r="J240" s="12" t="s">
        <v>522</v>
      </c>
    </row>
    <row r="241" spans="1:16" ht="11.25" customHeight="1" x14ac:dyDescent="0.25">
      <c r="A241" s="9" t="s">
        <v>58</v>
      </c>
      <c r="B241" s="11">
        <v>3568.366</v>
      </c>
      <c r="C241" s="11">
        <v>2306.5469999999996</v>
      </c>
      <c r="D241" s="11">
        <v>2205.5259999999998</v>
      </c>
      <c r="E241" s="12">
        <v>-4.3797503367587893</v>
      </c>
      <c r="F241" s="12"/>
      <c r="G241" s="11">
        <v>16429.330399999995</v>
      </c>
      <c r="H241" s="11">
        <v>11246.632689999999</v>
      </c>
      <c r="I241" s="11">
        <v>11234.432919999999</v>
      </c>
      <c r="J241" s="12">
        <v>-0.10847486831188746</v>
      </c>
      <c r="M241" s="253"/>
      <c r="N241" s="253"/>
      <c r="O241" s="253"/>
      <c r="P241" s="13"/>
    </row>
    <row r="242" spans="1:16" ht="11.25" customHeight="1" x14ac:dyDescent="0.2">
      <c r="A242" s="9" t="s">
        <v>59</v>
      </c>
      <c r="B242" s="11">
        <v>8431.7116200000019</v>
      </c>
      <c r="C242" s="11">
        <v>3919.0422800000001</v>
      </c>
      <c r="D242" s="11">
        <v>1825.2545</v>
      </c>
      <c r="E242" s="12">
        <v>-53.426006417057586</v>
      </c>
      <c r="F242" s="12"/>
      <c r="G242" s="11">
        <v>29045.076669999999</v>
      </c>
      <c r="H242" s="11">
        <v>13602.521780000001</v>
      </c>
      <c r="I242" s="11">
        <v>5388.8528700000006</v>
      </c>
      <c r="J242" s="12">
        <v>-60.383427741146392</v>
      </c>
      <c r="M242" s="177"/>
      <c r="N242" s="177"/>
      <c r="O242" s="13"/>
      <c r="P242" s="13"/>
    </row>
    <row r="243" spans="1:16" ht="11.25" customHeight="1" x14ac:dyDescent="0.2">
      <c r="A243" s="9" t="s">
        <v>60</v>
      </c>
      <c r="B243" s="11"/>
      <c r="C243" s="11"/>
      <c r="D243" s="11"/>
      <c r="E243" s="12"/>
      <c r="F243" s="12"/>
      <c r="G243" s="11">
        <v>54006.736500000006</v>
      </c>
      <c r="H243" s="11">
        <v>22515.579669999999</v>
      </c>
      <c r="I243" s="11">
        <v>19360.22208</v>
      </c>
      <c r="J243" s="12">
        <v>-14.014107725612917</v>
      </c>
    </row>
    <row r="244" spans="1:16" ht="11.25" customHeight="1" x14ac:dyDescent="0.2">
      <c r="A244" s="9"/>
      <c r="B244" s="11"/>
      <c r="C244" s="11"/>
      <c r="D244" s="11"/>
      <c r="E244" s="12"/>
      <c r="F244" s="12"/>
      <c r="G244" s="11"/>
      <c r="H244" s="11"/>
      <c r="I244" s="11"/>
      <c r="J244" s="12"/>
    </row>
    <row r="245" spans="1:16" s="20" customFormat="1" ht="11.25" customHeight="1" x14ac:dyDescent="0.2">
      <c r="A245" s="17" t="s">
        <v>257</v>
      </c>
      <c r="B245" s="18"/>
      <c r="C245" s="18"/>
      <c r="D245" s="18"/>
      <c r="E245" s="12"/>
      <c r="F245" s="16"/>
      <c r="G245" s="18">
        <v>1274462</v>
      </c>
      <c r="H245" s="18">
        <v>541703</v>
      </c>
      <c r="I245" s="18">
        <v>550694</v>
      </c>
      <c r="J245" s="16">
        <v>1.6597655911080551</v>
      </c>
      <c r="L245" s="173"/>
      <c r="M245" s="173"/>
    </row>
    <row r="246" spans="1:16" ht="11.25" customHeight="1" x14ac:dyDescent="0.2">
      <c r="A246" s="17"/>
      <c r="B246" s="11"/>
      <c r="C246" s="11"/>
      <c r="D246" s="11"/>
      <c r="E246" s="12"/>
      <c r="F246" s="12"/>
      <c r="G246" s="11"/>
      <c r="H246" s="11"/>
      <c r="I246" s="11"/>
      <c r="J246" s="12"/>
    </row>
    <row r="247" spans="1:16" s="20" customFormat="1" ht="11.25" customHeight="1" x14ac:dyDescent="0.2">
      <c r="A247" s="17" t="s">
        <v>61</v>
      </c>
      <c r="B247" s="18">
        <v>80922.712673800008</v>
      </c>
      <c r="C247" s="18">
        <v>35948.146376000004</v>
      </c>
      <c r="D247" s="18">
        <v>36100.265404000005</v>
      </c>
      <c r="E247" s="16">
        <v>0.42316236951110398</v>
      </c>
      <c r="F247" s="16"/>
      <c r="G247" s="18">
        <v>200396.53368000002</v>
      </c>
      <c r="H247" s="18">
        <v>89452.142469999992</v>
      </c>
      <c r="I247" s="18">
        <v>81001.430800000002</v>
      </c>
      <c r="J247" s="16">
        <v>-9.4471875537627881</v>
      </c>
      <c r="L247" s="184"/>
      <c r="M247" s="173"/>
      <c r="N247" s="173"/>
    </row>
    <row r="248" spans="1:16" ht="11.25" customHeight="1" x14ac:dyDescent="0.2">
      <c r="A248" s="9" t="s">
        <v>62</v>
      </c>
      <c r="B248" s="11">
        <v>447.59853000000004</v>
      </c>
      <c r="C248" s="11">
        <v>179.005</v>
      </c>
      <c r="D248" s="11">
        <v>678.58664999999996</v>
      </c>
      <c r="E248" s="12">
        <v>279.08809809781849</v>
      </c>
      <c r="F248" s="12"/>
      <c r="G248" s="11">
        <v>516.17255</v>
      </c>
      <c r="H248" s="11">
        <v>225.05530000000002</v>
      </c>
      <c r="I248" s="11">
        <v>468.63395000000003</v>
      </c>
      <c r="J248" s="12">
        <v>108.23057710704879</v>
      </c>
      <c r="L248" s="177"/>
    </row>
    <row r="249" spans="1:16" ht="11.25" customHeight="1" x14ac:dyDescent="0.2">
      <c r="A249" s="9" t="s">
        <v>63</v>
      </c>
      <c r="B249" s="11">
        <v>1326.1635318000001</v>
      </c>
      <c r="C249" s="11">
        <v>1244.8404</v>
      </c>
      <c r="D249" s="11">
        <v>333.45754000000005</v>
      </c>
      <c r="E249" s="12">
        <v>-73.212827925571816</v>
      </c>
      <c r="F249" s="12"/>
      <c r="G249" s="11">
        <v>3422.4072799999999</v>
      </c>
      <c r="H249" s="11">
        <v>3217.4906499999997</v>
      </c>
      <c r="I249" s="11">
        <v>1040.7685299999998</v>
      </c>
      <c r="J249" s="12">
        <v>-67.652787740035848</v>
      </c>
      <c r="L249" s="177"/>
      <c r="N249" s="177"/>
      <c r="O249" s="13"/>
      <c r="P249" s="13"/>
    </row>
    <row r="250" spans="1:16" ht="11.25" customHeight="1" x14ac:dyDescent="0.2">
      <c r="A250" s="9" t="s">
        <v>64</v>
      </c>
      <c r="B250" s="11">
        <v>4041.2771999999995</v>
      </c>
      <c r="C250" s="11">
        <v>1624.3368</v>
      </c>
      <c r="D250" s="11">
        <v>2431.6392000000001</v>
      </c>
      <c r="E250" s="12">
        <v>49.700431585370723</v>
      </c>
      <c r="F250" s="12"/>
      <c r="G250" s="11">
        <v>15187.171259999999</v>
      </c>
      <c r="H250" s="11">
        <v>7095.1969200000003</v>
      </c>
      <c r="I250" s="11">
        <v>7754.37273</v>
      </c>
      <c r="J250" s="12">
        <v>9.2904512366937837</v>
      </c>
      <c r="L250" s="177"/>
      <c r="N250" s="177"/>
      <c r="O250" s="13"/>
      <c r="P250" s="13"/>
    </row>
    <row r="251" spans="1:16" ht="11.25" customHeight="1" x14ac:dyDescent="0.2">
      <c r="A251" s="9" t="s">
        <v>65</v>
      </c>
      <c r="B251" s="11">
        <v>502.10743999999994</v>
      </c>
      <c r="C251" s="11">
        <v>191.95189999999999</v>
      </c>
      <c r="D251" s="11">
        <v>341.82873000000001</v>
      </c>
      <c r="E251" s="12">
        <v>78.080409727645304</v>
      </c>
      <c r="F251" s="12"/>
      <c r="G251" s="11">
        <v>1624.2255499999999</v>
      </c>
      <c r="H251" s="11">
        <v>628.78025000000002</v>
      </c>
      <c r="I251" s="11">
        <v>1135.3361200000004</v>
      </c>
      <c r="J251" s="12">
        <v>80.5616699952011</v>
      </c>
      <c r="L251" s="177"/>
    </row>
    <row r="252" spans="1:16" ht="11.25" customHeight="1" x14ac:dyDescent="0.2">
      <c r="A252" s="9" t="s">
        <v>66</v>
      </c>
      <c r="B252" s="11">
        <v>7337.1330999999991</v>
      </c>
      <c r="C252" s="11">
        <v>3020.5128300000001</v>
      </c>
      <c r="D252" s="11">
        <v>4037.8673500000004</v>
      </c>
      <c r="E252" s="12">
        <v>33.681516260932426</v>
      </c>
      <c r="F252" s="12"/>
      <c r="G252" s="11">
        <v>32107.720509999999</v>
      </c>
      <c r="H252" s="11">
        <v>12622.866970000001</v>
      </c>
      <c r="I252" s="11">
        <v>17225.784599999999</v>
      </c>
      <c r="J252" s="12">
        <v>36.464914356932297</v>
      </c>
    </row>
    <row r="253" spans="1:16" ht="11.25" customHeight="1" x14ac:dyDescent="0.2">
      <c r="A253" s="9" t="s">
        <v>100</v>
      </c>
      <c r="B253" s="11">
        <v>28275.335393999998</v>
      </c>
      <c r="C253" s="11">
        <v>12889.032826000001</v>
      </c>
      <c r="D253" s="11">
        <v>12289.924886000001</v>
      </c>
      <c r="E253" s="12">
        <v>-4.6481993496941669</v>
      </c>
      <c r="F253" s="12"/>
      <c r="G253" s="11">
        <v>48436.669850000006</v>
      </c>
      <c r="H253" s="11">
        <v>22057.996729999995</v>
      </c>
      <c r="I253" s="11">
        <v>20067.510449999994</v>
      </c>
      <c r="J253" s="12">
        <v>-9.0238760317379132</v>
      </c>
    </row>
    <row r="254" spans="1:16" ht="11.25" customHeight="1" x14ac:dyDescent="0.2">
      <c r="A254" s="9" t="s">
        <v>67</v>
      </c>
      <c r="B254" s="11">
        <v>6326.4368000000004</v>
      </c>
      <c r="C254" s="11">
        <v>2588.1210000000005</v>
      </c>
      <c r="D254" s="11">
        <v>2644.3524400000006</v>
      </c>
      <c r="E254" s="12">
        <v>2.1726743069585979</v>
      </c>
      <c r="F254" s="12"/>
      <c r="G254" s="11">
        <v>10195.592809999996</v>
      </c>
      <c r="H254" s="11">
        <v>4065.0407799999998</v>
      </c>
      <c r="I254" s="11">
        <v>4456.3084599999993</v>
      </c>
      <c r="J254" s="12">
        <v>9.6251846211491028</v>
      </c>
    </row>
    <row r="255" spans="1:16" ht="11.25" customHeight="1" x14ac:dyDescent="0.2">
      <c r="A255" s="9" t="s">
        <v>351</v>
      </c>
      <c r="B255" s="11">
        <v>32666.660678</v>
      </c>
      <c r="C255" s="11">
        <v>14210.345620000004</v>
      </c>
      <c r="D255" s="11">
        <v>13342.608608</v>
      </c>
      <c r="E255" s="12">
        <v>-6.1063751382565101</v>
      </c>
      <c r="F255" s="12"/>
      <c r="G255" s="11">
        <v>88906.573870000022</v>
      </c>
      <c r="H255" s="11">
        <v>39539.714869999996</v>
      </c>
      <c r="I255" s="11">
        <v>28852.715960000001</v>
      </c>
      <c r="J255" s="12">
        <v>-27.028517896846424</v>
      </c>
    </row>
    <row r="256" spans="1:16" ht="11.25" customHeight="1" x14ac:dyDescent="0.2">
      <c r="A256" s="9"/>
      <c r="B256" s="11"/>
      <c r="C256" s="11"/>
      <c r="D256" s="11"/>
      <c r="E256" s="12"/>
      <c r="F256" s="12"/>
      <c r="G256" s="11"/>
      <c r="H256" s="11"/>
      <c r="I256" s="11"/>
      <c r="J256" s="12"/>
    </row>
    <row r="257" spans="1:20" s="20" customFormat="1" ht="11.25" customHeight="1" x14ac:dyDescent="0.2">
      <c r="A257" s="17" t="s">
        <v>68</v>
      </c>
      <c r="B257" s="18">
        <v>402782.80841049994</v>
      </c>
      <c r="C257" s="18">
        <v>164986.62177199998</v>
      </c>
      <c r="D257" s="18">
        <v>184757.49027760004</v>
      </c>
      <c r="E257" s="16">
        <v>11.983316158156157</v>
      </c>
      <c r="F257" s="16"/>
      <c r="G257" s="18">
        <v>1025684.7546900001</v>
      </c>
      <c r="H257" s="18">
        <v>432435.42072000005</v>
      </c>
      <c r="I257" s="18">
        <v>450017.05363000004</v>
      </c>
      <c r="J257" s="16">
        <v>4.0657245145938106</v>
      </c>
      <c r="L257" s="173"/>
      <c r="M257" s="184"/>
      <c r="N257" s="184"/>
      <c r="O257" s="185"/>
      <c r="P257" s="19"/>
      <c r="Q257" s="19"/>
      <c r="R257" s="185"/>
      <c r="S257" s="185"/>
      <c r="T257" s="185"/>
    </row>
    <row r="258" spans="1:20" s="20" customFormat="1" ht="11.25" customHeight="1" x14ac:dyDescent="0.2">
      <c r="A258" s="17" t="s">
        <v>466</v>
      </c>
      <c r="B258" s="18">
        <v>198985.96140899998</v>
      </c>
      <c r="C258" s="18">
        <v>81984.218127</v>
      </c>
      <c r="D258" s="18">
        <v>95189.703614000013</v>
      </c>
      <c r="E258" s="16">
        <v>16.107350644661494</v>
      </c>
      <c r="F258" s="16"/>
      <c r="G258" s="18">
        <v>499151.94678</v>
      </c>
      <c r="H258" s="18">
        <v>207594.44906999997</v>
      </c>
      <c r="I258" s="18">
        <v>230498.52902000002</v>
      </c>
      <c r="J258" s="16">
        <v>11.033088819382101</v>
      </c>
      <c r="L258" s="173"/>
      <c r="M258" s="173"/>
      <c r="N258" s="173"/>
    </row>
    <row r="259" spans="1:20" ht="11.25" customHeight="1" x14ac:dyDescent="0.25">
      <c r="A259" s="9" t="s">
        <v>467</v>
      </c>
      <c r="B259" s="11">
        <v>193342.45140899997</v>
      </c>
      <c r="C259" s="11">
        <v>79729.908127000002</v>
      </c>
      <c r="D259" s="11">
        <v>92760.205064000009</v>
      </c>
      <c r="E259" s="12">
        <v>16.343047725885171</v>
      </c>
      <c r="F259" s="12"/>
      <c r="G259" s="11">
        <v>483382.08993000002</v>
      </c>
      <c r="H259" s="11">
        <v>201155.40791999997</v>
      </c>
      <c r="I259" s="11">
        <v>224393.55115000001</v>
      </c>
      <c r="J259" s="12">
        <v>11.552333327892384</v>
      </c>
      <c r="L259" s="177"/>
      <c r="M259" s="169"/>
      <c r="N259" s="169"/>
      <c r="O259" s="253"/>
    </row>
    <row r="260" spans="1:20" ht="11.25" customHeight="1" x14ac:dyDescent="0.25">
      <c r="A260" s="9" t="s">
        <v>468</v>
      </c>
      <c r="B260" s="11">
        <v>149156.06618199998</v>
      </c>
      <c r="C260" s="11">
        <v>59532.124609999999</v>
      </c>
      <c r="D260" s="11">
        <v>71763.15073400001</v>
      </c>
      <c r="E260" s="12">
        <v>20.545253850969544</v>
      </c>
      <c r="F260" s="12"/>
      <c r="G260" s="11">
        <v>435927.58444000001</v>
      </c>
      <c r="H260" s="11">
        <v>179948.76744999998</v>
      </c>
      <c r="I260" s="11">
        <v>198943.79214999999</v>
      </c>
      <c r="J260" s="12">
        <v>10.555795946353413</v>
      </c>
      <c r="L260" s="177"/>
      <c r="M260" s="169"/>
      <c r="N260" s="169"/>
      <c r="O260" s="253"/>
    </row>
    <row r="261" spans="1:20" ht="11.25" customHeight="1" x14ac:dyDescent="0.25">
      <c r="A261" s="9" t="s">
        <v>476</v>
      </c>
      <c r="B261" s="11">
        <v>44186.385226999999</v>
      </c>
      <c r="C261" s="11">
        <v>20197.783516999996</v>
      </c>
      <c r="D261" s="11">
        <v>20997.054329999999</v>
      </c>
      <c r="E261" s="12">
        <v>3.9572204164247893</v>
      </c>
      <c r="F261" s="12"/>
      <c r="G261" s="11">
        <v>47454.50549000001</v>
      </c>
      <c r="H261" s="11">
        <v>21206.640469999991</v>
      </c>
      <c r="I261" s="11">
        <v>25449.759000000005</v>
      </c>
      <c r="J261" s="12">
        <v>20.008442808291818</v>
      </c>
      <c r="L261" s="305"/>
      <c r="M261" s="169"/>
      <c r="N261" s="169"/>
      <c r="O261" s="253"/>
    </row>
    <row r="262" spans="1:20" ht="11.25" customHeight="1" x14ac:dyDescent="0.25">
      <c r="A262" s="9" t="s">
        <v>469</v>
      </c>
      <c r="B262" s="11">
        <v>5643.51</v>
      </c>
      <c r="C262" s="11">
        <v>2254.31</v>
      </c>
      <c r="D262" s="11">
        <v>2429.4985499999998</v>
      </c>
      <c r="E262" s="12">
        <v>7.7712714755290904</v>
      </c>
      <c r="F262" s="12"/>
      <c r="G262" s="11">
        <v>15769.85685</v>
      </c>
      <c r="H262" s="11">
        <v>6439.0411499999991</v>
      </c>
      <c r="I262" s="11">
        <v>6104.9778699999997</v>
      </c>
      <c r="J262" s="12">
        <v>-5.1880904659228548</v>
      </c>
      <c r="L262" s="107"/>
      <c r="M262" s="169"/>
      <c r="N262" s="169"/>
      <c r="O262" s="253"/>
    </row>
    <row r="263" spans="1:20" s="20" customFormat="1" ht="11.25" customHeight="1" x14ac:dyDescent="0.25">
      <c r="A263" s="17" t="s">
        <v>465</v>
      </c>
      <c r="B263" s="18">
        <v>154444.4996565</v>
      </c>
      <c r="C263" s="18">
        <v>61605.345627000017</v>
      </c>
      <c r="D263" s="18">
        <v>66681.895927200007</v>
      </c>
      <c r="E263" s="16">
        <v>8.2404379823413763</v>
      </c>
      <c r="F263" s="16"/>
      <c r="G263" s="18">
        <v>400881.78028000001</v>
      </c>
      <c r="H263" s="18">
        <v>163707.73380000005</v>
      </c>
      <c r="I263" s="18">
        <v>162165.82834000001</v>
      </c>
      <c r="J263" s="16">
        <v>-0.94186476363037741</v>
      </c>
      <c r="L263" s="222"/>
      <c r="M263" s="167"/>
      <c r="N263" s="167"/>
      <c r="O263" s="22"/>
    </row>
    <row r="264" spans="1:20" ht="11.25" customHeight="1" x14ac:dyDescent="0.25">
      <c r="A264" s="9" t="s">
        <v>462</v>
      </c>
      <c r="B264" s="11">
        <v>128029.84829149999</v>
      </c>
      <c r="C264" s="11">
        <v>52354.90269700002</v>
      </c>
      <c r="D264" s="11">
        <v>57599.295857199999</v>
      </c>
      <c r="E264" s="12">
        <v>10.017004884053549</v>
      </c>
      <c r="F264" s="12"/>
      <c r="G264" s="11">
        <v>356802.24018000002</v>
      </c>
      <c r="H264" s="11">
        <v>151703.79433000006</v>
      </c>
      <c r="I264" s="11">
        <v>150935.14139999999</v>
      </c>
      <c r="J264" s="12">
        <v>-0.50668009550771842</v>
      </c>
      <c r="L264" s="222"/>
      <c r="M264" s="177"/>
      <c r="N264" s="177"/>
    </row>
    <row r="265" spans="1:20" ht="11.25" customHeight="1" x14ac:dyDescent="0.25">
      <c r="A265" s="9" t="s">
        <v>474</v>
      </c>
      <c r="B265" s="11">
        <v>2068.2293138999999</v>
      </c>
      <c r="C265" s="11">
        <v>391.96635000000003</v>
      </c>
      <c r="D265" s="11">
        <v>638.90538000000004</v>
      </c>
      <c r="E265" s="12">
        <v>63.000058550944487</v>
      </c>
      <c r="F265" s="12"/>
      <c r="G265" s="11">
        <v>4170.6342299999997</v>
      </c>
      <c r="H265" s="11">
        <v>565.31889999999999</v>
      </c>
      <c r="I265" s="11">
        <v>730.60640000000012</v>
      </c>
      <c r="J265" s="12">
        <v>29.237922171008279</v>
      </c>
      <c r="L265" s="107"/>
    </row>
    <row r="266" spans="1:20" ht="11.25" customHeight="1" x14ac:dyDescent="0.25">
      <c r="A266" s="9" t="s">
        <v>475</v>
      </c>
      <c r="B266" s="11">
        <v>125961.6189776</v>
      </c>
      <c r="C266" s="11">
        <v>51962.936347000017</v>
      </c>
      <c r="D266" s="11">
        <v>56960.390477200002</v>
      </c>
      <c r="E266" s="12">
        <v>9.6173435943415484</v>
      </c>
      <c r="F266" s="12"/>
      <c r="G266" s="11">
        <v>352631.60595</v>
      </c>
      <c r="H266" s="11">
        <v>151138.47543000005</v>
      </c>
      <c r="I266" s="11">
        <v>150204.535</v>
      </c>
      <c r="J266" s="12">
        <v>-0.6179369133788839</v>
      </c>
      <c r="L266" s="107"/>
    </row>
    <row r="267" spans="1:20" ht="11.25" customHeight="1" x14ac:dyDescent="0.2">
      <c r="A267" s="9" t="s">
        <v>464</v>
      </c>
      <c r="B267" s="11">
        <v>26414.651364999998</v>
      </c>
      <c r="C267" s="11">
        <v>9250.4429300000011</v>
      </c>
      <c r="D267" s="11">
        <v>9082.6000700000004</v>
      </c>
      <c r="E267" s="12">
        <v>-1.8144305226257984</v>
      </c>
      <c r="F267" s="12"/>
      <c r="G267" s="11">
        <v>44079.540099999998</v>
      </c>
      <c r="H267" s="11">
        <v>12003.939469999998</v>
      </c>
      <c r="I267" s="11">
        <v>11230.686940000001</v>
      </c>
      <c r="J267" s="12">
        <v>-6.4416563573358019</v>
      </c>
    </row>
    <row r="268" spans="1:20" s="20" customFormat="1" ht="11.25" customHeight="1" x14ac:dyDescent="0.2">
      <c r="A268" s="17" t="s">
        <v>447</v>
      </c>
      <c r="B268" s="18">
        <v>11277.041357000002</v>
      </c>
      <c r="C268" s="18">
        <v>4433.7648000000008</v>
      </c>
      <c r="D268" s="18">
        <v>6948.544120399999</v>
      </c>
      <c r="E268" s="16">
        <v>56.718825509192499</v>
      </c>
      <c r="F268" s="16"/>
      <c r="G268" s="18">
        <v>47347.878740000015</v>
      </c>
      <c r="H268" s="18">
        <v>18979.679400000001</v>
      </c>
      <c r="I268" s="18">
        <v>27447.102780000001</v>
      </c>
      <c r="J268" s="16">
        <v>44.613100155948871</v>
      </c>
      <c r="L268" s="173"/>
      <c r="M268" s="173"/>
      <c r="N268" s="173"/>
    </row>
    <row r="269" spans="1:20" ht="11.25" customHeight="1" x14ac:dyDescent="0.2">
      <c r="A269" s="9" t="s">
        <v>473</v>
      </c>
      <c r="B269" s="11">
        <v>10618.793767000001</v>
      </c>
      <c r="C269" s="11">
        <v>4183.8284200000007</v>
      </c>
      <c r="D269" s="11">
        <v>6708.6499203999992</v>
      </c>
      <c r="E269" s="12">
        <v>60.347156884602782</v>
      </c>
      <c r="F269" s="12"/>
      <c r="G269" s="11">
        <v>45437.004720000012</v>
      </c>
      <c r="H269" s="11">
        <v>18261.533640000001</v>
      </c>
      <c r="I269" s="11">
        <v>26760.431080000002</v>
      </c>
      <c r="J269" s="12">
        <v>46.539888749453354</v>
      </c>
    </row>
    <row r="270" spans="1:20" ht="11.25" customHeight="1" x14ac:dyDescent="0.2">
      <c r="A270" s="9" t="s">
        <v>69</v>
      </c>
      <c r="B270" s="11">
        <v>9537.9649270000009</v>
      </c>
      <c r="C270" s="11">
        <v>3726.6903900000007</v>
      </c>
      <c r="D270" s="11">
        <v>6131.2097003999997</v>
      </c>
      <c r="E270" s="12">
        <v>64.521574339852748</v>
      </c>
      <c r="F270" s="12"/>
      <c r="G270" s="11">
        <v>40701.329160000008</v>
      </c>
      <c r="H270" s="11">
        <v>16416.895910000003</v>
      </c>
      <c r="I270" s="11">
        <v>24182.601890000002</v>
      </c>
      <c r="J270" s="12">
        <v>47.303132227753764</v>
      </c>
    </row>
    <row r="271" spans="1:20" ht="11.25" customHeight="1" x14ac:dyDescent="0.2">
      <c r="A271" s="9" t="s">
        <v>472</v>
      </c>
      <c r="B271" s="11">
        <v>1080.8288400000001</v>
      </c>
      <c r="C271" s="11">
        <v>457.13802999999996</v>
      </c>
      <c r="D271" s="11">
        <v>577.44021999999995</v>
      </c>
      <c r="E271" s="12">
        <v>26.316381947045613</v>
      </c>
      <c r="F271" s="12"/>
      <c r="G271" s="11">
        <v>4735.6755599999997</v>
      </c>
      <c r="H271" s="11">
        <v>1844.6377299999999</v>
      </c>
      <c r="I271" s="11">
        <v>2577.8291900000004</v>
      </c>
      <c r="J271" s="12">
        <v>39.747178975895736</v>
      </c>
    </row>
    <row r="272" spans="1:20" ht="11.25" customHeight="1" x14ac:dyDescent="0.2">
      <c r="A272" s="9" t="s">
        <v>463</v>
      </c>
      <c r="B272" s="11">
        <v>658.24758999999995</v>
      </c>
      <c r="C272" s="11">
        <v>249.93638000000001</v>
      </c>
      <c r="D272" s="11">
        <v>239.89420000000001</v>
      </c>
      <c r="E272" s="12">
        <v>-4.0178944737856881</v>
      </c>
      <c r="F272" s="12"/>
      <c r="G272" s="11">
        <v>1910.8740199999995</v>
      </c>
      <c r="H272" s="11">
        <v>718.14576</v>
      </c>
      <c r="I272" s="11">
        <v>686.6717000000001</v>
      </c>
      <c r="J272" s="12">
        <v>-4.3826840946606609</v>
      </c>
    </row>
    <row r="273" spans="1:21" s="20" customFormat="1" ht="11.25" customHeight="1" x14ac:dyDescent="0.2">
      <c r="A273" s="17" t="s">
        <v>70</v>
      </c>
      <c r="B273" s="18">
        <v>5377.3703179999993</v>
      </c>
      <c r="C273" s="18">
        <v>2914.6303080000002</v>
      </c>
      <c r="D273" s="18">
        <v>2723.0991700000004</v>
      </c>
      <c r="E273" s="16">
        <v>-6.5713698740553923</v>
      </c>
      <c r="F273" s="16"/>
      <c r="G273" s="18">
        <v>34691.664950000006</v>
      </c>
      <c r="H273" s="18">
        <v>19303.50649</v>
      </c>
      <c r="I273" s="18">
        <v>17219.958449999998</v>
      </c>
      <c r="J273" s="16">
        <v>-10.793624676839741</v>
      </c>
      <c r="L273" s="173"/>
      <c r="M273" s="173"/>
      <c r="N273" s="173"/>
      <c r="P273" s="185"/>
      <c r="Q273" s="185"/>
      <c r="R273" s="185"/>
      <c r="S273" s="185"/>
      <c r="T273" s="185"/>
      <c r="U273" s="185"/>
    </row>
    <row r="274" spans="1:21" s="20" customFormat="1" ht="11.25" customHeight="1" x14ac:dyDescent="0.25">
      <c r="A274" s="17" t="s">
        <v>71</v>
      </c>
      <c r="B274" s="18">
        <v>32697.935670000003</v>
      </c>
      <c r="C274" s="18">
        <v>14048.662909999999</v>
      </c>
      <c r="D274" s="18">
        <v>13214.247445999999</v>
      </c>
      <c r="E274" s="16">
        <v>-5.9394653380575733</v>
      </c>
      <c r="F274" s="16"/>
      <c r="G274" s="18">
        <v>43611.483940000006</v>
      </c>
      <c r="H274" s="18">
        <v>22850.051960000001</v>
      </c>
      <c r="I274" s="18">
        <v>12685.635039999999</v>
      </c>
      <c r="J274" s="16">
        <v>-44.483123879951123</v>
      </c>
      <c r="L274" s="306"/>
      <c r="M274" s="295"/>
      <c r="N274" s="307"/>
      <c r="O274" s="22"/>
      <c r="P274" s="185"/>
      <c r="Q274" s="185"/>
      <c r="R274" s="185"/>
      <c r="S274" s="185"/>
    </row>
    <row r="275" spans="1:21" ht="11.25" customHeight="1" x14ac:dyDescent="0.2">
      <c r="A275" s="18"/>
      <c r="B275" s="11"/>
      <c r="C275" s="11"/>
      <c r="D275" s="11"/>
      <c r="E275" s="12"/>
      <c r="F275" s="12"/>
      <c r="G275" s="11"/>
      <c r="H275" s="11"/>
      <c r="I275" s="11"/>
      <c r="J275" s="12"/>
      <c r="K275" s="132"/>
      <c r="L275" s="179"/>
      <c r="M275" s="179"/>
      <c r="N275" s="180"/>
      <c r="O275" s="133"/>
      <c r="P275" s="133"/>
      <c r="Q275" s="13"/>
      <c r="R275" s="13"/>
      <c r="S275" s="13"/>
    </row>
    <row r="276" spans="1:21" s="20" customFormat="1" ht="11.25" customHeight="1" x14ac:dyDescent="0.25">
      <c r="A276" s="17" t="s">
        <v>72</v>
      </c>
      <c r="B276" s="18"/>
      <c r="C276" s="18"/>
      <c r="D276" s="18"/>
      <c r="E276" s="16"/>
      <c r="F276" s="16"/>
      <c r="G276" s="18">
        <v>48380.711629999802</v>
      </c>
      <c r="H276" s="18">
        <v>19815.436809999985</v>
      </c>
      <c r="I276" s="18">
        <v>19675.51556999993</v>
      </c>
      <c r="J276" s="16">
        <v>-0.70612241022838873</v>
      </c>
      <c r="K276" s="212"/>
      <c r="L276" s="167"/>
      <c r="M276" s="167"/>
      <c r="N276" s="167"/>
      <c r="O276" s="139"/>
      <c r="P276" s="139"/>
      <c r="Q276" s="139"/>
      <c r="R276" s="139"/>
      <c r="S276" s="139"/>
      <c r="T276" s="139"/>
    </row>
    <row r="277" spans="1:21" ht="15" x14ac:dyDescent="0.2">
      <c r="A277" s="86"/>
      <c r="B277" s="92"/>
      <c r="C277" s="92"/>
      <c r="D277" s="92"/>
      <c r="E277" s="92"/>
      <c r="F277" s="92"/>
      <c r="G277" s="92"/>
      <c r="H277" s="92"/>
      <c r="I277" s="92"/>
      <c r="J277" s="86"/>
      <c r="K277" s="132"/>
      <c r="L277" s="182"/>
      <c r="M277" s="181"/>
      <c r="N277" s="181"/>
      <c r="O277" s="131"/>
      <c r="P277" s="131"/>
      <c r="Q277" s="131"/>
      <c r="R277" s="131"/>
      <c r="S277" s="131"/>
      <c r="T277" s="131"/>
    </row>
    <row r="278" spans="1:21" ht="15" x14ac:dyDescent="0.2">
      <c r="A278" s="9" t="s">
        <v>423</v>
      </c>
      <c r="B278" s="9"/>
      <c r="C278" s="9"/>
      <c r="D278" s="9"/>
      <c r="E278" s="9"/>
      <c r="F278" s="9"/>
      <c r="G278" s="9"/>
      <c r="H278" s="9"/>
      <c r="I278" s="9"/>
      <c r="J278" s="9"/>
      <c r="K278" s="132"/>
      <c r="L278" s="182"/>
      <c r="M278" s="181"/>
      <c r="N278" s="181"/>
      <c r="O278" s="131"/>
      <c r="P278" s="131"/>
      <c r="Q278" s="131"/>
      <c r="R278" s="131"/>
      <c r="S278" s="131"/>
      <c r="T278" s="131"/>
    </row>
    <row r="279" spans="1:21" ht="15" x14ac:dyDescent="0.2">
      <c r="A279" s="9" t="s">
        <v>415</v>
      </c>
      <c r="B279" s="9"/>
      <c r="C279" s="9"/>
      <c r="D279" s="9"/>
      <c r="E279" s="9"/>
      <c r="F279" s="9"/>
      <c r="G279" s="9"/>
      <c r="H279" s="9"/>
      <c r="I279" s="9"/>
      <c r="J279" s="9"/>
      <c r="K279" s="132"/>
      <c r="L279" s="182"/>
      <c r="M279" s="181"/>
      <c r="N279" s="181"/>
      <c r="O279" s="131"/>
      <c r="P279" s="131"/>
      <c r="Q279" s="131"/>
      <c r="R279" s="131"/>
      <c r="S279" s="131"/>
      <c r="T279" s="131"/>
    </row>
    <row r="280" spans="1:21" ht="20.100000000000001" customHeight="1" x14ac:dyDescent="0.25">
      <c r="A280" s="380" t="s">
        <v>200</v>
      </c>
      <c r="B280" s="380"/>
      <c r="C280" s="380"/>
      <c r="D280" s="380"/>
      <c r="E280" s="380"/>
      <c r="F280" s="380"/>
      <c r="G280" s="380"/>
      <c r="H280" s="380"/>
      <c r="I280" s="380"/>
      <c r="J280" s="380"/>
      <c r="K280" s="132"/>
      <c r="L280" s="182"/>
      <c r="M280" s="181"/>
      <c r="N280" s="181"/>
      <c r="O280" s="131"/>
      <c r="P280" s="131"/>
      <c r="Q280" s="131"/>
      <c r="R280" s="131"/>
      <c r="S280" s="131"/>
      <c r="T280" s="131"/>
    </row>
    <row r="281" spans="1:21" ht="20.100000000000001" customHeight="1" x14ac:dyDescent="0.25">
      <c r="A281" s="381" t="s">
        <v>161</v>
      </c>
      <c r="B281" s="381"/>
      <c r="C281" s="381"/>
      <c r="D281" s="381"/>
      <c r="E281" s="381"/>
      <c r="F281" s="381"/>
      <c r="G281" s="381"/>
      <c r="H281" s="381"/>
      <c r="I281" s="381"/>
      <c r="J281" s="381"/>
      <c r="K281" s="132"/>
      <c r="L281" s="182"/>
      <c r="S281" s="131"/>
      <c r="T281" s="131"/>
    </row>
    <row r="282" spans="1:21" s="20" customFormat="1" ht="15.6" x14ac:dyDescent="0.25">
      <c r="A282" s="17"/>
      <c r="B282" s="382" t="s">
        <v>101</v>
      </c>
      <c r="C282" s="382"/>
      <c r="D282" s="382"/>
      <c r="E282" s="382"/>
      <c r="F282" s="334"/>
      <c r="G282" s="382" t="s">
        <v>434</v>
      </c>
      <c r="H282" s="382"/>
      <c r="I282" s="382"/>
      <c r="J282" s="382"/>
      <c r="K282" s="138"/>
      <c r="L282" s="26"/>
      <c r="S282" s="139"/>
      <c r="T282" s="139"/>
    </row>
    <row r="283" spans="1:21" s="20" customFormat="1" ht="15.6" x14ac:dyDescent="0.25">
      <c r="A283" s="17" t="s">
        <v>259</v>
      </c>
      <c r="B283" s="385">
        <v>2018</v>
      </c>
      <c r="C283" s="383" t="s">
        <v>507</v>
      </c>
      <c r="D283" s="383"/>
      <c r="E283" s="383"/>
      <c r="F283" s="334"/>
      <c r="G283" s="385">
        <v>2018</v>
      </c>
      <c r="H283" s="383" t="s">
        <v>507</v>
      </c>
      <c r="I283" s="383"/>
      <c r="J283" s="383"/>
      <c r="K283" s="138"/>
      <c r="L283" s="26"/>
      <c r="M283" s="26"/>
      <c r="N283" s="22"/>
      <c r="O283" s="22"/>
      <c r="P283" s="22"/>
      <c r="S283" s="139"/>
      <c r="T283" s="139"/>
    </row>
    <row r="284" spans="1:21" s="20" customFormat="1" ht="13.2" x14ac:dyDescent="0.25">
      <c r="A284" s="125"/>
      <c r="B284" s="388"/>
      <c r="C284" s="263">
        <v>2018</v>
      </c>
      <c r="D284" s="263">
        <v>2019</v>
      </c>
      <c r="E284" s="335" t="s">
        <v>519</v>
      </c>
      <c r="F284" s="127"/>
      <c r="G284" s="388"/>
      <c r="H284" s="263">
        <v>2018</v>
      </c>
      <c r="I284" s="263">
        <v>2019</v>
      </c>
      <c r="J284" s="335" t="s">
        <v>519</v>
      </c>
      <c r="L284" s="26"/>
      <c r="M284" s="113"/>
      <c r="N284" s="253"/>
      <c r="O284" s="253"/>
      <c r="P284" s="253"/>
    </row>
    <row r="285" spans="1:21" ht="13.2" x14ac:dyDescent="0.25">
      <c r="A285" s="9"/>
      <c r="B285" s="11"/>
      <c r="C285" s="11"/>
      <c r="D285" s="11"/>
      <c r="E285" s="12"/>
      <c r="F285" s="12"/>
      <c r="G285" s="11"/>
      <c r="H285" s="11"/>
      <c r="I285" s="11"/>
      <c r="J285" s="12"/>
      <c r="L285" s="280"/>
      <c r="M285" s="280"/>
      <c r="N285" s="253"/>
      <c r="O285" s="253"/>
      <c r="P285" s="253"/>
    </row>
    <row r="286" spans="1:21" s="20" customFormat="1" ht="15" customHeight="1" x14ac:dyDescent="0.25">
      <c r="A286" s="17" t="s">
        <v>256</v>
      </c>
      <c r="B286" s="18"/>
      <c r="C286" s="18"/>
      <c r="D286" s="18"/>
      <c r="E286" s="16"/>
      <c r="F286" s="16"/>
      <c r="G286" s="18">
        <v>430523</v>
      </c>
      <c r="H286" s="18">
        <v>188527</v>
      </c>
      <c r="I286" s="18">
        <v>199335</v>
      </c>
      <c r="J286" s="16">
        <v>5.7328658494539155</v>
      </c>
      <c r="L286" s="26"/>
      <c r="M286" s="26"/>
      <c r="N286" s="22"/>
      <c r="O286" s="22"/>
      <c r="P286" s="22"/>
    </row>
    <row r="287" spans="1:21" ht="13.2" x14ac:dyDescent="0.25">
      <c r="A287" s="17"/>
      <c r="B287" s="11"/>
      <c r="C287" s="11"/>
      <c r="D287" s="11"/>
      <c r="E287" s="12"/>
      <c r="F287" s="12"/>
      <c r="G287" s="11"/>
      <c r="H287" s="11"/>
      <c r="I287" s="11"/>
      <c r="J287" s="12"/>
      <c r="L287" s="280"/>
      <c r="M287" s="280"/>
      <c r="N287" s="253"/>
      <c r="O287" s="253"/>
      <c r="P287" s="253"/>
    </row>
    <row r="288" spans="1:21" s="20" customFormat="1" ht="14.25" customHeight="1" x14ac:dyDescent="0.25">
      <c r="A288" s="17" t="s">
        <v>74</v>
      </c>
      <c r="B288" s="18">
        <v>5982765.7889299998</v>
      </c>
      <c r="C288" s="18">
        <v>2560401.6104299994</v>
      </c>
      <c r="D288" s="18">
        <v>2418056.9449999998</v>
      </c>
      <c r="E288" s="16">
        <v>-5.5594663294284601</v>
      </c>
      <c r="F288" s="18"/>
      <c r="G288" s="18">
        <v>395863.11551999993</v>
      </c>
      <c r="H288" s="18">
        <v>173771.06748</v>
      </c>
      <c r="I288" s="18">
        <v>181368.71188999995</v>
      </c>
      <c r="J288" s="16">
        <v>4.3722148457621586</v>
      </c>
      <c r="L288" s="26"/>
      <c r="M288" s="26"/>
      <c r="N288" s="22"/>
      <c r="O288" s="22"/>
      <c r="P288" s="22"/>
    </row>
    <row r="289" spans="1:16" ht="11.25" customHeight="1" x14ac:dyDescent="0.25">
      <c r="A289" s="9" t="s">
        <v>358</v>
      </c>
      <c r="B289" s="11">
        <v>78396.827999999994</v>
      </c>
      <c r="C289" s="11">
        <v>17067.3</v>
      </c>
      <c r="D289" s="11">
        <v>0</v>
      </c>
      <c r="E289" s="12" t="s">
        <v>522</v>
      </c>
      <c r="F289" s="12"/>
      <c r="G289" s="11">
        <v>4810.02988</v>
      </c>
      <c r="H289" s="11">
        <v>976.85599999999999</v>
      </c>
      <c r="I289" s="11">
        <v>0</v>
      </c>
      <c r="J289" s="12" t="s">
        <v>522</v>
      </c>
      <c r="L289" s="207"/>
      <c r="M289" s="253"/>
      <c r="N289" s="253"/>
      <c r="O289" s="253"/>
      <c r="P289" s="253"/>
    </row>
    <row r="290" spans="1:16" ht="11.25" customHeight="1" x14ac:dyDescent="0.25">
      <c r="A290" s="9" t="s">
        <v>89</v>
      </c>
      <c r="B290" s="11">
        <v>5904368.9609300001</v>
      </c>
      <c r="C290" s="11">
        <v>2543334.3104299996</v>
      </c>
      <c r="D290" s="11">
        <v>2418056.9449999998</v>
      </c>
      <c r="E290" s="12">
        <v>-4.9257136553479342</v>
      </c>
      <c r="F290" s="12"/>
      <c r="G290" s="11">
        <v>391053.08563999995</v>
      </c>
      <c r="H290" s="11">
        <v>172794.21148</v>
      </c>
      <c r="I290" s="11">
        <v>181368.71188999995</v>
      </c>
      <c r="J290" s="12">
        <v>4.9622613723911684</v>
      </c>
      <c r="L290" s="113"/>
      <c r="M290" s="279"/>
      <c r="N290" s="279"/>
      <c r="O290" s="253"/>
      <c r="P290" s="253"/>
    </row>
    <row r="291" spans="1:16" s="284" customFormat="1" ht="13.2" x14ac:dyDescent="0.25">
      <c r="A291" s="281" t="s">
        <v>378</v>
      </c>
      <c r="B291" s="282"/>
      <c r="C291" s="282"/>
      <c r="D291" s="282"/>
      <c r="E291" s="283"/>
      <c r="F291" s="283"/>
      <c r="G291" s="282">
        <v>28128.575190000003</v>
      </c>
      <c r="H291" s="282">
        <v>11882.16461</v>
      </c>
      <c r="I291" s="282">
        <v>15307.980380000003</v>
      </c>
      <c r="J291" s="283">
        <v>28.831579787380207</v>
      </c>
      <c r="L291" s="285"/>
      <c r="M291" s="286"/>
      <c r="N291" s="286"/>
      <c r="O291" s="286"/>
      <c r="P291" s="286"/>
    </row>
    <row r="292" spans="1:16" s="290" customFormat="1" ht="11.25" customHeight="1" x14ac:dyDescent="0.25">
      <c r="A292" s="287" t="s">
        <v>358</v>
      </c>
      <c r="B292" s="288"/>
      <c r="C292" s="288"/>
      <c r="D292" s="288"/>
      <c r="E292" s="289"/>
      <c r="F292" s="289"/>
      <c r="G292" s="288">
        <v>25073.445760000002</v>
      </c>
      <c r="H292" s="288">
        <v>10133.1844</v>
      </c>
      <c r="I292" s="288">
        <v>14761.791180000002</v>
      </c>
      <c r="J292" s="289">
        <v>45.677711934266227</v>
      </c>
      <c r="L292" s="291"/>
      <c r="M292" s="292"/>
      <c r="N292" s="293"/>
      <c r="O292" s="293"/>
    </row>
    <row r="293" spans="1:16" s="290" customFormat="1" ht="11.25" customHeight="1" x14ac:dyDescent="0.25">
      <c r="A293" s="287" t="s">
        <v>89</v>
      </c>
      <c r="B293" s="288"/>
      <c r="C293" s="288"/>
      <c r="D293" s="288"/>
      <c r="E293" s="289"/>
      <c r="F293" s="289"/>
      <c r="G293" s="288">
        <v>3055.12943</v>
      </c>
      <c r="H293" s="288">
        <v>1748.9802099999999</v>
      </c>
      <c r="I293" s="288">
        <v>546.18920000000003</v>
      </c>
      <c r="J293" s="289">
        <v>-68.770990267522805</v>
      </c>
      <c r="L293" s="291"/>
      <c r="M293" s="292"/>
      <c r="N293" s="293"/>
      <c r="O293" s="293"/>
      <c r="P293" s="294"/>
    </row>
    <row r="294" spans="1:16" s="20" customFormat="1" ht="11.25" customHeight="1" x14ac:dyDescent="0.2">
      <c r="A294" s="17" t="s">
        <v>75</v>
      </c>
      <c r="B294" s="18"/>
      <c r="C294" s="18"/>
      <c r="D294" s="18"/>
      <c r="E294" s="16" t="s">
        <v>522</v>
      </c>
      <c r="F294" s="16"/>
      <c r="G294" s="18">
        <v>6531.3092900000629</v>
      </c>
      <c r="H294" s="18">
        <v>2873.767909999995</v>
      </c>
      <c r="I294" s="18">
        <v>2658.3077300000587</v>
      </c>
      <c r="J294" s="16">
        <v>-7.4974801983900221</v>
      </c>
      <c r="L294" s="184"/>
      <c r="M294" s="173"/>
      <c r="N294" s="173"/>
      <c r="O294" s="185"/>
    </row>
    <row r="295" spans="1:16" ht="11.25" customHeight="1" x14ac:dyDescent="0.2">
      <c r="A295" s="9"/>
      <c r="B295" s="11"/>
      <c r="C295" s="11"/>
      <c r="D295" s="11"/>
      <c r="E295" s="12"/>
      <c r="F295" s="12"/>
      <c r="G295" s="11"/>
      <c r="H295" s="11"/>
      <c r="I295" s="11"/>
      <c r="J295" s="12"/>
      <c r="L295" s="177"/>
    </row>
    <row r="296" spans="1:16" s="20" customFormat="1" ht="11.25" customHeight="1" x14ac:dyDescent="0.2">
      <c r="A296" s="17" t="s">
        <v>257</v>
      </c>
      <c r="B296" s="18"/>
      <c r="C296" s="18"/>
      <c r="D296" s="18"/>
      <c r="E296" s="12" t="s">
        <v>522</v>
      </c>
      <c r="F296" s="16"/>
      <c r="G296" s="18">
        <v>5890359</v>
      </c>
      <c r="H296" s="18">
        <v>2306194</v>
      </c>
      <c r="I296" s="18">
        <v>2133261</v>
      </c>
      <c r="J296" s="16">
        <v>-7.4986319451008825</v>
      </c>
      <c r="L296" s="184"/>
      <c r="M296" s="173"/>
      <c r="N296" s="173"/>
    </row>
    <row r="297" spans="1:16" ht="11.25" customHeight="1" x14ac:dyDescent="0.2">
      <c r="A297" s="9"/>
      <c r="B297" s="11"/>
      <c r="C297" s="11"/>
      <c r="D297" s="11"/>
      <c r="E297" s="12"/>
      <c r="F297" s="12"/>
      <c r="G297" s="11"/>
      <c r="H297" s="11"/>
      <c r="I297" s="11"/>
      <c r="J297" s="12"/>
    </row>
    <row r="298" spans="1:16" s="20" customFormat="1" x14ac:dyDescent="0.2">
      <c r="A298" s="17" t="s">
        <v>76</v>
      </c>
      <c r="B298" s="18">
        <v>4688596.8167160004</v>
      </c>
      <c r="C298" s="18">
        <v>1882385.3049999999</v>
      </c>
      <c r="D298" s="18">
        <v>1973441.233</v>
      </c>
      <c r="E298" s="16">
        <v>4.8372630065766486</v>
      </c>
      <c r="F298" s="16"/>
      <c r="G298" s="18">
        <v>3667118.1915400005</v>
      </c>
      <c r="H298" s="18">
        <v>1460209.48013</v>
      </c>
      <c r="I298" s="18">
        <v>1285367.2400900004</v>
      </c>
      <c r="J298" s="16">
        <v>-11.973777900992246</v>
      </c>
      <c r="L298" s="175"/>
      <c r="M298" s="173"/>
      <c r="N298" s="173"/>
      <c r="O298" s="185"/>
      <c r="P298" s="185"/>
    </row>
    <row r="299" spans="1:16" ht="13.2" x14ac:dyDescent="0.25">
      <c r="A299" s="9" t="s">
        <v>285</v>
      </c>
      <c r="B299" s="11">
        <v>487816.32299999997</v>
      </c>
      <c r="C299" s="11">
        <v>205937.86300000001</v>
      </c>
      <c r="D299" s="11">
        <v>190998.72700000001</v>
      </c>
      <c r="E299" s="12">
        <v>-7.2541958930592614</v>
      </c>
      <c r="F299" s="12"/>
      <c r="G299" s="11">
        <v>409806.68853999994</v>
      </c>
      <c r="H299" s="11">
        <v>169906.58663999999</v>
      </c>
      <c r="I299" s="11">
        <v>139167.89937000003</v>
      </c>
      <c r="J299" s="12">
        <v>-18.091521863792977</v>
      </c>
      <c r="L299" s="277"/>
      <c r="M299" s="277"/>
      <c r="N299" s="278"/>
    </row>
    <row r="300" spans="1:16" ht="13.2" x14ac:dyDescent="0.25">
      <c r="A300" s="9" t="s">
        <v>286</v>
      </c>
      <c r="B300" s="11">
        <v>0</v>
      </c>
      <c r="C300" s="11">
        <v>0</v>
      </c>
      <c r="D300" s="11">
        <v>0</v>
      </c>
      <c r="E300" s="12" t="s">
        <v>522</v>
      </c>
      <c r="F300" s="12"/>
      <c r="G300" s="11">
        <v>0</v>
      </c>
      <c r="H300" s="11">
        <v>0</v>
      </c>
      <c r="I300" s="11">
        <v>0</v>
      </c>
      <c r="J300" s="12" t="s">
        <v>522</v>
      </c>
      <c r="L300" s="277"/>
      <c r="M300" s="277"/>
      <c r="N300" s="278"/>
    </row>
    <row r="301" spans="1:16" ht="13.2" x14ac:dyDescent="0.25">
      <c r="A301" s="9" t="s">
        <v>416</v>
      </c>
      <c r="B301" s="11">
        <v>2005899.8307640001</v>
      </c>
      <c r="C301" s="11">
        <v>825067.15099999995</v>
      </c>
      <c r="D301" s="11">
        <v>826786.58</v>
      </c>
      <c r="E301" s="12">
        <v>0.20839867372201581</v>
      </c>
      <c r="F301" s="12"/>
      <c r="G301" s="11">
        <v>1647096.2715300007</v>
      </c>
      <c r="H301" s="11">
        <v>670925.54372999992</v>
      </c>
      <c r="I301" s="11">
        <v>543038.4880700002</v>
      </c>
      <c r="J301" s="12">
        <v>-19.061288820368006</v>
      </c>
      <c r="L301" s="277"/>
      <c r="M301" s="277"/>
      <c r="N301" s="278"/>
    </row>
    <row r="302" spans="1:16" ht="13.2" x14ac:dyDescent="0.25">
      <c r="A302" s="9" t="s">
        <v>417</v>
      </c>
      <c r="B302" s="11">
        <v>2194880.6629520003</v>
      </c>
      <c r="C302" s="11">
        <v>851380.29099999997</v>
      </c>
      <c r="D302" s="11">
        <v>955655.92599999998</v>
      </c>
      <c r="E302" s="12">
        <v>12.247832854754222</v>
      </c>
      <c r="F302" s="12"/>
      <c r="G302" s="11">
        <v>1610213.6428699996</v>
      </c>
      <c r="H302" s="11">
        <v>619375.76116000023</v>
      </c>
      <c r="I302" s="11">
        <v>603159.41793000023</v>
      </c>
      <c r="J302" s="12">
        <v>-2.6181753059934323</v>
      </c>
      <c r="L302" s="277"/>
      <c r="M302" s="277"/>
      <c r="N302" s="278"/>
    </row>
    <row r="303" spans="1:16" x14ac:dyDescent="0.2">
      <c r="A303" s="9" t="s">
        <v>341</v>
      </c>
      <c r="B303" s="11">
        <v>17.974</v>
      </c>
      <c r="C303" s="11">
        <v>17.974</v>
      </c>
      <c r="D303" s="11">
        <v>2.5449999999999999</v>
      </c>
      <c r="E303" s="12">
        <v>-85.840658729275617</v>
      </c>
      <c r="F303" s="12"/>
      <c r="G303" s="11">
        <v>1.5886</v>
      </c>
      <c r="H303" s="11">
        <v>1.5886</v>
      </c>
      <c r="I303" s="11">
        <v>1.43472</v>
      </c>
      <c r="J303" s="12">
        <v>-9.6865164295606263</v>
      </c>
      <c r="L303" s="176"/>
      <c r="N303" s="177"/>
    </row>
    <row r="304" spans="1:16" x14ac:dyDescent="0.2">
      <c r="A304" s="9"/>
      <c r="B304" s="11"/>
      <c r="C304" s="11"/>
      <c r="D304" s="11"/>
      <c r="E304" s="12"/>
      <c r="F304" s="12"/>
      <c r="G304" s="11"/>
      <c r="H304" s="11"/>
      <c r="I304" s="11"/>
      <c r="J304" s="12"/>
      <c r="L304" s="176"/>
    </row>
    <row r="305" spans="1:15" s="20" customFormat="1" ht="13.2" x14ac:dyDescent="0.25">
      <c r="A305" s="17" t="s">
        <v>418</v>
      </c>
      <c r="B305" s="18"/>
      <c r="C305" s="18"/>
      <c r="D305" s="18"/>
      <c r="E305" s="16" t="s">
        <v>522</v>
      </c>
      <c r="F305" s="16"/>
      <c r="G305" s="18">
        <v>946766.91929999972</v>
      </c>
      <c r="H305" s="18">
        <v>365369.49694999988</v>
      </c>
      <c r="I305" s="18">
        <v>364267.92766999989</v>
      </c>
      <c r="J305" s="16">
        <v>-0.30149459360882247</v>
      </c>
      <c r="L305" s="167"/>
      <c r="M305" s="167"/>
      <c r="N305" s="167"/>
    </row>
    <row r="306" spans="1:15" x14ac:dyDescent="0.2">
      <c r="A306" s="9" t="s">
        <v>287</v>
      </c>
      <c r="B306" s="11"/>
      <c r="C306" s="11"/>
      <c r="D306" s="11"/>
      <c r="E306" s="12"/>
      <c r="F306" s="12"/>
      <c r="G306" s="11">
        <v>941460.41838999977</v>
      </c>
      <c r="H306" s="11">
        <v>363316.89848999993</v>
      </c>
      <c r="I306" s="11">
        <v>362032.42425999988</v>
      </c>
      <c r="J306" s="12">
        <v>-0.35354100933331267</v>
      </c>
      <c r="L306" s="176"/>
    </row>
    <row r="307" spans="1:15" x14ac:dyDescent="0.2">
      <c r="A307" s="9" t="s">
        <v>288</v>
      </c>
      <c r="B307" s="11"/>
      <c r="C307" s="11"/>
      <c r="D307" s="11"/>
      <c r="E307" s="12"/>
      <c r="F307" s="12"/>
      <c r="G307" s="11">
        <v>3801.6823299999996</v>
      </c>
      <c r="H307" s="11">
        <v>1341.5686199999998</v>
      </c>
      <c r="I307" s="11">
        <v>1029.00386</v>
      </c>
      <c r="J307" s="12">
        <v>-23.298454908702297</v>
      </c>
      <c r="L307" s="176"/>
    </row>
    <row r="308" spans="1:15" x14ac:dyDescent="0.2">
      <c r="A308" s="9" t="s">
        <v>90</v>
      </c>
      <c r="B308" s="11"/>
      <c r="C308" s="11"/>
      <c r="D308" s="11"/>
      <c r="E308" s="12" t="s">
        <v>522</v>
      </c>
      <c r="F308" s="12"/>
      <c r="G308" s="11">
        <v>1504.8185799999999</v>
      </c>
      <c r="H308" s="11">
        <v>711.02984000000004</v>
      </c>
      <c r="I308" s="11">
        <v>1206.49955</v>
      </c>
      <c r="J308" s="12">
        <v>69.683391909402843</v>
      </c>
      <c r="L308" s="176"/>
    </row>
    <row r="309" spans="1:15" ht="13.2" x14ac:dyDescent="0.25">
      <c r="A309" s="9"/>
      <c r="B309" s="11"/>
      <c r="C309" s="11"/>
      <c r="D309" s="11"/>
      <c r="E309" s="12"/>
      <c r="F309" s="12"/>
      <c r="G309" s="11"/>
      <c r="H309" s="11"/>
      <c r="I309" s="11"/>
      <c r="J309" s="12"/>
      <c r="L309" s="176"/>
      <c r="M309" s="169"/>
      <c r="N309" s="169"/>
      <c r="O309" s="253"/>
    </row>
    <row r="310" spans="1:15" s="20" customFormat="1" x14ac:dyDescent="0.2">
      <c r="A310" s="17" t="s">
        <v>363</v>
      </c>
      <c r="B310" s="18"/>
      <c r="C310" s="18"/>
      <c r="D310" s="18"/>
      <c r="E310" s="16" t="s">
        <v>522</v>
      </c>
      <c r="F310" s="16"/>
      <c r="G310" s="18">
        <v>1228870.1548899999</v>
      </c>
      <c r="H310" s="18">
        <v>463390.98589999997</v>
      </c>
      <c r="I310" s="18">
        <v>465895.60358</v>
      </c>
      <c r="J310" s="16">
        <v>0.54049771277608727</v>
      </c>
      <c r="L310" s="175"/>
      <c r="M310" s="173"/>
      <c r="N310" s="173"/>
    </row>
    <row r="311" spans="1:15" x14ac:dyDescent="0.2">
      <c r="A311" s="9" t="s">
        <v>364</v>
      </c>
      <c r="B311" s="11"/>
      <c r="C311" s="11"/>
      <c r="D311" s="11"/>
      <c r="E311" s="12"/>
      <c r="F311" s="12"/>
      <c r="G311" s="11">
        <v>275239.50549999997</v>
      </c>
      <c r="H311" s="11">
        <v>114479.51578000002</v>
      </c>
      <c r="I311" s="11">
        <v>111274.07362999998</v>
      </c>
      <c r="J311" s="12">
        <v>-2.8000137213718261</v>
      </c>
      <c r="L311" s="176"/>
      <c r="O311" s="13"/>
    </row>
    <row r="312" spans="1:15" x14ac:dyDescent="0.2">
      <c r="A312" s="9" t="s">
        <v>365</v>
      </c>
      <c r="B312" s="11"/>
      <c r="C312" s="11"/>
      <c r="D312" s="11"/>
      <c r="E312" s="12"/>
      <c r="F312" s="12"/>
      <c r="G312" s="11">
        <v>437752.50272000011</v>
      </c>
      <c r="H312" s="11">
        <v>152503.88671000002</v>
      </c>
      <c r="I312" s="11">
        <v>157257.41134999998</v>
      </c>
      <c r="J312" s="12">
        <v>3.1169858962606156</v>
      </c>
      <c r="L312" s="176"/>
    </row>
    <row r="313" spans="1:15" x14ac:dyDescent="0.2">
      <c r="A313" s="9" t="s">
        <v>340</v>
      </c>
      <c r="B313" s="11"/>
      <c r="C313" s="11"/>
      <c r="D313" s="11"/>
      <c r="E313" s="12"/>
      <c r="F313" s="12"/>
      <c r="G313" s="11">
        <v>515878.14666999981</v>
      </c>
      <c r="H313" s="11">
        <v>196407.58340999999</v>
      </c>
      <c r="I313" s="11">
        <v>197364.11860000002</v>
      </c>
      <c r="J313" s="12">
        <v>0.48701540612272254</v>
      </c>
      <c r="L313" s="176"/>
    </row>
    <row r="314" spans="1:15" s="20" customFormat="1" x14ac:dyDescent="0.2">
      <c r="A314" s="17" t="s">
        <v>11</v>
      </c>
      <c r="B314" s="18">
        <v>63775.440499999997</v>
      </c>
      <c r="C314" s="18">
        <v>25216.742999999999</v>
      </c>
      <c r="D314" s="18">
        <v>22591.116999999998</v>
      </c>
      <c r="E314" s="16">
        <v>-10.41223285655883</v>
      </c>
      <c r="F314" s="16"/>
      <c r="G314" s="18">
        <v>37164.156330000005</v>
      </c>
      <c r="H314" s="18">
        <v>13342.116110000001</v>
      </c>
      <c r="I314" s="18">
        <v>13370.988589999999</v>
      </c>
      <c r="J314" s="16">
        <v>0.2164010548398636</v>
      </c>
      <c r="L314" s="175"/>
      <c r="M314" s="173"/>
      <c r="N314" s="173"/>
    </row>
    <row r="315" spans="1:15" s="20" customFormat="1" ht="13.2" x14ac:dyDescent="0.25">
      <c r="A315" s="17" t="s">
        <v>75</v>
      </c>
      <c r="B315" s="18"/>
      <c r="C315" s="18"/>
      <c r="D315" s="18"/>
      <c r="E315" s="16" t="s">
        <v>522</v>
      </c>
      <c r="F315" s="16"/>
      <c r="G315" s="18">
        <v>10439.577940000221</v>
      </c>
      <c r="H315" s="18">
        <v>3881.9209100003354</v>
      </c>
      <c r="I315" s="18">
        <v>4359.2400699993595</v>
      </c>
      <c r="J315" s="16">
        <v>12.295952727150834</v>
      </c>
      <c r="L315" s="167"/>
      <c r="M315" s="173"/>
      <c r="N315" s="173"/>
    </row>
    <row r="316" spans="1:15" x14ac:dyDescent="0.2">
      <c r="A316" s="86"/>
      <c r="B316" s="92"/>
      <c r="C316" s="92"/>
      <c r="D316" s="92"/>
      <c r="E316" s="92"/>
      <c r="F316" s="92"/>
      <c r="G316" s="92"/>
      <c r="H316" s="92"/>
      <c r="I316" s="92"/>
      <c r="J316" s="92"/>
      <c r="L316" s="176"/>
    </row>
    <row r="317" spans="1:15" x14ac:dyDescent="0.2">
      <c r="A317" s="9" t="s">
        <v>423</v>
      </c>
      <c r="B317" s="9"/>
      <c r="C317" s="9"/>
      <c r="D317" s="9"/>
      <c r="E317" s="9"/>
      <c r="F317" s="9"/>
      <c r="G317" s="9"/>
      <c r="H317" s="9"/>
      <c r="I317" s="9"/>
      <c r="J317" s="9"/>
      <c r="L317" s="176"/>
    </row>
    <row r="318" spans="1:15" x14ac:dyDescent="0.2">
      <c r="A318" s="9" t="s">
        <v>379</v>
      </c>
      <c r="B318" s="9"/>
      <c r="C318" s="9"/>
      <c r="D318" s="9"/>
      <c r="E318" s="9"/>
      <c r="F318" s="9"/>
      <c r="G318" s="9"/>
      <c r="H318" s="9"/>
      <c r="I318" s="9"/>
      <c r="J318" s="9"/>
      <c r="L318" s="176"/>
    </row>
    <row r="319" spans="1:15" ht="20.100000000000001" customHeight="1" x14ac:dyDescent="0.25">
      <c r="A319" s="380" t="s">
        <v>201</v>
      </c>
      <c r="B319" s="380"/>
      <c r="C319" s="380"/>
      <c r="D319" s="380"/>
      <c r="E319" s="380"/>
      <c r="F319" s="380"/>
      <c r="G319" s="380"/>
      <c r="H319" s="380"/>
      <c r="I319" s="380"/>
      <c r="J319" s="380"/>
      <c r="L319" s="176"/>
    </row>
    <row r="320" spans="1:15" ht="20.100000000000001" customHeight="1" x14ac:dyDescent="0.25">
      <c r="A320" s="381" t="s">
        <v>282</v>
      </c>
      <c r="B320" s="381"/>
      <c r="C320" s="381"/>
      <c r="D320" s="381"/>
      <c r="E320" s="381"/>
      <c r="F320" s="381"/>
      <c r="G320" s="381"/>
      <c r="H320" s="381"/>
      <c r="I320" s="381"/>
      <c r="J320" s="381"/>
      <c r="L320" s="176"/>
      <c r="M320" s="177"/>
      <c r="N320" s="177"/>
    </row>
    <row r="321" spans="1:15" s="20" customFormat="1" ht="13.2" x14ac:dyDescent="0.25">
      <c r="A321" s="17"/>
      <c r="B321" s="382" t="s">
        <v>101</v>
      </c>
      <c r="C321" s="382"/>
      <c r="D321" s="382"/>
      <c r="E321" s="382"/>
      <c r="F321" s="334"/>
      <c r="G321" s="382" t="s">
        <v>434</v>
      </c>
      <c r="H321" s="382"/>
      <c r="I321" s="382"/>
      <c r="J321" s="382"/>
      <c r="K321" s="93"/>
      <c r="L321" s="167"/>
      <c r="M321" s="167"/>
      <c r="N321" s="167"/>
      <c r="O321" s="93"/>
    </row>
    <row r="322" spans="1:15" s="20" customFormat="1" ht="13.2" x14ac:dyDescent="0.25">
      <c r="A322" s="17" t="s">
        <v>259</v>
      </c>
      <c r="B322" s="385">
        <v>2018</v>
      </c>
      <c r="C322" s="383" t="s">
        <v>507</v>
      </c>
      <c r="D322" s="383"/>
      <c r="E322" s="383"/>
      <c r="F322" s="334"/>
      <c r="G322" s="385">
        <v>2018</v>
      </c>
      <c r="H322" s="383" t="s">
        <v>507</v>
      </c>
      <c r="I322" s="383"/>
      <c r="J322" s="383"/>
      <c r="K322" s="93"/>
      <c r="L322" s="167"/>
      <c r="M322" s="173"/>
      <c r="N322" s="173"/>
    </row>
    <row r="323" spans="1:15" s="20" customFormat="1" ht="13.2" x14ac:dyDescent="0.25">
      <c r="A323" s="125"/>
      <c r="B323" s="388"/>
      <c r="C323" s="263">
        <v>2018</v>
      </c>
      <c r="D323" s="263">
        <v>2019</v>
      </c>
      <c r="E323" s="335" t="s">
        <v>519</v>
      </c>
      <c r="F323" s="127"/>
      <c r="G323" s="388"/>
      <c r="H323" s="263">
        <v>2018</v>
      </c>
      <c r="I323" s="263">
        <v>2019</v>
      </c>
      <c r="J323" s="335" t="s">
        <v>519</v>
      </c>
      <c r="L323" s="167"/>
      <c r="M323" s="173"/>
      <c r="N323" s="173"/>
    </row>
    <row r="324" spans="1:15" s="20" customFormat="1" ht="13.2" x14ac:dyDescent="0.25">
      <c r="A324" s="17"/>
      <c r="B324" s="17"/>
      <c r="C324" s="262"/>
      <c r="D324" s="262"/>
      <c r="E324" s="334"/>
      <c r="F324" s="334"/>
      <c r="G324" s="17"/>
      <c r="H324" s="262"/>
      <c r="I324" s="262"/>
      <c r="J324" s="334"/>
      <c r="L324" s="167"/>
      <c r="M324" s="173"/>
      <c r="N324" s="173"/>
    </row>
    <row r="325" spans="1:15" s="20" customFormat="1" ht="13.2" x14ac:dyDescent="0.25">
      <c r="A325" s="17" t="s">
        <v>396</v>
      </c>
      <c r="B325" s="17"/>
      <c r="C325" s="262"/>
      <c r="D325" s="262"/>
      <c r="E325" s="334"/>
      <c r="F325" s="334"/>
      <c r="G325" s="18">
        <v>648721.29146000021</v>
      </c>
      <c r="H325" s="18">
        <v>274963.36729000002</v>
      </c>
      <c r="I325" s="18">
        <v>211157.88792000001</v>
      </c>
      <c r="J325" s="16">
        <v>-23.205083643998762</v>
      </c>
      <c r="L325" s="167"/>
      <c r="M325" s="173"/>
      <c r="N325" s="173"/>
    </row>
    <row r="326" spans="1:15" s="20" customFormat="1" ht="13.2" x14ac:dyDescent="0.25">
      <c r="A326" s="17"/>
      <c r="B326" s="17"/>
      <c r="C326" s="262"/>
      <c r="D326" s="262"/>
      <c r="E326" s="334"/>
      <c r="F326" s="334"/>
      <c r="G326" s="17"/>
      <c r="H326" s="262"/>
      <c r="I326" s="262"/>
      <c r="J326" s="334"/>
      <c r="L326" s="167"/>
      <c r="M326" s="173"/>
      <c r="N326" s="173"/>
    </row>
    <row r="327" spans="1:15" s="21" customFormat="1" ht="13.2" x14ac:dyDescent="0.25">
      <c r="A327" s="88" t="s">
        <v>258</v>
      </c>
      <c r="B327" s="88"/>
      <c r="C327" s="88"/>
      <c r="D327" s="88"/>
      <c r="E327" s="88"/>
      <c r="F327" s="88"/>
      <c r="G327" s="88">
        <v>630911.65417000023</v>
      </c>
      <c r="H327" s="88">
        <v>267591.62514000002</v>
      </c>
      <c r="I327" s="88">
        <v>205096.26516000001</v>
      </c>
      <c r="J327" s="16">
        <v>-23.354751833994555</v>
      </c>
      <c r="L327" s="167"/>
      <c r="M327" s="208"/>
      <c r="N327" s="208"/>
    </row>
    <row r="328" spans="1:15" ht="13.2" x14ac:dyDescent="0.25">
      <c r="A328" s="85"/>
      <c r="B328" s="90"/>
      <c r="C328" s="90"/>
      <c r="E328" s="90"/>
      <c r="F328" s="90"/>
      <c r="G328" s="90"/>
      <c r="I328" s="94"/>
      <c r="J328" s="12"/>
      <c r="L328" s="167"/>
    </row>
    <row r="329" spans="1:15" s="20" customFormat="1" ht="13.2" x14ac:dyDescent="0.25">
      <c r="A329" s="93" t="s">
        <v>180</v>
      </c>
      <c r="B329" s="21">
        <v>1326479.8392650003</v>
      </c>
      <c r="C329" s="21">
        <v>578114.13320000004</v>
      </c>
      <c r="D329" s="21">
        <v>370797.30299999996</v>
      </c>
      <c r="E329" s="16">
        <v>-35.860882530660831</v>
      </c>
      <c r="F329" s="21"/>
      <c r="G329" s="21">
        <v>551018.88323000015</v>
      </c>
      <c r="H329" s="21">
        <v>239672.38495000001</v>
      </c>
      <c r="I329" s="21">
        <v>173060.37571000002</v>
      </c>
      <c r="J329" s="16">
        <v>-27.792942959989503</v>
      </c>
      <c r="L329" s="167"/>
      <c r="M329" s="173"/>
      <c r="N329" s="173"/>
    </row>
    <row r="330" spans="1:15" ht="13.2" x14ac:dyDescent="0.25">
      <c r="A330" s="85" t="s">
        <v>181</v>
      </c>
      <c r="B330" s="90">
        <v>1610.0139999999999</v>
      </c>
      <c r="C330" s="90">
        <v>1037.4970000000001</v>
      </c>
      <c r="D330" s="90">
        <v>820.52300000000002</v>
      </c>
      <c r="E330" s="12">
        <v>-20.913217098459086</v>
      </c>
      <c r="F330" s="90"/>
      <c r="G330" s="90">
        <v>600.03180999999995</v>
      </c>
      <c r="H330" s="90">
        <v>388.55718000000007</v>
      </c>
      <c r="I330" s="90">
        <v>279.47245999999996</v>
      </c>
      <c r="J330" s="12">
        <v>-28.074302989330974</v>
      </c>
      <c r="L330" s="169"/>
    </row>
    <row r="331" spans="1:15" ht="13.2" x14ac:dyDescent="0.25">
      <c r="A331" s="85" t="s">
        <v>182</v>
      </c>
      <c r="B331" s="90">
        <v>6.0000000000000001E-3</v>
      </c>
      <c r="C331" s="90">
        <v>0</v>
      </c>
      <c r="D331" s="90">
        <v>0</v>
      </c>
      <c r="E331" s="12" t="s">
        <v>522</v>
      </c>
      <c r="F331" s="95"/>
      <c r="G331" s="90">
        <v>4.8280000000000003E-2</v>
      </c>
      <c r="H331" s="90">
        <v>0</v>
      </c>
      <c r="I331" s="90">
        <v>0</v>
      </c>
      <c r="J331" s="12" t="s">
        <v>522</v>
      </c>
      <c r="L331" s="169"/>
      <c r="M331" s="14"/>
      <c r="N331" s="14"/>
    </row>
    <row r="332" spans="1:15" x14ac:dyDescent="0.2">
      <c r="A332" s="85" t="s">
        <v>397</v>
      </c>
      <c r="B332" s="90">
        <v>195698.09400000001</v>
      </c>
      <c r="C332" s="90">
        <v>58779.1</v>
      </c>
      <c r="D332" s="90">
        <v>92235.95</v>
      </c>
      <c r="E332" s="12">
        <v>56.919636401373964</v>
      </c>
      <c r="F332" s="95"/>
      <c r="G332" s="90">
        <v>62938.293080000003</v>
      </c>
      <c r="H332" s="90">
        <v>20573.420189999997</v>
      </c>
      <c r="I332" s="90">
        <v>29698.39517</v>
      </c>
      <c r="J332" s="12">
        <v>44.353223215823533</v>
      </c>
      <c r="L332" s="177"/>
      <c r="M332" s="14"/>
      <c r="N332" s="14"/>
    </row>
    <row r="333" spans="1:15" x14ac:dyDescent="0.2">
      <c r="A333" s="85" t="s">
        <v>398</v>
      </c>
      <c r="B333" s="90">
        <v>4</v>
      </c>
      <c r="C333" s="90">
        <v>4</v>
      </c>
      <c r="D333" s="90">
        <v>3.411</v>
      </c>
      <c r="E333" s="12">
        <v>-14.724999999999994</v>
      </c>
      <c r="F333" s="95"/>
      <c r="G333" s="90">
        <v>5.9</v>
      </c>
      <c r="H333" s="90">
        <v>5.9</v>
      </c>
      <c r="I333" s="90">
        <v>11.178600000000001</v>
      </c>
      <c r="J333" s="12">
        <v>89.467796610169501</v>
      </c>
      <c r="M333" s="14"/>
      <c r="N333" s="14"/>
    </row>
    <row r="334" spans="1:15" x14ac:dyDescent="0.2">
      <c r="A334" s="85" t="s">
        <v>183</v>
      </c>
      <c r="B334" s="90">
        <v>1129167.7252650002</v>
      </c>
      <c r="C334" s="90">
        <v>518293.53620000003</v>
      </c>
      <c r="D334" s="90">
        <v>277737.41899999999</v>
      </c>
      <c r="E334" s="12">
        <v>-46.413103849161999</v>
      </c>
      <c r="F334" s="95"/>
      <c r="G334" s="90">
        <v>487474.61006000009</v>
      </c>
      <c r="H334" s="90">
        <v>218704.50758</v>
      </c>
      <c r="I334" s="90">
        <v>143071.32948000001</v>
      </c>
      <c r="J334" s="12">
        <v>-34.582359063785688</v>
      </c>
      <c r="M334" s="14"/>
      <c r="N334" s="14"/>
    </row>
    <row r="335" spans="1:15" x14ac:dyDescent="0.2">
      <c r="A335" s="85"/>
      <c r="B335" s="90"/>
      <c r="C335" s="90"/>
      <c r="D335" s="90"/>
      <c r="E335" s="12"/>
      <c r="F335" s="90"/>
      <c r="G335" s="90"/>
      <c r="H335" s="90"/>
      <c r="I335" s="96"/>
      <c r="J335" s="12"/>
      <c r="M335" s="14"/>
      <c r="N335" s="14"/>
    </row>
    <row r="336" spans="1:15" s="20" customFormat="1" ht="11.4" x14ac:dyDescent="0.2">
      <c r="A336" s="93" t="s">
        <v>329</v>
      </c>
      <c r="B336" s="21">
        <v>20087.664809299997</v>
      </c>
      <c r="C336" s="21">
        <v>8034.3947210000006</v>
      </c>
      <c r="D336" s="21">
        <v>8145.3014289000002</v>
      </c>
      <c r="E336" s="16">
        <v>1.3803990437526892</v>
      </c>
      <c r="F336" s="21"/>
      <c r="G336" s="21">
        <v>71153.061790000007</v>
      </c>
      <c r="H336" s="21">
        <v>24393.602540000007</v>
      </c>
      <c r="I336" s="21">
        <v>28458.381059999996</v>
      </c>
      <c r="J336" s="16">
        <v>16.663297326971986</v>
      </c>
      <c r="L336" s="173"/>
    </row>
    <row r="337" spans="1:14" x14ac:dyDescent="0.2">
      <c r="A337" s="85" t="s">
        <v>176</v>
      </c>
      <c r="B337" s="13">
        <v>165.59899999999999</v>
      </c>
      <c r="C337" s="95">
        <v>81.247</v>
      </c>
      <c r="D337" s="95">
        <v>13.850000000000001</v>
      </c>
      <c r="E337" s="12">
        <v>-82.953216734156342</v>
      </c>
      <c r="F337" s="13"/>
      <c r="G337" s="95">
        <v>1099.88509</v>
      </c>
      <c r="H337" s="95">
        <v>432.77476999999993</v>
      </c>
      <c r="I337" s="95">
        <v>199.16610999999997</v>
      </c>
      <c r="J337" s="12">
        <v>-53.979269632561987</v>
      </c>
      <c r="M337" s="14"/>
      <c r="N337" s="14"/>
    </row>
    <row r="338" spans="1:14" x14ac:dyDescent="0.2">
      <c r="A338" s="85" t="s">
        <v>177</v>
      </c>
      <c r="B338" s="13">
        <v>13957.694730099998</v>
      </c>
      <c r="C338" s="95">
        <v>4904.8875458000002</v>
      </c>
      <c r="D338" s="95">
        <v>5998.146882</v>
      </c>
      <c r="E338" s="12">
        <v>22.289182493819766</v>
      </c>
      <c r="F338" s="95"/>
      <c r="G338" s="95">
        <v>51444.591010000004</v>
      </c>
      <c r="H338" s="95">
        <v>16541.760390000003</v>
      </c>
      <c r="I338" s="95">
        <v>19311.938339999997</v>
      </c>
      <c r="J338" s="12">
        <v>16.746572823498582</v>
      </c>
      <c r="M338" s="14"/>
      <c r="N338" s="14"/>
    </row>
    <row r="339" spans="1:14" x14ac:dyDescent="0.2">
      <c r="A339" s="85" t="s">
        <v>178</v>
      </c>
      <c r="B339" s="13">
        <v>544.28570020000006</v>
      </c>
      <c r="C339" s="95">
        <v>220.09879620000001</v>
      </c>
      <c r="D339" s="95">
        <v>212.00423569999998</v>
      </c>
      <c r="E339" s="12">
        <v>-3.6776941263434395</v>
      </c>
      <c r="F339" s="95"/>
      <c r="G339" s="95">
        <v>7071.1718199999996</v>
      </c>
      <c r="H339" s="95">
        <v>2820.8409500000002</v>
      </c>
      <c r="I339" s="95">
        <v>2725.6660300000003</v>
      </c>
      <c r="J339" s="12">
        <v>-3.3739910078942899</v>
      </c>
      <c r="M339" s="14"/>
      <c r="N339" s="14"/>
    </row>
    <row r="340" spans="1:14" x14ac:dyDescent="0.2">
      <c r="A340" s="85" t="s">
        <v>179</v>
      </c>
      <c r="B340" s="13">
        <v>5420.0853790000001</v>
      </c>
      <c r="C340" s="95">
        <v>2828.1613790000001</v>
      </c>
      <c r="D340" s="95">
        <v>1921.3003111999997</v>
      </c>
      <c r="E340" s="12">
        <v>-32.065393245722575</v>
      </c>
      <c r="F340" s="95"/>
      <c r="G340" s="95">
        <v>11537.413869999998</v>
      </c>
      <c r="H340" s="95">
        <v>4598.2264300000006</v>
      </c>
      <c r="I340" s="95">
        <v>6221.6105800000005</v>
      </c>
      <c r="J340" s="12">
        <v>35.304571767249826</v>
      </c>
      <c r="M340" s="14"/>
      <c r="N340" s="14"/>
    </row>
    <row r="341" spans="1:14" x14ac:dyDescent="0.2">
      <c r="A341" s="85"/>
      <c r="B341" s="95"/>
      <c r="C341" s="95"/>
      <c r="D341" s="95"/>
      <c r="E341" s="12"/>
      <c r="F341" s="95"/>
      <c r="G341" s="95"/>
      <c r="H341" s="95"/>
      <c r="I341" s="95"/>
      <c r="J341" s="12"/>
      <c r="M341" s="14"/>
      <c r="N341" s="14"/>
    </row>
    <row r="342" spans="1:14" s="20" customFormat="1" x14ac:dyDescent="0.2">
      <c r="A342" s="93" t="s">
        <v>184</v>
      </c>
      <c r="B342" s="21">
        <v>3053.0700699999998</v>
      </c>
      <c r="C342" s="21">
        <v>881.08092999999985</v>
      </c>
      <c r="D342" s="21">
        <v>1462.45471</v>
      </c>
      <c r="E342" s="16">
        <v>65.984151989307065</v>
      </c>
      <c r="F342" s="21"/>
      <c r="G342" s="21">
        <v>7526.9736400000011</v>
      </c>
      <c r="H342" s="21">
        <v>2716.4931699999997</v>
      </c>
      <c r="I342" s="21">
        <v>3109.5235600000001</v>
      </c>
      <c r="J342" s="16">
        <v>14.468300319709627</v>
      </c>
      <c r="L342" s="173"/>
    </row>
    <row r="343" spans="1:14" x14ac:dyDescent="0.2">
      <c r="A343" s="85" t="s">
        <v>185</v>
      </c>
      <c r="B343" s="95">
        <v>102.79948</v>
      </c>
      <c r="C343" s="95">
        <v>36.902520000000003</v>
      </c>
      <c r="D343" s="95">
        <v>33.392879999999998</v>
      </c>
      <c r="E343" s="12">
        <v>-9.5105700098529979</v>
      </c>
      <c r="F343" s="95"/>
      <c r="G343" s="95">
        <v>1829.9995200000005</v>
      </c>
      <c r="H343" s="95">
        <v>735.75221999999997</v>
      </c>
      <c r="I343" s="95">
        <v>655.26492000000007</v>
      </c>
      <c r="J343" s="12">
        <v>-10.939457308059488</v>
      </c>
      <c r="M343" s="14"/>
      <c r="N343" s="14"/>
    </row>
    <row r="344" spans="1:14" x14ac:dyDescent="0.2">
      <c r="A344" s="85" t="s">
        <v>186</v>
      </c>
      <c r="B344" s="95">
        <v>1.5662399999999999</v>
      </c>
      <c r="C344" s="95">
        <v>0.25850000000000001</v>
      </c>
      <c r="D344" s="95">
        <v>0.67089999999999994</v>
      </c>
      <c r="E344" s="12">
        <v>159.53578336557058</v>
      </c>
      <c r="F344" s="95"/>
      <c r="G344" s="95">
        <v>531.37009999999998</v>
      </c>
      <c r="H344" s="95">
        <v>16.428000000000001</v>
      </c>
      <c r="I344" s="95">
        <v>244.59380999999999</v>
      </c>
      <c r="J344" s="12">
        <v>1388.8836742147553</v>
      </c>
      <c r="M344" s="14"/>
      <c r="N344" s="14"/>
    </row>
    <row r="345" spans="1:14" x14ac:dyDescent="0.2">
      <c r="A345" s="85" t="s">
        <v>400</v>
      </c>
      <c r="B345" s="95">
        <v>2948.70435</v>
      </c>
      <c r="C345" s="95">
        <v>843.91990999999985</v>
      </c>
      <c r="D345" s="95">
        <v>1428.39093</v>
      </c>
      <c r="E345" s="12">
        <v>69.256692853709353</v>
      </c>
      <c r="F345" s="95"/>
      <c r="G345" s="95">
        <v>5165.6040200000007</v>
      </c>
      <c r="H345" s="95">
        <v>1964.31295</v>
      </c>
      <c r="I345" s="95">
        <v>2209.6648300000002</v>
      </c>
      <c r="J345" s="12">
        <v>12.490467977620369</v>
      </c>
      <c r="M345" s="14"/>
      <c r="N345" s="14"/>
    </row>
    <row r="346" spans="1:14" x14ac:dyDescent="0.2">
      <c r="A346" s="85"/>
      <c r="B346" s="90"/>
      <c r="C346" s="90"/>
      <c r="D346" s="90"/>
      <c r="E346" s="12"/>
      <c r="F346" s="90"/>
      <c r="G346" s="90"/>
      <c r="H346" s="90"/>
      <c r="I346" s="95"/>
      <c r="J346" s="12"/>
      <c r="M346" s="14"/>
      <c r="N346" s="14"/>
    </row>
    <row r="347" spans="1:14" s="20" customFormat="1" x14ac:dyDescent="0.2">
      <c r="A347" s="93" t="s">
        <v>357</v>
      </c>
      <c r="B347" s="21"/>
      <c r="C347" s="21"/>
      <c r="D347" s="21"/>
      <c r="E347" s="16"/>
      <c r="F347" s="21"/>
      <c r="G347" s="21">
        <v>1212.73551</v>
      </c>
      <c r="H347" s="21">
        <v>809.14447999999993</v>
      </c>
      <c r="I347" s="21">
        <v>467.98482999999999</v>
      </c>
      <c r="J347" s="16">
        <v>-42.163007773345981</v>
      </c>
      <c r="L347" s="173"/>
      <c r="M347" s="173"/>
      <c r="N347" s="173"/>
    </row>
    <row r="348" spans="1:14" ht="20.399999999999999" x14ac:dyDescent="0.2">
      <c r="A348" s="97" t="s">
        <v>187</v>
      </c>
      <c r="B348" s="95">
        <v>6.5083190000000002</v>
      </c>
      <c r="C348" s="95">
        <v>3.5407149999999992</v>
      </c>
      <c r="D348" s="95">
        <v>5.3209907000000003</v>
      </c>
      <c r="E348" s="12">
        <v>50.280118563623489</v>
      </c>
      <c r="F348" s="95"/>
      <c r="G348" s="95">
        <v>290.80447999999996</v>
      </c>
      <c r="H348" s="95">
        <v>171.26958999999999</v>
      </c>
      <c r="I348" s="95">
        <v>113.2303</v>
      </c>
      <c r="J348" s="12">
        <v>-33.887679651711665</v>
      </c>
    </row>
    <row r="349" spans="1:14" x14ac:dyDescent="0.2">
      <c r="A349" s="85" t="s">
        <v>188</v>
      </c>
      <c r="B349" s="95">
        <v>233.9702939</v>
      </c>
      <c r="C349" s="95">
        <v>152.44970620000001</v>
      </c>
      <c r="D349" s="95">
        <v>104.23600999999999</v>
      </c>
      <c r="E349" s="12">
        <v>-31.625968591076244</v>
      </c>
      <c r="F349" s="95"/>
      <c r="G349" s="95">
        <v>921.93102999999996</v>
      </c>
      <c r="H349" s="95">
        <v>637.87488999999994</v>
      </c>
      <c r="I349" s="95">
        <v>354.75452999999999</v>
      </c>
      <c r="J349" s="12">
        <v>-44.38493573559542</v>
      </c>
    </row>
    <row r="350" spans="1:14" x14ac:dyDescent="0.2">
      <c r="A350" s="85"/>
      <c r="B350" s="90"/>
      <c r="C350" s="90"/>
      <c r="D350" s="90"/>
      <c r="E350" s="12"/>
      <c r="F350" s="90"/>
      <c r="G350" s="90"/>
      <c r="H350" s="90"/>
      <c r="J350" s="12"/>
    </row>
    <row r="351" spans="1:14" s="21" customFormat="1" x14ac:dyDescent="0.2">
      <c r="A351" s="88" t="s">
        <v>387</v>
      </c>
      <c r="B351" s="88"/>
      <c r="C351" s="88"/>
      <c r="D351" s="88"/>
      <c r="E351" s="16"/>
      <c r="F351" s="88"/>
      <c r="G351" s="88">
        <v>17809.637289999999</v>
      </c>
      <c r="H351" s="88">
        <v>7371.7421500000009</v>
      </c>
      <c r="I351" s="88">
        <v>6061.6227600000011</v>
      </c>
      <c r="J351" s="16">
        <v>-17.772181437463857</v>
      </c>
      <c r="L351" s="208"/>
      <c r="M351" s="208"/>
      <c r="N351" s="208"/>
    </row>
    <row r="352" spans="1:14" x14ac:dyDescent="0.2">
      <c r="A352" s="85" t="s">
        <v>189</v>
      </c>
      <c r="B352" s="95">
        <v>15</v>
      </c>
      <c r="C352" s="95">
        <v>8</v>
      </c>
      <c r="D352" s="95">
        <v>2</v>
      </c>
      <c r="E352" s="12">
        <v>-75</v>
      </c>
      <c r="F352" s="95"/>
      <c r="G352" s="95">
        <v>231.79883000000001</v>
      </c>
      <c r="H352" s="95">
        <v>134.39882999999998</v>
      </c>
      <c r="I352" s="95">
        <v>38.897940000000006</v>
      </c>
      <c r="J352" s="12">
        <v>-71.057828405202628</v>
      </c>
    </row>
    <row r="353" spans="1:18" x14ac:dyDescent="0.2">
      <c r="A353" s="85" t="s">
        <v>190</v>
      </c>
      <c r="B353" s="95">
        <v>2</v>
      </c>
      <c r="C353" s="95">
        <v>2</v>
      </c>
      <c r="D353" s="95">
        <v>3</v>
      </c>
      <c r="E353" s="12">
        <v>50</v>
      </c>
      <c r="F353" s="95"/>
      <c r="G353" s="95">
        <v>2.9910700000000001</v>
      </c>
      <c r="H353" s="95">
        <v>2.9910700000000001</v>
      </c>
      <c r="I353" s="95">
        <v>164.33915999999999</v>
      </c>
      <c r="J353" s="12">
        <v>5394.3267793799541</v>
      </c>
    </row>
    <row r="354" spans="1:18" ht="11.25" customHeight="1" x14ac:dyDescent="0.25">
      <c r="A354" s="97" t="s">
        <v>191</v>
      </c>
      <c r="B354" s="95">
        <v>0</v>
      </c>
      <c r="C354" s="95">
        <v>0</v>
      </c>
      <c r="D354" s="95">
        <v>0</v>
      </c>
      <c r="E354" s="12" t="s">
        <v>522</v>
      </c>
      <c r="F354" s="95"/>
      <c r="G354" s="95">
        <v>0</v>
      </c>
      <c r="H354" s="95">
        <v>0</v>
      </c>
      <c r="I354" s="95">
        <v>0</v>
      </c>
      <c r="J354" s="12" t="s">
        <v>522</v>
      </c>
      <c r="M354" s="167"/>
      <c r="N354" s="167"/>
      <c r="O354" s="22"/>
    </row>
    <row r="355" spans="1:18" ht="13.2" x14ac:dyDescent="0.25">
      <c r="A355" s="85" t="s">
        <v>192</v>
      </c>
      <c r="B355" s="95"/>
      <c r="C355" s="95"/>
      <c r="D355" s="95"/>
      <c r="E355" s="12"/>
      <c r="F355" s="90"/>
      <c r="G355" s="95">
        <v>17574.847389999999</v>
      </c>
      <c r="H355" s="95">
        <v>7234.3522500000008</v>
      </c>
      <c r="I355" s="95">
        <v>5858.3856600000008</v>
      </c>
      <c r="J355" s="12">
        <v>-19.019900364956655</v>
      </c>
      <c r="M355" s="169"/>
      <c r="N355" s="169"/>
      <c r="O355" s="253"/>
    </row>
    <row r="356" spans="1:18" ht="13.2" x14ac:dyDescent="0.25">
      <c r="B356" s="95"/>
      <c r="C356" s="95"/>
      <c r="D356" s="95"/>
      <c r="F356" s="90"/>
      <c r="G356" s="90"/>
      <c r="H356" s="90"/>
      <c r="I356" s="95"/>
      <c r="M356" s="169"/>
      <c r="N356" s="169"/>
      <c r="O356" s="253"/>
    </row>
    <row r="357" spans="1:18" ht="13.2" x14ac:dyDescent="0.25">
      <c r="A357" s="98"/>
      <c r="B357" s="98"/>
      <c r="C357" s="99"/>
      <c r="D357" s="99"/>
      <c r="E357" s="99"/>
      <c r="F357" s="99"/>
      <c r="G357" s="99"/>
      <c r="H357" s="99"/>
      <c r="I357" s="99"/>
      <c r="J357" s="99"/>
      <c r="M357" s="169"/>
      <c r="N357" s="169"/>
      <c r="O357" s="253"/>
    </row>
    <row r="358" spans="1:18" ht="13.2" x14ac:dyDescent="0.25">
      <c r="A358" s="9" t="s">
        <v>425</v>
      </c>
      <c r="B358" s="90"/>
      <c r="C358" s="90"/>
      <c r="E358" s="90"/>
      <c r="F358" s="90"/>
      <c r="G358" s="90"/>
      <c r="I358" s="94"/>
      <c r="J358" s="90"/>
      <c r="M358" s="167"/>
      <c r="N358" s="167"/>
      <c r="O358" s="22"/>
    </row>
    <row r="359" spans="1:18" ht="20.100000000000001" customHeight="1" x14ac:dyDescent="0.25">
      <c r="A359" s="380" t="s">
        <v>202</v>
      </c>
      <c r="B359" s="380"/>
      <c r="C359" s="380"/>
      <c r="D359" s="380"/>
      <c r="E359" s="380"/>
      <c r="F359" s="380"/>
      <c r="G359" s="380"/>
      <c r="H359" s="380"/>
      <c r="I359" s="380"/>
      <c r="J359" s="380"/>
      <c r="K359" s="110"/>
      <c r="L359" s="183"/>
      <c r="M359" s="169"/>
      <c r="N359" s="169"/>
      <c r="O359" s="253"/>
      <c r="P359" s="110"/>
    </row>
    <row r="360" spans="1:18" ht="20.100000000000001" customHeight="1" x14ac:dyDescent="0.25">
      <c r="A360" s="381" t="s">
        <v>226</v>
      </c>
      <c r="B360" s="381"/>
      <c r="C360" s="381"/>
      <c r="D360" s="381"/>
      <c r="E360" s="381"/>
      <c r="F360" s="381"/>
      <c r="G360" s="381"/>
      <c r="H360" s="381"/>
      <c r="I360" s="381"/>
      <c r="J360" s="381"/>
      <c r="K360" s="110"/>
      <c r="L360" s="183"/>
      <c r="M360" s="169"/>
      <c r="N360" s="169"/>
      <c r="O360" s="253"/>
      <c r="P360" s="110"/>
      <c r="Q360" s="110"/>
    </row>
    <row r="361" spans="1:18" s="20" customFormat="1" ht="13.2" x14ac:dyDescent="0.25">
      <c r="A361" s="17"/>
      <c r="B361" s="382" t="s">
        <v>101</v>
      </c>
      <c r="C361" s="382"/>
      <c r="D361" s="382"/>
      <c r="E361" s="382"/>
      <c r="F361" s="334"/>
      <c r="G361" s="382" t="s">
        <v>435</v>
      </c>
      <c r="H361" s="382"/>
      <c r="I361" s="382"/>
      <c r="J361" s="382"/>
      <c r="K361" s="110"/>
      <c r="L361" s="26"/>
      <c r="M361" s="26"/>
      <c r="N361" s="22"/>
      <c r="O361" s="22"/>
      <c r="P361" s="22"/>
      <c r="Q361" s="110"/>
    </row>
    <row r="362" spans="1:18" s="20" customFormat="1" ht="13.2" x14ac:dyDescent="0.25">
      <c r="A362" s="17" t="s">
        <v>259</v>
      </c>
      <c r="B362" s="385">
        <v>2018</v>
      </c>
      <c r="C362" s="383" t="s">
        <v>507</v>
      </c>
      <c r="D362" s="383"/>
      <c r="E362" s="383"/>
      <c r="F362" s="334"/>
      <c r="G362" s="385">
        <v>2018</v>
      </c>
      <c r="H362" s="383" t="s">
        <v>507</v>
      </c>
      <c r="I362" s="383"/>
      <c r="J362" s="383"/>
      <c r="K362" s="110"/>
      <c r="L362" s="113"/>
      <c r="M362" s="113"/>
      <c r="N362" s="253"/>
      <c r="O362" s="253"/>
      <c r="P362" s="253"/>
      <c r="Q362" s="27"/>
      <c r="R362" s="27"/>
    </row>
    <row r="363" spans="1:18" s="20" customFormat="1" ht="13.2" x14ac:dyDescent="0.25">
      <c r="A363" s="125"/>
      <c r="B363" s="388"/>
      <c r="C363" s="263">
        <v>2018</v>
      </c>
      <c r="D363" s="263">
        <v>2019</v>
      </c>
      <c r="E363" s="335" t="s">
        <v>519</v>
      </c>
      <c r="F363" s="127"/>
      <c r="G363" s="388"/>
      <c r="H363" s="263">
        <v>2018</v>
      </c>
      <c r="I363" s="263">
        <v>2019</v>
      </c>
      <c r="J363" s="335" t="s">
        <v>519</v>
      </c>
      <c r="K363" s="110"/>
      <c r="L363" s="113"/>
      <c r="M363" s="113"/>
      <c r="N363" s="253"/>
      <c r="O363" s="253"/>
      <c r="P363" s="253"/>
      <c r="Q363" s="270"/>
      <c r="R363" s="270"/>
    </row>
    <row r="364" spans="1:18" ht="13.2" x14ac:dyDescent="0.25">
      <c r="A364" s="9"/>
      <c r="B364" s="9"/>
      <c r="C364" s="9"/>
      <c r="D364" s="9"/>
      <c r="E364" s="9"/>
      <c r="F364" s="9"/>
      <c r="G364" s="9"/>
      <c r="H364" s="9"/>
      <c r="I364" s="9"/>
      <c r="J364" s="9"/>
      <c r="K364" s="110"/>
      <c r="L364" s="26"/>
      <c r="M364" s="113"/>
      <c r="N364" s="253"/>
      <c r="O364" s="253"/>
      <c r="P364" s="253"/>
      <c r="Q364" s="270"/>
      <c r="R364" s="270"/>
    </row>
    <row r="365" spans="1:18" s="21" customFormat="1" ht="13.2" x14ac:dyDescent="0.25">
      <c r="A365" s="88" t="s">
        <v>419</v>
      </c>
      <c r="B365" s="88"/>
      <c r="C365" s="88"/>
      <c r="D365" s="88"/>
      <c r="E365" s="88"/>
      <c r="F365" s="88"/>
      <c r="G365" s="88">
        <v>6553001</v>
      </c>
      <c r="H365" s="88">
        <v>2633651</v>
      </c>
      <c r="I365" s="88">
        <v>2633057</v>
      </c>
      <c r="J365" s="16">
        <v>-2.2554241241536488E-2</v>
      </c>
      <c r="K365" s="110"/>
      <c r="L365" s="26"/>
      <c r="M365" s="226"/>
      <c r="N365" s="226"/>
      <c r="O365" s="226"/>
      <c r="P365" s="22"/>
      <c r="Q365" s="27"/>
      <c r="R365" s="27"/>
    </row>
    <row r="366" spans="1:18" ht="13.2" x14ac:dyDescent="0.25">
      <c r="A366" s="9"/>
      <c r="B366" s="11"/>
      <c r="C366" s="11"/>
      <c r="D366" s="11"/>
      <c r="E366" s="12"/>
      <c r="F366" s="12"/>
      <c r="G366" s="11"/>
      <c r="H366" s="11"/>
      <c r="I366" s="11"/>
      <c r="J366" s="12"/>
      <c r="K366" s="110"/>
      <c r="L366" s="113"/>
      <c r="M366" s="227"/>
      <c r="N366" s="227"/>
      <c r="O366" s="227"/>
      <c r="P366" s="253"/>
      <c r="Q366" s="27"/>
      <c r="R366" s="27"/>
    </row>
    <row r="367" spans="1:18" s="20" customFormat="1" ht="13.2" x14ac:dyDescent="0.25">
      <c r="A367" s="17" t="s">
        <v>256</v>
      </c>
      <c r="B367" s="18"/>
      <c r="C367" s="18"/>
      <c r="D367" s="18"/>
      <c r="E367" s="16"/>
      <c r="F367" s="16"/>
      <c r="G367" s="18">
        <v>1398897</v>
      </c>
      <c r="H367" s="18">
        <v>533722</v>
      </c>
      <c r="I367" s="18">
        <v>564514</v>
      </c>
      <c r="J367" s="16">
        <v>5.7692956258127026</v>
      </c>
      <c r="K367" s="110"/>
      <c r="L367" s="26"/>
      <c r="M367" s="226"/>
      <c r="N367" s="226"/>
      <c r="O367" s="226"/>
      <c r="P367" s="22"/>
      <c r="Q367" s="27"/>
      <c r="R367" s="27"/>
    </row>
    <row r="368" spans="1:18" ht="13.2" x14ac:dyDescent="0.25">
      <c r="A368" s="17"/>
      <c r="B368" s="11"/>
      <c r="C368" s="11"/>
      <c r="D368" s="11"/>
      <c r="E368" s="12"/>
      <c r="F368" s="12"/>
      <c r="G368" s="11"/>
      <c r="H368" s="11"/>
      <c r="I368" s="11"/>
      <c r="J368" s="12"/>
      <c r="K368" s="110"/>
      <c r="L368" s="226"/>
      <c r="M368" s="227"/>
      <c r="N368" s="227"/>
      <c r="O368" s="227"/>
      <c r="P368" s="253"/>
      <c r="Q368" s="270"/>
      <c r="R368" s="270"/>
    </row>
    <row r="369" spans="1:19" ht="13.2" x14ac:dyDescent="0.25">
      <c r="A369" s="9" t="s">
        <v>77</v>
      </c>
      <c r="B369" s="11">
        <v>1918283.0260534</v>
      </c>
      <c r="C369" s="11">
        <v>570296.71157649998</v>
      </c>
      <c r="D369" s="11">
        <v>820792.04362610006</v>
      </c>
      <c r="E369" s="12">
        <v>43.923685156301048</v>
      </c>
      <c r="F369" s="12"/>
      <c r="G369" s="95">
        <v>381986.18716000003</v>
      </c>
      <c r="H369" s="95">
        <v>109706.6977</v>
      </c>
      <c r="I369" s="95">
        <v>158622.88124000002</v>
      </c>
      <c r="J369" s="12">
        <v>44.588146909466246</v>
      </c>
      <c r="K369" s="110"/>
      <c r="L369" s="227"/>
      <c r="M369" s="227"/>
      <c r="N369" s="227"/>
      <c r="O369" s="227"/>
      <c r="P369" s="253"/>
      <c r="Q369" s="270"/>
      <c r="R369" s="270"/>
      <c r="S369" s="22"/>
    </row>
    <row r="370" spans="1:19" ht="13.2" x14ac:dyDescent="0.25">
      <c r="A370" s="9" t="s">
        <v>420</v>
      </c>
      <c r="B370" s="11">
        <v>1218612.3144099999</v>
      </c>
      <c r="C370" s="11">
        <v>563276.92573999998</v>
      </c>
      <c r="D370" s="11">
        <v>517859.31699999998</v>
      </c>
      <c r="E370" s="12">
        <v>-8.063104782844249</v>
      </c>
      <c r="F370" s="12"/>
      <c r="G370" s="95">
        <v>293739.78447999997</v>
      </c>
      <c r="H370" s="95">
        <v>124983.53833000001</v>
      </c>
      <c r="I370" s="95">
        <v>133034.18586999999</v>
      </c>
      <c r="J370" s="12">
        <v>6.4413663171732765</v>
      </c>
      <c r="K370" s="110"/>
      <c r="L370" s="227"/>
      <c r="M370" s="227"/>
      <c r="N370" s="227"/>
      <c r="O370" s="227"/>
      <c r="P370" s="253"/>
      <c r="Q370" s="199"/>
      <c r="R370" s="199"/>
      <c r="S370" s="253"/>
    </row>
    <row r="371" spans="1:19" ht="13.2" x14ac:dyDescent="0.25">
      <c r="A371" s="9" t="s">
        <v>297</v>
      </c>
      <c r="B371" s="11">
        <v>24131.721000000001</v>
      </c>
      <c r="C371" s="11">
        <v>143.18</v>
      </c>
      <c r="D371" s="11">
        <v>999.89</v>
      </c>
      <c r="E371" s="12">
        <v>598.34474088559853</v>
      </c>
      <c r="F371" s="12"/>
      <c r="G371" s="95">
        <v>7128.0581400000001</v>
      </c>
      <c r="H371" s="95">
        <v>39.947929999999999</v>
      </c>
      <c r="I371" s="95">
        <v>285.20242999999999</v>
      </c>
      <c r="J371" s="12">
        <v>613.93544045961835</v>
      </c>
      <c r="K371" s="110"/>
      <c r="L371" s="227"/>
      <c r="M371" s="227"/>
      <c r="N371" s="227"/>
      <c r="O371" s="227"/>
      <c r="P371" s="253"/>
      <c r="Q371" s="270"/>
      <c r="R371" s="28"/>
      <c r="S371" s="253"/>
    </row>
    <row r="372" spans="1:19" ht="13.2" x14ac:dyDescent="0.25">
      <c r="A372" s="9" t="s">
        <v>78</v>
      </c>
      <c r="B372" s="11">
        <v>32914.6334231</v>
      </c>
      <c r="C372" s="11">
        <v>32912.469423100003</v>
      </c>
      <c r="D372" s="11">
        <v>41268.233</v>
      </c>
      <c r="E372" s="12">
        <v>25.387835441589218</v>
      </c>
      <c r="F372" s="12"/>
      <c r="G372" s="95">
        <v>7567.88015</v>
      </c>
      <c r="H372" s="95">
        <v>7567.2172799999998</v>
      </c>
      <c r="I372" s="95">
        <v>12348.487120000002</v>
      </c>
      <c r="J372" s="12">
        <v>63.183990403404977</v>
      </c>
      <c r="K372" s="113"/>
      <c r="L372" s="227"/>
      <c r="M372" s="113"/>
      <c r="N372" s="253"/>
      <c r="O372" s="253"/>
      <c r="P372" s="253"/>
      <c r="Q372" s="27"/>
      <c r="R372" s="27"/>
      <c r="S372" s="253"/>
    </row>
    <row r="373" spans="1:19" ht="13.2" x14ac:dyDescent="0.25">
      <c r="A373" s="10" t="s">
        <v>30</v>
      </c>
      <c r="B373" s="11">
        <v>129767.26373079998</v>
      </c>
      <c r="C373" s="11">
        <v>48408.421149200003</v>
      </c>
      <c r="D373" s="11">
        <v>28886.373446099999</v>
      </c>
      <c r="E373" s="12">
        <v>-40.327792643620697</v>
      </c>
      <c r="F373" s="12"/>
      <c r="G373" s="95">
        <v>57073.210969999993</v>
      </c>
      <c r="H373" s="95">
        <v>22137.224599999998</v>
      </c>
      <c r="I373" s="95">
        <v>11583.625129999999</v>
      </c>
      <c r="J373" s="12">
        <v>-47.673543819038635</v>
      </c>
      <c r="K373" s="113"/>
      <c r="L373" s="227"/>
      <c r="M373" s="113"/>
      <c r="N373" s="253"/>
      <c r="O373" s="253"/>
      <c r="P373" s="253"/>
      <c r="Q373" s="270"/>
      <c r="R373" s="270"/>
      <c r="S373" s="22"/>
    </row>
    <row r="374" spans="1:19" ht="13.2" x14ac:dyDescent="0.25">
      <c r="A374" s="10" t="s">
        <v>480</v>
      </c>
      <c r="B374" s="11">
        <v>246344.18094899997</v>
      </c>
      <c r="C374" s="11">
        <v>93172.145531100017</v>
      </c>
      <c r="D374" s="11">
        <v>97732.550893899999</v>
      </c>
      <c r="E374" s="12">
        <v>4.8946016395831009</v>
      </c>
      <c r="F374" s="16"/>
      <c r="G374" s="95">
        <v>87731.605869999985</v>
      </c>
      <c r="H374" s="95">
        <v>34318.586670000004</v>
      </c>
      <c r="I374" s="95">
        <v>35018.599819999996</v>
      </c>
      <c r="J374" s="12">
        <v>2.0397493542818808</v>
      </c>
      <c r="K374" s="113"/>
      <c r="L374" s="227"/>
      <c r="M374" s="113"/>
      <c r="N374" s="253"/>
      <c r="O374" s="253"/>
      <c r="P374" s="253"/>
      <c r="Q374" s="270"/>
      <c r="R374" s="270"/>
      <c r="S374" s="22"/>
    </row>
    <row r="375" spans="1:19" ht="13.2" x14ac:dyDescent="0.25">
      <c r="A375" s="10" t="s">
        <v>436</v>
      </c>
      <c r="B375" s="11">
        <v>23777.7101874</v>
      </c>
      <c r="C375" s="11">
        <v>8380.8717099999994</v>
      </c>
      <c r="D375" s="11">
        <v>8725.3903683999997</v>
      </c>
      <c r="E375" s="12">
        <v>4.110773560570351</v>
      </c>
      <c r="F375" s="16"/>
      <c r="G375" s="95">
        <v>41071.038479999996</v>
      </c>
      <c r="H375" s="95">
        <v>15709.57242</v>
      </c>
      <c r="I375" s="95">
        <v>14059.924859999999</v>
      </c>
      <c r="J375" s="12">
        <v>-10.500906809531102</v>
      </c>
      <c r="K375" s="113"/>
      <c r="L375" s="227"/>
      <c r="M375" s="113"/>
      <c r="N375" s="253"/>
      <c r="O375" s="253"/>
      <c r="P375" s="253"/>
      <c r="Q375" s="270"/>
      <c r="R375" s="270"/>
      <c r="S375" s="22"/>
    </row>
    <row r="376" spans="1:19" ht="13.2" x14ac:dyDescent="0.25">
      <c r="A376" s="10" t="s">
        <v>493</v>
      </c>
      <c r="B376" s="11">
        <v>40187.1330437</v>
      </c>
      <c r="C376" s="11">
        <v>14864.542332200001</v>
      </c>
      <c r="D376" s="11">
        <v>13164.8427923</v>
      </c>
      <c r="E376" s="12">
        <v>-11.434590463091908</v>
      </c>
      <c r="F376" s="16"/>
      <c r="G376" s="95">
        <v>18552.826809999999</v>
      </c>
      <c r="H376" s="95">
        <v>7104.3629399999991</v>
      </c>
      <c r="I376" s="95">
        <v>5834.4190499999995</v>
      </c>
      <c r="J376" s="12">
        <v>-17.875549162188491</v>
      </c>
      <c r="K376" s="113"/>
      <c r="L376" s="227"/>
      <c r="M376" s="113"/>
      <c r="N376" s="253"/>
      <c r="O376" s="253"/>
      <c r="P376" s="253"/>
      <c r="Q376" s="270"/>
      <c r="R376" s="270"/>
      <c r="S376" s="22"/>
    </row>
    <row r="377" spans="1:19" ht="13.2" x14ac:dyDescent="0.25">
      <c r="A377" s="10" t="s">
        <v>381</v>
      </c>
      <c r="B377" s="11">
        <v>3043.8993221000005</v>
      </c>
      <c r="C377" s="11">
        <v>1430.5791850999999</v>
      </c>
      <c r="D377" s="11">
        <v>980.56373609999991</v>
      </c>
      <c r="E377" s="12">
        <v>-31.45687101329824</v>
      </c>
      <c r="F377" s="16"/>
      <c r="G377" s="95">
        <v>18884.528360000004</v>
      </c>
      <c r="H377" s="95">
        <v>8385.3330800000003</v>
      </c>
      <c r="I377" s="95">
        <v>6445.4992700000003</v>
      </c>
      <c r="J377" s="12">
        <v>-23.133652432086819</v>
      </c>
      <c r="K377" s="113"/>
      <c r="L377" s="227"/>
      <c r="M377" s="113"/>
      <c r="N377" s="253"/>
      <c r="O377" s="253"/>
      <c r="P377" s="253"/>
      <c r="Q377" s="270"/>
      <c r="R377" s="270"/>
      <c r="S377" s="22"/>
    </row>
    <row r="378" spans="1:19" ht="13.2" x14ac:dyDescent="0.25">
      <c r="A378" s="10" t="s">
        <v>494</v>
      </c>
      <c r="B378" s="11">
        <v>7554.9563643999991</v>
      </c>
      <c r="C378" s="11">
        <v>3400.5390396999996</v>
      </c>
      <c r="D378" s="11">
        <v>2658.1840155999998</v>
      </c>
      <c r="E378" s="12">
        <v>-21.830510264204804</v>
      </c>
      <c r="F378" s="16"/>
      <c r="G378" s="95">
        <v>8029.2390800000003</v>
      </c>
      <c r="H378" s="95">
        <v>3469.0572700000002</v>
      </c>
      <c r="I378" s="95">
        <v>2709.2628799999998</v>
      </c>
      <c r="J378" s="12">
        <v>-21.902042280207169</v>
      </c>
      <c r="K378" s="113"/>
      <c r="L378" s="227"/>
      <c r="M378" s="113"/>
      <c r="N378" s="253"/>
      <c r="O378" s="253"/>
      <c r="P378" s="253"/>
      <c r="Q378" s="270"/>
      <c r="R378" s="270"/>
      <c r="S378" s="22"/>
    </row>
    <row r="379" spans="1:19" ht="13.2" x14ac:dyDescent="0.25">
      <c r="A379" s="10" t="s">
        <v>171</v>
      </c>
      <c r="B379" s="11">
        <v>2860.7294446999999</v>
      </c>
      <c r="C379" s="11">
        <v>2280.3093678</v>
      </c>
      <c r="D379" s="11">
        <v>4582.1190768999995</v>
      </c>
      <c r="E379" s="12">
        <v>100.94286948971063</v>
      </c>
      <c r="F379" s="16"/>
      <c r="G379" s="95">
        <v>5194.5430500000011</v>
      </c>
      <c r="H379" s="95">
        <v>4178.5759099999996</v>
      </c>
      <c r="I379" s="95">
        <v>7419.7227800000001</v>
      </c>
      <c r="J379" s="12">
        <v>77.565824812310296</v>
      </c>
      <c r="K379" s="113"/>
      <c r="L379" s="227"/>
      <c r="M379" s="113"/>
      <c r="N379" s="253"/>
      <c r="O379" s="253"/>
      <c r="P379" s="253"/>
      <c r="Q379" s="270"/>
      <c r="R379" s="270"/>
      <c r="S379" s="22"/>
    </row>
    <row r="380" spans="1:19" ht="13.2" x14ac:dyDescent="0.25">
      <c r="A380" s="10" t="s">
        <v>380</v>
      </c>
      <c r="B380" s="11">
        <v>2486.2802280000001</v>
      </c>
      <c r="C380" s="11">
        <v>1366.159298</v>
      </c>
      <c r="D380" s="11">
        <v>1670.8433032</v>
      </c>
      <c r="E380" s="12">
        <v>22.302231199981179</v>
      </c>
      <c r="F380" s="16"/>
      <c r="G380" s="95">
        <v>4369.1958900000009</v>
      </c>
      <c r="H380" s="95">
        <v>2392.5119799999998</v>
      </c>
      <c r="I380" s="95">
        <v>3146.8669299999997</v>
      </c>
      <c r="J380" s="12">
        <v>31.529829581041412</v>
      </c>
      <c r="K380" s="113"/>
      <c r="L380" s="227"/>
      <c r="M380" s="113"/>
      <c r="N380" s="253"/>
      <c r="O380" s="253"/>
      <c r="P380" s="253"/>
      <c r="Q380" s="270"/>
      <c r="R380" s="270"/>
      <c r="S380" s="22"/>
    </row>
    <row r="381" spans="1:19" ht="13.2" x14ac:dyDescent="0.25">
      <c r="A381" s="10" t="s">
        <v>98</v>
      </c>
      <c r="B381" s="11">
        <v>2340.3038859000003</v>
      </c>
      <c r="C381" s="11">
        <v>2114.2368859000003</v>
      </c>
      <c r="D381" s="11">
        <v>1992.4736680000001</v>
      </c>
      <c r="E381" s="12">
        <v>-5.7592041228704289</v>
      </c>
      <c r="F381" s="16"/>
      <c r="G381" s="95">
        <v>3567.3266599999997</v>
      </c>
      <c r="H381" s="95">
        <v>3208.0519599999998</v>
      </c>
      <c r="I381" s="95">
        <v>2516.8205200000002</v>
      </c>
      <c r="J381" s="12">
        <v>-21.546765720091372</v>
      </c>
      <c r="K381" s="113"/>
      <c r="L381" s="227"/>
      <c r="M381" s="113"/>
      <c r="N381" s="253"/>
      <c r="O381" s="253"/>
      <c r="P381" s="253"/>
      <c r="Q381" s="270"/>
      <c r="R381" s="270"/>
      <c r="S381" s="22"/>
    </row>
    <row r="382" spans="1:19" ht="13.2" x14ac:dyDescent="0.25">
      <c r="A382" s="9" t="s">
        <v>79</v>
      </c>
      <c r="B382" s="11"/>
      <c r="C382" s="11"/>
      <c r="D382" s="11"/>
      <c r="E382" s="12"/>
      <c r="F382" s="12"/>
      <c r="G382" s="95">
        <v>464001.57490000012</v>
      </c>
      <c r="H382" s="95">
        <v>190521.32192999992</v>
      </c>
      <c r="I382" s="95">
        <v>171488.50209999987</v>
      </c>
      <c r="J382" s="12">
        <v>-9.9898634111897309</v>
      </c>
      <c r="K382" s="113"/>
      <c r="L382" s="227"/>
      <c r="M382" s="113"/>
      <c r="N382" s="253"/>
      <c r="O382" s="253"/>
      <c r="P382" s="253"/>
      <c r="Q382" s="270"/>
      <c r="R382" s="270"/>
      <c r="S382" s="253"/>
    </row>
    <row r="383" spans="1:19" ht="13.2" x14ac:dyDescent="0.25">
      <c r="A383" s="9"/>
      <c r="B383" s="11"/>
      <c r="C383" s="11"/>
      <c r="D383" s="11"/>
      <c r="E383" s="12"/>
      <c r="F383" s="12"/>
      <c r="G383" s="11"/>
      <c r="H383" s="11"/>
      <c r="I383" s="11"/>
      <c r="J383" s="12"/>
      <c r="K383" s="113"/>
      <c r="L383" s="169"/>
      <c r="M383" s="113"/>
      <c r="N383" s="253"/>
      <c r="O383" s="253"/>
      <c r="P383" s="253"/>
      <c r="Q383" s="270"/>
      <c r="R383" s="270"/>
      <c r="S383" s="253"/>
    </row>
    <row r="384" spans="1:19" s="20" customFormat="1" ht="13.2" x14ac:dyDescent="0.25">
      <c r="A384" s="17" t="s">
        <v>257</v>
      </c>
      <c r="B384" s="18"/>
      <c r="C384" s="18"/>
      <c r="D384" s="18"/>
      <c r="E384" s="16"/>
      <c r="F384" s="16"/>
      <c r="G384" s="18">
        <v>5154105</v>
      </c>
      <c r="H384" s="18">
        <v>2099930.0000000005</v>
      </c>
      <c r="I384" s="18">
        <v>2068543</v>
      </c>
      <c r="J384" s="16">
        <v>-1.494668869914733</v>
      </c>
      <c r="K384" s="185"/>
      <c r="L384" s="167"/>
      <c r="M384" s="26"/>
      <c r="N384" s="22"/>
      <c r="O384" s="22"/>
      <c r="P384" s="22"/>
      <c r="Q384" s="27"/>
      <c r="R384" s="27"/>
      <c r="S384" s="22"/>
    </row>
    <row r="385" spans="1:19" ht="13.2" x14ac:dyDescent="0.25">
      <c r="A385" s="9"/>
      <c r="B385" s="11"/>
      <c r="C385" s="11"/>
      <c r="D385" s="11"/>
      <c r="E385" s="12"/>
      <c r="F385" s="12"/>
      <c r="G385" s="11"/>
      <c r="H385" s="11"/>
      <c r="I385" s="11"/>
      <c r="J385" s="12"/>
      <c r="K385" s="13"/>
      <c r="L385" s="169"/>
      <c r="M385" s="113"/>
      <c r="N385" s="253"/>
      <c r="O385" s="253"/>
      <c r="P385" s="253"/>
      <c r="Q385" s="270"/>
      <c r="R385" s="270"/>
    </row>
    <row r="386" spans="1:19" ht="11.25" customHeight="1" x14ac:dyDescent="0.25">
      <c r="A386" s="9" t="s">
        <v>80</v>
      </c>
      <c r="B386" s="213">
        <v>144.80293099999997</v>
      </c>
      <c r="C386" s="213">
        <v>2.6777709999999999</v>
      </c>
      <c r="D386" s="213">
        <v>280.17399999999998</v>
      </c>
      <c r="E386" s="12">
        <v>10362.955943581434</v>
      </c>
      <c r="F386" s="12"/>
      <c r="G386" s="214">
        <v>100.80403</v>
      </c>
      <c r="H386" s="214">
        <v>5.72851</v>
      </c>
      <c r="I386" s="214">
        <v>132.71592999999999</v>
      </c>
      <c r="J386" s="12">
        <v>2216.7617757497146</v>
      </c>
      <c r="K386" s="13"/>
      <c r="L386" s="169"/>
      <c r="M386" s="113"/>
      <c r="N386" s="253"/>
      <c r="O386" s="253"/>
      <c r="P386" s="253"/>
      <c r="Q386" s="270"/>
      <c r="R386" s="270"/>
      <c r="S386" s="13"/>
    </row>
    <row r="387" spans="1:19" ht="13.2" x14ac:dyDescent="0.25">
      <c r="A387" s="9" t="s">
        <v>81</v>
      </c>
      <c r="B387" s="213">
        <v>135834.2175352</v>
      </c>
      <c r="C387" s="213">
        <v>64459.536217300003</v>
      </c>
      <c r="D387" s="213">
        <v>50874.569877800008</v>
      </c>
      <c r="E387" s="12">
        <v>-21.075184738691917</v>
      </c>
      <c r="F387" s="12"/>
      <c r="G387" s="214">
        <v>67194.675119999985</v>
      </c>
      <c r="H387" s="214">
        <v>32002.584789999997</v>
      </c>
      <c r="I387" s="214">
        <v>24102.924300000006</v>
      </c>
      <c r="J387" s="12">
        <v>-24.684445152906648</v>
      </c>
      <c r="L387" s="169"/>
      <c r="M387" s="113"/>
      <c r="N387" s="253"/>
      <c r="O387" s="253"/>
      <c r="P387" s="253"/>
      <c r="Q387" s="270"/>
      <c r="R387" s="270"/>
    </row>
    <row r="388" spans="1:19" ht="13.2" x14ac:dyDescent="0.25">
      <c r="A388" s="9" t="s">
        <v>82</v>
      </c>
      <c r="B388" s="213">
        <v>30664.840420799999</v>
      </c>
      <c r="C388" s="213">
        <v>11740.59</v>
      </c>
      <c r="D388" s="213">
        <v>13476.49</v>
      </c>
      <c r="E388" s="12">
        <v>14.785457971021884</v>
      </c>
      <c r="F388" s="12"/>
      <c r="G388" s="214">
        <v>11732.187029999999</v>
      </c>
      <c r="H388" s="214">
        <v>4547.4228899999998</v>
      </c>
      <c r="I388" s="214">
        <v>4818.6499199999998</v>
      </c>
      <c r="J388" s="12">
        <v>5.9644118561403445</v>
      </c>
      <c r="K388" s="13"/>
      <c r="L388" s="167"/>
      <c r="M388" s="113"/>
      <c r="N388" s="253"/>
      <c r="O388" s="253"/>
      <c r="P388" s="253"/>
    </row>
    <row r="389" spans="1:19" ht="13.2" x14ac:dyDescent="0.25">
      <c r="A389" s="9" t="s">
        <v>83</v>
      </c>
      <c r="B389" s="213">
        <v>13225.0207921</v>
      </c>
      <c r="C389" s="213">
        <v>5898.0279571000001</v>
      </c>
      <c r="D389" s="213">
        <v>6071.5637660000002</v>
      </c>
      <c r="E389" s="12">
        <v>2.9422683337928106</v>
      </c>
      <c r="F389" s="12"/>
      <c r="G389" s="214">
        <v>3631.34915</v>
      </c>
      <c r="H389" s="214">
        <v>1527.6034000000002</v>
      </c>
      <c r="I389" s="214">
        <v>1932.0818399999998</v>
      </c>
      <c r="J389" s="12">
        <v>26.477974584240883</v>
      </c>
      <c r="L389" s="169"/>
      <c r="M389" s="113"/>
      <c r="N389" s="253"/>
      <c r="O389" s="253"/>
      <c r="P389" s="253"/>
    </row>
    <row r="390" spans="1:19" ht="13.2" x14ac:dyDescent="0.25">
      <c r="A390" s="9" t="s">
        <v>491</v>
      </c>
      <c r="B390" s="213">
        <v>819887.52327000001</v>
      </c>
      <c r="C390" s="213">
        <v>267953.0135154</v>
      </c>
      <c r="D390" s="213">
        <v>338027.39974000002</v>
      </c>
      <c r="E390" s="12">
        <v>26.151744033501117</v>
      </c>
      <c r="F390" s="12"/>
      <c r="G390" s="214">
        <v>344518.21730000002</v>
      </c>
      <c r="H390" s="214">
        <v>110000.55574000001</v>
      </c>
      <c r="I390" s="214">
        <v>122687.24458</v>
      </c>
      <c r="J390" s="12">
        <v>11.53329522260465</v>
      </c>
      <c r="L390" s="169"/>
      <c r="M390" s="113"/>
      <c r="N390" s="253"/>
      <c r="O390" s="253"/>
      <c r="P390" s="253"/>
    </row>
    <row r="391" spans="1:19" ht="13.2" x14ac:dyDescent="0.25">
      <c r="A391" s="9" t="s">
        <v>422</v>
      </c>
      <c r="B391" s="213">
        <v>31714.466399999998</v>
      </c>
      <c r="C391" s="213">
        <v>15363.45104</v>
      </c>
      <c r="D391" s="213">
        <v>13173.344999999999</v>
      </c>
      <c r="E391" s="12">
        <v>-14.255300025351602</v>
      </c>
      <c r="F391" s="12"/>
      <c r="G391" s="214">
        <v>28764.88896</v>
      </c>
      <c r="H391" s="214">
        <v>14149.64337</v>
      </c>
      <c r="I391" s="214">
        <v>11012.50369</v>
      </c>
      <c r="J391" s="12">
        <v>-22.171157236735368</v>
      </c>
      <c r="L391" s="169"/>
      <c r="M391" s="113"/>
      <c r="N391" s="253"/>
      <c r="O391" s="253"/>
      <c r="P391" s="253"/>
    </row>
    <row r="392" spans="1:19" ht="13.2" x14ac:dyDescent="0.25">
      <c r="A392" s="9" t="s">
        <v>421</v>
      </c>
      <c r="B392" s="213">
        <v>92141.246255899998</v>
      </c>
      <c r="C392" s="213">
        <v>50380.7391049</v>
      </c>
      <c r="D392" s="213">
        <v>28211.3986697</v>
      </c>
      <c r="E392" s="12">
        <v>-44.003603021861629</v>
      </c>
      <c r="F392" s="12"/>
      <c r="G392" s="214">
        <v>100389.55370000002</v>
      </c>
      <c r="H392" s="214">
        <v>55323.323069999999</v>
      </c>
      <c r="I392" s="214">
        <v>28417.103269999996</v>
      </c>
      <c r="J392" s="12">
        <v>-48.634496821450611</v>
      </c>
      <c r="L392" s="169"/>
      <c r="M392" s="169"/>
      <c r="N392" s="169"/>
      <c r="O392" s="13"/>
      <c r="P392" s="13"/>
    </row>
    <row r="393" spans="1:19" x14ac:dyDescent="0.2">
      <c r="A393" s="9" t="s">
        <v>84</v>
      </c>
      <c r="B393" s="213">
        <v>3295.3</v>
      </c>
      <c r="C393" s="213">
        <v>1110.82</v>
      </c>
      <c r="D393" s="213">
        <v>1074.48</v>
      </c>
      <c r="E393" s="12">
        <v>-3.2714571217658914</v>
      </c>
      <c r="F393" s="12"/>
      <c r="G393" s="214">
        <v>2600.9477900000002</v>
      </c>
      <c r="H393" s="214">
        <v>946.56002999999998</v>
      </c>
      <c r="I393" s="214">
        <v>755.69197999999994</v>
      </c>
      <c r="J393" s="12">
        <v>-20.164389362605988</v>
      </c>
      <c r="M393" s="177"/>
      <c r="N393" s="177"/>
      <c r="O393" s="13"/>
      <c r="P393" s="13"/>
    </row>
    <row r="394" spans="1:19" x14ac:dyDescent="0.2">
      <c r="A394" s="9" t="s">
        <v>85</v>
      </c>
      <c r="B394" s="213">
        <v>61714.548665000002</v>
      </c>
      <c r="C394" s="213">
        <v>22643.192922000002</v>
      </c>
      <c r="D394" s="213">
        <v>13861.128088400001</v>
      </c>
      <c r="E394" s="12">
        <v>-38.784569225073362</v>
      </c>
      <c r="F394" s="12"/>
      <c r="G394" s="214">
        <v>61862.510679999999</v>
      </c>
      <c r="H394" s="214">
        <v>23576.490409999995</v>
      </c>
      <c r="I394" s="214">
        <v>13037.289130000001</v>
      </c>
      <c r="J394" s="12">
        <v>-44.702163454870188</v>
      </c>
      <c r="L394" s="177"/>
      <c r="M394" s="177"/>
      <c r="N394" s="177"/>
    </row>
    <row r="395" spans="1:19" x14ac:dyDescent="0.2">
      <c r="A395" s="9" t="s">
        <v>86</v>
      </c>
      <c r="B395" s="213">
        <v>138557.49353029998</v>
      </c>
      <c r="C395" s="213">
        <v>46796.922767199983</v>
      </c>
      <c r="D395" s="213">
        <v>85382.450606400002</v>
      </c>
      <c r="E395" s="12">
        <v>82.453130585425299</v>
      </c>
      <c r="F395" s="12"/>
      <c r="G395" s="214">
        <v>132194.71966000003</v>
      </c>
      <c r="H395" s="214">
        <v>45973.42768999999</v>
      </c>
      <c r="I395" s="214">
        <v>76343.973569999987</v>
      </c>
      <c r="J395" s="12">
        <v>66.061086601567695</v>
      </c>
    </row>
    <row r="396" spans="1:19" x14ac:dyDescent="0.2">
      <c r="A396" s="9" t="s">
        <v>3</v>
      </c>
      <c r="B396" s="213">
        <v>406688.17059739999</v>
      </c>
      <c r="C396" s="213">
        <v>214980.32778790002</v>
      </c>
      <c r="D396" s="213">
        <v>180363.9578869</v>
      </c>
      <c r="E396" s="12">
        <v>-16.102110484803333</v>
      </c>
      <c r="F396" s="12"/>
      <c r="G396" s="214">
        <v>164530.15297</v>
      </c>
      <c r="H396" s="214">
        <v>90521.172790000011</v>
      </c>
      <c r="I396" s="214">
        <v>64896.283900000017</v>
      </c>
      <c r="J396" s="12">
        <v>-28.308171558323878</v>
      </c>
    </row>
    <row r="397" spans="1:19" x14ac:dyDescent="0.2">
      <c r="A397" s="9" t="s">
        <v>63</v>
      </c>
      <c r="B397" s="213">
        <v>13357.784892099999</v>
      </c>
      <c r="C397" s="213">
        <v>5712.3486230999997</v>
      </c>
      <c r="D397" s="213">
        <v>7250.4091175000003</v>
      </c>
      <c r="E397" s="12">
        <v>26.92518604659881</v>
      </c>
      <c r="F397" s="12"/>
      <c r="G397" s="214">
        <v>26268.230440000003</v>
      </c>
      <c r="H397" s="214">
        <v>10799.152879999998</v>
      </c>
      <c r="I397" s="214">
        <v>16513.436979999999</v>
      </c>
      <c r="J397" s="12">
        <v>52.914188395117918</v>
      </c>
      <c r="L397" s="176"/>
    </row>
    <row r="398" spans="1:19" x14ac:dyDescent="0.2">
      <c r="A398" s="9" t="s">
        <v>64</v>
      </c>
      <c r="B398" s="213">
        <v>8403.054715100001</v>
      </c>
      <c r="C398" s="213">
        <v>5074.8530000000001</v>
      </c>
      <c r="D398" s="213">
        <v>664.77499999999998</v>
      </c>
      <c r="E398" s="12">
        <v>-86.900605790946059</v>
      </c>
      <c r="F398" s="16"/>
      <c r="G398" s="214">
        <v>26353.389049999998</v>
      </c>
      <c r="H398" s="214">
        <v>15627.317429999999</v>
      </c>
      <c r="I398" s="214">
        <v>2069.2854400000001</v>
      </c>
      <c r="J398" s="12">
        <v>-86.758537098455804</v>
      </c>
      <c r="L398" s="176"/>
    </row>
    <row r="399" spans="1:19" x14ac:dyDescent="0.2">
      <c r="A399" s="9" t="s">
        <v>66</v>
      </c>
      <c r="B399" s="213">
        <v>51834.943813499995</v>
      </c>
      <c r="C399" s="213">
        <v>22491.876135700004</v>
      </c>
      <c r="D399" s="213">
        <v>21816.160020599997</v>
      </c>
      <c r="E399" s="12">
        <v>-3.0042674564950289</v>
      </c>
      <c r="F399" s="12"/>
      <c r="G399" s="214">
        <v>203594.25063999998</v>
      </c>
      <c r="H399" s="214">
        <v>85925.625169999985</v>
      </c>
      <c r="I399" s="214">
        <v>83609.070640000005</v>
      </c>
      <c r="J399" s="12">
        <v>-2.6959996222509659</v>
      </c>
      <c r="L399" s="176"/>
    </row>
    <row r="400" spans="1:19" x14ac:dyDescent="0.2">
      <c r="A400" s="9"/>
      <c r="B400" s="213"/>
      <c r="C400" s="213"/>
      <c r="D400" s="213"/>
      <c r="E400" s="12"/>
      <c r="F400" s="12"/>
      <c r="G400" s="214"/>
      <c r="H400" s="214"/>
      <c r="I400" s="214"/>
      <c r="J400" s="12"/>
      <c r="L400" s="176"/>
    </row>
    <row r="401" spans="1:20" s="20" customFormat="1" ht="11.25" customHeight="1" x14ac:dyDescent="0.2">
      <c r="A401" s="17" t="s">
        <v>68</v>
      </c>
      <c r="B401" s="18">
        <v>460841.38678899995</v>
      </c>
      <c r="C401" s="18">
        <v>172619.02904229998</v>
      </c>
      <c r="D401" s="18">
        <v>184833.9423385</v>
      </c>
      <c r="E401" s="16">
        <v>7.0762263951830988</v>
      </c>
      <c r="F401" s="16"/>
      <c r="G401" s="18">
        <v>1536604.1050600002</v>
      </c>
      <c r="H401" s="18">
        <v>609190.12826999987</v>
      </c>
      <c r="I401" s="18">
        <v>603116.56479999993</v>
      </c>
      <c r="J401" s="16">
        <v>-0.9969898046850858</v>
      </c>
      <c r="L401" s="310"/>
      <c r="M401" s="184"/>
      <c r="N401" s="184"/>
      <c r="O401" s="185"/>
      <c r="P401" s="19"/>
      <c r="Q401" s="19"/>
      <c r="R401" s="185"/>
      <c r="S401" s="185"/>
      <c r="T401" s="185"/>
    </row>
    <row r="402" spans="1:20" s="20" customFormat="1" ht="11.25" customHeight="1" x14ac:dyDescent="0.2">
      <c r="A402" s="17" t="s">
        <v>466</v>
      </c>
      <c r="B402" s="18">
        <v>76908.041931900007</v>
      </c>
      <c r="C402" s="18">
        <v>28438.012177099998</v>
      </c>
      <c r="D402" s="18">
        <v>41687.554639999988</v>
      </c>
      <c r="E402" s="16">
        <v>46.590958539532949</v>
      </c>
      <c r="F402" s="16"/>
      <c r="G402" s="18">
        <v>197173.33575000006</v>
      </c>
      <c r="H402" s="18">
        <v>76241.735480000003</v>
      </c>
      <c r="I402" s="18">
        <v>101257.81190999999</v>
      </c>
      <c r="J402" s="16">
        <v>32.811525436173071</v>
      </c>
      <c r="L402" s="173"/>
      <c r="M402" s="173"/>
      <c r="N402" s="173"/>
    </row>
    <row r="403" spans="1:20" ht="11.25" customHeight="1" x14ac:dyDescent="0.25">
      <c r="A403" s="9" t="s">
        <v>467</v>
      </c>
      <c r="B403" s="11">
        <v>73919.062345400002</v>
      </c>
      <c r="C403" s="11">
        <v>27251.980619399998</v>
      </c>
      <c r="D403" s="11">
        <v>40818.168596999989</v>
      </c>
      <c r="E403" s="12">
        <v>49.780557850325806</v>
      </c>
      <c r="F403" s="12"/>
      <c r="G403" s="11">
        <v>176888.56316000005</v>
      </c>
      <c r="H403" s="11">
        <v>68238.325769999996</v>
      </c>
      <c r="I403" s="11">
        <v>94911.790299999993</v>
      </c>
      <c r="J403" s="12">
        <v>39.088685469664028</v>
      </c>
      <c r="L403" s="177"/>
      <c r="M403" s="169"/>
      <c r="N403" s="169"/>
      <c r="O403" s="253"/>
    </row>
    <row r="404" spans="1:20" ht="11.25" customHeight="1" x14ac:dyDescent="0.25">
      <c r="A404" s="9" t="s">
        <v>468</v>
      </c>
      <c r="B404" s="213">
        <v>73389.590795399999</v>
      </c>
      <c r="C404" s="213">
        <v>27110.109149399999</v>
      </c>
      <c r="D404" s="213">
        <v>40480.252851999991</v>
      </c>
      <c r="E404" s="12">
        <v>49.317926493467837</v>
      </c>
      <c r="F404" s="12"/>
      <c r="G404" s="214">
        <v>176223.76892000006</v>
      </c>
      <c r="H404" s="214">
        <v>68076.97683</v>
      </c>
      <c r="I404" s="214">
        <v>94568.252489999999</v>
      </c>
      <c r="J404" s="12">
        <v>38.913707531627466</v>
      </c>
      <c r="L404" s="177"/>
      <c r="M404" s="169"/>
      <c r="N404" s="169"/>
      <c r="O404" s="253"/>
    </row>
    <row r="405" spans="1:20" ht="11.25" customHeight="1" x14ac:dyDescent="0.25">
      <c r="A405" s="9" t="s">
        <v>476</v>
      </c>
      <c r="B405" s="213">
        <v>529.47154999999998</v>
      </c>
      <c r="C405" s="213">
        <v>141.87146999999999</v>
      </c>
      <c r="D405" s="213">
        <v>337.91574500000002</v>
      </c>
      <c r="E405" s="12">
        <v>138.18442495873202</v>
      </c>
      <c r="F405" s="12"/>
      <c r="G405" s="214">
        <v>664.79424000000006</v>
      </c>
      <c r="H405" s="214">
        <v>161.34894</v>
      </c>
      <c r="I405" s="214">
        <v>343.53780999999998</v>
      </c>
      <c r="J405" s="12">
        <v>112.91606254122274</v>
      </c>
      <c r="L405" s="305"/>
      <c r="M405" s="169"/>
      <c r="N405" s="169"/>
      <c r="O405" s="253"/>
    </row>
    <row r="406" spans="1:20" ht="11.25" customHeight="1" x14ac:dyDescent="0.25">
      <c r="A406" s="9" t="s">
        <v>469</v>
      </c>
      <c r="B406" s="213">
        <v>2988.9795865000006</v>
      </c>
      <c r="C406" s="213">
        <v>1186.0315576999999</v>
      </c>
      <c r="D406" s="213">
        <v>869.38604299999997</v>
      </c>
      <c r="E406" s="12">
        <v>-26.697899616942038</v>
      </c>
      <c r="F406" s="12"/>
      <c r="G406" s="214">
        <v>20284.77259</v>
      </c>
      <c r="H406" s="214">
        <v>8003.4097099999999</v>
      </c>
      <c r="I406" s="214">
        <v>6346.0216100000007</v>
      </c>
      <c r="J406" s="12">
        <v>-20.708524991906216</v>
      </c>
      <c r="L406" s="107"/>
      <c r="M406" s="169"/>
      <c r="N406" s="169"/>
      <c r="O406" s="253"/>
    </row>
    <row r="407" spans="1:20" s="20" customFormat="1" ht="11.25" customHeight="1" x14ac:dyDescent="0.25">
      <c r="A407" s="17" t="s">
        <v>465</v>
      </c>
      <c r="B407" s="18">
        <v>151663.2340813</v>
      </c>
      <c r="C407" s="18">
        <v>53734.65167929999</v>
      </c>
      <c r="D407" s="18">
        <v>50598.147074699998</v>
      </c>
      <c r="E407" s="16">
        <v>-5.8370241670483409</v>
      </c>
      <c r="F407" s="16"/>
      <c r="G407" s="18">
        <v>219732.48603999999</v>
      </c>
      <c r="H407" s="18">
        <v>83544.256909999996</v>
      </c>
      <c r="I407" s="18">
        <v>76888.970580000008</v>
      </c>
      <c r="J407" s="16">
        <v>-7.9661805325165034</v>
      </c>
      <c r="L407" s="184"/>
      <c r="M407" s="167"/>
      <c r="N407" s="167"/>
      <c r="O407" s="22"/>
    </row>
    <row r="408" spans="1:20" ht="11.25" customHeight="1" x14ac:dyDescent="0.2">
      <c r="A408" s="9" t="s">
        <v>462</v>
      </c>
      <c r="B408" s="11">
        <v>144312.95346270001</v>
      </c>
      <c r="C408" s="11">
        <v>51178.030079599994</v>
      </c>
      <c r="D408" s="11">
        <v>47996.184663300002</v>
      </c>
      <c r="E408" s="12">
        <v>-6.2172096334131908</v>
      </c>
      <c r="F408" s="12"/>
      <c r="G408" s="11">
        <v>199460.65854999999</v>
      </c>
      <c r="H408" s="11">
        <v>76135.33971</v>
      </c>
      <c r="I408" s="11">
        <v>70143.278850000002</v>
      </c>
      <c r="J408" s="12">
        <v>-7.8702753318285517</v>
      </c>
    </row>
    <row r="409" spans="1:20" ht="11.25" customHeight="1" x14ac:dyDescent="0.2">
      <c r="A409" s="9" t="s">
        <v>474</v>
      </c>
      <c r="B409" s="213">
        <v>10669.135440500002</v>
      </c>
      <c r="C409" s="213">
        <v>3681.9466575000001</v>
      </c>
      <c r="D409" s="213">
        <v>4929.8507835999999</v>
      </c>
      <c r="E409" s="12">
        <v>33.892509647255793</v>
      </c>
      <c r="F409" s="12"/>
      <c r="G409" s="214">
        <v>15925.569090000001</v>
      </c>
      <c r="H409" s="214">
        <v>5129.3341799999998</v>
      </c>
      <c r="I409" s="214">
        <v>6611.3168900000001</v>
      </c>
      <c r="J409" s="12">
        <v>28.892301768491905</v>
      </c>
    </row>
    <row r="410" spans="1:20" ht="11.25" customHeight="1" x14ac:dyDescent="0.2">
      <c r="A410" s="9" t="s">
        <v>475</v>
      </c>
      <c r="B410" s="213">
        <v>133643.81802220002</v>
      </c>
      <c r="C410" s="213">
        <v>47496.083422099997</v>
      </c>
      <c r="D410" s="213">
        <v>43066.333879700003</v>
      </c>
      <c r="E410" s="12">
        <v>-9.3265575248228174</v>
      </c>
      <c r="F410" s="12"/>
      <c r="G410" s="214">
        <v>183535.08945999999</v>
      </c>
      <c r="H410" s="214">
        <v>71006.005529999995</v>
      </c>
      <c r="I410" s="214">
        <v>63531.961960000008</v>
      </c>
      <c r="J410" s="12">
        <v>-10.525931594394805</v>
      </c>
    </row>
    <row r="411" spans="1:20" ht="11.25" customHeight="1" x14ac:dyDescent="0.2">
      <c r="A411" s="9" t="s">
        <v>464</v>
      </c>
      <c r="B411" s="213">
        <v>7350.2806186000007</v>
      </c>
      <c r="C411" s="213">
        <v>2556.6215996999999</v>
      </c>
      <c r="D411" s="213">
        <v>2601.9624113999998</v>
      </c>
      <c r="E411" s="12">
        <v>1.773465877989949</v>
      </c>
      <c r="F411" s="12"/>
      <c r="G411" s="214">
        <v>20271.82749</v>
      </c>
      <c r="H411" s="214">
        <v>7408.9171999999999</v>
      </c>
      <c r="I411" s="214">
        <v>6745.6917299999996</v>
      </c>
      <c r="J411" s="12">
        <v>-8.9517192876713523</v>
      </c>
    </row>
    <row r="412" spans="1:20" s="20" customFormat="1" ht="11.25" customHeight="1" x14ac:dyDescent="0.2">
      <c r="A412" s="17" t="s">
        <v>447</v>
      </c>
      <c r="B412" s="18">
        <v>227695.37931079997</v>
      </c>
      <c r="C412" s="18">
        <v>88516.0094809</v>
      </c>
      <c r="D412" s="18">
        <v>90835.200999000008</v>
      </c>
      <c r="E412" s="16">
        <v>2.6200814199610392</v>
      </c>
      <c r="F412" s="16"/>
      <c r="G412" s="18">
        <v>1104402.8297800003</v>
      </c>
      <c r="H412" s="18">
        <v>442852.06888999994</v>
      </c>
      <c r="I412" s="18">
        <v>419209.15218999988</v>
      </c>
      <c r="J412" s="16">
        <v>-5.3387842941008614</v>
      </c>
      <c r="L412" s="173"/>
      <c r="M412" s="173"/>
      <c r="N412" s="173"/>
    </row>
    <row r="413" spans="1:20" ht="11.25" customHeight="1" x14ac:dyDescent="0.2">
      <c r="A413" s="9" t="s">
        <v>473</v>
      </c>
      <c r="B413" s="11">
        <v>226475.08612479997</v>
      </c>
      <c r="C413" s="11">
        <v>88187.253835900003</v>
      </c>
      <c r="D413" s="11">
        <v>90305.839473400003</v>
      </c>
      <c r="E413" s="12">
        <v>2.4023717094562045</v>
      </c>
      <c r="F413" s="12"/>
      <c r="G413" s="11">
        <v>1098041.2139700002</v>
      </c>
      <c r="H413" s="11">
        <v>441181.69866999995</v>
      </c>
      <c r="I413" s="11">
        <v>416620.24068999989</v>
      </c>
      <c r="J413" s="12">
        <v>-5.5671978357315908</v>
      </c>
    </row>
    <row r="414" spans="1:20" ht="11.25" customHeight="1" x14ac:dyDescent="0.2">
      <c r="A414" s="9" t="s">
        <v>69</v>
      </c>
      <c r="B414" s="213">
        <v>223843.12130889998</v>
      </c>
      <c r="C414" s="213">
        <v>87057.294085000001</v>
      </c>
      <c r="D414" s="213">
        <v>89533.850579400008</v>
      </c>
      <c r="E414" s="12">
        <v>2.8447432468805829</v>
      </c>
      <c r="F414" s="12"/>
      <c r="G414" s="214">
        <v>1095207.4925900002</v>
      </c>
      <c r="H414" s="214">
        <v>440002.85113999993</v>
      </c>
      <c r="I414" s="214">
        <v>415699.08973999991</v>
      </c>
      <c r="J414" s="12">
        <v>-5.5235463445365269</v>
      </c>
    </row>
    <row r="415" spans="1:20" ht="11.25" customHeight="1" x14ac:dyDescent="0.2">
      <c r="A415" s="9" t="s">
        <v>472</v>
      </c>
      <c r="B415" s="213">
        <v>2631.9648158999998</v>
      </c>
      <c r="C415" s="213">
        <v>1129.9597509</v>
      </c>
      <c r="D415" s="213">
        <v>771.98889400000007</v>
      </c>
      <c r="E415" s="12">
        <v>-31.679965292115966</v>
      </c>
      <c r="F415" s="12"/>
      <c r="G415" s="214">
        <v>2833.72138</v>
      </c>
      <c r="H415" s="214">
        <v>1178.8475299999998</v>
      </c>
      <c r="I415" s="214">
        <v>921.15095000000008</v>
      </c>
      <c r="J415" s="12">
        <v>-21.86004325767216</v>
      </c>
    </row>
    <row r="416" spans="1:20" ht="11.25" customHeight="1" x14ac:dyDescent="0.2">
      <c r="A416" s="9" t="s">
        <v>463</v>
      </c>
      <c r="B416" s="213">
        <v>1220.2931859999999</v>
      </c>
      <c r="C416" s="213">
        <v>328.75564499999996</v>
      </c>
      <c r="D416" s="213">
        <v>529.36152560000005</v>
      </c>
      <c r="E416" s="12">
        <v>61.019752406076606</v>
      </c>
      <c r="F416" s="12"/>
      <c r="G416" s="214">
        <v>6361.6158100000002</v>
      </c>
      <c r="H416" s="214">
        <v>1670.37022</v>
      </c>
      <c r="I416" s="214">
        <v>2588.9114999999997</v>
      </c>
      <c r="J416" s="12">
        <v>54.990281136597332</v>
      </c>
    </row>
    <row r="417" spans="1:19" s="20" customFormat="1" ht="11.25" customHeight="1" x14ac:dyDescent="0.25">
      <c r="A417" s="17" t="s">
        <v>71</v>
      </c>
      <c r="B417" s="308">
        <v>4574.7314649999998</v>
      </c>
      <c r="C417" s="308">
        <v>1930.3557049999999</v>
      </c>
      <c r="D417" s="308">
        <v>1713.0396247999997</v>
      </c>
      <c r="E417" s="16">
        <v>-11.257825676226872</v>
      </c>
      <c r="F417" s="16"/>
      <c r="G417" s="309">
        <v>15295.453490000002</v>
      </c>
      <c r="H417" s="309">
        <v>6552.0669900000003</v>
      </c>
      <c r="I417" s="309">
        <v>5760.6301199999998</v>
      </c>
      <c r="J417" s="16">
        <v>-12.079193805678727</v>
      </c>
      <c r="L417" s="306"/>
      <c r="M417" s="295"/>
      <c r="N417" s="307"/>
      <c r="O417" s="22"/>
      <c r="P417" s="185"/>
      <c r="Q417" s="185"/>
      <c r="R417" s="185"/>
      <c r="S417" s="185"/>
    </row>
    <row r="418" spans="1:19" x14ac:dyDescent="0.2">
      <c r="A418" s="86"/>
      <c r="B418" s="92"/>
      <c r="C418" s="92"/>
      <c r="D418" s="92"/>
      <c r="E418" s="92"/>
      <c r="F418" s="92"/>
      <c r="G418" s="92"/>
      <c r="H418" s="92"/>
      <c r="I418" s="92"/>
      <c r="J418" s="86"/>
      <c r="L418" s="176"/>
    </row>
    <row r="419" spans="1:19" x14ac:dyDescent="0.2">
      <c r="A419" s="9" t="s">
        <v>503</v>
      </c>
      <c r="B419" s="9"/>
      <c r="C419" s="9"/>
      <c r="D419" s="9"/>
      <c r="E419" s="9"/>
      <c r="F419" s="9"/>
      <c r="G419" s="9"/>
      <c r="H419" s="9"/>
      <c r="I419" s="9"/>
      <c r="J419" s="9"/>
      <c r="L419" s="176"/>
    </row>
    <row r="420" spans="1:19" s="20" customFormat="1" ht="11.25" customHeight="1" x14ac:dyDescent="0.25">
      <c r="A420" s="17"/>
      <c r="B420" s="308"/>
      <c r="C420" s="308"/>
      <c r="D420" s="308"/>
      <c r="E420" s="16"/>
      <c r="F420" s="16"/>
      <c r="G420" s="309"/>
      <c r="H420" s="309"/>
      <c r="I420" s="309"/>
      <c r="J420" s="16"/>
      <c r="L420" s="306"/>
      <c r="M420" s="295"/>
      <c r="N420" s="307"/>
      <c r="O420" s="22"/>
      <c r="P420" s="185"/>
      <c r="Q420" s="185"/>
      <c r="R420" s="185"/>
      <c r="S420" s="185"/>
    </row>
    <row r="421" spans="1:19" ht="20.100000000000001" customHeight="1" x14ac:dyDescent="0.25">
      <c r="A421" s="380" t="s">
        <v>496</v>
      </c>
      <c r="B421" s="380"/>
      <c r="C421" s="380"/>
      <c r="D421" s="380"/>
      <c r="E421" s="380"/>
      <c r="F421" s="380"/>
      <c r="G421" s="380"/>
      <c r="H421" s="380"/>
      <c r="I421" s="380"/>
      <c r="J421" s="380"/>
      <c r="K421" s="110"/>
      <c r="L421" s="183"/>
      <c r="M421" s="169"/>
      <c r="N421" s="169"/>
      <c r="O421" s="253"/>
      <c r="P421" s="110"/>
    </row>
    <row r="422" spans="1:19" ht="20.100000000000001" customHeight="1" x14ac:dyDescent="0.25">
      <c r="A422" s="381" t="s">
        <v>226</v>
      </c>
      <c r="B422" s="381"/>
      <c r="C422" s="381"/>
      <c r="D422" s="381"/>
      <c r="E422" s="381"/>
      <c r="F422" s="381"/>
      <c r="G422" s="381"/>
      <c r="H422" s="381"/>
      <c r="I422" s="381"/>
      <c r="J422" s="381"/>
      <c r="K422" s="110"/>
      <c r="L422" s="183"/>
      <c r="M422" s="169"/>
      <c r="N422" s="169"/>
      <c r="O422" s="253"/>
      <c r="P422" s="110"/>
      <c r="Q422" s="110"/>
    </row>
    <row r="423" spans="1:19" s="20" customFormat="1" ht="13.2" x14ac:dyDescent="0.25">
      <c r="A423" s="17"/>
      <c r="B423" s="384" t="s">
        <v>101</v>
      </c>
      <c r="C423" s="384"/>
      <c r="D423" s="384"/>
      <c r="E423" s="384"/>
      <c r="F423" s="334"/>
      <c r="G423" s="384" t="s">
        <v>435</v>
      </c>
      <c r="H423" s="384"/>
      <c r="I423" s="384"/>
      <c r="J423" s="384"/>
      <c r="K423" s="110"/>
      <c r="L423" s="26"/>
      <c r="M423" s="26"/>
      <c r="N423" s="22"/>
      <c r="O423" s="22"/>
      <c r="P423" s="22"/>
      <c r="Q423" s="110"/>
    </row>
    <row r="424" spans="1:19" s="20" customFormat="1" ht="13.2" x14ac:dyDescent="0.25">
      <c r="A424" s="17" t="s">
        <v>259</v>
      </c>
      <c r="B424" s="385">
        <v>2018</v>
      </c>
      <c r="C424" s="387" t="s">
        <v>507</v>
      </c>
      <c r="D424" s="387"/>
      <c r="E424" s="387"/>
      <c r="F424" s="334"/>
      <c r="G424" s="385">
        <v>2018</v>
      </c>
      <c r="H424" s="387" t="s">
        <v>507</v>
      </c>
      <c r="I424" s="387"/>
      <c r="J424" s="387"/>
      <c r="K424" s="110"/>
      <c r="L424" s="113"/>
      <c r="M424" s="113"/>
      <c r="N424" s="253"/>
      <c r="O424" s="253"/>
      <c r="P424" s="253"/>
      <c r="Q424" s="27"/>
      <c r="R424" s="27"/>
    </row>
    <row r="425" spans="1:19" s="20" customFormat="1" ht="13.2" x14ac:dyDescent="0.25">
      <c r="A425" s="125"/>
      <c r="B425" s="386"/>
      <c r="C425" s="263">
        <v>2018</v>
      </c>
      <c r="D425" s="263">
        <v>2019</v>
      </c>
      <c r="E425" s="335" t="s">
        <v>519</v>
      </c>
      <c r="F425" s="127"/>
      <c r="G425" s="386"/>
      <c r="H425" s="263">
        <v>2018</v>
      </c>
      <c r="I425" s="263">
        <v>2019</v>
      </c>
      <c r="J425" s="335" t="s">
        <v>519</v>
      </c>
      <c r="K425" s="110"/>
      <c r="L425" s="113"/>
      <c r="M425" s="113"/>
      <c r="N425" s="253"/>
      <c r="O425" s="253"/>
      <c r="P425" s="253"/>
      <c r="Q425" s="270"/>
      <c r="R425" s="270"/>
    </row>
    <row r="426" spans="1:19" s="20" customFormat="1" ht="11.25" customHeight="1" x14ac:dyDescent="0.25">
      <c r="A426" s="17" t="s">
        <v>263</v>
      </c>
      <c r="B426" s="308"/>
      <c r="C426" s="308"/>
      <c r="D426" s="308"/>
      <c r="E426" s="16"/>
      <c r="F426" s="16"/>
      <c r="G426" s="309"/>
      <c r="H426" s="309"/>
      <c r="I426" s="309"/>
      <c r="J426" s="16"/>
      <c r="L426" s="306"/>
      <c r="M426" s="295"/>
      <c r="N426" s="307"/>
      <c r="O426" s="22"/>
      <c r="P426" s="185"/>
      <c r="Q426" s="185"/>
      <c r="R426" s="185"/>
      <c r="S426" s="185"/>
    </row>
    <row r="427" spans="1:19" s="20" customFormat="1" ht="11.25" customHeight="1" x14ac:dyDescent="0.25">
      <c r="A427" s="17" t="s">
        <v>481</v>
      </c>
      <c r="B427" s="308">
        <v>211499.03570870004</v>
      </c>
      <c r="C427" s="308">
        <v>71802.22802000001</v>
      </c>
      <c r="D427" s="308">
        <v>118023.41690709999</v>
      </c>
      <c r="E427" s="16">
        <v>64.372917333742606</v>
      </c>
      <c r="F427" s="16"/>
      <c r="G427" s="309">
        <v>191203.88846000002</v>
      </c>
      <c r="H427" s="309">
        <v>63045.742430000006</v>
      </c>
      <c r="I427" s="309">
        <v>111949.13146999998</v>
      </c>
      <c r="J427" s="16">
        <v>77.568107147437672</v>
      </c>
      <c r="L427" s="306"/>
      <c r="M427" s="295"/>
      <c r="N427" s="307"/>
      <c r="O427" s="22"/>
      <c r="P427" s="185"/>
      <c r="Q427" s="185"/>
      <c r="R427" s="185"/>
      <c r="S427" s="185"/>
    </row>
    <row r="428" spans="1:19" s="20" customFormat="1" ht="11.25" customHeight="1" x14ac:dyDescent="0.25">
      <c r="A428" s="17"/>
      <c r="B428" s="308"/>
      <c r="C428" s="308"/>
      <c r="D428" s="308"/>
      <c r="E428" s="16"/>
      <c r="F428" s="16"/>
      <c r="G428" s="309"/>
      <c r="H428" s="309"/>
      <c r="I428" s="309"/>
      <c r="J428" s="16"/>
      <c r="L428" s="306"/>
      <c r="M428" s="295"/>
      <c r="N428" s="307"/>
      <c r="O428" s="22"/>
      <c r="P428" s="185"/>
      <c r="Q428" s="185"/>
      <c r="R428" s="185"/>
      <c r="S428" s="185"/>
    </row>
    <row r="429" spans="1:19" s="20" customFormat="1" ht="11.25" customHeight="1" x14ac:dyDescent="0.25">
      <c r="A429" s="17" t="s">
        <v>10</v>
      </c>
      <c r="B429" s="308"/>
      <c r="C429" s="308"/>
      <c r="D429" s="308"/>
      <c r="E429" s="16"/>
      <c r="F429" s="16"/>
      <c r="G429" s="309"/>
      <c r="H429" s="309"/>
      <c r="I429" s="309"/>
      <c r="J429" s="16"/>
      <c r="L429" s="306"/>
      <c r="M429" s="295"/>
      <c r="N429" s="307"/>
      <c r="O429" s="22"/>
      <c r="P429" s="185"/>
      <c r="Q429" s="185"/>
      <c r="R429" s="185"/>
      <c r="S429" s="185"/>
    </row>
    <row r="430" spans="1:19" s="20" customFormat="1" ht="11.25" customHeight="1" x14ac:dyDescent="0.25">
      <c r="A430" s="17" t="s">
        <v>363</v>
      </c>
      <c r="B430" s="309">
        <v>339908.38290079997</v>
      </c>
      <c r="C430" s="309">
        <v>121753.70553520002</v>
      </c>
      <c r="D430" s="309">
        <v>102216.23186309998</v>
      </c>
      <c r="E430" s="16">
        <v>-16.046717909913298</v>
      </c>
      <c r="F430" s="12"/>
      <c r="G430" s="309">
        <v>277380.67038999998</v>
      </c>
      <c r="H430" s="309">
        <v>125630.34878</v>
      </c>
      <c r="I430" s="309">
        <v>98490.866409999988</v>
      </c>
      <c r="J430" s="16">
        <v>-21.602648272135141</v>
      </c>
      <c r="L430" s="306"/>
      <c r="M430" s="295"/>
      <c r="N430" s="307"/>
      <c r="O430" s="22"/>
      <c r="P430" s="185"/>
      <c r="Q430" s="185"/>
      <c r="R430" s="185"/>
      <c r="S430" s="185"/>
    </row>
    <row r="431" spans="1:19" s="20" customFormat="1" ht="11.25" customHeight="1" x14ac:dyDescent="0.25">
      <c r="A431" s="9" t="s">
        <v>364</v>
      </c>
      <c r="B431" s="213">
        <v>6919.3072908999993</v>
      </c>
      <c r="C431" s="213">
        <v>482.51425289999997</v>
      </c>
      <c r="D431" s="213">
        <v>627.46165289999999</v>
      </c>
      <c r="E431" s="12">
        <v>30.040024544112271</v>
      </c>
      <c r="F431" s="12"/>
      <c r="G431" s="214">
        <v>5332.6030699999992</v>
      </c>
      <c r="H431" s="214">
        <v>564.43495000000007</v>
      </c>
      <c r="I431" s="214">
        <v>940.00667999999996</v>
      </c>
      <c r="J431" s="16">
        <v>66.539417872688404</v>
      </c>
      <c r="L431" s="306"/>
      <c r="M431" s="295"/>
      <c r="N431" s="307"/>
      <c r="O431" s="22"/>
      <c r="P431" s="185"/>
      <c r="Q431" s="185"/>
      <c r="R431" s="185"/>
      <c r="S431" s="185"/>
    </row>
    <row r="432" spans="1:19" s="20" customFormat="1" ht="11.25" customHeight="1" x14ac:dyDescent="0.25">
      <c r="A432" s="9" t="s">
        <v>365</v>
      </c>
      <c r="B432" s="213">
        <v>77552.750132400004</v>
      </c>
      <c r="C432" s="213">
        <v>13094.603007799997</v>
      </c>
      <c r="D432" s="213">
        <v>8309.0524702000002</v>
      </c>
      <c r="E432" s="12">
        <v>-36.545976496953834</v>
      </c>
      <c r="F432" s="12"/>
      <c r="G432" s="214">
        <v>57674.225599999998</v>
      </c>
      <c r="H432" s="214">
        <v>23307.704949999996</v>
      </c>
      <c r="I432" s="214">
        <v>17583.107739999999</v>
      </c>
      <c r="J432" s="16">
        <v>-24.560964806618585</v>
      </c>
      <c r="L432" s="306"/>
      <c r="M432" s="295"/>
      <c r="N432" s="307"/>
      <c r="O432" s="22"/>
      <c r="P432" s="185"/>
      <c r="Q432" s="185"/>
      <c r="R432" s="185"/>
      <c r="S432" s="185"/>
    </row>
    <row r="433" spans="1:19" s="20" customFormat="1" ht="11.25" customHeight="1" x14ac:dyDescent="0.25">
      <c r="A433" s="9" t="s">
        <v>340</v>
      </c>
      <c r="B433" s="213">
        <v>255436.32547749995</v>
      </c>
      <c r="C433" s="213">
        <v>108176.58827450001</v>
      </c>
      <c r="D433" s="213">
        <v>93279.717739999978</v>
      </c>
      <c r="E433" s="12">
        <v>-13.770882195599441</v>
      </c>
      <c r="F433" s="12"/>
      <c r="G433" s="214">
        <v>214373.84172</v>
      </c>
      <c r="H433" s="214">
        <v>101758.20888000001</v>
      </c>
      <c r="I433" s="214">
        <v>79967.75198999999</v>
      </c>
      <c r="J433" s="16">
        <v>-21.413954834539936</v>
      </c>
      <c r="L433" s="306"/>
      <c r="M433" s="295"/>
      <c r="N433" s="307"/>
      <c r="O433" s="22"/>
      <c r="P433" s="185"/>
      <c r="Q433" s="185"/>
      <c r="R433" s="185"/>
      <c r="S433" s="185"/>
    </row>
    <row r="434" spans="1:19" x14ac:dyDescent="0.2">
      <c r="B434" s="213"/>
      <c r="C434" s="213"/>
      <c r="D434" s="213"/>
      <c r="E434" s="12"/>
      <c r="F434" s="12"/>
      <c r="G434" s="214"/>
      <c r="H434" s="214"/>
      <c r="I434" s="214"/>
      <c r="J434" s="12"/>
      <c r="L434" s="176"/>
    </row>
    <row r="435" spans="1:19" x14ac:dyDescent="0.2">
      <c r="A435" s="9" t="s">
        <v>79</v>
      </c>
      <c r="B435" s="11"/>
      <c r="C435" s="11"/>
      <c r="D435" s="11"/>
      <c r="E435" s="12"/>
      <c r="F435" s="12"/>
      <c r="G435" s="214">
        <v>1975180.4595699995</v>
      </c>
      <c r="H435" s="214">
        <v>811137.17235000024</v>
      </c>
      <c r="I435" s="214">
        <v>804658.18215000001</v>
      </c>
      <c r="J435" s="12">
        <v>-0.7987539494990159</v>
      </c>
      <c r="L435" s="176"/>
      <c r="M435" s="177"/>
      <c r="N435" s="177"/>
      <c r="O435" s="13"/>
    </row>
    <row r="436" spans="1:19" x14ac:dyDescent="0.2">
      <c r="A436" s="86"/>
      <c r="B436" s="92"/>
      <c r="C436" s="92"/>
      <c r="D436" s="92"/>
      <c r="E436" s="92"/>
      <c r="F436" s="92"/>
      <c r="G436" s="92"/>
      <c r="H436" s="92"/>
      <c r="I436" s="92"/>
      <c r="J436" s="86"/>
      <c r="L436" s="176"/>
    </row>
    <row r="437" spans="1:19" x14ac:dyDescent="0.2">
      <c r="A437" s="9" t="s">
        <v>482</v>
      </c>
      <c r="B437" s="9"/>
      <c r="C437" s="9"/>
      <c r="D437" s="9"/>
      <c r="E437" s="9"/>
      <c r="F437" s="9"/>
      <c r="G437" s="9"/>
      <c r="H437" s="9"/>
      <c r="I437" s="9"/>
      <c r="J437" s="9"/>
      <c r="L437" s="176"/>
    </row>
    <row r="438" spans="1:19" x14ac:dyDescent="0.25">
      <c r="L438" s="176"/>
    </row>
    <row r="439" spans="1:19" ht="20.100000000000001" customHeight="1" x14ac:dyDescent="0.25">
      <c r="A439" s="380" t="s">
        <v>281</v>
      </c>
      <c r="B439" s="380"/>
      <c r="C439" s="380"/>
      <c r="D439" s="380"/>
      <c r="E439" s="380"/>
      <c r="F439" s="380"/>
      <c r="G439" s="380"/>
      <c r="H439" s="380"/>
      <c r="I439" s="380"/>
      <c r="J439" s="380"/>
      <c r="L439" s="176"/>
    </row>
    <row r="440" spans="1:19" ht="20.100000000000001" customHeight="1" x14ac:dyDescent="0.25">
      <c r="A440" s="381" t="s">
        <v>227</v>
      </c>
      <c r="B440" s="381"/>
      <c r="C440" s="381"/>
      <c r="D440" s="381"/>
      <c r="E440" s="381"/>
      <c r="F440" s="381"/>
      <c r="G440" s="381"/>
      <c r="H440" s="381"/>
      <c r="I440" s="381"/>
      <c r="J440" s="381"/>
      <c r="L440" s="176"/>
      <c r="M440" s="177"/>
      <c r="N440" s="177"/>
    </row>
    <row r="441" spans="1:19" s="20" customFormat="1" ht="13.2" x14ac:dyDescent="0.25">
      <c r="A441" s="17"/>
      <c r="B441" s="384" t="s">
        <v>101</v>
      </c>
      <c r="C441" s="384"/>
      <c r="D441" s="384"/>
      <c r="E441" s="384"/>
      <c r="F441" s="334"/>
      <c r="G441" s="384" t="s">
        <v>435</v>
      </c>
      <c r="H441" s="384"/>
      <c r="I441" s="384"/>
      <c r="J441" s="384"/>
      <c r="K441" s="93"/>
      <c r="L441" s="167"/>
      <c r="M441" s="167"/>
      <c r="N441" s="167"/>
      <c r="O441" s="93"/>
    </row>
    <row r="442" spans="1:19" s="20" customFormat="1" ht="13.2" x14ac:dyDescent="0.25">
      <c r="A442" s="17" t="s">
        <v>259</v>
      </c>
      <c r="B442" s="385">
        <v>2018</v>
      </c>
      <c r="C442" s="387" t="s">
        <v>507</v>
      </c>
      <c r="D442" s="387"/>
      <c r="E442" s="387"/>
      <c r="F442" s="334"/>
      <c r="G442" s="385">
        <v>2018</v>
      </c>
      <c r="H442" s="387" t="s">
        <v>507</v>
      </c>
      <c r="I442" s="387"/>
      <c r="J442" s="387"/>
      <c r="K442" s="93"/>
      <c r="L442" s="167"/>
      <c r="M442" s="173"/>
      <c r="N442" s="173"/>
    </row>
    <row r="443" spans="1:19" s="20" customFormat="1" ht="13.2" x14ac:dyDescent="0.25">
      <c r="A443" s="125"/>
      <c r="B443" s="388"/>
      <c r="C443" s="263">
        <v>2018</v>
      </c>
      <c r="D443" s="263">
        <v>2019</v>
      </c>
      <c r="E443" s="335" t="s">
        <v>519</v>
      </c>
      <c r="F443" s="127"/>
      <c r="G443" s="388"/>
      <c r="H443" s="263">
        <v>2018</v>
      </c>
      <c r="I443" s="263">
        <v>2019</v>
      </c>
      <c r="J443" s="335" t="s">
        <v>519</v>
      </c>
      <c r="L443" s="167"/>
      <c r="M443" s="173"/>
      <c r="N443" s="173"/>
    </row>
    <row r="444" spans="1:19" s="20" customFormat="1" ht="13.2" x14ac:dyDescent="0.25">
      <c r="A444" s="17"/>
      <c r="B444" s="17"/>
      <c r="C444" s="262"/>
      <c r="D444" s="262"/>
      <c r="E444" s="334"/>
      <c r="F444" s="334"/>
      <c r="G444" s="17"/>
      <c r="H444" s="262"/>
      <c r="I444" s="262"/>
      <c r="J444" s="334"/>
      <c r="L444" s="167"/>
      <c r="M444" s="173"/>
      <c r="N444" s="173"/>
    </row>
    <row r="445" spans="1:19" s="20" customFormat="1" ht="13.2" x14ac:dyDescent="0.25">
      <c r="A445" s="17" t="s">
        <v>396</v>
      </c>
      <c r="B445" s="17"/>
      <c r="C445" s="262"/>
      <c r="D445" s="262"/>
      <c r="E445" s="334"/>
      <c r="F445" s="334"/>
      <c r="G445" s="18">
        <v>1754523.7003099998</v>
      </c>
      <c r="H445" s="18">
        <v>622703.92376000015</v>
      </c>
      <c r="I445" s="18">
        <v>650522.33209000016</v>
      </c>
      <c r="J445" s="16">
        <v>4.4673571610127851</v>
      </c>
      <c r="L445" s="167"/>
      <c r="M445" s="173"/>
      <c r="N445" s="173"/>
    </row>
    <row r="446" spans="1:19" s="20" customFormat="1" ht="13.2" x14ac:dyDescent="0.25">
      <c r="A446" s="17"/>
      <c r="B446" s="17"/>
      <c r="C446" s="262"/>
      <c r="D446" s="262"/>
      <c r="E446" s="334"/>
      <c r="F446" s="334"/>
      <c r="G446" s="17"/>
      <c r="H446" s="262"/>
      <c r="I446" s="262"/>
      <c r="J446" s="334"/>
      <c r="L446" s="167"/>
      <c r="M446" s="173"/>
      <c r="N446" s="173"/>
    </row>
    <row r="447" spans="1:19" s="21" customFormat="1" ht="13.2" x14ac:dyDescent="0.25">
      <c r="A447" s="88" t="s">
        <v>258</v>
      </c>
      <c r="B447" s="88"/>
      <c r="C447" s="88"/>
      <c r="D447" s="88"/>
      <c r="E447" s="88"/>
      <c r="F447" s="88"/>
      <c r="G447" s="88">
        <v>978873.98252000008</v>
      </c>
      <c r="H447" s="88">
        <v>330218.09441000002</v>
      </c>
      <c r="I447" s="88">
        <v>364723.13034000003</v>
      </c>
      <c r="J447" s="16">
        <v>10.449165722323642</v>
      </c>
      <c r="L447" s="167"/>
      <c r="M447" s="208"/>
      <c r="N447" s="208"/>
    </row>
    <row r="448" spans="1:19" ht="13.2" x14ac:dyDescent="0.25">
      <c r="A448" s="85"/>
      <c r="B448" s="205"/>
      <c r="C448" s="90"/>
      <c r="E448" s="90"/>
      <c r="F448" s="90"/>
      <c r="G448" s="90"/>
      <c r="I448" s="94"/>
      <c r="J448" s="12"/>
      <c r="L448" s="167"/>
    </row>
    <row r="449" spans="1:14" s="20" customFormat="1" ht="13.2" x14ac:dyDescent="0.25">
      <c r="A449" s="93" t="s">
        <v>180</v>
      </c>
      <c r="B449" s="21">
        <v>1165816.6147094001</v>
      </c>
      <c r="C449" s="21">
        <v>391517.84894549998</v>
      </c>
      <c r="D449" s="21">
        <v>422560.23562529992</v>
      </c>
      <c r="E449" s="16">
        <v>7.9287283487606999</v>
      </c>
      <c r="F449" s="21"/>
      <c r="G449" s="21">
        <v>449109.07383999997</v>
      </c>
      <c r="H449" s="21">
        <v>144163.13527</v>
      </c>
      <c r="I449" s="21">
        <v>159999.35635000002</v>
      </c>
      <c r="J449" s="16">
        <v>10.984931099299899</v>
      </c>
      <c r="L449" s="167"/>
      <c r="M449" s="173"/>
      <c r="N449" s="173"/>
    </row>
    <row r="450" spans="1:14" ht="13.2" x14ac:dyDescent="0.25">
      <c r="A450" s="85" t="s">
        <v>181</v>
      </c>
      <c r="B450" s="95">
        <v>519874.62029190006</v>
      </c>
      <c r="C450" s="95">
        <v>162340.63589080001</v>
      </c>
      <c r="D450" s="95">
        <v>164980.63380739998</v>
      </c>
      <c r="E450" s="12">
        <v>1.6262089292146129</v>
      </c>
      <c r="F450" s="95"/>
      <c r="G450" s="95">
        <v>163855.23112999997</v>
      </c>
      <c r="H450" s="95">
        <v>48229.592239999998</v>
      </c>
      <c r="I450" s="95">
        <v>52782.552280000011</v>
      </c>
      <c r="J450" s="12">
        <v>9.4401794179465242</v>
      </c>
      <c r="L450" s="169"/>
    </row>
    <row r="451" spans="1:14" ht="13.2" x14ac:dyDescent="0.25">
      <c r="A451" s="85" t="s">
        <v>182</v>
      </c>
      <c r="B451" s="95">
        <v>129697.026</v>
      </c>
      <c r="C451" s="95">
        <v>44229.932999999997</v>
      </c>
      <c r="D451" s="95">
        <v>41587.000999999997</v>
      </c>
      <c r="E451" s="12">
        <v>-5.9754374938799941</v>
      </c>
      <c r="F451" s="95"/>
      <c r="G451" s="95">
        <v>46273.215490000002</v>
      </c>
      <c r="H451" s="95">
        <v>15371.234980000001</v>
      </c>
      <c r="I451" s="95">
        <v>13286.09938</v>
      </c>
      <c r="J451" s="12">
        <v>-13.565179393282563</v>
      </c>
      <c r="L451" s="169"/>
    </row>
    <row r="452" spans="1:14" x14ac:dyDescent="0.2">
      <c r="A452" s="85" t="s">
        <v>397</v>
      </c>
      <c r="B452" s="95">
        <v>70678.663665200002</v>
      </c>
      <c r="C452" s="95">
        <v>30508.421139000002</v>
      </c>
      <c r="D452" s="95">
        <v>55673.241759999997</v>
      </c>
      <c r="E452" s="12">
        <v>82.484834290001686</v>
      </c>
      <c r="F452" s="95"/>
      <c r="G452" s="95">
        <v>22650.100430000002</v>
      </c>
      <c r="H452" s="95">
        <v>9970.8898499999996</v>
      </c>
      <c r="I452" s="95">
        <v>17152.696840000001</v>
      </c>
      <c r="J452" s="12">
        <v>72.02774374245044</v>
      </c>
      <c r="L452" s="177"/>
    </row>
    <row r="453" spans="1:14" x14ac:dyDescent="0.2">
      <c r="A453" s="85" t="s">
        <v>398</v>
      </c>
      <c r="B453" s="95">
        <v>42959.981110000008</v>
      </c>
      <c r="C453" s="95">
        <v>22987.01439</v>
      </c>
      <c r="D453" s="95">
        <v>18516.488149999997</v>
      </c>
      <c r="E453" s="12">
        <v>-19.448050817529435</v>
      </c>
      <c r="F453" s="95"/>
      <c r="G453" s="95">
        <v>19952.626029999999</v>
      </c>
      <c r="H453" s="95">
        <v>10625.74013</v>
      </c>
      <c r="I453" s="95">
        <v>8493.8806100000002</v>
      </c>
      <c r="J453" s="12">
        <v>-20.063162602490635</v>
      </c>
      <c r="L453" s="14"/>
      <c r="M453" s="14"/>
      <c r="N453" s="14"/>
    </row>
    <row r="454" spans="1:14" x14ac:dyDescent="0.2">
      <c r="A454" s="85" t="s">
        <v>399</v>
      </c>
      <c r="B454" s="95">
        <v>128605.427171</v>
      </c>
      <c r="C454" s="95">
        <v>44951.933265</v>
      </c>
      <c r="D454" s="95">
        <v>53877.396000000001</v>
      </c>
      <c r="E454" s="12">
        <v>19.855570354188629</v>
      </c>
      <c r="F454" s="95"/>
      <c r="G454" s="95">
        <v>63735.019559999993</v>
      </c>
      <c r="H454" s="95">
        <v>21507.642159999996</v>
      </c>
      <c r="I454" s="95">
        <v>25129.26829</v>
      </c>
      <c r="J454" s="12">
        <v>16.838787362454454</v>
      </c>
      <c r="L454" s="14"/>
      <c r="M454" s="14"/>
      <c r="N454" s="14"/>
    </row>
    <row r="455" spans="1:14" x14ac:dyDescent="0.2">
      <c r="A455" s="85" t="s">
        <v>183</v>
      </c>
      <c r="B455" s="95">
        <v>274000.89647129999</v>
      </c>
      <c r="C455" s="95">
        <v>86499.911260699999</v>
      </c>
      <c r="D455" s="95">
        <v>87925.474907899988</v>
      </c>
      <c r="E455" s="12">
        <v>1.6480521499074428</v>
      </c>
      <c r="F455" s="95"/>
      <c r="G455" s="95">
        <v>132642.8812</v>
      </c>
      <c r="H455" s="95">
        <v>38458.035910000006</v>
      </c>
      <c r="I455" s="95">
        <v>43154.858950000002</v>
      </c>
      <c r="J455" s="12">
        <v>12.212852083740216</v>
      </c>
      <c r="L455" s="14"/>
      <c r="M455" s="14"/>
      <c r="N455" s="14"/>
    </row>
    <row r="456" spans="1:14" x14ac:dyDescent="0.2">
      <c r="A456" s="85"/>
      <c r="B456" s="90"/>
      <c r="C456" s="90"/>
      <c r="D456" s="90"/>
      <c r="E456" s="12"/>
      <c r="F456" s="90"/>
      <c r="G456" s="90"/>
      <c r="H456" s="90"/>
      <c r="I456" s="96"/>
      <c r="J456" s="12"/>
      <c r="L456" s="14"/>
      <c r="M456" s="14"/>
      <c r="N456" s="14"/>
    </row>
    <row r="457" spans="1:14" s="20" customFormat="1" ht="11.4" x14ac:dyDescent="0.2">
      <c r="A457" s="93" t="s">
        <v>329</v>
      </c>
      <c r="B457" s="21">
        <v>51169.029043400005</v>
      </c>
      <c r="C457" s="21">
        <v>19556.697241200003</v>
      </c>
      <c r="D457" s="21">
        <v>21723.442618300003</v>
      </c>
      <c r="E457" s="16">
        <v>11.079301123173948</v>
      </c>
      <c r="F457" s="21"/>
      <c r="G457" s="21">
        <v>324286.19465999998</v>
      </c>
      <c r="H457" s="21">
        <v>96885.731809999997</v>
      </c>
      <c r="I457" s="21">
        <v>117280.83972</v>
      </c>
      <c r="J457" s="16">
        <v>21.050682622696499</v>
      </c>
    </row>
    <row r="458" spans="1:14" x14ac:dyDescent="0.2">
      <c r="A458" s="85" t="s">
        <v>176</v>
      </c>
      <c r="B458" s="13">
        <v>10669.2375144</v>
      </c>
      <c r="C458" s="95">
        <v>4335.4626856999994</v>
      </c>
      <c r="D458" s="95">
        <v>4896.9983314999999</v>
      </c>
      <c r="E458" s="12">
        <v>12.952150358764669</v>
      </c>
      <c r="F458" s="13"/>
      <c r="G458" s="95">
        <v>73181.882919999989</v>
      </c>
      <c r="H458" s="95">
        <v>31154.557739999997</v>
      </c>
      <c r="I458" s="95">
        <v>36195.349000000002</v>
      </c>
      <c r="J458" s="12">
        <v>16.179948057898528</v>
      </c>
      <c r="L458" s="14"/>
      <c r="M458" s="14"/>
      <c r="N458" s="14"/>
    </row>
    <row r="459" spans="1:14" x14ac:dyDescent="0.2">
      <c r="A459" s="85" t="s">
        <v>177</v>
      </c>
      <c r="B459" s="13">
        <v>7708.1821000999998</v>
      </c>
      <c r="C459" s="95">
        <v>3409.5694742000001</v>
      </c>
      <c r="D459" s="95">
        <v>2995.204268</v>
      </c>
      <c r="E459" s="12">
        <v>-12.153006687075191</v>
      </c>
      <c r="F459" s="95"/>
      <c r="G459" s="95">
        <v>78051.781019999995</v>
      </c>
      <c r="H459" s="95">
        <v>23508.049189999998</v>
      </c>
      <c r="I459" s="95">
        <v>29423.183479999992</v>
      </c>
      <c r="J459" s="12">
        <v>25.162165699892313</v>
      </c>
      <c r="L459" s="14"/>
      <c r="M459" s="14"/>
      <c r="N459" s="14"/>
    </row>
    <row r="460" spans="1:14" x14ac:dyDescent="0.2">
      <c r="A460" s="85" t="s">
        <v>178</v>
      </c>
      <c r="B460" s="13">
        <v>8310.5092931999989</v>
      </c>
      <c r="C460" s="95">
        <v>2163.5585429000002</v>
      </c>
      <c r="D460" s="95">
        <v>2394.4600278999997</v>
      </c>
      <c r="E460" s="12">
        <v>10.672301230661546</v>
      </c>
      <c r="F460" s="95"/>
      <c r="G460" s="95">
        <v>79134.095779999989</v>
      </c>
      <c r="H460" s="95">
        <v>16346.304499999998</v>
      </c>
      <c r="I460" s="95">
        <v>22411.503359999999</v>
      </c>
      <c r="J460" s="12">
        <v>37.104403995410706</v>
      </c>
      <c r="L460" s="14"/>
      <c r="M460" s="14"/>
      <c r="N460" s="14"/>
    </row>
    <row r="461" spans="1:14" x14ac:dyDescent="0.2">
      <c r="A461" s="85" t="s">
        <v>179</v>
      </c>
      <c r="B461" s="13">
        <v>24481.100135700006</v>
      </c>
      <c r="C461" s="95">
        <v>9648.1065384000012</v>
      </c>
      <c r="D461" s="95">
        <v>11436.779990900002</v>
      </c>
      <c r="E461" s="12">
        <v>18.539113818664646</v>
      </c>
      <c r="F461" s="95"/>
      <c r="G461" s="95">
        <v>93918.434940000006</v>
      </c>
      <c r="H461" s="95">
        <v>25876.820380000001</v>
      </c>
      <c r="I461" s="95">
        <v>29250.803880000003</v>
      </c>
      <c r="J461" s="12">
        <v>13.038632453497769</v>
      </c>
      <c r="L461" s="14"/>
      <c r="M461" s="14"/>
      <c r="N461" s="14"/>
    </row>
    <row r="462" spans="1:14" x14ac:dyDescent="0.2">
      <c r="A462" s="85"/>
      <c r="B462" s="95"/>
      <c r="C462" s="95"/>
      <c r="D462" s="95"/>
      <c r="E462" s="12"/>
      <c r="F462" s="95"/>
      <c r="G462" s="95"/>
      <c r="H462" s="95"/>
      <c r="I462" s="95"/>
      <c r="J462" s="12"/>
      <c r="L462" s="14"/>
      <c r="M462" s="14"/>
      <c r="N462" s="14"/>
    </row>
    <row r="463" spans="1:14" s="20" customFormat="1" x14ac:dyDescent="0.2">
      <c r="A463" s="93" t="s">
        <v>184</v>
      </c>
      <c r="B463" s="21">
        <v>3879.8612991999998</v>
      </c>
      <c r="C463" s="21">
        <v>2671.3577063000002</v>
      </c>
      <c r="D463" s="21">
        <v>1009.8033615999998</v>
      </c>
      <c r="E463" s="16">
        <v>-62.198871412146396</v>
      </c>
      <c r="F463" s="21"/>
      <c r="G463" s="21">
        <v>151763.47743999999</v>
      </c>
      <c r="H463" s="21">
        <v>67582.181979999994</v>
      </c>
      <c r="I463" s="21">
        <v>67848.482709999997</v>
      </c>
      <c r="J463" s="16">
        <v>0.39403985221846938</v>
      </c>
    </row>
    <row r="464" spans="1:14" x14ac:dyDescent="0.2">
      <c r="A464" s="85" t="s">
        <v>185</v>
      </c>
      <c r="B464" s="95">
        <v>1398.3365303</v>
      </c>
      <c r="C464" s="95">
        <v>760.41770940000004</v>
      </c>
      <c r="D464" s="95">
        <v>541.59716299999991</v>
      </c>
      <c r="E464" s="12">
        <v>-28.776361162427193</v>
      </c>
      <c r="F464" s="95"/>
      <c r="G464" s="95">
        <v>24120.541459999997</v>
      </c>
      <c r="H464" s="95">
        <v>13729.413250000001</v>
      </c>
      <c r="I464" s="95">
        <v>10097.00749</v>
      </c>
      <c r="J464" s="12">
        <v>-26.457108500248552</v>
      </c>
      <c r="L464" s="14"/>
      <c r="M464" s="14"/>
      <c r="N464" s="14"/>
    </row>
    <row r="465" spans="1:14" x14ac:dyDescent="0.2">
      <c r="A465" s="85" t="s">
        <v>186</v>
      </c>
      <c r="B465" s="95">
        <v>373.26880929999999</v>
      </c>
      <c r="C465" s="95">
        <v>271.08133589999994</v>
      </c>
      <c r="D465" s="95">
        <v>79.402800299999981</v>
      </c>
      <c r="E465" s="12">
        <v>-70.70886491082841</v>
      </c>
      <c r="F465" s="95"/>
      <c r="G465" s="95">
        <v>74603.284909999988</v>
      </c>
      <c r="H465" s="95">
        <v>34459.804499999998</v>
      </c>
      <c r="I465" s="95">
        <v>33145.091800000002</v>
      </c>
      <c r="J465" s="12">
        <v>-3.8152064966009789</v>
      </c>
      <c r="L465" s="14"/>
      <c r="M465" s="14"/>
      <c r="N465" s="14"/>
    </row>
    <row r="466" spans="1:14" x14ac:dyDescent="0.2">
      <c r="A466" s="85" t="s">
        <v>400</v>
      </c>
      <c r="B466" s="95">
        <v>2108.2559595999996</v>
      </c>
      <c r="C466" s="95">
        <v>1639.858661</v>
      </c>
      <c r="D466" s="95">
        <v>388.80339829999986</v>
      </c>
      <c r="E466" s="12">
        <v>-76.290432367939303</v>
      </c>
      <c r="F466" s="95"/>
      <c r="G466" s="95">
        <v>53039.651069999993</v>
      </c>
      <c r="H466" s="95">
        <v>19392.964229999998</v>
      </c>
      <c r="I466" s="95">
        <v>24606.383419999998</v>
      </c>
      <c r="J466" s="12">
        <v>26.883044428737151</v>
      </c>
      <c r="L466" s="14"/>
      <c r="M466" s="14"/>
      <c r="N466" s="14"/>
    </row>
    <row r="467" spans="1:14" x14ac:dyDescent="0.2">
      <c r="A467" s="85"/>
      <c r="B467" s="90"/>
      <c r="C467" s="90"/>
      <c r="D467" s="90"/>
      <c r="E467" s="12"/>
      <c r="F467" s="90"/>
      <c r="G467" s="90"/>
      <c r="H467" s="90"/>
      <c r="I467" s="95"/>
      <c r="J467" s="12"/>
      <c r="L467" s="14"/>
      <c r="M467" s="14"/>
      <c r="N467" s="14"/>
    </row>
    <row r="468" spans="1:14" s="20" customFormat="1" x14ac:dyDescent="0.2">
      <c r="A468" s="93" t="s">
        <v>357</v>
      </c>
      <c r="B468" s="21"/>
      <c r="C468" s="21"/>
      <c r="D468" s="21"/>
      <c r="E468" s="16"/>
      <c r="F468" s="21"/>
      <c r="G468" s="21">
        <v>53715.236579999997</v>
      </c>
      <c r="H468" s="21">
        <v>21587.04535</v>
      </c>
      <c r="I468" s="21">
        <v>19594.451560000001</v>
      </c>
      <c r="J468" s="16">
        <v>-9.2305072681009506</v>
      </c>
    </row>
    <row r="469" spans="1:14" ht="20.399999999999999" x14ac:dyDescent="0.2">
      <c r="A469" s="97" t="s">
        <v>187</v>
      </c>
      <c r="B469" s="95">
        <v>886.98088359999997</v>
      </c>
      <c r="C469" s="95">
        <v>347.88411049999996</v>
      </c>
      <c r="D469" s="95">
        <v>281.94962630000003</v>
      </c>
      <c r="E469" s="12">
        <v>-18.953002511449839</v>
      </c>
      <c r="F469" s="95"/>
      <c r="G469" s="95">
        <v>21329.392489999995</v>
      </c>
      <c r="H469" s="95">
        <v>8622.3929199999984</v>
      </c>
      <c r="I469" s="95">
        <v>7455.0968899999989</v>
      </c>
      <c r="J469" s="12">
        <v>-13.537959135362627</v>
      </c>
    </row>
    <row r="470" spans="1:14" x14ac:dyDescent="0.2">
      <c r="A470" s="85" t="s">
        <v>188</v>
      </c>
      <c r="B470" s="95">
        <v>13741.663477500006</v>
      </c>
      <c r="C470" s="95">
        <v>5123.862139599999</v>
      </c>
      <c r="D470" s="95">
        <v>5066.5501129999993</v>
      </c>
      <c r="E470" s="12">
        <v>-1.1185317840045172</v>
      </c>
      <c r="F470" s="95"/>
      <c r="G470" s="95">
        <v>32385.844089999999</v>
      </c>
      <c r="H470" s="95">
        <v>12964.65243</v>
      </c>
      <c r="I470" s="95">
        <v>12139.354670000004</v>
      </c>
      <c r="J470" s="12">
        <v>-6.3657530694017623</v>
      </c>
    </row>
    <row r="471" spans="1:14" x14ac:dyDescent="0.2">
      <c r="A471" s="85"/>
      <c r="B471" s="90"/>
      <c r="C471" s="90"/>
      <c r="D471" s="90"/>
      <c r="E471" s="12"/>
      <c r="F471" s="90"/>
      <c r="G471" s="90"/>
      <c r="H471" s="90"/>
      <c r="J471" s="12"/>
    </row>
    <row r="472" spans="1:14" s="21" customFormat="1" x14ac:dyDescent="0.2">
      <c r="A472" s="88" t="s">
        <v>387</v>
      </c>
      <c r="B472" s="88"/>
      <c r="C472" s="88"/>
      <c r="D472" s="88"/>
      <c r="E472" s="16"/>
      <c r="F472" s="88"/>
      <c r="G472" s="88">
        <v>775649.71778999979</v>
      </c>
      <c r="H472" s="88">
        <v>292485.82935000013</v>
      </c>
      <c r="I472" s="88">
        <v>285799.20175000012</v>
      </c>
      <c r="J472" s="16">
        <v>-2.286137285645566</v>
      </c>
      <c r="L472" s="208"/>
      <c r="M472" s="208"/>
      <c r="N472" s="208"/>
    </row>
    <row r="473" spans="1:14" x14ac:dyDescent="0.2">
      <c r="A473" s="85" t="s">
        <v>189</v>
      </c>
      <c r="B473" s="95">
        <v>4951</v>
      </c>
      <c r="C473" s="95">
        <v>1804</v>
      </c>
      <c r="D473" s="95">
        <v>5628.21</v>
      </c>
      <c r="E473" s="12">
        <v>211.98503325942346</v>
      </c>
      <c r="F473" s="95"/>
      <c r="G473" s="95">
        <v>115138.86101000001</v>
      </c>
      <c r="H473" s="95">
        <v>42765.528210000011</v>
      </c>
      <c r="I473" s="95">
        <v>35630.09270999999</v>
      </c>
      <c r="J473" s="12">
        <v>-16.685016644624341</v>
      </c>
    </row>
    <row r="474" spans="1:14" x14ac:dyDescent="0.2">
      <c r="A474" s="85" t="s">
        <v>190</v>
      </c>
      <c r="B474" s="95">
        <v>139</v>
      </c>
      <c r="C474" s="95">
        <v>73</v>
      </c>
      <c r="D474" s="95">
        <v>98</v>
      </c>
      <c r="E474" s="12">
        <v>34.246575342465746</v>
      </c>
      <c r="F474" s="95"/>
      <c r="G474" s="95">
        <v>6953.7257499999987</v>
      </c>
      <c r="H474" s="95">
        <v>2393.3147799999997</v>
      </c>
      <c r="I474" s="95">
        <v>3203.0068700000002</v>
      </c>
      <c r="J474" s="12">
        <v>33.83140808581814</v>
      </c>
    </row>
    <row r="475" spans="1:14" ht="11.25" customHeight="1" x14ac:dyDescent="0.2">
      <c r="A475" s="97" t="s">
        <v>191</v>
      </c>
      <c r="B475" s="95">
        <v>0</v>
      </c>
      <c r="C475" s="95">
        <v>0</v>
      </c>
      <c r="D475" s="95">
        <v>0</v>
      </c>
      <c r="E475" s="12" t="s">
        <v>522</v>
      </c>
      <c r="F475" s="95"/>
      <c r="G475" s="95">
        <v>0</v>
      </c>
      <c r="H475" s="95">
        <v>0</v>
      </c>
      <c r="I475" s="95">
        <v>0</v>
      </c>
      <c r="J475" s="12" t="s">
        <v>522</v>
      </c>
    </row>
    <row r="476" spans="1:14" x14ac:dyDescent="0.2">
      <c r="A476" s="85" t="s">
        <v>192</v>
      </c>
      <c r="B476" s="90"/>
      <c r="C476" s="90"/>
      <c r="D476" s="90"/>
      <c r="E476" s="12"/>
      <c r="F476" s="90"/>
      <c r="G476" s="95">
        <v>653557.13102999981</v>
      </c>
      <c r="H476" s="95">
        <v>247326.9863600001</v>
      </c>
      <c r="I476" s="95">
        <v>246966.10217000011</v>
      </c>
      <c r="J476" s="12">
        <v>-0.14591379424916795</v>
      </c>
    </row>
    <row r="477" spans="1:14" x14ac:dyDescent="0.2">
      <c r="B477" s="95"/>
      <c r="C477" s="95"/>
      <c r="D477" s="95"/>
      <c r="F477" s="90"/>
      <c r="G477" s="90"/>
      <c r="H477" s="90"/>
      <c r="I477" s="95"/>
    </row>
    <row r="478" spans="1:14" x14ac:dyDescent="0.25">
      <c r="A478" s="98"/>
      <c r="B478" s="98"/>
      <c r="C478" s="99"/>
      <c r="D478" s="99"/>
      <c r="E478" s="99"/>
      <c r="F478" s="99"/>
      <c r="G478" s="99"/>
      <c r="H478" s="99"/>
      <c r="I478" s="99"/>
      <c r="J478" s="99"/>
    </row>
    <row r="479" spans="1:14" ht="11.4" x14ac:dyDescent="0.2">
      <c r="A479" s="9" t="s">
        <v>427</v>
      </c>
      <c r="B479" s="90"/>
      <c r="C479" s="90"/>
      <c r="E479" s="90"/>
      <c r="F479" s="90"/>
      <c r="G479" s="90"/>
      <c r="I479" s="94"/>
      <c r="J479" s="90"/>
    </row>
  </sheetData>
  <mergeCells count="97">
    <mergeCell ref="B441:E441"/>
    <mergeCell ref="G441:J441"/>
    <mergeCell ref="C322:E322"/>
    <mergeCell ref="H322:J322"/>
    <mergeCell ref="C442:E442"/>
    <mergeCell ref="H442:J442"/>
    <mergeCell ref="A359:J359"/>
    <mergeCell ref="C362:E362"/>
    <mergeCell ref="H362:J362"/>
    <mergeCell ref="B361:E361"/>
    <mergeCell ref="G361:J361"/>
    <mergeCell ref="A439:J439"/>
    <mergeCell ref="A440:J440"/>
    <mergeCell ref="A360:J360"/>
    <mergeCell ref="B442:B443"/>
    <mergeCell ref="G442:G443"/>
    <mergeCell ref="A127:J127"/>
    <mergeCell ref="A128:J128"/>
    <mergeCell ref="A319:J319"/>
    <mergeCell ref="A320:J320"/>
    <mergeCell ref="B321:E321"/>
    <mergeCell ref="G321:J321"/>
    <mergeCell ref="C283:E283"/>
    <mergeCell ref="H283:J283"/>
    <mergeCell ref="A280:J280"/>
    <mergeCell ref="A281:J281"/>
    <mergeCell ref="B282:E282"/>
    <mergeCell ref="G282:J282"/>
    <mergeCell ref="A231:J231"/>
    <mergeCell ref="A192:J192"/>
    <mergeCell ref="A193:J193"/>
    <mergeCell ref="C195:E195"/>
    <mergeCell ref="A1:J1"/>
    <mergeCell ref="A2:J2"/>
    <mergeCell ref="A95:J95"/>
    <mergeCell ref="A96:J96"/>
    <mergeCell ref="B3:E3"/>
    <mergeCell ref="G3:J3"/>
    <mergeCell ref="C45:E45"/>
    <mergeCell ref="H45:J45"/>
    <mergeCell ref="B44:E44"/>
    <mergeCell ref="G44:J44"/>
    <mergeCell ref="A43:J43"/>
    <mergeCell ref="A41:J41"/>
    <mergeCell ref="H195:J195"/>
    <mergeCell ref="B194:E194"/>
    <mergeCell ref="C233:E233"/>
    <mergeCell ref="H233:J233"/>
    <mergeCell ref="A230:J230"/>
    <mergeCell ref="G194:J194"/>
    <mergeCell ref="B232:E232"/>
    <mergeCell ref="G232:J232"/>
    <mergeCell ref="B195:B196"/>
    <mergeCell ref="G195:G196"/>
    <mergeCell ref="B233:B234"/>
    <mergeCell ref="G233:G234"/>
    <mergeCell ref="B129:E129"/>
    <mergeCell ref="G129:J129"/>
    <mergeCell ref="C160:E160"/>
    <mergeCell ref="H160:J160"/>
    <mergeCell ref="C130:E130"/>
    <mergeCell ref="H130:J130"/>
    <mergeCell ref="A157:J157"/>
    <mergeCell ref="A158:J158"/>
    <mergeCell ref="B159:E159"/>
    <mergeCell ref="G159:J159"/>
    <mergeCell ref="B130:B131"/>
    <mergeCell ref="G130:G131"/>
    <mergeCell ref="B160:B161"/>
    <mergeCell ref="G160:G161"/>
    <mergeCell ref="C98:E98"/>
    <mergeCell ref="H98:J98"/>
    <mergeCell ref="B97:E97"/>
    <mergeCell ref="G97:J97"/>
    <mergeCell ref="C4:E4"/>
    <mergeCell ref="H4:J4"/>
    <mergeCell ref="A42:J42"/>
    <mergeCell ref="B4:B5"/>
    <mergeCell ref="G4:G5"/>
    <mergeCell ref="B45:B46"/>
    <mergeCell ref="G45:G46"/>
    <mergeCell ref="B98:B99"/>
    <mergeCell ref="G98:G99"/>
    <mergeCell ref="B283:B284"/>
    <mergeCell ref="G283:G284"/>
    <mergeCell ref="B322:B323"/>
    <mergeCell ref="G322:G323"/>
    <mergeCell ref="B362:B363"/>
    <mergeCell ref="G362:G363"/>
    <mergeCell ref="A421:J421"/>
    <mergeCell ref="A422:J422"/>
    <mergeCell ref="B423:E423"/>
    <mergeCell ref="G423:J423"/>
    <mergeCell ref="B424:B425"/>
    <mergeCell ref="C424:E424"/>
    <mergeCell ref="G424:G425"/>
    <mergeCell ref="H424:J424"/>
  </mergeCells>
  <phoneticPr fontId="0" type="noConversion"/>
  <printOptions horizontalCentered="1" verticalCentered="1"/>
  <pageMargins left="1.3385826771653544" right="0.78740157480314965" top="0.51181102362204722" bottom="0.78740157480314965" header="0" footer="0.59055118110236227"/>
  <pageSetup scale="71" orientation="landscape" r:id="rId1"/>
  <headerFooter alignWithMargins="0">
    <oddFooter>&amp;C&amp;P</oddFooter>
  </headerFooter>
  <rowBreaks count="11" manualBreakCount="11">
    <brk id="41" max="9" man="1"/>
    <brk id="94" max="9" man="1"/>
    <brk id="126" max="16383" man="1"/>
    <brk id="156" max="16383" man="1"/>
    <brk id="191" max="16383" man="1"/>
    <brk id="229" max="16383" man="1"/>
    <brk id="279" max="16383" man="1"/>
    <brk id="318" max="9" man="1"/>
    <brk id="358" max="16383" man="1"/>
    <brk id="420" max="9" man="1"/>
    <brk id="43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E1" workbookViewId="0">
      <selection activeCell="J5" sqref="J5"/>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c r="K1">
        <v>14</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5">
      <c r="B3" t="s">
        <v>390</v>
      </c>
      <c r="C3" t="s">
        <v>391</v>
      </c>
      <c r="D3" s="107" t="s">
        <v>392</v>
      </c>
      <c r="E3" s="107" t="s">
        <v>393</v>
      </c>
      <c r="F3" t="s">
        <v>394</v>
      </c>
      <c r="G3" t="s">
        <v>231</v>
      </c>
      <c r="H3" t="s">
        <v>220</v>
      </c>
      <c r="I3" t="s">
        <v>151</v>
      </c>
      <c r="J3" t="s">
        <v>252</v>
      </c>
      <c r="K3" s="107" t="s">
        <v>477</v>
      </c>
    </row>
    <row r="4" spans="2:11" x14ac:dyDescent="0.25">
      <c r="B4" t="str">
        <f ca="1">"Participación enero - "&amp;LOWER(TEXT(TODAY()-20,"mmmm"))&amp;" "&amp;YEAR(TODAY())</f>
        <v>Participación enero - mayo 2019</v>
      </c>
      <c r="C4" t="str">
        <f ca="1">"Participación enero - "&amp;LOWER(TEXT(TODAY()-20,"mmmm"))&amp;" "&amp;YEAR(TODAY())</f>
        <v>Participación enero - mayo 2019</v>
      </c>
      <c r="D4" t="str">
        <f ca="1">"Participación enero - "&amp;LOWER(TEXT(TODAY()-20,"mmmm"))&amp;" "&amp;YEAR(TODAY())</f>
        <v>Participación enero - mayo 2019</v>
      </c>
      <c r="E4" t="str">
        <f ca="1">"Participación enero - "&amp;LOWER(TEXT(TODAY()-20,"mmmm"))&amp;" "&amp;YEAR(TODAY())</f>
        <v>Participación enero - mayo 2019</v>
      </c>
      <c r="F4" t="str">
        <f ca="1">"Miles de dólares  enero - "&amp;LOWER(TEXT(TODAY()-20,"mmmm"))&amp;" "&amp;YEAR(TODAY())</f>
        <v>Miles de dólares  enero - mayo 2019</v>
      </c>
      <c r="G4" t="str">
        <f ca="1">"Miles de dólares  enero - "&amp;LOWER(TEXT(TODAY()-20,"mmmm"))&amp;" "&amp;YEAR(TODAY())</f>
        <v>Miles de dólares  enero - mayo 2019</v>
      </c>
      <c r="H4" t="str">
        <f ca="1">"Miles de dólares  enero - "&amp;LOWER(TEXT(TODAY()-20,"mmmm"))&amp;" "&amp;YEAR(TODAY())</f>
        <v>Miles de dólares  enero - mayo 2019</v>
      </c>
      <c r="I4" t="str">
        <f ca="1">"Miles de dólares  enero - "&amp;LOWER(TEXT(TODAY()-20,"mmmm"))&amp;" "&amp;YEAR(TODAY())</f>
        <v>Miles de dólares  enero - mayo 2019</v>
      </c>
      <c r="J4" t="str">
        <f ca="1">"Millones de dólares  enero - "&amp;LOWER(TEXT(TODAY()-20,"mmmm"))&amp;" "&amp;YEAR(TODAY())</f>
        <v>Millones de dólares  enero - mayo 2019</v>
      </c>
      <c r="K4" t="str">
        <f ca="1">"Millones de dólares  enero - "&amp;LOWER(TEXT(TODAY()-20,"mmmm"))&amp;" "&amp;YEAR(TODAY())</f>
        <v>Millones de dólares  enero - mayo 2019</v>
      </c>
    </row>
    <row r="5" spans="2:11" s="231" customFormat="1" ht="118.8" x14ac:dyDescent="0.25">
      <c r="B5" s="261" t="str">
        <f ca="1">CONCATENATE(B2,CHAR(10),B3,CHAR(10),B4)</f>
        <v>Gráfico  Nº 5
Exportaciones silvoagropecuarias por clase
Participación enero - mayo 2019</v>
      </c>
      <c r="C5" s="261" t="str">
        <f ca="1">CONCATENATE(C2,CHAR(10),C3,CHAR(10),C4)</f>
        <v>Gráfico  Nº 6
Exportaciones silvoagropecuarias por sector
Participación enero - mayo 2019</v>
      </c>
      <c r="D5" s="261" t="str">
        <f ca="1">CONCATENATE(D2,CHAR(10),D3,CHAR(10),D4)</f>
        <v>Gráfico  Nº 7
Exportación de productos silvoagropecuarios por zona económica
Participación enero - mayo 2019</v>
      </c>
      <c r="E5" s="261" t="str">
        <f ca="1">CONCATENATE(E2,CHAR(10),E3,CHAR(10),E4)</f>
        <v>Gráfico  Nº 8
Importación de productos silvoagropecuarios por zona económica
Participación enero - mayo 2019</v>
      </c>
      <c r="F5" s="261" t="str">
        <f t="shared" ref="F5:G5" ca="1" si="2">CONCATENATE(F2,CHAR(10),F3,CHAR(10),F4)</f>
        <v>Gráfico  Nº 9
Exportación de productos silvoagropecuarios por país de  destino
Miles de dólares  enero - mayo 2019</v>
      </c>
      <c r="G5" s="261" t="str">
        <f t="shared" ca="1" si="2"/>
        <v>Gráfico  Nº 10
Importación de productos silvoagropecuarios por país de origen
Miles de dólares  enero - mayo 2019</v>
      </c>
      <c r="H5" s="261" t="str">
        <f t="shared" ref="H5" ca="1" si="3">CONCATENATE(H2,CHAR(10),H3,CHAR(10),H4)</f>
        <v>Gráfico  Nº 11
Principales productos silvoagropecuarios exportados
Miles de dólares  enero - mayo 2019</v>
      </c>
      <c r="I5" s="261" t="str">
        <f t="shared" ref="I5:K5" ca="1" si="4">CONCATENATE(I2,CHAR(10),I3,CHAR(10),I4)</f>
        <v>Gráfico  Nº 12
Principales productos silvoagropecuarios importados
Miles de dólares  enero - mayo 2019</v>
      </c>
      <c r="J5" s="261" t="str">
        <f t="shared" ca="1" si="4"/>
        <v>Gráfico  Nº 13
Principales rubros exportados
Millones de dólares  enero - mayo 2019</v>
      </c>
      <c r="K5" s="261" t="str">
        <f t="shared" ca="1" si="4"/>
        <v>Gráfico  Nº 14
Principales rubros importados
Millones de dólares  enero - mayo 2019</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52"/>
  <sheetViews>
    <sheetView view="pageBreakPreview" zoomScale="115" zoomScaleNormal="80" zoomScaleSheetLayoutView="115"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346" t="s">
        <v>126</v>
      </c>
      <c r="B1" s="346"/>
      <c r="C1" s="346"/>
      <c r="D1" s="346"/>
      <c r="E1" s="346"/>
      <c r="F1" s="346"/>
      <c r="G1" s="134"/>
      <c r="H1" s="134"/>
      <c r="I1" s="134"/>
      <c r="J1" s="134"/>
      <c r="K1" s="134"/>
      <c r="L1"/>
      <c r="M1"/>
      <c r="N1"/>
      <c r="O1"/>
      <c r="P1"/>
    </row>
    <row r="2" spans="1:16" s="34" customFormat="1" ht="15.9" customHeight="1" x14ac:dyDescent="0.25">
      <c r="A2" s="343" t="s">
        <v>127</v>
      </c>
      <c r="B2" s="343"/>
      <c r="C2" s="343"/>
      <c r="D2" s="343"/>
      <c r="E2" s="343"/>
      <c r="F2" s="343"/>
      <c r="G2" s="134"/>
      <c r="H2" s="134"/>
      <c r="I2" s="134"/>
      <c r="J2" s="134"/>
      <c r="K2" s="134"/>
      <c r="L2"/>
      <c r="M2"/>
      <c r="N2"/>
      <c r="O2"/>
      <c r="P2"/>
    </row>
    <row r="3" spans="1:16" s="34" customFormat="1" ht="15.9" customHeight="1" x14ac:dyDescent="0.25">
      <c r="A3" s="343" t="s">
        <v>128</v>
      </c>
      <c r="B3" s="343"/>
      <c r="C3" s="343"/>
      <c r="D3" s="343"/>
      <c r="E3" s="343"/>
      <c r="F3" s="343"/>
      <c r="G3" s="134"/>
      <c r="H3" s="134"/>
      <c r="I3" s="134"/>
      <c r="J3" s="134"/>
      <c r="K3" s="134"/>
      <c r="L3"/>
      <c r="M3"/>
      <c r="N3"/>
      <c r="O3"/>
      <c r="P3"/>
    </row>
    <row r="4" spans="1:16" s="34" customFormat="1" ht="15.9" customHeight="1" thickBot="1" x14ac:dyDescent="0.3">
      <c r="A4" s="343" t="s">
        <v>239</v>
      </c>
      <c r="B4" s="343"/>
      <c r="C4" s="343"/>
      <c r="D4" s="343"/>
      <c r="E4" s="343"/>
      <c r="F4" s="343"/>
      <c r="G4" s="332"/>
      <c r="H4" s="332"/>
      <c r="I4" s="332"/>
      <c r="J4" s="332"/>
      <c r="K4" s="332"/>
      <c r="L4"/>
      <c r="M4"/>
      <c r="N4"/>
      <c r="O4"/>
      <c r="P4"/>
    </row>
    <row r="5" spans="1:16" s="34" customFormat="1" ht="13.8" thickTop="1" x14ac:dyDescent="0.25">
      <c r="A5" s="38" t="s">
        <v>129</v>
      </c>
      <c r="B5" s="50">
        <v>2018</v>
      </c>
      <c r="C5" s="345" t="s">
        <v>507</v>
      </c>
      <c r="D5" s="345"/>
      <c r="E5" s="51" t="s">
        <v>144</v>
      </c>
      <c r="F5" s="51" t="s">
        <v>135</v>
      </c>
      <c r="G5" s="36"/>
      <c r="H5" s="36"/>
      <c r="I5" s="36"/>
      <c r="J5" s="36"/>
      <c r="K5" s="36"/>
      <c r="L5"/>
      <c r="M5"/>
      <c r="N5"/>
      <c r="O5"/>
      <c r="P5"/>
    </row>
    <row r="6" spans="1:16" s="34" customFormat="1" ht="13.8" thickBot="1" x14ac:dyDescent="0.3">
      <c r="A6" s="39"/>
      <c r="B6" s="52" t="s">
        <v>375</v>
      </c>
      <c r="C6" s="52">
        <v>2018</v>
      </c>
      <c r="D6" s="52">
        <v>2019</v>
      </c>
      <c r="E6" s="52" t="s">
        <v>508</v>
      </c>
      <c r="F6" s="53">
        <v>2019</v>
      </c>
      <c r="L6"/>
      <c r="M6"/>
      <c r="N6"/>
      <c r="O6"/>
      <c r="P6"/>
    </row>
    <row r="7" spans="1:16" s="117" customFormat="1" ht="13.8" thickTop="1" x14ac:dyDescent="0.25">
      <c r="A7" s="36" t="s">
        <v>453</v>
      </c>
      <c r="B7" s="317">
        <v>75451827.199996904</v>
      </c>
      <c r="C7" s="317">
        <v>32159404.10092485</v>
      </c>
      <c r="D7" s="317">
        <v>30854054.277841415</v>
      </c>
      <c r="E7" s="27">
        <v>-4.0589987892402979E-2</v>
      </c>
      <c r="F7" s="295"/>
      <c r="G7" s="316"/>
    </row>
    <row r="8" spans="1:16" s="117" customFormat="1" x14ac:dyDescent="0.25">
      <c r="A8" s="36" t="s">
        <v>454</v>
      </c>
      <c r="B8" s="317">
        <v>39922600.0749382</v>
      </c>
      <c r="C8" s="317">
        <v>16341678.61185961</v>
      </c>
      <c r="D8" s="317">
        <v>15521861.617736248</v>
      </c>
      <c r="E8" s="27">
        <v>-5.0167244968849042E-2</v>
      </c>
      <c r="F8" s="295"/>
    </row>
    <row r="9" spans="1:16" s="34" customFormat="1" x14ac:dyDescent="0.25">
      <c r="A9" s="36"/>
      <c r="B9" s="36"/>
      <c r="C9" s="36"/>
      <c r="D9" s="36"/>
      <c r="E9" s="36"/>
      <c r="F9" s="295"/>
      <c r="L9"/>
      <c r="M9"/>
      <c r="N9"/>
      <c r="O9"/>
      <c r="P9"/>
    </row>
    <row r="10" spans="1:16" s="34" customFormat="1" ht="15.9" customHeight="1" x14ac:dyDescent="0.25">
      <c r="A10" s="343" t="s">
        <v>131</v>
      </c>
      <c r="B10" s="343"/>
      <c r="C10" s="343"/>
      <c r="D10" s="343"/>
      <c r="E10" s="343"/>
      <c r="F10" s="343"/>
      <c r="L10"/>
      <c r="M10"/>
      <c r="N10"/>
      <c r="O10"/>
      <c r="P10"/>
    </row>
    <row r="11" spans="1:16" s="34" customFormat="1" ht="15.9" customHeight="1" x14ac:dyDescent="0.25">
      <c r="A11" s="26" t="s">
        <v>244</v>
      </c>
      <c r="B11" s="115">
        <v>17857403</v>
      </c>
      <c r="C11" s="115">
        <v>8426751</v>
      </c>
      <c r="D11" s="115">
        <v>7967171</v>
      </c>
      <c r="E11" s="27">
        <v>-5.453822000911146E-2</v>
      </c>
      <c r="F11" s="27">
        <v>0.25822120257699216</v>
      </c>
      <c r="L11"/>
      <c r="M11"/>
      <c r="N11"/>
      <c r="O11"/>
      <c r="P11"/>
    </row>
    <row r="12" spans="1:16" s="34" customFormat="1" ht="15.9" customHeight="1" x14ac:dyDescent="0.25">
      <c r="A12" s="113" t="s">
        <v>267</v>
      </c>
      <c r="B12" s="111">
        <v>10155660</v>
      </c>
      <c r="C12" s="111">
        <v>5337575</v>
      </c>
      <c r="D12" s="111">
        <v>5044991</v>
      </c>
      <c r="E12" s="31">
        <v>-5.4815904226170123E-2</v>
      </c>
      <c r="F12" s="31">
        <v>0.63322238219814786</v>
      </c>
      <c r="L12"/>
      <c r="M12"/>
      <c r="N12"/>
      <c r="O12"/>
      <c r="P12"/>
    </row>
    <row r="13" spans="1:16" s="34" customFormat="1" ht="15.9" customHeight="1" x14ac:dyDescent="0.25">
      <c r="A13" s="113" t="s">
        <v>268</v>
      </c>
      <c r="B13" s="111">
        <v>1380861</v>
      </c>
      <c r="C13" s="111">
        <v>594454</v>
      </c>
      <c r="D13" s="111">
        <v>589585</v>
      </c>
      <c r="E13" s="31">
        <v>-8.1907094577545105E-3</v>
      </c>
      <c r="F13" s="31">
        <v>7.4001800639147824E-2</v>
      </c>
      <c r="G13" s="33"/>
      <c r="H13" s="33"/>
      <c r="I13" s="33"/>
      <c r="J13" s="33"/>
      <c r="K13" s="33"/>
      <c r="L13"/>
      <c r="M13"/>
      <c r="N13"/>
      <c r="O13"/>
      <c r="P13"/>
    </row>
    <row r="14" spans="1:16" s="34" customFormat="1" ht="15.9" customHeight="1" x14ac:dyDescent="0.25">
      <c r="A14" s="113" t="s">
        <v>269</v>
      </c>
      <c r="B14" s="111">
        <v>6320882</v>
      </c>
      <c r="C14" s="111">
        <v>2494722</v>
      </c>
      <c r="D14" s="111">
        <v>2332595</v>
      </c>
      <c r="E14" s="31">
        <v>-6.4988002671239525E-2</v>
      </c>
      <c r="F14" s="31">
        <v>0.29277581716270429</v>
      </c>
      <c r="G14" s="33"/>
      <c r="H14" s="33"/>
      <c r="I14" s="33"/>
      <c r="J14" s="33"/>
      <c r="K14" s="33"/>
      <c r="L14"/>
      <c r="M14"/>
      <c r="N14"/>
      <c r="O14"/>
      <c r="P14"/>
    </row>
    <row r="15" spans="1:16" s="34" customFormat="1" ht="15.9" customHeight="1" x14ac:dyDescent="0.25">
      <c r="A15" s="343" t="s">
        <v>133</v>
      </c>
      <c r="B15" s="343"/>
      <c r="C15" s="343"/>
      <c r="D15" s="343"/>
      <c r="E15" s="343"/>
      <c r="F15" s="343"/>
      <c r="L15"/>
      <c r="M15"/>
      <c r="N15"/>
      <c r="O15"/>
      <c r="P15"/>
    </row>
    <row r="16" spans="1:16" s="34" customFormat="1" ht="15.9" customHeight="1" x14ac:dyDescent="0.25">
      <c r="A16" s="32" t="s">
        <v>244</v>
      </c>
      <c r="B16" s="115">
        <v>6553001</v>
      </c>
      <c r="C16" s="115">
        <v>2633651</v>
      </c>
      <c r="D16" s="115">
        <v>2633057</v>
      </c>
      <c r="E16" s="27">
        <v>-2.2554241241531242E-4</v>
      </c>
      <c r="F16" s="28"/>
      <c r="G16" s="28"/>
      <c r="H16" s="28"/>
      <c r="I16" s="28"/>
      <c r="J16" s="28"/>
      <c r="K16" s="28"/>
      <c r="L16"/>
      <c r="M16"/>
      <c r="N16"/>
      <c r="O16"/>
      <c r="P16"/>
    </row>
    <row r="17" spans="1:18" s="34" customFormat="1" ht="15.9" customHeight="1" x14ac:dyDescent="0.25">
      <c r="A17" s="113" t="s">
        <v>267</v>
      </c>
      <c r="B17" s="23">
        <v>4078864</v>
      </c>
      <c r="C17" s="23">
        <v>1627377</v>
      </c>
      <c r="D17" s="23">
        <v>1652179</v>
      </c>
      <c r="E17" s="31">
        <v>1.5240475931514333E-2</v>
      </c>
      <c r="F17" s="31">
        <v>0.62747559205896419</v>
      </c>
      <c r="G17" s="33"/>
      <c r="H17" s="33"/>
      <c r="I17" s="33"/>
      <c r="J17" s="33"/>
      <c r="K17" s="33"/>
      <c r="L17"/>
      <c r="M17"/>
      <c r="N17"/>
      <c r="O17"/>
      <c r="P17"/>
    </row>
    <row r="18" spans="1:18" s="34" customFormat="1" ht="15.9" customHeight="1" x14ac:dyDescent="0.25">
      <c r="A18" s="113" t="s">
        <v>268</v>
      </c>
      <c r="B18" s="23">
        <v>2142700</v>
      </c>
      <c r="C18" s="23">
        <v>859024</v>
      </c>
      <c r="D18" s="23">
        <v>862026</v>
      </c>
      <c r="E18" s="31">
        <v>3.4946637113747697E-3</v>
      </c>
      <c r="F18" s="31">
        <v>0.3273860003790271</v>
      </c>
      <c r="G18" s="33"/>
      <c r="H18" s="33"/>
      <c r="I18" s="33"/>
      <c r="J18" s="33"/>
      <c r="K18" s="33"/>
      <c r="L18"/>
      <c r="M18"/>
      <c r="N18"/>
      <c r="O18"/>
      <c r="P18"/>
    </row>
    <row r="19" spans="1:18" s="34" customFormat="1" ht="15.9" customHeight="1" x14ac:dyDescent="0.25">
      <c r="A19" s="113" t="s">
        <v>269</v>
      </c>
      <c r="B19" s="23">
        <v>331437</v>
      </c>
      <c r="C19" s="23">
        <v>147250</v>
      </c>
      <c r="D19" s="23">
        <v>118852</v>
      </c>
      <c r="E19" s="31">
        <v>-0.19285568760611205</v>
      </c>
      <c r="F19" s="31">
        <v>4.5138407562008723E-2</v>
      </c>
      <c r="G19" s="33"/>
      <c r="H19" s="33"/>
      <c r="I19" s="33"/>
      <c r="J19" s="33"/>
      <c r="K19" s="33"/>
      <c r="L19"/>
      <c r="M19"/>
      <c r="N19"/>
      <c r="O19"/>
      <c r="P19"/>
    </row>
    <row r="20" spans="1:18" s="34" customFormat="1" ht="15.9" customHeight="1" x14ac:dyDescent="0.25">
      <c r="A20" s="343" t="s">
        <v>145</v>
      </c>
      <c r="B20" s="343"/>
      <c r="C20" s="343"/>
      <c r="D20" s="343"/>
      <c r="E20" s="343"/>
      <c r="F20" s="343"/>
      <c r="M20" s="30"/>
      <c r="N20" s="30"/>
      <c r="O20" s="30"/>
    </row>
    <row r="21" spans="1:18" s="34" customFormat="1" ht="15.9" customHeight="1" x14ac:dyDescent="0.25">
      <c r="A21" s="32" t="s">
        <v>244</v>
      </c>
      <c r="B21" s="115">
        <v>11304402</v>
      </c>
      <c r="C21" s="115">
        <v>5793100</v>
      </c>
      <c r="D21" s="115">
        <v>5334114</v>
      </c>
      <c r="E21" s="27">
        <v>-7.9229773351055563E-2</v>
      </c>
      <c r="F21" s="33"/>
      <c r="G21" s="33"/>
      <c r="H21" s="33"/>
      <c r="I21" s="33"/>
      <c r="J21" s="33"/>
      <c r="K21" s="33"/>
    </row>
    <row r="22" spans="1:18" s="34" customFormat="1" ht="15.9" customHeight="1" x14ac:dyDescent="0.25">
      <c r="A22" s="113" t="s">
        <v>267</v>
      </c>
      <c r="B22" s="23">
        <v>6076796</v>
      </c>
      <c r="C22" s="23">
        <v>3710198</v>
      </c>
      <c r="D22" s="23">
        <v>3392812</v>
      </c>
      <c r="E22" s="31">
        <v>-8.5544221629142159E-2</v>
      </c>
      <c r="F22" s="31">
        <v>0.63605914684238096</v>
      </c>
      <c r="G22" s="33"/>
      <c r="H22" s="33"/>
      <c r="I22" s="33"/>
      <c r="J22" s="33"/>
      <c r="K22" s="33"/>
    </row>
    <row r="23" spans="1:18" s="34" customFormat="1" ht="15.9" customHeight="1" x14ac:dyDescent="0.25">
      <c r="A23" s="113" t="s">
        <v>268</v>
      </c>
      <c r="B23" s="23">
        <v>-761839</v>
      </c>
      <c r="C23" s="23">
        <v>-264570</v>
      </c>
      <c r="D23" s="23">
        <v>-272441</v>
      </c>
      <c r="E23" s="31">
        <v>-2.9750160638016405E-2</v>
      </c>
      <c r="F23" s="31">
        <v>-5.1075211365936311E-2</v>
      </c>
      <c r="G23" s="33"/>
      <c r="H23" s="33"/>
      <c r="I23" s="33"/>
      <c r="J23" s="33"/>
      <c r="K23" s="33"/>
    </row>
    <row r="24" spans="1:18" s="34" customFormat="1" ht="15.9" customHeight="1" thickBot="1" x14ac:dyDescent="0.3">
      <c r="A24" s="114" t="s">
        <v>269</v>
      </c>
      <c r="B24" s="66">
        <v>5989445</v>
      </c>
      <c r="C24" s="66">
        <v>2347472</v>
      </c>
      <c r="D24" s="66">
        <v>2213743</v>
      </c>
      <c r="E24" s="67">
        <v>-5.6967239651846753E-2</v>
      </c>
      <c r="F24" s="67">
        <v>0.41501606452355538</v>
      </c>
      <c r="G24" s="33"/>
      <c r="H24" s="33"/>
      <c r="I24" s="33"/>
      <c r="J24" s="33"/>
      <c r="K24" s="33"/>
    </row>
    <row r="25" spans="1:18" ht="27" customHeight="1" thickTop="1" x14ac:dyDescent="0.25">
      <c r="A25" s="344" t="s">
        <v>461</v>
      </c>
      <c r="B25" s="344"/>
      <c r="C25" s="344"/>
      <c r="D25" s="344"/>
      <c r="E25" s="344"/>
      <c r="F25" s="344"/>
      <c r="G25" s="33"/>
      <c r="H25" s="33"/>
      <c r="I25" s="33"/>
      <c r="J25" s="33"/>
      <c r="K25" s="33"/>
      <c r="L25" s="37"/>
      <c r="M25" s="204"/>
      <c r="N25" s="25"/>
      <c r="O25" s="224" t="s">
        <v>385</v>
      </c>
    </row>
    <row r="26" spans="1:18" ht="33" customHeight="1" x14ac:dyDescent="0.25">
      <c r="G26" s="33"/>
      <c r="H26" s="33"/>
      <c r="I26" s="33"/>
      <c r="J26" s="33"/>
      <c r="K26" s="33"/>
      <c r="L26" s="34"/>
      <c r="M26" s="203"/>
      <c r="O26" s="107" t="s">
        <v>197</v>
      </c>
    </row>
    <row r="27" spans="1:18" x14ac:dyDescent="0.25">
      <c r="A27" s="7"/>
      <c r="B27" s="7"/>
      <c r="C27" s="7"/>
      <c r="D27" s="7"/>
      <c r="E27" s="7"/>
      <c r="F27" s="7"/>
      <c r="G27" s="33"/>
      <c r="H27" s="33"/>
      <c r="I27" s="33"/>
      <c r="J27" s="33"/>
      <c r="K27" s="33"/>
      <c r="L27" s="34"/>
      <c r="M27" s="203"/>
      <c r="O27" s="198" t="s">
        <v>267</v>
      </c>
      <c r="P27" s="198" t="s">
        <v>268</v>
      </c>
      <c r="Q27" s="198" t="s">
        <v>269</v>
      </c>
      <c r="R27" s="198" t="s">
        <v>194</v>
      </c>
    </row>
    <row r="28" spans="1:18" ht="14.4" x14ac:dyDescent="0.3">
      <c r="A28" s="7"/>
      <c r="B28" s="7"/>
      <c r="C28" s="7"/>
      <c r="D28" s="7"/>
      <c r="E28" s="7"/>
      <c r="F28" s="7"/>
      <c r="G28" s="33"/>
      <c r="H28" s="33"/>
      <c r="I28" s="33"/>
      <c r="J28" s="33"/>
      <c r="K28" s="33"/>
      <c r="L28">
        <v>4</v>
      </c>
      <c r="M28" s="203" t="s">
        <v>509</v>
      </c>
      <c r="N28" s="112" t="s">
        <v>510</v>
      </c>
      <c r="O28" s="140">
        <v>3112851</v>
      </c>
      <c r="P28" s="140">
        <v>-6820</v>
      </c>
      <c r="Q28" s="140">
        <v>1930982</v>
      </c>
      <c r="R28" s="140">
        <v>5037013</v>
      </c>
    </row>
    <row r="29" spans="1:18" ht="14.4" x14ac:dyDescent="0.3">
      <c r="A29" s="7"/>
      <c r="B29" s="7"/>
      <c r="C29" s="7"/>
      <c r="D29" s="7"/>
      <c r="E29" s="7"/>
      <c r="F29" s="7"/>
      <c r="G29" s="33"/>
      <c r="H29" s="33"/>
      <c r="I29" s="33"/>
      <c r="J29" s="33"/>
      <c r="K29" s="33"/>
      <c r="L29">
        <v>3</v>
      </c>
      <c r="M29" s="203"/>
      <c r="N29" s="112" t="s">
        <v>511</v>
      </c>
      <c r="O29" s="140">
        <v>3547209</v>
      </c>
      <c r="P29" s="140">
        <v>-68542</v>
      </c>
      <c r="Q29" s="140">
        <v>1858509</v>
      </c>
      <c r="R29" s="140">
        <v>5337176</v>
      </c>
    </row>
    <row r="30" spans="1:18" ht="14.4" x14ac:dyDescent="0.3">
      <c r="A30" s="7"/>
      <c r="B30" s="7"/>
      <c r="C30" s="7"/>
      <c r="D30" s="7"/>
      <c r="E30" s="7"/>
      <c r="F30" s="7"/>
      <c r="L30">
        <v>2</v>
      </c>
      <c r="M30" s="203"/>
      <c r="N30" s="112" t="s">
        <v>512</v>
      </c>
      <c r="O30" s="140">
        <v>3130159</v>
      </c>
      <c r="P30" s="140">
        <v>-259752</v>
      </c>
      <c r="Q30" s="140">
        <v>1838353</v>
      </c>
      <c r="R30" s="140">
        <v>4708760</v>
      </c>
    </row>
    <row r="31" spans="1:18" ht="14.4" x14ac:dyDescent="0.3">
      <c r="A31" s="7"/>
      <c r="B31" s="7"/>
      <c r="C31" s="7"/>
      <c r="D31" s="7"/>
      <c r="E31" s="7"/>
      <c r="F31" s="7"/>
      <c r="L31">
        <v>1</v>
      </c>
      <c r="M31" s="203"/>
      <c r="N31" s="112" t="s">
        <v>513</v>
      </c>
      <c r="O31" s="140">
        <v>3710198</v>
      </c>
      <c r="P31" s="140">
        <v>-264570</v>
      </c>
      <c r="Q31" s="140">
        <v>2347472</v>
      </c>
      <c r="R31" s="140">
        <v>5793100</v>
      </c>
    </row>
    <row r="32" spans="1:18" ht="14.4" x14ac:dyDescent="0.3">
      <c r="A32" s="7"/>
      <c r="B32" s="7"/>
      <c r="C32" s="7"/>
      <c r="D32" s="7"/>
      <c r="E32" s="7"/>
      <c r="F32" s="7"/>
      <c r="L32">
        <v>0</v>
      </c>
      <c r="M32" s="203"/>
      <c r="N32" s="112" t="s">
        <v>514</v>
      </c>
      <c r="O32" s="140">
        <v>3392812</v>
      </c>
      <c r="P32" s="140">
        <v>-272441</v>
      </c>
      <c r="Q32" s="140">
        <v>2213743</v>
      </c>
      <c r="R32" s="140">
        <v>5334114</v>
      </c>
    </row>
    <row r="33" spans="1:12" x14ac:dyDescent="0.25">
      <c r="A33" s="7"/>
      <c r="B33" s="7"/>
      <c r="C33" s="7"/>
      <c r="D33" s="7"/>
      <c r="E33" s="7"/>
      <c r="F33" s="7"/>
    </row>
    <row r="34" spans="1:12" x14ac:dyDescent="0.25">
      <c r="A34" s="7"/>
      <c r="B34" s="7"/>
      <c r="C34" s="7"/>
      <c r="D34" s="7"/>
      <c r="E34" s="7"/>
      <c r="F34" s="7"/>
    </row>
    <row r="35" spans="1:12" x14ac:dyDescent="0.25">
      <c r="A35" s="7"/>
      <c r="B35" s="7"/>
      <c r="C35" s="7"/>
      <c r="D35" s="7"/>
      <c r="E35" s="7"/>
      <c r="F35" s="7"/>
      <c r="L35" s="6"/>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row>
    <row r="39" spans="1:12" x14ac:dyDescent="0.25">
      <c r="A39" s="7"/>
      <c r="B39" s="7"/>
      <c r="C39" s="7"/>
      <c r="D39" s="7"/>
      <c r="E39" s="7"/>
      <c r="F39" s="7"/>
      <c r="L39" s="6"/>
    </row>
    <row r="40" spans="1:12" x14ac:dyDescent="0.25">
      <c r="A40" s="7"/>
      <c r="B40" s="7"/>
      <c r="C40" s="7"/>
      <c r="D40" s="7"/>
      <c r="E40" s="7"/>
      <c r="F40" s="7"/>
      <c r="L40" s="6"/>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row>
    <row r="44" spans="1:12" x14ac:dyDescent="0.25">
      <c r="A44" s="7"/>
      <c r="B44" s="7"/>
      <c r="C44" s="7"/>
      <c r="D44" s="7"/>
      <c r="E44" s="7"/>
      <c r="F44" s="7"/>
      <c r="L44" s="6"/>
    </row>
    <row r="45" spans="1:12" x14ac:dyDescent="0.25">
      <c r="A45" s="7"/>
      <c r="B45" s="7"/>
      <c r="C45" s="7"/>
      <c r="D45" s="7"/>
      <c r="E45" s="7"/>
      <c r="F45" s="7"/>
      <c r="L45" s="6"/>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row>
    <row r="49" spans="1:12" x14ac:dyDescent="0.25">
      <c r="A49" s="7"/>
      <c r="B49" s="7"/>
      <c r="C49" s="7"/>
      <c r="D49" s="7"/>
      <c r="E49" s="7"/>
      <c r="F49" s="7"/>
      <c r="L49" s="6"/>
    </row>
    <row r="50" spans="1:12" x14ac:dyDescent="0.25">
      <c r="A50" s="7"/>
      <c r="B50" s="7"/>
      <c r="C50" s="7"/>
      <c r="D50" s="7"/>
      <c r="E50" s="7"/>
      <c r="F50" s="7"/>
      <c r="L50" s="6"/>
    </row>
    <row r="51" spans="1:12" x14ac:dyDescent="0.25">
      <c r="A51" s="7"/>
      <c r="B51" s="7"/>
      <c r="C51" s="7"/>
      <c r="D51" s="7"/>
      <c r="E51" s="7"/>
      <c r="F51" s="7"/>
      <c r="L51" s="6"/>
    </row>
    <row r="52" spans="1:12" x14ac:dyDescent="0.25">
      <c r="L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5"/>
  <sheetViews>
    <sheetView view="pageBreakPreview" zoomScaleNormal="80" zoomScaleSheetLayoutView="100"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23" s="34" customFormat="1" ht="15.9" customHeight="1" x14ac:dyDescent="0.25">
      <c r="A1" s="346" t="s">
        <v>136</v>
      </c>
      <c r="B1" s="346"/>
      <c r="C1" s="346"/>
      <c r="D1" s="346"/>
      <c r="E1" s="346"/>
      <c r="F1" s="346"/>
      <c r="G1" s="346"/>
      <c r="H1" s="346"/>
      <c r="I1" s="134"/>
      <c r="J1" s="135"/>
    </row>
    <row r="2" spans="1:23" s="34" customFormat="1" ht="15.9" customHeight="1" x14ac:dyDescent="0.25">
      <c r="A2" s="343" t="s">
        <v>456</v>
      </c>
      <c r="B2" s="343"/>
      <c r="C2" s="343"/>
      <c r="D2" s="343"/>
      <c r="E2" s="343"/>
      <c r="F2" s="343"/>
      <c r="G2" s="343"/>
      <c r="H2" s="343"/>
      <c r="I2" s="134"/>
      <c r="J2" s="300"/>
      <c r="K2" s="29"/>
      <c r="L2" s="29"/>
      <c r="M2" s="29"/>
      <c r="N2" s="29"/>
      <c r="O2" s="29"/>
      <c r="P2" s="29"/>
      <c r="Q2" s="29"/>
      <c r="R2" s="29"/>
      <c r="S2" s="29"/>
      <c r="T2" s="29"/>
      <c r="U2" s="29"/>
      <c r="V2" s="29"/>
      <c r="W2" s="29"/>
    </row>
    <row r="3" spans="1:23" s="34" customFormat="1" ht="15.9" customHeight="1" x14ac:dyDescent="0.3">
      <c r="A3" s="343" t="s">
        <v>128</v>
      </c>
      <c r="B3" s="343"/>
      <c r="C3" s="343"/>
      <c r="D3" s="343"/>
      <c r="E3" s="343"/>
      <c r="F3" s="343"/>
      <c r="G3" s="343"/>
      <c r="H3" s="343"/>
      <c r="I3" s="134"/>
      <c r="J3" s="301"/>
      <c r="K3" s="301"/>
      <c r="L3" s="301"/>
      <c r="M3" s="301"/>
      <c r="N3" s="301"/>
      <c r="O3" s="301"/>
      <c r="P3" s="301"/>
      <c r="Q3" s="301"/>
      <c r="R3" s="301"/>
      <c r="S3" s="301"/>
      <c r="T3" s="29"/>
      <c r="U3" s="29"/>
      <c r="V3" s="29"/>
      <c r="W3" s="29"/>
    </row>
    <row r="4" spans="1:23" s="34" customFormat="1" ht="15.9" customHeight="1" thickBot="1" x14ac:dyDescent="0.35">
      <c r="A4" s="343" t="s">
        <v>239</v>
      </c>
      <c r="B4" s="343"/>
      <c r="C4" s="343"/>
      <c r="D4" s="343"/>
      <c r="E4" s="343"/>
      <c r="F4" s="343"/>
      <c r="G4" s="343"/>
      <c r="H4" s="343"/>
      <c r="I4" s="332"/>
      <c r="J4" s="302"/>
      <c r="K4" s="296"/>
      <c r="L4" s="296"/>
      <c r="M4" s="296"/>
      <c r="N4" s="296"/>
      <c r="O4" s="296"/>
      <c r="P4" s="296"/>
      <c r="Q4" s="296"/>
      <c r="R4" s="296"/>
      <c r="S4" s="296"/>
      <c r="T4" s="29"/>
      <c r="U4" s="29"/>
      <c r="V4" s="29"/>
      <c r="W4" s="29"/>
    </row>
    <row r="5" spans="1:23" s="34" customFormat="1" ht="14.4" thickTop="1" x14ac:dyDescent="0.3">
      <c r="A5" s="38" t="s">
        <v>129</v>
      </c>
      <c r="B5" s="347">
        <v>2014</v>
      </c>
      <c r="C5" s="347">
        <v>2015</v>
      </c>
      <c r="D5" s="347">
        <v>2016</v>
      </c>
      <c r="E5" s="347">
        <v>2017</v>
      </c>
      <c r="F5" s="347">
        <v>2018</v>
      </c>
      <c r="G5" s="64" t="s">
        <v>143</v>
      </c>
      <c r="H5" s="64" t="s">
        <v>135</v>
      </c>
      <c r="I5" s="36"/>
      <c r="J5" s="296"/>
      <c r="K5" s="296"/>
      <c r="L5" s="296"/>
      <c r="M5" s="296"/>
      <c r="N5" s="296"/>
      <c r="O5" s="296"/>
      <c r="P5" s="296"/>
      <c r="Q5" s="296"/>
      <c r="R5" s="296"/>
      <c r="S5" s="296"/>
      <c r="T5" s="29"/>
      <c r="U5" s="29"/>
      <c r="V5" s="29"/>
      <c r="W5" s="29"/>
    </row>
    <row r="6" spans="1:23" s="34" customFormat="1" ht="14.4" thickBot="1" x14ac:dyDescent="0.35">
      <c r="A6" s="297"/>
      <c r="B6" s="348"/>
      <c r="C6" s="348"/>
      <c r="D6" s="348"/>
      <c r="E6" s="348"/>
      <c r="F6" s="348"/>
      <c r="G6" s="298" t="s">
        <v>515</v>
      </c>
      <c r="H6" s="299">
        <v>2018</v>
      </c>
      <c r="J6" s="296"/>
      <c r="K6" s="296"/>
      <c r="L6" s="296"/>
      <c r="M6" s="296"/>
      <c r="N6" s="296"/>
      <c r="O6" s="296"/>
      <c r="P6" s="296"/>
      <c r="Q6" s="296"/>
      <c r="R6" s="296"/>
      <c r="S6" s="296"/>
      <c r="T6" s="29"/>
      <c r="U6" s="29"/>
      <c r="V6" s="29"/>
      <c r="W6" s="29"/>
    </row>
    <row r="7" spans="1:23" s="34" customFormat="1" ht="13.8" thickTop="1" x14ac:dyDescent="0.25">
      <c r="A7" s="36" t="s">
        <v>453</v>
      </c>
      <c r="B7" s="111">
        <v>75064697.829607397</v>
      </c>
      <c r="C7" s="111">
        <v>62035090.309760004</v>
      </c>
      <c r="D7" s="111">
        <v>60718332.353969805</v>
      </c>
      <c r="E7" s="111">
        <v>68859010.63756679</v>
      </c>
      <c r="F7" s="111">
        <v>75451827.199996904</v>
      </c>
      <c r="G7" s="27">
        <v>9.574370153429608E-2</v>
      </c>
      <c r="H7" s="295"/>
      <c r="J7" s="303"/>
    </row>
    <row r="8" spans="1:23" s="34" customFormat="1" x14ac:dyDescent="0.25">
      <c r="A8" s="36" t="s">
        <v>454</v>
      </c>
      <c r="B8" s="111">
        <v>40437482.567322396</v>
      </c>
      <c r="C8" s="111">
        <v>32339510.383173</v>
      </c>
      <c r="D8" s="111">
        <v>30697544.7045395</v>
      </c>
      <c r="E8" s="111">
        <v>37198998.222640596</v>
      </c>
      <c r="F8" s="111">
        <v>39922600.0749382</v>
      </c>
      <c r="G8" s="27">
        <v>7.3217075255535405E-2</v>
      </c>
      <c r="H8" s="295"/>
    </row>
    <row r="9" spans="1:23" s="34" customFormat="1" x14ac:dyDescent="0.25">
      <c r="A9" s="36" t="s">
        <v>455</v>
      </c>
      <c r="B9" s="111">
        <v>37317437.637290001</v>
      </c>
      <c r="C9" s="111">
        <v>29966636.086979803</v>
      </c>
      <c r="D9" s="111">
        <v>27927633.525000002</v>
      </c>
      <c r="E9" s="111">
        <v>34069933.802000001</v>
      </c>
      <c r="F9" s="111">
        <v>36382782.658999994</v>
      </c>
      <c r="G9" s="27">
        <v>6.7885334630859259E-2</v>
      </c>
      <c r="H9" s="295"/>
      <c r="J9" s="23"/>
      <c r="K9" s="23"/>
      <c r="L9" s="303"/>
    </row>
    <row r="10" spans="1:23" s="34" customFormat="1" ht="15.9" customHeight="1" x14ac:dyDescent="0.25">
      <c r="A10" s="343" t="s">
        <v>131</v>
      </c>
      <c r="B10" s="343"/>
      <c r="C10" s="343"/>
      <c r="D10" s="343"/>
      <c r="E10" s="343"/>
      <c r="F10" s="343"/>
      <c r="G10" s="343"/>
      <c r="H10" s="343"/>
      <c r="J10" s="304"/>
      <c r="K10" s="30"/>
      <c r="L10" s="303"/>
    </row>
    <row r="11" spans="1:23" s="34" customFormat="1" ht="15.9" customHeight="1" x14ac:dyDescent="0.25">
      <c r="A11" s="26" t="s">
        <v>244</v>
      </c>
      <c r="B11" s="115">
        <v>16043216</v>
      </c>
      <c r="C11" s="115">
        <v>14817037</v>
      </c>
      <c r="D11" s="115">
        <v>15208204</v>
      </c>
      <c r="E11" s="115">
        <v>15379133</v>
      </c>
      <c r="F11" s="115">
        <v>17857403</v>
      </c>
      <c r="G11" s="27">
        <v>0.16114497481750109</v>
      </c>
      <c r="H11" s="27">
        <v>0.23667290326404095</v>
      </c>
      <c r="I11" s="30"/>
      <c r="J11" s="304"/>
      <c r="K11" s="30"/>
      <c r="L11" s="303"/>
    </row>
    <row r="12" spans="1:23" s="34" customFormat="1" ht="15.9" customHeight="1" x14ac:dyDescent="0.25">
      <c r="A12" s="113" t="s">
        <v>267</v>
      </c>
      <c r="B12" s="111">
        <v>9232765</v>
      </c>
      <c r="C12" s="111">
        <v>8623933</v>
      </c>
      <c r="D12" s="111">
        <v>9248681</v>
      </c>
      <c r="E12" s="111">
        <v>9235779</v>
      </c>
      <c r="F12" s="111">
        <v>10155660</v>
      </c>
      <c r="G12" s="31">
        <v>9.9599719742102966E-2</v>
      </c>
      <c r="H12" s="31">
        <v>0.56870867505202183</v>
      </c>
      <c r="I12" s="303"/>
      <c r="J12" s="135"/>
    </row>
    <row r="13" spans="1:23" s="34" customFormat="1" ht="15.9" customHeight="1" x14ac:dyDescent="0.25">
      <c r="A13" s="113" t="s">
        <v>268</v>
      </c>
      <c r="B13" s="111">
        <v>1387980</v>
      </c>
      <c r="C13" s="111">
        <v>1338945</v>
      </c>
      <c r="D13" s="111">
        <v>1236616</v>
      </c>
      <c r="E13" s="111">
        <v>1182554</v>
      </c>
      <c r="F13" s="111">
        <v>1380861</v>
      </c>
      <c r="G13" s="31">
        <v>0.16769382201573882</v>
      </c>
      <c r="H13" s="31">
        <v>7.732708949896018E-2</v>
      </c>
      <c r="I13" s="33"/>
    </row>
    <row r="14" spans="1:23" s="34" customFormat="1" ht="15.9" customHeight="1" x14ac:dyDescent="0.25">
      <c r="A14" s="113" t="s">
        <v>269</v>
      </c>
      <c r="B14" s="111">
        <v>5422471</v>
      </c>
      <c r="C14" s="111">
        <v>4854159</v>
      </c>
      <c r="D14" s="111">
        <v>4722907</v>
      </c>
      <c r="E14" s="111">
        <v>4960800</v>
      </c>
      <c r="F14" s="111">
        <v>6320882</v>
      </c>
      <c r="G14" s="31">
        <v>0.27416586034510565</v>
      </c>
      <c r="H14" s="31">
        <v>0.35396423544901801</v>
      </c>
      <c r="I14" s="33"/>
    </row>
    <row r="15" spans="1:23" s="34" customFormat="1" ht="15.9" customHeight="1" x14ac:dyDescent="0.25">
      <c r="A15" s="343" t="s">
        <v>133</v>
      </c>
      <c r="B15" s="343"/>
      <c r="C15" s="343"/>
      <c r="D15" s="343"/>
      <c r="E15" s="343"/>
      <c r="F15" s="343"/>
      <c r="G15" s="343"/>
      <c r="H15" s="343"/>
    </row>
    <row r="16" spans="1:23" s="34" customFormat="1" ht="15.9" customHeight="1" x14ac:dyDescent="0.25">
      <c r="A16" s="32" t="s">
        <v>244</v>
      </c>
      <c r="B16" s="115">
        <v>5664467</v>
      </c>
      <c r="C16" s="115">
        <v>5203542</v>
      </c>
      <c r="D16" s="115">
        <v>5136928</v>
      </c>
      <c r="E16" s="115">
        <v>5838706</v>
      </c>
      <c r="F16" s="115">
        <v>6553001</v>
      </c>
      <c r="G16" s="27">
        <v>0.12233789473215469</v>
      </c>
      <c r="H16" s="28"/>
      <c r="I16" s="28"/>
    </row>
    <row r="17" spans="1:18" s="34" customFormat="1" ht="15.9" customHeight="1" x14ac:dyDescent="0.25">
      <c r="A17" s="113" t="s">
        <v>267</v>
      </c>
      <c r="B17" s="23">
        <v>3808241</v>
      </c>
      <c r="C17" s="23">
        <v>3474061</v>
      </c>
      <c r="D17" s="23">
        <v>3320129</v>
      </c>
      <c r="E17" s="23">
        <v>3612956</v>
      </c>
      <c r="F17" s="23">
        <v>4078864</v>
      </c>
      <c r="G17" s="31">
        <v>0.12895479491031719</v>
      </c>
      <c r="H17" s="31">
        <v>0.62244214520950014</v>
      </c>
      <c r="I17" s="33"/>
    </row>
    <row r="18" spans="1:18" s="34" customFormat="1" ht="15.9" customHeight="1" x14ac:dyDescent="0.25">
      <c r="A18" s="113" t="s">
        <v>268</v>
      </c>
      <c r="B18" s="23">
        <v>1583623</v>
      </c>
      <c r="C18" s="23">
        <v>1466730</v>
      </c>
      <c r="D18" s="23">
        <v>1561996</v>
      </c>
      <c r="E18" s="23">
        <v>1965142</v>
      </c>
      <c r="F18" s="23">
        <v>2142700</v>
      </c>
      <c r="G18" s="31">
        <v>9.0353775961228247E-2</v>
      </c>
      <c r="H18" s="31">
        <v>0.32697995925836115</v>
      </c>
      <c r="I18" s="33"/>
    </row>
    <row r="19" spans="1:18" s="34" customFormat="1" ht="15.9" customHeight="1" x14ac:dyDescent="0.25">
      <c r="A19" s="113" t="s">
        <v>269</v>
      </c>
      <c r="B19" s="23">
        <v>272603</v>
      </c>
      <c r="C19" s="23">
        <v>262751</v>
      </c>
      <c r="D19" s="23">
        <v>254803</v>
      </c>
      <c r="E19" s="23">
        <v>260608</v>
      </c>
      <c r="F19" s="23">
        <v>331437</v>
      </c>
      <c r="G19" s="31">
        <v>0.27178367509823181</v>
      </c>
      <c r="H19" s="31">
        <v>5.0577895532138636E-2</v>
      </c>
      <c r="I19" s="33"/>
    </row>
    <row r="20" spans="1:18" s="34" customFormat="1" ht="15.9" customHeight="1" x14ac:dyDescent="0.25">
      <c r="A20" s="343" t="s">
        <v>145</v>
      </c>
      <c r="B20" s="343"/>
      <c r="C20" s="343"/>
      <c r="D20" s="343"/>
      <c r="E20" s="343"/>
      <c r="F20" s="343"/>
      <c r="G20" s="343"/>
      <c r="H20" s="343"/>
    </row>
    <row r="21" spans="1:18" s="34" customFormat="1" ht="15.9" customHeight="1" x14ac:dyDescent="0.25">
      <c r="A21" s="32" t="s">
        <v>244</v>
      </c>
      <c r="B21" s="115">
        <v>10378749</v>
      </c>
      <c r="C21" s="115">
        <v>9613495</v>
      </c>
      <c r="D21" s="115">
        <v>10071276</v>
      </c>
      <c r="E21" s="115">
        <v>9540427</v>
      </c>
      <c r="F21" s="115">
        <v>11304402</v>
      </c>
      <c r="G21" s="27">
        <v>0.18489476414420444</v>
      </c>
      <c r="H21" s="33"/>
      <c r="I21" s="33"/>
    </row>
    <row r="22" spans="1:18" s="34" customFormat="1" ht="15.9" customHeight="1" x14ac:dyDescent="0.25">
      <c r="A22" s="113" t="s">
        <v>267</v>
      </c>
      <c r="B22" s="23">
        <v>5424524</v>
      </c>
      <c r="C22" s="23">
        <v>5149872</v>
      </c>
      <c r="D22" s="23">
        <v>5928552</v>
      </c>
      <c r="E22" s="23">
        <v>5622823</v>
      </c>
      <c r="F22" s="23">
        <v>6076796</v>
      </c>
      <c r="G22" s="31">
        <v>8.0737558340356799E-2</v>
      </c>
      <c r="H22" s="31">
        <v>0.5375601469232959</v>
      </c>
      <c r="I22" s="33"/>
    </row>
    <row r="23" spans="1:18" s="34" customFormat="1" ht="15.9" customHeight="1" x14ac:dyDescent="0.25">
      <c r="A23" s="113" t="s">
        <v>268</v>
      </c>
      <c r="B23" s="23">
        <v>-195643</v>
      </c>
      <c r="C23" s="23">
        <v>-127785</v>
      </c>
      <c r="D23" s="23">
        <v>-325380</v>
      </c>
      <c r="E23" s="23">
        <v>-782588</v>
      </c>
      <c r="F23" s="23">
        <v>-761839</v>
      </c>
      <c r="G23" s="31">
        <v>2.6513312240923705E-2</v>
      </c>
      <c r="H23" s="31">
        <v>-6.7393127031398922E-2</v>
      </c>
      <c r="I23" s="33"/>
      <c r="J23" s="303"/>
    </row>
    <row r="24" spans="1:18" s="34" customFormat="1" ht="15.9" customHeight="1" thickBot="1" x14ac:dyDescent="0.3">
      <c r="A24" s="114" t="s">
        <v>269</v>
      </c>
      <c r="B24" s="66">
        <v>5149868</v>
      </c>
      <c r="C24" s="66">
        <v>4591408</v>
      </c>
      <c r="D24" s="66">
        <v>4468104</v>
      </c>
      <c r="E24" s="66">
        <v>4700192</v>
      </c>
      <c r="F24" s="66">
        <v>5989445</v>
      </c>
      <c r="G24" s="67">
        <v>0.2742979435733689</v>
      </c>
      <c r="H24" s="67">
        <v>0.52983298010810298</v>
      </c>
      <c r="I24" s="33"/>
    </row>
    <row r="25" spans="1:18" ht="27" customHeight="1" thickTop="1" x14ac:dyDescent="0.25">
      <c r="A25" s="344" t="s">
        <v>460</v>
      </c>
      <c r="B25" s="344"/>
      <c r="C25" s="344"/>
      <c r="D25" s="344"/>
      <c r="E25" s="344"/>
      <c r="F25" s="344"/>
      <c r="G25" s="344"/>
      <c r="H25" s="344"/>
      <c r="I25" s="33"/>
      <c r="N25" s="25"/>
      <c r="O25" s="224" t="s">
        <v>385</v>
      </c>
    </row>
    <row r="26" spans="1:18" ht="33" customHeight="1" x14ac:dyDescent="0.25">
      <c r="I26" s="33"/>
      <c r="O26" s="107" t="s">
        <v>197</v>
      </c>
    </row>
    <row r="27" spans="1:18" x14ac:dyDescent="0.25">
      <c r="A27" s="7"/>
      <c r="B27" s="7"/>
      <c r="C27" s="7"/>
      <c r="D27" s="7"/>
      <c r="E27" s="7"/>
      <c r="F27" s="7"/>
      <c r="G27" s="7"/>
      <c r="H27" s="7"/>
      <c r="I27" s="33"/>
      <c r="O27" s="198" t="s">
        <v>267</v>
      </c>
      <c r="P27" s="198" t="s">
        <v>268</v>
      </c>
      <c r="Q27" s="198" t="s">
        <v>269</v>
      </c>
      <c r="R27" s="198" t="s">
        <v>194</v>
      </c>
    </row>
    <row r="28" spans="1:18" ht="14.4" x14ac:dyDescent="0.3">
      <c r="A28" s="7"/>
      <c r="B28" s="7"/>
      <c r="C28" s="7"/>
      <c r="D28" s="7"/>
      <c r="E28" s="7"/>
      <c r="F28" s="7"/>
      <c r="G28" s="7"/>
      <c r="H28" s="7"/>
      <c r="I28" s="33"/>
      <c r="N28" s="274">
        <v>2013</v>
      </c>
      <c r="O28" s="140">
        <v>5424524</v>
      </c>
      <c r="P28" s="140">
        <v>-195643</v>
      </c>
      <c r="Q28" s="140">
        <v>5149868</v>
      </c>
      <c r="R28" s="140">
        <v>10378749</v>
      </c>
    </row>
    <row r="29" spans="1:18" ht="14.4" x14ac:dyDescent="0.3">
      <c r="A29" s="7"/>
      <c r="B29" s="7"/>
      <c r="C29" s="7"/>
      <c r="D29" s="7"/>
      <c r="E29" s="7"/>
      <c r="F29" s="7"/>
      <c r="G29" s="7"/>
      <c r="H29" s="7"/>
      <c r="I29" s="33"/>
      <c r="N29" s="274">
        <v>2014</v>
      </c>
      <c r="O29" s="140">
        <v>5149872</v>
      </c>
      <c r="P29" s="140">
        <v>-127785</v>
      </c>
      <c r="Q29" s="140">
        <v>4591408</v>
      </c>
      <c r="R29" s="140">
        <v>9613495</v>
      </c>
    </row>
    <row r="30" spans="1:18" ht="14.4" x14ac:dyDescent="0.3">
      <c r="A30" s="7"/>
      <c r="B30" s="7"/>
      <c r="C30" s="7"/>
      <c r="D30" s="7"/>
      <c r="E30" s="7"/>
      <c r="F30" s="7"/>
      <c r="G30" s="7"/>
      <c r="H30" s="7"/>
      <c r="N30" s="274">
        <v>2015</v>
      </c>
      <c r="O30" s="140">
        <v>5928552</v>
      </c>
      <c r="P30" s="140">
        <v>-325380</v>
      </c>
      <c r="Q30" s="140">
        <v>4468104</v>
      </c>
      <c r="R30" s="140">
        <v>10071276</v>
      </c>
    </row>
    <row r="31" spans="1:18" ht="14.4" x14ac:dyDescent="0.3">
      <c r="A31" s="7"/>
      <c r="B31" s="7"/>
      <c r="C31" s="7"/>
      <c r="D31" s="7"/>
      <c r="E31" s="7"/>
      <c r="F31" s="7"/>
      <c r="G31" s="7"/>
      <c r="H31" s="7"/>
      <c r="N31" s="274">
        <v>2016</v>
      </c>
      <c r="O31" s="140">
        <v>5622823</v>
      </c>
      <c r="P31" s="140">
        <v>-782588</v>
      </c>
      <c r="Q31" s="140">
        <v>4700192</v>
      </c>
      <c r="R31" s="140">
        <v>9540427</v>
      </c>
    </row>
    <row r="32" spans="1:18" ht="14.4" x14ac:dyDescent="0.3">
      <c r="A32" s="7"/>
      <c r="B32" s="7"/>
      <c r="C32" s="7"/>
      <c r="D32" s="7"/>
      <c r="E32" s="7"/>
      <c r="F32" s="7"/>
      <c r="G32" s="7"/>
      <c r="H32" s="7"/>
      <c r="N32" s="274">
        <v>2017</v>
      </c>
      <c r="O32" s="140">
        <v>6076796</v>
      </c>
      <c r="P32" s="140">
        <v>-761839</v>
      </c>
      <c r="Q32" s="140">
        <v>5989445</v>
      </c>
      <c r="R32" s="140">
        <v>11304402</v>
      </c>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sheetData>
  <mergeCells count="13">
    <mergeCell ref="A1:H1"/>
    <mergeCell ref="A2:H2"/>
    <mergeCell ref="A3:H3"/>
    <mergeCell ref="A4:H4"/>
    <mergeCell ref="A10:H10"/>
    <mergeCell ref="A15:H15"/>
    <mergeCell ref="A20:H20"/>
    <mergeCell ref="A25:H25"/>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view="pageBreakPreview" zoomScaleNormal="100" zoomScaleSheetLayoutView="100" workbookViewId="0">
      <selection activeCell="H11" sqref="H11"/>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07" bestFit="1" customWidth="1"/>
    <col min="18" max="18" width="18.5546875" style="107" bestFit="1" customWidth="1"/>
    <col min="19" max="19" width="14.6640625" style="107" customWidth="1"/>
    <col min="20" max="20" width="18.5546875" style="107" bestFit="1" customWidth="1"/>
    <col min="21" max="21" width="16.109375" style="107" bestFit="1" customWidth="1"/>
    <col min="22" max="22" width="12.6640625" bestFit="1" customWidth="1"/>
  </cols>
  <sheetData>
    <row r="1" spans="1:30" s="34" customFormat="1" ht="15.9" customHeight="1" x14ac:dyDescent="0.25">
      <c r="A1" s="346" t="s">
        <v>195</v>
      </c>
      <c r="B1" s="346"/>
      <c r="C1" s="346"/>
      <c r="D1" s="346"/>
      <c r="E1" s="346"/>
      <c r="F1" s="346"/>
      <c r="G1" s="331"/>
      <c r="H1" s="331"/>
      <c r="I1" s="331"/>
      <c r="J1" s="331"/>
      <c r="K1" s="331"/>
      <c r="L1" s="331"/>
      <c r="M1" s="331"/>
      <c r="N1" s="331"/>
      <c r="O1" s="331"/>
      <c r="P1" s="331"/>
      <c r="Q1" s="32" t="s">
        <v>196</v>
      </c>
      <c r="R1" s="32"/>
      <c r="S1" s="32"/>
      <c r="T1" s="32"/>
      <c r="U1" s="32"/>
      <c r="V1" s="29"/>
      <c r="W1" s="29"/>
      <c r="X1" s="29"/>
      <c r="AA1" s="30"/>
      <c r="AB1" s="30"/>
      <c r="AC1" s="30"/>
      <c r="AD1" s="29"/>
    </row>
    <row r="2" spans="1:30" ht="13.5" customHeight="1" x14ac:dyDescent="0.25">
      <c r="A2" s="343" t="s">
        <v>245</v>
      </c>
      <c r="B2" s="343"/>
      <c r="C2" s="343"/>
      <c r="D2" s="343"/>
      <c r="E2" s="343"/>
      <c r="F2" s="343"/>
      <c r="G2" s="331"/>
      <c r="H2" s="331"/>
      <c r="I2" s="331"/>
      <c r="J2" s="331"/>
      <c r="K2" s="331"/>
      <c r="L2" s="331"/>
      <c r="M2" s="331"/>
      <c r="N2" s="331"/>
      <c r="O2" s="331"/>
      <c r="P2" s="331"/>
      <c r="Q2" s="22" t="s">
        <v>129</v>
      </c>
      <c r="R2" s="36" t="s">
        <v>267</v>
      </c>
      <c r="S2" s="36" t="s">
        <v>268</v>
      </c>
      <c r="T2" s="36" t="s">
        <v>269</v>
      </c>
      <c r="U2" s="36" t="s">
        <v>194</v>
      </c>
    </row>
    <row r="3" spans="1:30" s="34" customFormat="1" ht="15.9" customHeight="1" x14ac:dyDescent="0.25">
      <c r="A3" s="343" t="s">
        <v>128</v>
      </c>
      <c r="B3" s="343"/>
      <c r="C3" s="343"/>
      <c r="D3" s="343"/>
      <c r="E3" s="343"/>
      <c r="F3" s="343"/>
      <c r="G3" s="331"/>
      <c r="H3" s="331"/>
      <c r="I3" s="331"/>
      <c r="J3" s="331"/>
      <c r="K3" s="331"/>
      <c r="L3" s="331"/>
      <c r="M3" s="331"/>
      <c r="N3" s="331"/>
      <c r="O3" s="331"/>
      <c r="P3" s="331"/>
      <c r="Q3" s="250" t="s">
        <v>510</v>
      </c>
      <c r="R3" s="190">
        <v>4489722</v>
      </c>
      <c r="S3" s="190">
        <v>562188</v>
      </c>
      <c r="T3" s="190">
        <v>2046515</v>
      </c>
      <c r="U3" s="219">
        <v>7098425</v>
      </c>
      <c r="V3" s="29"/>
      <c r="W3" s="29"/>
      <c r="X3" s="29"/>
      <c r="Z3" s="35"/>
      <c r="AA3" s="30"/>
      <c r="AB3" s="30"/>
      <c r="AC3" s="30"/>
      <c r="AD3" s="29"/>
    </row>
    <row r="4" spans="1:30" s="34" customFormat="1" ht="15.9" customHeight="1" x14ac:dyDescent="0.25">
      <c r="A4" s="343" t="s">
        <v>239</v>
      </c>
      <c r="B4" s="343"/>
      <c r="C4" s="343"/>
      <c r="D4" s="343"/>
      <c r="E4" s="343"/>
      <c r="F4" s="343"/>
      <c r="G4" s="331"/>
      <c r="H4" s="331"/>
      <c r="I4" s="331"/>
      <c r="J4" s="331"/>
      <c r="K4" s="331"/>
      <c r="L4" s="331"/>
      <c r="M4" s="331"/>
      <c r="N4" s="331"/>
      <c r="O4" s="331"/>
      <c r="P4" s="331"/>
      <c r="Q4" s="250" t="s">
        <v>511</v>
      </c>
      <c r="R4" s="190">
        <v>4821359</v>
      </c>
      <c r="S4" s="190">
        <v>510786</v>
      </c>
      <c r="T4" s="190">
        <v>1971116</v>
      </c>
      <c r="U4" s="219">
        <v>7303261</v>
      </c>
      <c r="V4" s="29"/>
      <c r="W4" s="29"/>
      <c r="X4" s="29"/>
      <c r="AD4" s="29"/>
    </row>
    <row r="5" spans="1:30" ht="13.8" thickBot="1" x14ac:dyDescent="0.3">
      <c r="B5" s="41"/>
      <c r="C5" s="41"/>
      <c r="D5" s="41"/>
      <c r="E5" s="41"/>
      <c r="F5" s="41"/>
      <c r="G5" s="41"/>
      <c r="H5" s="41"/>
      <c r="I5" s="41"/>
      <c r="J5" s="41"/>
      <c r="K5" s="41"/>
      <c r="L5" s="41"/>
      <c r="M5" s="41"/>
      <c r="N5" s="41"/>
      <c r="O5" s="41"/>
      <c r="P5" s="41"/>
      <c r="Q5" s="250" t="s">
        <v>512</v>
      </c>
      <c r="R5" s="190">
        <v>4532757</v>
      </c>
      <c r="S5" s="190">
        <v>487220</v>
      </c>
      <c r="T5" s="190">
        <v>1944844</v>
      </c>
      <c r="U5" s="219">
        <v>6964821</v>
      </c>
    </row>
    <row r="6" spans="1:30" ht="15" customHeight="1" thickTop="1" x14ac:dyDescent="0.25">
      <c r="A6" s="55" t="s">
        <v>129</v>
      </c>
      <c r="B6" s="352" t="s">
        <v>507</v>
      </c>
      <c r="C6" s="352"/>
      <c r="D6" s="352"/>
      <c r="E6" s="352"/>
      <c r="F6" s="352"/>
      <c r="G6" s="108"/>
      <c r="H6" s="108"/>
      <c r="I6" s="108"/>
      <c r="J6" s="108"/>
      <c r="K6" s="108"/>
      <c r="L6" s="108"/>
      <c r="M6" s="108"/>
      <c r="N6" s="108"/>
      <c r="O6" s="108"/>
      <c r="P6" s="108"/>
      <c r="Q6" s="250" t="s">
        <v>513</v>
      </c>
      <c r="R6" s="190">
        <v>5337575</v>
      </c>
      <c r="S6" s="190">
        <v>594454</v>
      </c>
      <c r="T6" s="190">
        <v>2494722</v>
      </c>
      <c r="U6" s="219">
        <v>8426751</v>
      </c>
    </row>
    <row r="7" spans="1:30" ht="15" customHeight="1" x14ac:dyDescent="0.25">
      <c r="A7" s="57"/>
      <c r="B7" s="56">
        <v>2015</v>
      </c>
      <c r="C7" s="56">
        <v>2016</v>
      </c>
      <c r="D7" s="56">
        <v>2017</v>
      </c>
      <c r="E7" s="56">
        <v>2018</v>
      </c>
      <c r="F7" s="56">
        <v>2019</v>
      </c>
      <c r="G7" s="108"/>
      <c r="H7" s="108"/>
      <c r="I7" s="108"/>
      <c r="J7" s="108"/>
      <c r="K7" s="108"/>
      <c r="L7" s="108"/>
      <c r="M7" s="108"/>
      <c r="N7" s="108"/>
      <c r="O7" s="108"/>
      <c r="P7" s="108"/>
      <c r="Q7" s="250" t="s">
        <v>514</v>
      </c>
      <c r="R7" s="190">
        <v>5044991</v>
      </c>
      <c r="S7" s="190">
        <v>589585</v>
      </c>
      <c r="T7" s="190">
        <v>2332595</v>
      </c>
      <c r="U7" s="219">
        <v>7967171</v>
      </c>
    </row>
    <row r="8" spans="1:30" s="107" customFormat="1" ht="20.100000000000001" customHeight="1" x14ac:dyDescent="0.25">
      <c r="A8" s="116" t="s">
        <v>267</v>
      </c>
      <c r="B8" s="170">
        <v>4489722</v>
      </c>
      <c r="C8" s="170">
        <v>4821359</v>
      </c>
      <c r="D8" s="170">
        <v>4532757</v>
      </c>
      <c r="E8" s="170">
        <v>5337575</v>
      </c>
      <c r="F8" s="170">
        <v>5044991</v>
      </c>
      <c r="G8" s="170"/>
      <c r="H8" s="170"/>
      <c r="I8" s="170"/>
      <c r="J8" s="170"/>
      <c r="K8" s="170"/>
      <c r="L8" s="170"/>
      <c r="M8" s="170"/>
      <c r="N8" s="170"/>
      <c r="O8" s="141"/>
      <c r="P8" s="141"/>
    </row>
    <row r="9" spans="1:30" s="107" customFormat="1" ht="20.100000000000001" customHeight="1" x14ac:dyDescent="0.25">
      <c r="A9" s="116" t="s">
        <v>268</v>
      </c>
      <c r="B9" s="170">
        <v>562188</v>
      </c>
      <c r="C9" s="170">
        <v>510786</v>
      </c>
      <c r="D9" s="170">
        <v>487220</v>
      </c>
      <c r="E9" s="170">
        <v>594454</v>
      </c>
      <c r="F9" s="170">
        <v>589585</v>
      </c>
      <c r="G9" s="170"/>
      <c r="H9" s="170"/>
      <c r="I9" s="170"/>
      <c r="J9" s="170"/>
      <c r="K9" s="170"/>
      <c r="L9" s="170"/>
      <c r="M9" s="170"/>
      <c r="N9" s="170"/>
      <c r="O9" s="141"/>
      <c r="P9" s="141"/>
    </row>
    <row r="10" spans="1:30" s="107" customFormat="1" ht="20.100000000000001" customHeight="1" x14ac:dyDescent="0.25">
      <c r="A10" s="116" t="s">
        <v>269</v>
      </c>
      <c r="B10" s="170">
        <v>2046515</v>
      </c>
      <c r="C10" s="170">
        <v>1971116</v>
      </c>
      <c r="D10" s="170">
        <v>1944844</v>
      </c>
      <c r="E10" s="170">
        <v>2494722</v>
      </c>
      <c r="F10" s="170">
        <v>2332595</v>
      </c>
      <c r="G10" s="170"/>
      <c r="H10" s="170"/>
      <c r="I10" s="170"/>
      <c r="J10" s="170"/>
      <c r="K10" s="170"/>
      <c r="L10" s="170"/>
      <c r="M10" s="170"/>
      <c r="N10" s="170"/>
      <c r="O10" s="141"/>
      <c r="P10" s="141"/>
      <c r="Q10" s="2" t="s">
        <v>5</v>
      </c>
      <c r="R10" s="2"/>
      <c r="S10" s="2"/>
      <c r="T10" s="2"/>
      <c r="U10" s="2"/>
    </row>
    <row r="11" spans="1:30" s="2" customFormat="1" ht="20.100000000000001" customHeight="1" thickBot="1" x14ac:dyDescent="0.3">
      <c r="A11" s="192" t="s">
        <v>194</v>
      </c>
      <c r="B11" s="193">
        <v>7098425</v>
      </c>
      <c r="C11" s="193">
        <v>7303261</v>
      </c>
      <c r="D11" s="193">
        <v>6964821</v>
      </c>
      <c r="E11" s="193">
        <v>8426751</v>
      </c>
      <c r="F11" s="193">
        <v>7967171</v>
      </c>
      <c r="G11" s="195"/>
      <c r="H11" s="195"/>
      <c r="I11" s="195"/>
      <c r="J11" s="195"/>
      <c r="K11" s="195"/>
      <c r="L11" s="195"/>
      <c r="M11" s="195"/>
      <c r="N11" s="195"/>
      <c r="O11" s="194"/>
      <c r="P11" s="195"/>
      <c r="Q11" s="191"/>
      <c r="R11" s="36" t="s">
        <v>267</v>
      </c>
      <c r="S11" s="36" t="s">
        <v>268</v>
      </c>
      <c r="T11" s="36" t="s">
        <v>269</v>
      </c>
      <c r="U11" s="108" t="s">
        <v>194</v>
      </c>
    </row>
    <row r="12" spans="1:30" ht="30.75" customHeight="1" thickTop="1" x14ac:dyDescent="0.25">
      <c r="A12" s="349" t="s">
        <v>428</v>
      </c>
      <c r="B12" s="350"/>
      <c r="C12" s="350"/>
      <c r="D12" s="350"/>
      <c r="E12" s="350"/>
      <c r="Q12" s="250" t="s">
        <v>510</v>
      </c>
      <c r="R12" s="223">
        <v>1376871</v>
      </c>
      <c r="S12" s="223">
        <v>569008</v>
      </c>
      <c r="T12" s="223">
        <v>115533</v>
      </c>
      <c r="U12" s="220">
        <v>2061412</v>
      </c>
    </row>
    <row r="13" spans="1:30" x14ac:dyDescent="0.25">
      <c r="A13" s="6"/>
      <c r="B13" s="24"/>
      <c r="C13" s="25"/>
      <c r="D13" s="25"/>
      <c r="E13" s="25"/>
      <c r="Q13" s="250" t="s">
        <v>511</v>
      </c>
      <c r="R13" s="223">
        <v>1274150</v>
      </c>
      <c r="S13" s="223">
        <v>579328</v>
      </c>
      <c r="T13" s="223">
        <v>112607</v>
      </c>
      <c r="U13" s="220">
        <v>1966085</v>
      </c>
    </row>
    <row r="14" spans="1:30" x14ac:dyDescent="0.25">
      <c r="A14" s="6"/>
      <c r="B14" s="24"/>
      <c r="C14" s="25"/>
      <c r="D14" s="25"/>
      <c r="E14" s="25"/>
      <c r="Q14" s="250" t="s">
        <v>512</v>
      </c>
      <c r="R14" s="223">
        <v>1402598</v>
      </c>
      <c r="S14" s="223">
        <v>746972</v>
      </c>
      <c r="T14" s="223">
        <v>106491</v>
      </c>
      <c r="U14" s="220">
        <v>2256061</v>
      </c>
    </row>
    <row r="15" spans="1:30" x14ac:dyDescent="0.25">
      <c r="A15" s="6"/>
      <c r="B15" s="24"/>
      <c r="C15" s="25"/>
      <c r="D15" s="25"/>
      <c r="E15" s="25"/>
      <c r="Q15" s="250" t="s">
        <v>513</v>
      </c>
      <c r="R15" s="223">
        <v>1627377</v>
      </c>
      <c r="S15" s="223">
        <v>859024</v>
      </c>
      <c r="T15" s="223">
        <v>147250</v>
      </c>
      <c r="U15" s="220">
        <v>2633651</v>
      </c>
    </row>
    <row r="16" spans="1:30" x14ac:dyDescent="0.25">
      <c r="Q16" s="250" t="s">
        <v>514</v>
      </c>
      <c r="R16" s="223">
        <v>1652179</v>
      </c>
      <c r="S16" s="223">
        <v>862026</v>
      </c>
      <c r="T16" s="223">
        <v>118852</v>
      </c>
      <c r="U16" s="220">
        <v>2633057</v>
      </c>
    </row>
    <row r="17" spans="17:22" x14ac:dyDescent="0.25">
      <c r="R17" s="221"/>
      <c r="S17" s="221"/>
      <c r="T17" s="221"/>
    </row>
    <row r="19" spans="17:22" x14ac:dyDescent="0.25">
      <c r="Q19" s="222"/>
      <c r="R19" s="222"/>
      <c r="S19" s="222"/>
      <c r="U19" s="222"/>
    </row>
    <row r="20" spans="17:22" x14ac:dyDescent="0.25">
      <c r="Q20" s="222"/>
      <c r="R20" s="222"/>
      <c r="S20" s="222"/>
      <c r="U20" s="222"/>
    </row>
    <row r="21" spans="17:22" x14ac:dyDescent="0.25">
      <c r="Q21" s="222"/>
      <c r="R21" s="222"/>
      <c r="S21" s="222"/>
      <c r="U21" s="222"/>
    </row>
    <row r="22" spans="17:22" x14ac:dyDescent="0.25">
      <c r="Q22" s="222"/>
      <c r="R22" s="222"/>
      <c r="S22" s="222"/>
    </row>
    <row r="23" spans="17:22" x14ac:dyDescent="0.25">
      <c r="Q23" s="222"/>
      <c r="R23" s="222"/>
      <c r="S23" s="222"/>
      <c r="T23" s="222"/>
      <c r="U23" s="222"/>
      <c r="V23" s="40"/>
    </row>
    <row r="24" spans="17:22" x14ac:dyDescent="0.25">
      <c r="Q24" s="222"/>
      <c r="R24" s="222"/>
      <c r="S24" s="222"/>
      <c r="T24" s="222"/>
      <c r="U24" s="222"/>
      <c r="V24" s="40"/>
    </row>
    <row r="25" spans="17:22" x14ac:dyDescent="0.25">
      <c r="Q25" s="222"/>
      <c r="R25" s="222"/>
      <c r="S25" s="222"/>
      <c r="T25" s="222"/>
      <c r="U25" s="222"/>
      <c r="V25" s="40"/>
    </row>
    <row r="26" spans="17:22" x14ac:dyDescent="0.25">
      <c r="Q26" s="222"/>
      <c r="R26" s="222"/>
      <c r="S26" s="222"/>
      <c r="T26" s="222"/>
      <c r="U26" s="222"/>
      <c r="V26" s="40"/>
    </row>
    <row r="27" spans="17:22" x14ac:dyDescent="0.25">
      <c r="Q27" s="222"/>
      <c r="R27" s="222"/>
      <c r="S27" s="222"/>
    </row>
    <row r="28" spans="17:22" x14ac:dyDescent="0.25">
      <c r="Q28" s="222"/>
      <c r="R28" s="222"/>
      <c r="S28" s="222"/>
      <c r="T28" s="222"/>
      <c r="U28" s="222"/>
      <c r="V28" s="40"/>
    </row>
    <row r="29" spans="17:22" x14ac:dyDescent="0.25">
      <c r="Q29" s="222"/>
      <c r="R29" s="222"/>
      <c r="S29" s="222"/>
      <c r="T29" s="222"/>
      <c r="U29" s="222"/>
      <c r="V29" s="40"/>
    </row>
    <row r="30" spans="17:22" x14ac:dyDescent="0.25">
      <c r="Q30" s="222"/>
      <c r="R30" s="222"/>
      <c r="S30" s="222"/>
      <c r="T30" s="222"/>
      <c r="U30" s="222"/>
      <c r="V30" s="40"/>
    </row>
    <row r="31" spans="17:22" x14ac:dyDescent="0.25">
      <c r="Q31" s="222"/>
      <c r="R31" s="222"/>
      <c r="S31" s="222"/>
      <c r="T31" s="222"/>
      <c r="U31" s="222"/>
      <c r="V31" s="40"/>
    </row>
    <row r="32" spans="17:22" x14ac:dyDescent="0.25">
      <c r="Q32" s="222"/>
      <c r="R32" s="221"/>
      <c r="S32" s="221"/>
      <c r="T32" s="221"/>
      <c r="U32" s="221"/>
    </row>
    <row r="33" spans="1:30" x14ac:dyDescent="0.25">
      <c r="Q33" s="222"/>
      <c r="R33" s="221"/>
      <c r="S33" s="221"/>
      <c r="T33" s="221"/>
      <c r="U33" s="221"/>
      <c r="V33" s="40"/>
    </row>
    <row r="34" spans="1:30" x14ac:dyDescent="0.25">
      <c r="Q34" s="222"/>
      <c r="R34" s="221"/>
      <c r="S34" s="221"/>
      <c r="T34" s="221"/>
      <c r="U34" s="221"/>
      <c r="V34" s="40"/>
    </row>
    <row r="35" spans="1:30" x14ac:dyDescent="0.25">
      <c r="Q35" s="222"/>
      <c r="R35" s="221"/>
      <c r="S35" s="221"/>
      <c r="T35" s="221"/>
      <c r="U35" s="221"/>
      <c r="V35" s="40"/>
    </row>
    <row r="36" spans="1:30" x14ac:dyDescent="0.25">
      <c r="Q36" s="222"/>
      <c r="R36" s="221"/>
      <c r="S36" s="221"/>
      <c r="T36" s="221"/>
      <c r="U36" s="221"/>
      <c r="V36" s="40"/>
    </row>
    <row r="37" spans="1:30" s="34" customFormat="1" ht="15.9" customHeight="1" x14ac:dyDescent="0.25">
      <c r="A37" s="346" t="s">
        <v>198</v>
      </c>
      <c r="B37" s="346"/>
      <c r="C37" s="346"/>
      <c r="D37" s="346"/>
      <c r="E37" s="346"/>
      <c r="F37" s="346"/>
      <c r="G37" s="331"/>
      <c r="H37" s="331"/>
      <c r="I37" s="331"/>
      <c r="J37" s="331"/>
      <c r="K37" s="331"/>
      <c r="L37" s="331"/>
      <c r="M37" s="331"/>
      <c r="N37" s="331"/>
      <c r="O37" s="331"/>
      <c r="P37" s="331"/>
      <c r="Q37" s="222"/>
      <c r="R37" s="221"/>
      <c r="S37" s="221"/>
      <c r="T37" s="221"/>
      <c r="U37" s="221"/>
      <c r="V37" s="40"/>
      <c r="W37" s="29"/>
      <c r="X37" s="29"/>
      <c r="AA37" s="30"/>
      <c r="AB37" s="30"/>
      <c r="AC37" s="30"/>
      <c r="AD37" s="29"/>
    </row>
    <row r="38" spans="1:30" ht="13.5" customHeight="1" x14ac:dyDescent="0.25">
      <c r="A38" s="343" t="s">
        <v>246</v>
      </c>
      <c r="B38" s="343"/>
      <c r="C38" s="343"/>
      <c r="D38" s="343"/>
      <c r="E38" s="343"/>
      <c r="F38" s="343"/>
      <c r="G38" s="331"/>
      <c r="H38" s="331"/>
      <c r="I38" s="331"/>
      <c r="J38" s="331"/>
      <c r="K38" s="331"/>
      <c r="L38" s="331"/>
      <c r="M38" s="331"/>
      <c r="N38" s="331"/>
      <c r="O38" s="331"/>
      <c r="P38" s="331"/>
      <c r="R38" s="221"/>
      <c r="S38" s="221"/>
      <c r="T38" s="221"/>
      <c r="U38" s="221"/>
      <c r="V38" s="40"/>
    </row>
    <row r="39" spans="1:30" s="34" customFormat="1" ht="15.9" customHeight="1" x14ac:dyDescent="0.25">
      <c r="A39" s="343" t="s">
        <v>128</v>
      </c>
      <c r="B39" s="343"/>
      <c r="C39" s="343"/>
      <c r="D39" s="343"/>
      <c r="E39" s="343"/>
      <c r="F39" s="343"/>
      <c r="G39" s="331"/>
      <c r="H39" s="331"/>
      <c r="I39" s="331"/>
      <c r="J39" s="331"/>
      <c r="K39" s="331"/>
      <c r="L39" s="331"/>
      <c r="M39" s="331"/>
      <c r="N39" s="331"/>
      <c r="O39" s="331"/>
      <c r="P39" s="331"/>
      <c r="Q39" s="107"/>
      <c r="R39" s="221"/>
      <c r="S39" s="221"/>
      <c r="T39" s="221"/>
      <c r="U39" s="221"/>
      <c r="V39" s="40"/>
      <c r="W39" s="29"/>
      <c r="X39" s="29"/>
      <c r="Z39" s="35"/>
      <c r="AA39" s="30"/>
      <c r="AB39" s="30"/>
      <c r="AC39" s="30"/>
      <c r="AD39" s="29"/>
    </row>
    <row r="40" spans="1:30" s="34" customFormat="1" ht="15.9" customHeight="1" x14ac:dyDescent="0.25">
      <c r="A40" s="343" t="s">
        <v>239</v>
      </c>
      <c r="B40" s="343"/>
      <c r="C40" s="343"/>
      <c r="D40" s="343"/>
      <c r="E40" s="343"/>
      <c r="F40" s="343"/>
      <c r="G40" s="331"/>
      <c r="H40" s="331"/>
      <c r="I40" s="331"/>
      <c r="J40" s="331"/>
      <c r="K40" s="331"/>
      <c r="L40" s="331"/>
      <c r="M40" s="331"/>
      <c r="N40" s="331"/>
      <c r="O40" s="331"/>
      <c r="P40" s="331"/>
      <c r="Q40" s="107"/>
      <c r="R40" s="221"/>
      <c r="S40" s="221"/>
      <c r="T40" s="221"/>
      <c r="U40" s="221"/>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5" t="s">
        <v>129</v>
      </c>
      <c r="B42" s="351" t="s">
        <v>507</v>
      </c>
      <c r="C42" s="351"/>
      <c r="D42" s="351"/>
      <c r="E42" s="351"/>
      <c r="F42" s="351"/>
      <c r="G42" s="108"/>
      <c r="H42" s="108"/>
      <c r="I42" s="108"/>
      <c r="J42" s="108"/>
      <c r="K42" s="108"/>
      <c r="L42" s="108"/>
      <c r="M42" s="108"/>
      <c r="N42" s="108"/>
      <c r="O42" s="108"/>
      <c r="P42" s="108"/>
      <c r="V42" s="40"/>
    </row>
    <row r="43" spans="1:30" ht="15" customHeight="1" x14ac:dyDescent="0.25">
      <c r="A43" s="57"/>
      <c r="B43" s="56">
        <v>2015</v>
      </c>
      <c r="C43" s="56">
        <v>2016</v>
      </c>
      <c r="D43" s="56">
        <v>2017</v>
      </c>
      <c r="E43" s="56">
        <v>2018</v>
      </c>
      <c r="F43" s="56">
        <v>2019</v>
      </c>
      <c r="G43" s="108"/>
      <c r="H43" s="108"/>
      <c r="I43" s="108"/>
      <c r="J43" s="108"/>
      <c r="K43" s="108"/>
      <c r="L43" s="108"/>
      <c r="M43" s="108"/>
      <c r="N43" s="108"/>
      <c r="O43" s="108"/>
      <c r="P43" s="108"/>
    </row>
    <row r="44" spans="1:30" ht="20.100000000000001" customHeight="1" x14ac:dyDescent="0.25">
      <c r="A44" s="116" t="s">
        <v>267</v>
      </c>
      <c r="B44" s="170">
        <v>1376871</v>
      </c>
      <c r="C44" s="170">
        <v>1274150</v>
      </c>
      <c r="D44" s="170">
        <v>1402598</v>
      </c>
      <c r="E44" s="170">
        <v>1627377</v>
      </c>
      <c r="F44" s="170">
        <v>1652179</v>
      </c>
      <c r="G44" s="170"/>
      <c r="H44" s="170"/>
      <c r="I44" s="170"/>
      <c r="J44" s="170"/>
      <c r="K44" s="170"/>
      <c r="L44" s="170"/>
      <c r="M44" s="170"/>
      <c r="N44" s="170"/>
      <c r="O44" s="54"/>
      <c r="P44" s="54"/>
    </row>
    <row r="45" spans="1:30" ht="20.100000000000001" customHeight="1" x14ac:dyDescent="0.25">
      <c r="A45" s="116" t="s">
        <v>268</v>
      </c>
      <c r="B45" s="170">
        <v>569008</v>
      </c>
      <c r="C45" s="170">
        <v>579328</v>
      </c>
      <c r="D45" s="170">
        <v>746972</v>
      </c>
      <c r="E45" s="170">
        <v>859024</v>
      </c>
      <c r="F45" s="170">
        <v>862026</v>
      </c>
      <c r="G45" s="170"/>
      <c r="H45" s="170"/>
      <c r="I45" s="170"/>
      <c r="J45" s="170"/>
      <c r="K45" s="170"/>
      <c r="L45" s="170"/>
      <c r="M45" s="170"/>
      <c r="N45" s="170"/>
      <c r="O45" s="42"/>
      <c r="P45" s="42"/>
    </row>
    <row r="46" spans="1:30" ht="20.100000000000001" customHeight="1" x14ac:dyDescent="0.25">
      <c r="A46" s="116" t="s">
        <v>269</v>
      </c>
      <c r="B46" s="170">
        <v>115533</v>
      </c>
      <c r="C46" s="170">
        <v>112607</v>
      </c>
      <c r="D46" s="170">
        <v>106491</v>
      </c>
      <c r="E46" s="170">
        <v>147250</v>
      </c>
      <c r="F46" s="170">
        <v>118852</v>
      </c>
      <c r="G46" s="170"/>
      <c r="H46" s="170"/>
      <c r="I46" s="170"/>
      <c r="J46" s="170"/>
      <c r="K46" s="170"/>
      <c r="L46" s="170"/>
      <c r="M46" s="170"/>
      <c r="N46" s="170"/>
      <c r="O46" s="42"/>
      <c r="P46" s="42"/>
    </row>
    <row r="47" spans="1:30" s="2" customFormat="1" ht="20.100000000000001" customHeight="1" thickBot="1" x14ac:dyDescent="0.3">
      <c r="A47" s="196" t="s">
        <v>194</v>
      </c>
      <c r="B47" s="197">
        <v>2061412</v>
      </c>
      <c r="C47" s="197">
        <v>1966085</v>
      </c>
      <c r="D47" s="197">
        <v>2256061</v>
      </c>
      <c r="E47" s="197">
        <v>2633651</v>
      </c>
      <c r="F47" s="197">
        <v>2633057</v>
      </c>
      <c r="G47" s="230"/>
      <c r="H47" s="230"/>
      <c r="I47" s="230"/>
      <c r="J47" s="230"/>
      <c r="K47" s="230"/>
      <c r="L47" s="230"/>
      <c r="M47" s="230"/>
      <c r="N47" s="230"/>
      <c r="O47" s="195"/>
      <c r="P47" s="195"/>
    </row>
    <row r="48" spans="1:30" ht="30.75" customHeight="1" thickTop="1" x14ac:dyDescent="0.25">
      <c r="A48" s="349" t="s">
        <v>429</v>
      </c>
      <c r="B48" s="350"/>
      <c r="C48" s="350"/>
      <c r="D48" s="350"/>
      <c r="E48" s="350"/>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view="pageBreakPreview" zoomScaleNormal="75" zoomScaleSheetLayoutView="100"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46" t="s">
        <v>439</v>
      </c>
      <c r="B1" s="346"/>
      <c r="C1" s="346"/>
      <c r="D1" s="346"/>
      <c r="E1" s="346"/>
      <c r="F1" s="346"/>
      <c r="U1" s="32"/>
    </row>
    <row r="2" spans="1:21" ht="15.9" customHeight="1" x14ac:dyDescent="0.25">
      <c r="A2" s="343" t="s">
        <v>137</v>
      </c>
      <c r="B2" s="343"/>
      <c r="C2" s="343"/>
      <c r="D2" s="343"/>
      <c r="E2" s="343"/>
      <c r="F2" s="343"/>
      <c r="G2" s="332"/>
      <c r="H2" s="332"/>
      <c r="U2" s="29"/>
    </row>
    <row r="3" spans="1:21" ht="15.9" customHeight="1" x14ac:dyDescent="0.25">
      <c r="A3" s="343" t="s">
        <v>128</v>
      </c>
      <c r="B3" s="343"/>
      <c r="C3" s="343"/>
      <c r="D3" s="343"/>
      <c r="E3" s="343"/>
      <c r="F3" s="343"/>
      <c r="G3" s="332"/>
      <c r="H3" s="332"/>
      <c r="R3" s="35" t="s">
        <v>124</v>
      </c>
      <c r="U3" s="58"/>
    </row>
    <row r="4" spans="1:21" ht="15.9" customHeight="1" thickBot="1" x14ac:dyDescent="0.3">
      <c r="A4" s="343" t="s">
        <v>239</v>
      </c>
      <c r="B4" s="343"/>
      <c r="C4" s="343"/>
      <c r="D4" s="343"/>
      <c r="E4" s="343"/>
      <c r="F4" s="343"/>
      <c r="G4" s="332"/>
      <c r="H4" s="332"/>
      <c r="M4" s="36"/>
      <c r="N4" s="353"/>
      <c r="O4" s="353"/>
      <c r="R4" s="35"/>
      <c r="U4" s="29"/>
    </row>
    <row r="5" spans="1:21" ht="18" customHeight="1" thickTop="1" x14ac:dyDescent="0.25">
      <c r="A5" s="63" t="s">
        <v>138</v>
      </c>
      <c r="B5" s="347">
        <v>2018</v>
      </c>
      <c r="C5" s="345" t="s">
        <v>507</v>
      </c>
      <c r="D5" s="345"/>
      <c r="E5" s="64" t="s">
        <v>143</v>
      </c>
      <c r="F5" s="64" t="s">
        <v>135</v>
      </c>
      <c r="G5" s="36"/>
      <c r="H5" s="36"/>
      <c r="M5" s="36"/>
      <c r="N5" s="36"/>
      <c r="O5" s="36"/>
      <c r="S5" s="30">
        <v>7967172</v>
      </c>
      <c r="U5" s="29"/>
    </row>
    <row r="6" spans="1:21" ht="18" customHeight="1" thickBot="1" x14ac:dyDescent="0.3">
      <c r="A6" s="65"/>
      <c r="B6" s="357"/>
      <c r="C6" s="52">
        <v>2018</v>
      </c>
      <c r="D6" s="52">
        <v>2019</v>
      </c>
      <c r="E6" s="52" t="s">
        <v>508</v>
      </c>
      <c r="F6" s="53">
        <v>2019</v>
      </c>
      <c r="G6" s="36"/>
      <c r="H6" s="36"/>
      <c r="M6" s="23"/>
      <c r="N6" s="23"/>
      <c r="O6" s="23"/>
      <c r="R6" s="34" t="s">
        <v>6</v>
      </c>
      <c r="S6" s="30">
        <v>3753129</v>
      </c>
      <c r="T6" s="59">
        <v>47.10741778889674</v>
      </c>
      <c r="U6" s="32"/>
    </row>
    <row r="7" spans="1:21" ht="18" customHeight="1" thickTop="1" x14ac:dyDescent="0.25">
      <c r="A7" s="343" t="s">
        <v>141</v>
      </c>
      <c r="B7" s="343"/>
      <c r="C7" s="343"/>
      <c r="D7" s="343"/>
      <c r="E7" s="343"/>
      <c r="F7" s="343"/>
      <c r="G7" s="36"/>
      <c r="H7" s="36"/>
      <c r="M7" s="23"/>
      <c r="N7" s="23"/>
      <c r="O7" s="23"/>
      <c r="R7" s="34" t="s">
        <v>7</v>
      </c>
      <c r="S7" s="30">
        <v>4214043</v>
      </c>
      <c r="T7" s="59">
        <v>52.892582211103267</v>
      </c>
      <c r="U7" s="29"/>
    </row>
    <row r="8" spans="1:21" ht="18" customHeight="1" x14ac:dyDescent="0.25">
      <c r="A8" s="60" t="s">
        <v>130</v>
      </c>
      <c r="B8" s="23">
        <v>17857403</v>
      </c>
      <c r="C8" s="23">
        <v>8426751</v>
      </c>
      <c r="D8" s="23">
        <v>7967171</v>
      </c>
      <c r="E8" s="31">
        <v>-5.453822000911146E-2</v>
      </c>
      <c r="F8" s="60"/>
      <c r="G8" s="28"/>
      <c r="H8" s="28"/>
      <c r="M8" s="23"/>
      <c r="N8" s="23"/>
      <c r="O8" s="23"/>
      <c r="T8" s="59">
        <v>100</v>
      </c>
      <c r="U8" s="29"/>
    </row>
    <row r="9" spans="1:21" s="35" customFormat="1" ht="18" customHeight="1" x14ac:dyDescent="0.25">
      <c r="A9" s="26" t="s">
        <v>140</v>
      </c>
      <c r="B9" s="22">
        <v>6758823</v>
      </c>
      <c r="C9" s="22">
        <v>4078940</v>
      </c>
      <c r="D9" s="22">
        <v>3753129</v>
      </c>
      <c r="E9" s="27">
        <v>-7.9876389454122884E-2</v>
      </c>
      <c r="F9" s="27">
        <v>0.47107423701587425</v>
      </c>
      <c r="G9" s="28"/>
      <c r="H9" s="28"/>
      <c r="M9" s="22"/>
      <c r="N9" s="22"/>
      <c r="O9" s="22"/>
      <c r="P9" s="32"/>
      <c r="Q9" s="32"/>
      <c r="R9" s="35" t="s">
        <v>123</v>
      </c>
      <c r="S9" s="30">
        <v>7967172</v>
      </c>
      <c r="T9" s="59"/>
      <c r="U9" s="29"/>
    </row>
    <row r="10" spans="1:21" ht="18" customHeight="1" x14ac:dyDescent="0.25">
      <c r="A10" s="113" t="s">
        <v>270</v>
      </c>
      <c r="B10" s="23">
        <v>6221900</v>
      </c>
      <c r="C10" s="23">
        <v>3837662</v>
      </c>
      <c r="D10" s="23">
        <v>3514903</v>
      </c>
      <c r="E10" s="31">
        <v>-8.4103029396544043E-2</v>
      </c>
      <c r="F10" s="31">
        <v>0.93652602934777884</v>
      </c>
      <c r="G10" s="60"/>
      <c r="H10" s="23"/>
      <c r="I10" s="23"/>
      <c r="J10" s="23"/>
      <c r="M10" s="23"/>
      <c r="N10" s="23"/>
      <c r="O10" s="23"/>
      <c r="R10" s="34" t="s">
        <v>8</v>
      </c>
      <c r="S10" s="30">
        <v>5044991</v>
      </c>
      <c r="T10" s="59">
        <v>63.32223027192083</v>
      </c>
      <c r="U10" s="32"/>
    </row>
    <row r="11" spans="1:21" ht="18" customHeight="1" x14ac:dyDescent="0.25">
      <c r="A11" s="113" t="s">
        <v>271</v>
      </c>
      <c r="B11" s="23">
        <v>106400</v>
      </c>
      <c r="C11" s="23">
        <v>52751</v>
      </c>
      <c r="D11" s="23">
        <v>38891</v>
      </c>
      <c r="E11" s="31">
        <v>-0.26274383424010922</v>
      </c>
      <c r="F11" s="31">
        <v>1.0362287041026302E-2</v>
      </c>
      <c r="G11" s="60"/>
      <c r="H11" s="23"/>
      <c r="I11" s="23"/>
      <c r="J11" s="23"/>
      <c r="M11" s="23"/>
      <c r="N11" s="23"/>
      <c r="O11" s="23"/>
      <c r="R11" s="34" t="s">
        <v>9</v>
      </c>
      <c r="S11" s="30">
        <v>589585</v>
      </c>
      <c r="T11" s="59">
        <v>7.4001791350808048</v>
      </c>
      <c r="U11" s="29"/>
    </row>
    <row r="12" spans="1:21" ht="18" customHeight="1" x14ac:dyDescent="0.25">
      <c r="A12" s="113" t="s">
        <v>272</v>
      </c>
      <c r="B12" s="23">
        <v>430523</v>
      </c>
      <c r="C12" s="23">
        <v>188527</v>
      </c>
      <c r="D12" s="23">
        <v>199335</v>
      </c>
      <c r="E12" s="31">
        <v>5.7328658494539241E-2</v>
      </c>
      <c r="F12" s="31">
        <v>5.3111683611194817E-2</v>
      </c>
      <c r="G12" s="28"/>
      <c r="H12" s="33"/>
      <c r="M12" s="23"/>
      <c r="N12" s="23"/>
      <c r="O12" s="23"/>
      <c r="R12" s="34" t="s">
        <v>10</v>
      </c>
      <c r="S12" s="30">
        <v>2332596</v>
      </c>
      <c r="T12" s="59">
        <v>29.277590592998372</v>
      </c>
      <c r="U12" s="29"/>
    </row>
    <row r="13" spans="1:21" s="35" customFormat="1" ht="18" customHeight="1" x14ac:dyDescent="0.25">
      <c r="A13" s="26" t="s">
        <v>139</v>
      </c>
      <c r="B13" s="22">
        <v>11098581</v>
      </c>
      <c r="C13" s="22">
        <v>4347810</v>
      </c>
      <c r="D13" s="22">
        <v>4214043</v>
      </c>
      <c r="E13" s="27">
        <v>-3.0766523836138194E-2</v>
      </c>
      <c r="F13" s="27">
        <v>0.52892588849919253</v>
      </c>
      <c r="G13" s="28"/>
      <c r="H13" s="28"/>
      <c r="M13" s="22"/>
      <c r="N13" s="22"/>
      <c r="O13" s="22"/>
      <c r="P13" s="32"/>
      <c r="Q13" s="32"/>
      <c r="R13" s="34"/>
      <c r="S13" s="34"/>
      <c r="T13" s="59">
        <v>100</v>
      </c>
      <c r="U13" s="29"/>
    </row>
    <row r="14" spans="1:21" ht="18" customHeight="1" x14ac:dyDescent="0.25">
      <c r="A14" s="113" t="s">
        <v>270</v>
      </c>
      <c r="B14" s="23">
        <v>3933760</v>
      </c>
      <c r="C14" s="23">
        <v>1499913</v>
      </c>
      <c r="D14" s="23">
        <v>1530088</v>
      </c>
      <c r="E14" s="31">
        <v>2.0117833501009725E-2</v>
      </c>
      <c r="F14" s="31">
        <v>0.36309264048800644</v>
      </c>
      <c r="G14" s="28"/>
      <c r="H14" s="33"/>
      <c r="M14" s="23"/>
      <c r="N14" s="23"/>
      <c r="O14" s="23"/>
      <c r="T14" s="59"/>
      <c r="U14" s="29"/>
    </row>
    <row r="15" spans="1:21" ht="18" customHeight="1" x14ac:dyDescent="0.25">
      <c r="A15" s="113" t="s">
        <v>271</v>
      </c>
      <c r="B15" s="23">
        <v>1274462</v>
      </c>
      <c r="C15" s="23">
        <v>541703</v>
      </c>
      <c r="D15" s="23">
        <v>550694</v>
      </c>
      <c r="E15" s="31">
        <v>1.6597655911080426E-2</v>
      </c>
      <c r="F15" s="31">
        <v>0.13068067886350471</v>
      </c>
      <c r="G15" s="28"/>
      <c r="H15" s="33"/>
      <c r="J15" s="30"/>
      <c r="U15" s="29"/>
    </row>
    <row r="16" spans="1:21" ht="18" customHeight="1" x14ac:dyDescent="0.25">
      <c r="A16" s="113" t="s">
        <v>272</v>
      </c>
      <c r="B16" s="23">
        <v>5890359</v>
      </c>
      <c r="C16" s="23">
        <v>2306194</v>
      </c>
      <c r="D16" s="23">
        <v>2133261</v>
      </c>
      <c r="E16" s="31">
        <v>-7.4986319451008893E-2</v>
      </c>
      <c r="F16" s="31">
        <v>0.50622668064848886</v>
      </c>
      <c r="G16" s="28"/>
      <c r="H16" s="33"/>
      <c r="M16" s="23"/>
      <c r="N16" s="23"/>
      <c r="O16" s="23"/>
    </row>
    <row r="17" spans="1:15" ht="18" customHeight="1" x14ac:dyDescent="0.25">
      <c r="A17" s="343" t="s">
        <v>142</v>
      </c>
      <c r="B17" s="343"/>
      <c r="C17" s="343"/>
      <c r="D17" s="343"/>
      <c r="E17" s="343"/>
      <c r="F17" s="343"/>
      <c r="G17" s="28"/>
      <c r="H17" s="33"/>
      <c r="M17" s="23"/>
      <c r="N17" s="23"/>
      <c r="O17" s="23"/>
    </row>
    <row r="18" spans="1:15" ht="18" customHeight="1" x14ac:dyDescent="0.25">
      <c r="A18" s="60" t="s">
        <v>130</v>
      </c>
      <c r="B18" s="23">
        <v>6553001</v>
      </c>
      <c r="C18" s="23">
        <v>2633651</v>
      </c>
      <c r="D18" s="23">
        <v>2633057</v>
      </c>
      <c r="E18" s="31">
        <v>-2.2554241241531242E-4</v>
      </c>
      <c r="F18" s="61"/>
      <c r="G18" s="28"/>
      <c r="K18" s="117"/>
      <c r="M18" s="23"/>
      <c r="N18" s="23"/>
      <c r="O18" s="23"/>
    </row>
    <row r="19" spans="1:15" ht="18" customHeight="1" x14ac:dyDescent="0.25">
      <c r="A19" s="26" t="s">
        <v>140</v>
      </c>
      <c r="B19" s="22">
        <v>1398897</v>
      </c>
      <c r="C19" s="22">
        <v>533722</v>
      </c>
      <c r="D19" s="22">
        <v>564514</v>
      </c>
      <c r="E19" s="27">
        <v>5.7692956258126891E-2</v>
      </c>
      <c r="F19" s="27">
        <v>0.21439490295880415</v>
      </c>
      <c r="G19" s="28"/>
      <c r="H19" s="22"/>
      <c r="I19" s="30"/>
      <c r="K19" s="229"/>
      <c r="L19" s="34"/>
      <c r="M19" s="23"/>
      <c r="N19" s="23"/>
      <c r="O19" s="23"/>
    </row>
    <row r="20" spans="1:15" ht="18" customHeight="1" x14ac:dyDescent="0.25">
      <c r="A20" s="113" t="s">
        <v>270</v>
      </c>
      <c r="B20" s="23">
        <v>1298359</v>
      </c>
      <c r="C20" s="23">
        <v>494798</v>
      </c>
      <c r="D20" s="23">
        <v>522436</v>
      </c>
      <c r="E20" s="31">
        <v>5.5857137660216896E-2</v>
      </c>
      <c r="F20" s="31">
        <v>0.92546154745497899</v>
      </c>
      <c r="G20" s="28"/>
      <c r="H20" s="23"/>
      <c r="M20" s="23"/>
      <c r="N20" s="23"/>
      <c r="O20" s="23"/>
    </row>
    <row r="21" spans="1:15" ht="18" customHeight="1" x14ac:dyDescent="0.25">
      <c r="A21" s="113" t="s">
        <v>271</v>
      </c>
      <c r="B21" s="23">
        <v>81057</v>
      </c>
      <c r="C21" s="23">
        <v>31564</v>
      </c>
      <c r="D21" s="23">
        <v>34369</v>
      </c>
      <c r="E21" s="31">
        <v>8.8867063743505254E-2</v>
      </c>
      <c r="F21" s="31">
        <v>6.0882458185270869E-2</v>
      </c>
      <c r="G21" s="28"/>
      <c r="H21" s="23"/>
      <c r="J21" s="117"/>
      <c r="K21" s="30"/>
      <c r="M21" s="23"/>
      <c r="N21" s="23"/>
      <c r="O21" s="23"/>
    </row>
    <row r="22" spans="1:15" ht="18" customHeight="1" x14ac:dyDescent="0.25">
      <c r="A22" s="113" t="s">
        <v>272</v>
      </c>
      <c r="B22" s="23">
        <v>19481</v>
      </c>
      <c r="C22" s="23">
        <v>7360</v>
      </c>
      <c r="D22" s="23">
        <v>7709</v>
      </c>
      <c r="E22" s="31">
        <v>4.7418478260869562E-2</v>
      </c>
      <c r="F22" s="31">
        <v>1.3655994359750156E-2</v>
      </c>
      <c r="G22" s="28"/>
      <c r="H22" s="23"/>
      <c r="J22" s="117"/>
      <c r="K22" s="30"/>
      <c r="M22" s="23"/>
      <c r="N22" s="23"/>
      <c r="O22" s="23"/>
    </row>
    <row r="23" spans="1:15" ht="18" customHeight="1" x14ac:dyDescent="0.25">
      <c r="A23" s="26" t="s">
        <v>139</v>
      </c>
      <c r="B23" s="22">
        <v>5154105</v>
      </c>
      <c r="C23" s="22">
        <v>2099930</v>
      </c>
      <c r="D23" s="22">
        <v>2068543</v>
      </c>
      <c r="E23" s="27">
        <v>-1.4946688699147115E-2</v>
      </c>
      <c r="F23" s="27">
        <v>0.78560509704119585</v>
      </c>
      <c r="G23" s="28"/>
      <c r="H23" s="22"/>
      <c r="J23" s="117"/>
      <c r="K23" s="30"/>
      <c r="M23" s="23"/>
      <c r="N23" s="23"/>
      <c r="O23" s="23"/>
    </row>
    <row r="24" spans="1:15" ht="18" customHeight="1" x14ac:dyDescent="0.25">
      <c r="A24" s="113" t="s">
        <v>270</v>
      </c>
      <c r="B24" s="23">
        <v>2780506</v>
      </c>
      <c r="C24" s="23">
        <v>1132580</v>
      </c>
      <c r="D24" s="23">
        <v>1129743</v>
      </c>
      <c r="E24" s="31">
        <v>-2.5049003160924617E-3</v>
      </c>
      <c r="F24" s="31">
        <v>0.54615398374604729</v>
      </c>
      <c r="G24" s="28"/>
      <c r="H24" s="23"/>
      <c r="M24" s="23"/>
      <c r="N24" s="23"/>
      <c r="O24" s="23"/>
    </row>
    <row r="25" spans="1:15" ht="18" customHeight="1" x14ac:dyDescent="0.25">
      <c r="A25" s="113" t="s">
        <v>271</v>
      </c>
      <c r="B25" s="23">
        <v>2061643</v>
      </c>
      <c r="C25" s="23">
        <v>827460</v>
      </c>
      <c r="D25" s="23">
        <v>827657</v>
      </c>
      <c r="E25" s="31">
        <v>2.380779735576342E-4</v>
      </c>
      <c r="F25" s="31">
        <v>0.40011592700756038</v>
      </c>
      <c r="G25" s="28"/>
      <c r="H25" s="23"/>
    </row>
    <row r="26" spans="1:15" ht="18" customHeight="1" x14ac:dyDescent="0.25">
      <c r="A26" s="113" t="s">
        <v>272</v>
      </c>
      <c r="B26" s="23">
        <v>311956</v>
      </c>
      <c r="C26" s="23">
        <v>139890</v>
      </c>
      <c r="D26" s="23">
        <v>111143</v>
      </c>
      <c r="E26" s="31">
        <v>-0.20549717635284867</v>
      </c>
      <c r="F26" s="31">
        <v>5.3730089246392269E-2</v>
      </c>
      <c r="G26" s="28"/>
      <c r="H26" s="23"/>
      <c r="M26" s="23"/>
      <c r="N26" s="23"/>
      <c r="O26" s="23"/>
    </row>
    <row r="27" spans="1:15" ht="18" customHeight="1" x14ac:dyDescent="0.25">
      <c r="A27" s="343" t="s">
        <v>132</v>
      </c>
      <c r="B27" s="343"/>
      <c r="C27" s="343"/>
      <c r="D27" s="343"/>
      <c r="E27" s="343"/>
      <c r="F27" s="343"/>
      <c r="G27" s="28"/>
      <c r="H27" s="33"/>
      <c r="M27" s="23"/>
      <c r="N27" s="23"/>
      <c r="O27" s="23"/>
    </row>
    <row r="28" spans="1:15" ht="18" customHeight="1" x14ac:dyDescent="0.25">
      <c r="A28" s="60" t="s">
        <v>130</v>
      </c>
      <c r="B28" s="23">
        <v>11304402</v>
      </c>
      <c r="C28" s="23">
        <v>5793100</v>
      </c>
      <c r="D28" s="23">
        <v>5334114</v>
      </c>
      <c r="E28" s="31">
        <v>-7.9229773351055563E-2</v>
      </c>
      <c r="F28" s="28"/>
      <c r="G28" s="28"/>
      <c r="H28" s="28"/>
      <c r="M28" s="23"/>
      <c r="N28" s="23"/>
      <c r="O28" s="23"/>
    </row>
    <row r="29" spans="1:15" ht="18" customHeight="1" x14ac:dyDescent="0.25">
      <c r="A29" s="26" t="s">
        <v>332</v>
      </c>
      <c r="B29" s="22">
        <v>5359926</v>
      </c>
      <c r="C29" s="22">
        <v>3545218</v>
      </c>
      <c r="D29" s="22">
        <v>3188615</v>
      </c>
      <c r="E29" s="27">
        <v>-0.10058704429459626</v>
      </c>
      <c r="F29" s="27">
        <v>0.5977778127726554</v>
      </c>
      <c r="G29" s="28"/>
      <c r="H29" s="33"/>
      <c r="M29" s="23"/>
      <c r="N29" s="23"/>
      <c r="O29" s="23"/>
    </row>
    <row r="30" spans="1:15" ht="18" customHeight="1" x14ac:dyDescent="0.25">
      <c r="A30" s="113" t="s">
        <v>333</v>
      </c>
      <c r="B30" s="23">
        <v>4923541</v>
      </c>
      <c r="C30" s="23">
        <v>3342864</v>
      </c>
      <c r="D30" s="23">
        <v>2992467</v>
      </c>
      <c r="E30" s="31">
        <v>-0.10481940037046078</v>
      </c>
      <c r="F30" s="31">
        <v>0.93848489077546204</v>
      </c>
      <c r="G30" s="28"/>
      <c r="H30" s="33"/>
      <c r="M30" s="23"/>
      <c r="N30" s="23"/>
      <c r="O30" s="23"/>
    </row>
    <row r="31" spans="1:15" ht="18" customHeight="1" x14ac:dyDescent="0.25">
      <c r="A31" s="113" t="s">
        <v>334</v>
      </c>
      <c r="B31" s="23">
        <v>25343</v>
      </c>
      <c r="C31" s="23">
        <v>21187</v>
      </c>
      <c r="D31" s="23">
        <v>4522</v>
      </c>
      <c r="E31" s="31">
        <v>-0.78656723462500588</v>
      </c>
      <c r="F31" s="31">
        <v>1.4181705850345684E-3</v>
      </c>
      <c r="G31" s="28"/>
      <c r="H31" s="33"/>
      <c r="M31" s="23"/>
      <c r="N31" s="23"/>
      <c r="O31" s="23"/>
    </row>
    <row r="32" spans="1:15" ht="18" customHeight="1" x14ac:dyDescent="0.25">
      <c r="A32" s="113" t="s">
        <v>335</v>
      </c>
      <c r="B32" s="23">
        <v>411042</v>
      </c>
      <c r="C32" s="23">
        <v>181167</v>
      </c>
      <c r="D32" s="23">
        <v>191626</v>
      </c>
      <c r="E32" s="31">
        <v>5.7731264523892323E-2</v>
      </c>
      <c r="F32" s="31">
        <v>6.0096938639503356E-2</v>
      </c>
      <c r="G32" s="28"/>
      <c r="H32" s="33"/>
      <c r="M32" s="23"/>
      <c r="N32" s="23"/>
      <c r="O32" s="23"/>
    </row>
    <row r="33" spans="1:15" ht="18" customHeight="1" x14ac:dyDescent="0.25">
      <c r="A33" s="26" t="s">
        <v>336</v>
      </c>
      <c r="B33" s="22">
        <v>5944476</v>
      </c>
      <c r="C33" s="22">
        <v>2247880</v>
      </c>
      <c r="D33" s="22">
        <v>2145500</v>
      </c>
      <c r="E33" s="27">
        <v>-4.5545135861344913E-2</v>
      </c>
      <c r="F33" s="27">
        <v>0.4022223746999033</v>
      </c>
      <c r="G33" s="28"/>
      <c r="H33" s="33"/>
      <c r="M33" s="23"/>
      <c r="N33" s="23"/>
      <c r="O33" s="23"/>
    </row>
    <row r="34" spans="1:15" ht="18" customHeight="1" x14ac:dyDescent="0.25">
      <c r="A34" s="113" t="s">
        <v>333</v>
      </c>
      <c r="B34" s="23">
        <v>1153254</v>
      </c>
      <c r="C34" s="23">
        <v>367333</v>
      </c>
      <c r="D34" s="23">
        <v>400345</v>
      </c>
      <c r="E34" s="31">
        <v>8.9869410044836701E-2</v>
      </c>
      <c r="F34" s="31">
        <v>0.18659752971335353</v>
      </c>
      <c r="G34" s="28"/>
      <c r="H34" s="33"/>
      <c r="M34" s="23"/>
      <c r="N34" s="23"/>
      <c r="O34" s="23"/>
    </row>
    <row r="35" spans="1:15" ht="18" customHeight="1" x14ac:dyDescent="0.25">
      <c r="A35" s="113" t="s">
        <v>334</v>
      </c>
      <c r="B35" s="23">
        <v>-787181</v>
      </c>
      <c r="C35" s="23">
        <v>-285757</v>
      </c>
      <c r="D35" s="23">
        <v>-276963</v>
      </c>
      <c r="E35" s="31">
        <v>3.0774399227315518E-2</v>
      </c>
      <c r="F35" s="31">
        <v>-0.12909018876718714</v>
      </c>
      <c r="G35" s="33"/>
      <c r="H35" s="33"/>
      <c r="M35" s="23"/>
      <c r="N35" s="23"/>
      <c r="O35" s="23"/>
    </row>
    <row r="36" spans="1:15" ht="18" customHeight="1" thickBot="1" x14ac:dyDescent="0.3">
      <c r="A36" s="66" t="s">
        <v>335</v>
      </c>
      <c r="B36" s="66">
        <v>5578403</v>
      </c>
      <c r="C36" s="66">
        <v>2166304</v>
      </c>
      <c r="D36" s="66">
        <v>2022118</v>
      </c>
      <c r="E36" s="67">
        <v>-6.6558525488574091E-2</v>
      </c>
      <c r="F36" s="67">
        <v>0.94249265905383361</v>
      </c>
      <c r="G36" s="28"/>
      <c r="H36" s="33"/>
      <c r="M36" s="23"/>
      <c r="N36" s="23"/>
      <c r="O36" s="23"/>
    </row>
    <row r="37" spans="1:15" ht="25.5" customHeight="1" thickTop="1" x14ac:dyDescent="0.25">
      <c r="A37" s="349" t="s">
        <v>428</v>
      </c>
      <c r="B37" s="350"/>
      <c r="C37" s="350"/>
      <c r="D37" s="350"/>
      <c r="E37" s="350"/>
      <c r="F37" s="60"/>
      <c r="G37" s="60"/>
      <c r="H37" s="60"/>
      <c r="M37" s="23"/>
      <c r="N37" s="23"/>
      <c r="O37" s="23"/>
    </row>
    <row r="39" spans="1:15" ht="15.9" customHeight="1" x14ac:dyDescent="0.25">
      <c r="A39" s="356"/>
      <c r="B39" s="356"/>
      <c r="C39" s="356"/>
      <c r="D39" s="356"/>
      <c r="E39" s="356"/>
      <c r="F39" s="332"/>
      <c r="G39" s="332"/>
      <c r="H39" s="332"/>
    </row>
    <row r="40" spans="1:15" ht="15.9" customHeight="1" x14ac:dyDescent="0.25"/>
    <row r="41" spans="1:15" ht="15.9" customHeight="1" x14ac:dyDescent="0.25">
      <c r="G41" s="332"/>
    </row>
    <row r="42" spans="1:15" ht="15.9" customHeight="1" x14ac:dyDescent="0.25">
      <c r="H42" s="62"/>
      <c r="I42" s="30"/>
      <c r="J42" s="30"/>
      <c r="K42" s="30"/>
    </row>
    <row r="43" spans="1:15" ht="15.9" customHeight="1" x14ac:dyDescent="0.25">
      <c r="G43" s="332"/>
      <c r="I43" s="30"/>
      <c r="J43" s="30"/>
      <c r="K43" s="30"/>
    </row>
    <row r="44" spans="1:15" ht="15.9" customHeight="1" x14ac:dyDescent="0.25">
      <c r="I44" s="30"/>
      <c r="J44" s="30"/>
      <c r="K44" s="30"/>
    </row>
    <row r="45" spans="1:15" ht="15.9" customHeight="1" x14ac:dyDescent="0.25">
      <c r="G45" s="332"/>
      <c r="I45" s="30"/>
      <c r="J45" s="30"/>
      <c r="K45" s="30"/>
    </row>
    <row r="46" spans="1:15" ht="15.9" customHeight="1" x14ac:dyDescent="0.25">
      <c r="I46" s="30"/>
      <c r="J46" s="30"/>
      <c r="K46" s="30"/>
    </row>
    <row r="47" spans="1:15" ht="15.9" customHeight="1" x14ac:dyDescent="0.25">
      <c r="G47" s="332"/>
      <c r="I47" s="30"/>
      <c r="J47" s="30"/>
      <c r="K47" s="30"/>
    </row>
    <row r="48" spans="1:15" ht="15.9" customHeight="1" x14ac:dyDescent="0.25">
      <c r="I48" s="30"/>
      <c r="J48" s="30"/>
      <c r="K48" s="30"/>
    </row>
    <row r="49" spans="7:11" ht="15.9" customHeight="1" x14ac:dyDescent="0.25">
      <c r="G49" s="332"/>
      <c r="I49" s="30"/>
      <c r="J49" s="30"/>
      <c r="K49" s="30"/>
    </row>
    <row r="50" spans="7:11" ht="15.9" customHeight="1" x14ac:dyDescent="0.25">
      <c r="I50" s="30"/>
      <c r="J50" s="30"/>
      <c r="K50" s="30"/>
    </row>
    <row r="51" spans="7:11" ht="15.9" customHeight="1" x14ac:dyDescent="0.25">
      <c r="G51" s="332"/>
    </row>
    <row r="52" spans="7:11" ht="15.9" customHeight="1" x14ac:dyDescent="0.25">
      <c r="I52" s="30"/>
      <c r="J52" s="30"/>
      <c r="K52" s="30"/>
    </row>
    <row r="53" spans="7:11" ht="15.9" customHeight="1" x14ac:dyDescent="0.25">
      <c r="G53" s="332"/>
      <c r="I53" s="30"/>
      <c r="J53" s="30"/>
      <c r="K53" s="30"/>
    </row>
    <row r="54" spans="7:11" ht="15.9" customHeight="1" x14ac:dyDescent="0.25">
      <c r="I54" s="30"/>
      <c r="J54" s="30"/>
      <c r="K54" s="30"/>
    </row>
    <row r="55" spans="7:11" ht="15.9" customHeight="1" x14ac:dyDescent="0.25">
      <c r="G55" s="332"/>
      <c r="I55" s="30"/>
      <c r="J55" s="30"/>
      <c r="K55" s="30"/>
    </row>
    <row r="56" spans="7:11" ht="15.9" customHeight="1" x14ac:dyDescent="0.25">
      <c r="I56" s="30"/>
      <c r="J56" s="30"/>
      <c r="K56" s="30"/>
    </row>
    <row r="57" spans="7:11" ht="15.9" customHeight="1" x14ac:dyDescent="0.25">
      <c r="G57" s="332"/>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32"/>
      <c r="I60" s="30"/>
      <c r="J60" s="30"/>
      <c r="K60" s="30"/>
    </row>
    <row r="61" spans="7:11" ht="15.9" customHeight="1" x14ac:dyDescent="0.25"/>
    <row r="62" spans="7:11" ht="15.9" customHeight="1" x14ac:dyDescent="0.25">
      <c r="G62" s="332"/>
      <c r="I62" s="30"/>
      <c r="J62" s="30"/>
      <c r="K62" s="30"/>
    </row>
    <row r="63" spans="7:11" ht="15.9" customHeight="1" x14ac:dyDescent="0.25">
      <c r="I63" s="30"/>
      <c r="J63" s="30"/>
      <c r="K63" s="30"/>
    </row>
    <row r="64" spans="7:11" ht="15.9" customHeight="1" x14ac:dyDescent="0.25">
      <c r="G64" s="332"/>
      <c r="I64" s="30"/>
      <c r="J64" s="30"/>
      <c r="K64" s="30"/>
    </row>
    <row r="65" spans="1:11" ht="15.9" customHeight="1" x14ac:dyDescent="0.25">
      <c r="I65" s="30"/>
      <c r="J65" s="30"/>
      <c r="K65" s="30"/>
    </row>
    <row r="66" spans="1:11" ht="15.9" customHeight="1" x14ac:dyDescent="0.25">
      <c r="G66" s="332"/>
      <c r="I66" s="30"/>
      <c r="J66" s="30"/>
      <c r="K66" s="30"/>
    </row>
    <row r="67" spans="1:11" ht="15.9" customHeight="1" x14ac:dyDescent="0.25">
      <c r="I67" s="30"/>
      <c r="J67" s="30"/>
      <c r="K67" s="30"/>
    </row>
    <row r="68" spans="1:11" ht="15.9" customHeight="1" x14ac:dyDescent="0.25">
      <c r="G68" s="332"/>
      <c r="I68" s="30"/>
      <c r="J68" s="30"/>
      <c r="K68" s="30"/>
    </row>
    <row r="69" spans="1:11" ht="15.9" customHeight="1" x14ac:dyDescent="0.25">
      <c r="I69" s="30"/>
      <c r="J69" s="30"/>
      <c r="K69" s="30"/>
    </row>
    <row r="70" spans="1:11" ht="15.9" customHeight="1" x14ac:dyDescent="0.25">
      <c r="G70" s="332"/>
      <c r="I70" s="30"/>
      <c r="J70" s="30"/>
      <c r="K70" s="30"/>
    </row>
    <row r="71" spans="1:11" ht="15.9" customHeight="1" x14ac:dyDescent="0.25"/>
    <row r="72" spans="1:11" ht="15.9" customHeight="1" x14ac:dyDescent="0.25">
      <c r="G72" s="332"/>
    </row>
    <row r="73" spans="1:11" ht="15.9" customHeight="1" x14ac:dyDescent="0.25"/>
    <row r="74" spans="1:11" ht="15.9" customHeight="1" x14ac:dyDescent="0.25">
      <c r="G74" s="332"/>
    </row>
    <row r="75" spans="1:11" ht="15.9" customHeight="1" x14ac:dyDescent="0.25"/>
    <row r="76" spans="1:11" ht="15.9" customHeight="1" x14ac:dyDescent="0.25">
      <c r="G76" s="332"/>
    </row>
    <row r="77" spans="1:11" ht="15.9" customHeight="1" x14ac:dyDescent="0.25"/>
    <row r="78" spans="1:11" ht="15.9" customHeight="1" x14ac:dyDescent="0.25">
      <c r="G78" s="332"/>
    </row>
    <row r="79" spans="1:11" ht="15.9" customHeight="1" x14ac:dyDescent="0.25">
      <c r="A79" s="29"/>
      <c r="B79" s="29"/>
      <c r="C79" s="29"/>
      <c r="D79" s="29"/>
      <c r="E79" s="29"/>
    </row>
    <row r="80" spans="1:11" ht="15.9" customHeight="1" thickBot="1" x14ac:dyDescent="0.3">
      <c r="A80" s="100"/>
      <c r="B80" s="100"/>
      <c r="C80" s="100"/>
      <c r="D80" s="100"/>
      <c r="E80" s="100"/>
      <c r="F80" s="100"/>
    </row>
    <row r="81" spans="1:6" ht="26.25" customHeight="1" thickTop="1" x14ac:dyDescent="0.25">
      <c r="A81" s="354"/>
      <c r="B81" s="355"/>
      <c r="C81" s="355"/>
      <c r="D81" s="355"/>
      <c r="E81" s="355"/>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view="pageBreakPreview" zoomScale="80" zoomScaleNormal="100" zoomScaleSheetLayoutView="80" workbookViewId="0">
      <selection sqref="A1:XFD1048576"/>
    </sheetView>
  </sheetViews>
  <sheetFormatPr baseColWidth="10" defaultColWidth="11.44140625" defaultRowHeight="11.4" x14ac:dyDescent="0.2"/>
  <cols>
    <col min="1" max="1" width="34.6640625" style="68" customWidth="1"/>
    <col min="2" max="2" width="13.6640625" style="68" customWidth="1"/>
    <col min="3" max="3" width="13.5546875" style="84" customWidth="1"/>
    <col min="4" max="4" width="11.6640625" style="68" customWidth="1"/>
    <col min="5" max="5" width="12.88671875" style="68" customWidth="1"/>
    <col min="6" max="6" width="12.6640625" style="68" customWidth="1"/>
    <col min="7" max="7" width="17.44140625" style="68" customWidth="1"/>
    <col min="8" max="8" width="13.88671875" style="68" bestFit="1" customWidth="1"/>
    <col min="9" max="9" width="15.33203125" style="68" bestFit="1" customWidth="1"/>
    <col min="10" max="16384" width="11.44140625" style="68"/>
  </cols>
  <sheetData>
    <row r="1" spans="1:256" ht="15.9" customHeight="1" x14ac:dyDescent="0.2">
      <c r="A1" s="346" t="s">
        <v>440</v>
      </c>
      <c r="B1" s="346"/>
      <c r="C1" s="346"/>
      <c r="D1" s="346"/>
      <c r="U1" s="69"/>
      <c r="V1" s="69"/>
      <c r="W1" s="69"/>
      <c r="X1" s="69"/>
      <c r="Y1" s="69"/>
      <c r="Z1" s="69"/>
    </row>
    <row r="2" spans="1:256" ht="15.9" customHeight="1" x14ac:dyDescent="0.2">
      <c r="A2" s="343" t="s">
        <v>146</v>
      </c>
      <c r="B2" s="343"/>
      <c r="C2" s="343"/>
      <c r="D2" s="343"/>
      <c r="E2" s="69"/>
      <c r="F2" s="69"/>
      <c r="G2" s="69"/>
      <c r="H2" s="69"/>
      <c r="I2" s="69"/>
      <c r="J2" s="69"/>
      <c r="K2" s="69"/>
      <c r="L2" s="69"/>
      <c r="M2" s="69"/>
      <c r="N2" s="69"/>
      <c r="O2" s="69"/>
      <c r="P2" s="69"/>
      <c r="Q2" s="358"/>
      <c r="R2" s="358"/>
      <c r="S2" s="358"/>
      <c r="T2" s="358"/>
      <c r="U2" s="69"/>
      <c r="V2" s="69" t="s">
        <v>165</v>
      </c>
      <c r="W2" s="69"/>
      <c r="X2" s="69"/>
      <c r="Y2" s="69"/>
      <c r="Z2" s="69"/>
      <c r="AA2" s="333"/>
      <c r="AB2" s="333"/>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8"/>
      <c r="ES2" s="358"/>
      <c r="ET2" s="358"/>
      <c r="EU2" s="358"/>
      <c r="EV2" s="358"/>
      <c r="EW2" s="358"/>
      <c r="EX2" s="358"/>
      <c r="EY2" s="358"/>
      <c r="EZ2" s="358"/>
      <c r="FA2" s="358"/>
      <c r="FB2" s="358"/>
      <c r="FC2" s="358"/>
      <c r="FD2" s="358"/>
      <c r="FE2" s="358"/>
      <c r="FF2" s="358"/>
      <c r="FG2" s="358"/>
      <c r="FH2" s="358"/>
      <c r="FI2" s="358"/>
      <c r="FJ2" s="358"/>
      <c r="FK2" s="358"/>
      <c r="FL2" s="358"/>
      <c r="FM2" s="358"/>
      <c r="FN2" s="358"/>
      <c r="FO2" s="358"/>
      <c r="FP2" s="358"/>
      <c r="FQ2" s="358"/>
      <c r="FR2" s="358"/>
      <c r="FS2" s="358"/>
      <c r="FT2" s="358"/>
      <c r="FU2" s="358"/>
      <c r="FV2" s="358"/>
      <c r="FW2" s="358"/>
      <c r="FX2" s="358"/>
      <c r="FY2" s="358"/>
      <c r="FZ2" s="358"/>
      <c r="GA2" s="358"/>
      <c r="GB2" s="358"/>
      <c r="GC2" s="358"/>
      <c r="GD2" s="358"/>
      <c r="GE2" s="358"/>
      <c r="GF2" s="358"/>
      <c r="GG2" s="358"/>
      <c r="GH2" s="358"/>
      <c r="GI2" s="358"/>
      <c r="GJ2" s="358"/>
      <c r="GK2" s="358"/>
      <c r="GL2" s="358"/>
      <c r="GM2" s="358"/>
      <c r="GN2" s="358"/>
      <c r="GO2" s="358"/>
      <c r="GP2" s="358"/>
      <c r="GQ2" s="358"/>
      <c r="GR2" s="358"/>
      <c r="GS2" s="358"/>
      <c r="GT2" s="358"/>
      <c r="GU2" s="358"/>
      <c r="GV2" s="358"/>
      <c r="GW2" s="358"/>
      <c r="GX2" s="358"/>
      <c r="GY2" s="358"/>
      <c r="GZ2" s="358"/>
      <c r="HA2" s="358"/>
      <c r="HB2" s="358"/>
      <c r="HC2" s="358"/>
      <c r="HD2" s="358"/>
      <c r="HE2" s="358"/>
      <c r="HF2" s="358"/>
      <c r="HG2" s="358"/>
      <c r="HH2" s="358"/>
      <c r="HI2" s="358"/>
      <c r="HJ2" s="358"/>
      <c r="HK2" s="358"/>
      <c r="HL2" s="358"/>
      <c r="HM2" s="358"/>
      <c r="HN2" s="358"/>
      <c r="HO2" s="358"/>
      <c r="HP2" s="358"/>
      <c r="HQ2" s="358"/>
      <c r="HR2" s="358"/>
      <c r="HS2" s="358"/>
      <c r="HT2" s="358"/>
      <c r="HU2" s="358"/>
      <c r="HV2" s="358"/>
      <c r="HW2" s="358"/>
      <c r="HX2" s="358"/>
      <c r="HY2" s="358"/>
      <c r="HZ2" s="358"/>
      <c r="IA2" s="358"/>
      <c r="IB2" s="358"/>
      <c r="IC2" s="358"/>
      <c r="ID2" s="358"/>
      <c r="IE2" s="358"/>
      <c r="IF2" s="358"/>
      <c r="IG2" s="358"/>
      <c r="IH2" s="358"/>
      <c r="II2" s="358"/>
      <c r="IJ2" s="358"/>
      <c r="IK2" s="358"/>
      <c r="IL2" s="358"/>
      <c r="IM2" s="358"/>
      <c r="IN2" s="358"/>
      <c r="IO2" s="358"/>
      <c r="IP2" s="358"/>
      <c r="IQ2" s="358"/>
      <c r="IR2" s="358"/>
      <c r="IS2" s="358"/>
      <c r="IT2" s="358"/>
      <c r="IU2" s="358"/>
      <c r="IV2" s="358"/>
    </row>
    <row r="3" spans="1:256" ht="15.9" customHeight="1" thickBot="1" x14ac:dyDescent="0.25">
      <c r="A3" s="364" t="s">
        <v>239</v>
      </c>
      <c r="B3" s="364"/>
      <c r="C3" s="364"/>
      <c r="D3" s="364"/>
      <c r="E3" s="69"/>
      <c r="F3" s="69"/>
      <c r="M3" s="69"/>
      <c r="N3" s="69"/>
      <c r="O3" s="69"/>
      <c r="P3" s="69"/>
      <c r="Q3" s="358"/>
      <c r="R3" s="358"/>
      <c r="S3" s="358"/>
      <c r="T3" s="358"/>
      <c r="U3" s="69"/>
      <c r="V3" s="69"/>
      <c r="W3" s="69"/>
      <c r="X3" s="69"/>
      <c r="Y3" s="69"/>
      <c r="Z3" s="69"/>
      <c r="AA3" s="333"/>
      <c r="AB3" s="333"/>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8"/>
      <c r="ED3" s="358"/>
      <c r="EE3" s="358"/>
      <c r="EF3" s="358"/>
      <c r="EG3" s="358"/>
      <c r="EH3" s="358"/>
      <c r="EI3" s="358"/>
      <c r="EJ3" s="358"/>
      <c r="EK3" s="358"/>
      <c r="EL3" s="358"/>
      <c r="EM3" s="358"/>
      <c r="EN3" s="358"/>
      <c r="EO3" s="358"/>
      <c r="EP3" s="358"/>
      <c r="EQ3" s="358"/>
      <c r="ER3" s="358"/>
      <c r="ES3" s="358"/>
      <c r="ET3" s="358"/>
      <c r="EU3" s="358"/>
      <c r="EV3" s="358"/>
      <c r="EW3" s="358"/>
      <c r="EX3" s="358"/>
      <c r="EY3" s="358"/>
      <c r="EZ3" s="358"/>
      <c r="FA3" s="358"/>
      <c r="FB3" s="358"/>
      <c r="FC3" s="358"/>
      <c r="FD3" s="358"/>
      <c r="FE3" s="358"/>
      <c r="FF3" s="358"/>
      <c r="FG3" s="358"/>
      <c r="FH3" s="358"/>
      <c r="FI3" s="358"/>
      <c r="FJ3" s="358"/>
      <c r="FK3" s="358"/>
      <c r="FL3" s="358"/>
      <c r="FM3" s="358"/>
      <c r="FN3" s="358"/>
      <c r="FO3" s="358"/>
      <c r="FP3" s="358"/>
      <c r="FQ3" s="358"/>
      <c r="FR3" s="358"/>
      <c r="FS3" s="358"/>
      <c r="FT3" s="358"/>
      <c r="FU3" s="358"/>
      <c r="FV3" s="358"/>
      <c r="FW3" s="358"/>
      <c r="FX3" s="358"/>
      <c r="FY3" s="358"/>
      <c r="FZ3" s="358"/>
      <c r="GA3" s="358"/>
      <c r="GB3" s="358"/>
      <c r="GC3" s="358"/>
      <c r="GD3" s="358"/>
      <c r="GE3" s="358"/>
      <c r="GF3" s="358"/>
      <c r="GG3" s="358"/>
      <c r="GH3" s="358"/>
      <c r="GI3" s="358"/>
      <c r="GJ3" s="358"/>
      <c r="GK3" s="358"/>
      <c r="GL3" s="358"/>
      <c r="GM3" s="358"/>
      <c r="GN3" s="358"/>
      <c r="GO3" s="358"/>
      <c r="GP3" s="358"/>
      <c r="GQ3" s="358"/>
      <c r="GR3" s="358"/>
      <c r="GS3" s="358"/>
      <c r="GT3" s="358"/>
      <c r="GU3" s="358"/>
      <c r="GV3" s="358"/>
      <c r="GW3" s="358"/>
      <c r="GX3" s="358"/>
      <c r="GY3" s="358"/>
      <c r="GZ3" s="358"/>
      <c r="HA3" s="358"/>
      <c r="HB3" s="358"/>
      <c r="HC3" s="358"/>
      <c r="HD3" s="358"/>
      <c r="HE3" s="358"/>
      <c r="HF3" s="358"/>
      <c r="HG3" s="358"/>
      <c r="HH3" s="358"/>
      <c r="HI3" s="358"/>
      <c r="HJ3" s="358"/>
      <c r="HK3" s="358"/>
      <c r="HL3" s="358"/>
      <c r="HM3" s="358"/>
      <c r="HN3" s="358"/>
      <c r="HO3" s="358"/>
      <c r="HP3" s="358"/>
      <c r="HQ3" s="358"/>
      <c r="HR3" s="358"/>
      <c r="HS3" s="358"/>
      <c r="HT3" s="358"/>
      <c r="HU3" s="358"/>
      <c r="HV3" s="358"/>
      <c r="HW3" s="358"/>
      <c r="HX3" s="358"/>
      <c r="HY3" s="358"/>
      <c r="HZ3" s="358"/>
      <c r="IA3" s="358"/>
      <c r="IB3" s="358"/>
      <c r="IC3" s="358"/>
      <c r="ID3" s="358"/>
      <c r="IE3" s="358"/>
      <c r="IF3" s="358"/>
      <c r="IG3" s="358"/>
      <c r="IH3" s="358"/>
      <c r="II3" s="358"/>
      <c r="IJ3" s="358"/>
      <c r="IK3" s="358"/>
      <c r="IL3" s="358"/>
      <c r="IM3" s="358"/>
      <c r="IN3" s="358"/>
      <c r="IO3" s="358"/>
      <c r="IP3" s="358"/>
      <c r="IQ3" s="358"/>
      <c r="IR3" s="358"/>
      <c r="IS3" s="358"/>
      <c r="IT3" s="358"/>
      <c r="IU3" s="358"/>
      <c r="IV3" s="358"/>
    </row>
    <row r="4" spans="1:256" s="69" customFormat="1" ht="14.1" customHeight="1" thickTop="1" x14ac:dyDescent="0.25">
      <c r="A4" s="38" t="s">
        <v>147</v>
      </c>
      <c r="B4" s="64" t="s">
        <v>4</v>
      </c>
      <c r="C4" s="64" t="s">
        <v>5</v>
      </c>
      <c r="D4" s="64" t="s">
        <v>33</v>
      </c>
      <c r="U4" s="68"/>
      <c r="V4" s="68" t="s">
        <v>32</v>
      </c>
      <c r="W4" s="70">
        <v>7967171</v>
      </c>
      <c r="X4" s="71">
        <v>100</v>
      </c>
      <c r="Y4" s="68"/>
      <c r="Z4" s="68"/>
    </row>
    <row r="5" spans="1:256" s="69" customFormat="1" ht="14.1" customHeight="1" thickBot="1" x14ac:dyDescent="0.3">
      <c r="A5" s="65"/>
      <c r="B5" s="39"/>
      <c r="C5" s="251"/>
      <c r="D5" s="39"/>
      <c r="E5" s="73"/>
      <c r="F5" s="73"/>
      <c r="U5" s="68"/>
      <c r="V5" s="68" t="s">
        <v>38</v>
      </c>
      <c r="W5" s="70">
        <v>3737337.8077499983</v>
      </c>
      <c r="X5" s="74">
        <v>46.909220446630286</v>
      </c>
      <c r="Y5" s="68"/>
      <c r="Z5" s="68"/>
    </row>
    <row r="6" spans="1:256" ht="14.1" customHeight="1" thickTop="1" x14ac:dyDescent="0.2">
      <c r="A6" s="363" t="s">
        <v>35</v>
      </c>
      <c r="B6" s="363"/>
      <c r="C6" s="363"/>
      <c r="D6" s="363"/>
      <c r="E6" s="69"/>
      <c r="F6" s="69"/>
      <c r="V6" s="68" t="s">
        <v>36</v>
      </c>
      <c r="W6" s="70">
        <v>234039.17225000015</v>
      </c>
      <c r="X6" s="74">
        <v>2.9375442330784685</v>
      </c>
    </row>
    <row r="7" spans="1:256" ht="14.1" customHeight="1" x14ac:dyDescent="0.25">
      <c r="A7" s="252">
        <v>2018</v>
      </c>
      <c r="B7" s="253">
        <v>7762478.5342400018</v>
      </c>
      <c r="C7" s="169">
        <v>548407.15732000046</v>
      </c>
      <c r="D7" s="253">
        <v>7214071.3769200016</v>
      </c>
      <c r="E7" s="75"/>
      <c r="F7" s="75"/>
      <c r="V7" s="68" t="s">
        <v>37</v>
      </c>
      <c r="W7" s="70">
        <v>1974675.2261000003</v>
      </c>
      <c r="X7" s="74">
        <v>24.785149284482539</v>
      </c>
    </row>
    <row r="8" spans="1:256" ht="14.1" customHeight="1" x14ac:dyDescent="0.25">
      <c r="A8" s="254" t="s">
        <v>516</v>
      </c>
      <c r="B8" s="253">
        <v>3798617.4762100014</v>
      </c>
      <c r="C8" s="169">
        <v>215349.95524000018</v>
      </c>
      <c r="D8" s="253">
        <v>3583267.5209700014</v>
      </c>
      <c r="E8" s="75"/>
      <c r="F8" s="75"/>
      <c r="V8" s="68" t="s">
        <v>39</v>
      </c>
      <c r="W8" s="70">
        <v>1263974.1843900001</v>
      </c>
      <c r="X8" s="74">
        <v>15.864780414403057</v>
      </c>
    </row>
    <row r="9" spans="1:256" ht="14.1" customHeight="1" x14ac:dyDescent="0.25">
      <c r="A9" s="254" t="s">
        <v>517</v>
      </c>
      <c r="B9" s="253">
        <v>3737337.8077499983</v>
      </c>
      <c r="C9" s="169">
        <v>196048.98018000007</v>
      </c>
      <c r="D9" s="253">
        <v>3541288.8275699983</v>
      </c>
      <c r="E9" s="75"/>
      <c r="F9" s="75"/>
      <c r="V9" s="68" t="s">
        <v>40</v>
      </c>
      <c r="W9" s="70">
        <v>757144.6095100008</v>
      </c>
      <c r="X9" s="74">
        <v>9.5033056214056515</v>
      </c>
    </row>
    <row r="10" spans="1:256" ht="14.1" customHeight="1" x14ac:dyDescent="0.25">
      <c r="A10" s="168" t="s">
        <v>518</v>
      </c>
      <c r="B10" s="257">
        <v>-1.6132097754982144</v>
      </c>
      <c r="C10" s="257">
        <v>-8.9626092740487611</v>
      </c>
      <c r="D10" s="257">
        <v>-1.1715199368826146</v>
      </c>
      <c r="E10" s="77"/>
      <c r="F10" s="77"/>
      <c r="V10" s="69" t="s">
        <v>166</v>
      </c>
    </row>
    <row r="11" spans="1:256" ht="14.1" customHeight="1" x14ac:dyDescent="0.25">
      <c r="A11" s="168"/>
      <c r="B11" s="255"/>
      <c r="C11" s="256"/>
      <c r="D11" s="255"/>
      <c r="E11" s="77"/>
      <c r="F11" s="77"/>
      <c r="G11"/>
      <c r="H11"/>
      <c r="I11"/>
      <c r="V11" s="68" t="s">
        <v>34</v>
      </c>
      <c r="W11" s="70">
        <v>2633057</v>
      </c>
      <c r="X11" s="71">
        <v>100</v>
      </c>
    </row>
    <row r="12" spans="1:256" ht="14.1" customHeight="1" x14ac:dyDescent="0.25">
      <c r="A12" s="363" t="s">
        <v>388</v>
      </c>
      <c r="B12" s="363"/>
      <c r="C12" s="363"/>
      <c r="D12" s="363"/>
      <c r="E12" s="69"/>
      <c r="F12" s="69"/>
      <c r="G12"/>
      <c r="H12"/>
      <c r="I12"/>
      <c r="V12" s="68" t="s">
        <v>38</v>
      </c>
      <c r="W12" s="70">
        <v>196048.98018000007</v>
      </c>
      <c r="X12" s="74">
        <v>7.445679306600657</v>
      </c>
    </row>
    <row r="13" spans="1:256" ht="14.1" customHeight="1" x14ac:dyDescent="0.25">
      <c r="A13" s="252">
        <v>2018</v>
      </c>
      <c r="B13" s="253">
        <v>3170312.2088200017</v>
      </c>
      <c r="C13" s="169">
        <v>881176.1055699999</v>
      </c>
      <c r="D13" s="253">
        <v>2289136.1032500016</v>
      </c>
      <c r="E13" s="75"/>
      <c r="F13" s="75"/>
      <c r="G13"/>
      <c r="H13"/>
      <c r="I13"/>
      <c r="V13" s="68" t="s">
        <v>36</v>
      </c>
      <c r="W13" s="70">
        <v>1298213.01887</v>
      </c>
      <c r="X13" s="74">
        <v>49.304402406404421</v>
      </c>
    </row>
    <row r="14" spans="1:256" ht="14.1" customHeight="1" x14ac:dyDescent="0.25">
      <c r="A14" s="254" t="s">
        <v>516</v>
      </c>
      <c r="B14" s="253">
        <v>1410454.0635299995</v>
      </c>
      <c r="C14" s="169">
        <v>388658.95950000006</v>
      </c>
      <c r="D14" s="253">
        <v>1021795.1040299993</v>
      </c>
      <c r="E14" s="75"/>
      <c r="F14" s="75"/>
      <c r="G14"/>
      <c r="H14"/>
      <c r="I14"/>
      <c r="V14" s="68" t="s">
        <v>37</v>
      </c>
      <c r="W14" s="70">
        <v>574019.06687999971</v>
      </c>
      <c r="X14" s="74">
        <v>21.800480083796124</v>
      </c>
    </row>
    <row r="15" spans="1:256" ht="14.1" customHeight="1" x14ac:dyDescent="0.25">
      <c r="A15" s="254" t="s">
        <v>517</v>
      </c>
      <c r="B15" s="253">
        <v>1263974.1843900001</v>
      </c>
      <c r="C15" s="169">
        <v>341497.62078</v>
      </c>
      <c r="D15" s="253">
        <v>922476.56361000007</v>
      </c>
      <c r="E15" s="75"/>
      <c r="F15" s="75"/>
      <c r="G15"/>
      <c r="H15"/>
      <c r="I15"/>
      <c r="J15"/>
      <c r="K15"/>
      <c r="V15" s="68" t="s">
        <v>39</v>
      </c>
      <c r="W15" s="70">
        <v>341497.62078</v>
      </c>
      <c r="X15" s="74">
        <v>12.969625070023172</v>
      </c>
    </row>
    <row r="16" spans="1:256" ht="14.1" customHeight="1" x14ac:dyDescent="0.25">
      <c r="A16" s="252" t="s">
        <v>518</v>
      </c>
      <c r="B16" s="257">
        <v>-10.385299523573167</v>
      </c>
      <c r="C16" s="257">
        <v>-12.134375798430563</v>
      </c>
      <c r="D16" s="257">
        <v>-9.7200055107215846</v>
      </c>
      <c r="E16" s="77"/>
      <c r="F16" s="77"/>
      <c r="G16"/>
      <c r="H16"/>
      <c r="I16"/>
      <c r="J16"/>
      <c r="K16"/>
      <c r="V16" s="68" t="s">
        <v>40</v>
      </c>
      <c r="W16" s="70">
        <v>223278.31328999996</v>
      </c>
      <c r="X16" s="74">
        <v>8.4798131331756199</v>
      </c>
    </row>
    <row r="17" spans="1:11" ht="14.1" customHeight="1" x14ac:dyDescent="0.25">
      <c r="A17" s="168"/>
      <c r="B17" s="257"/>
      <c r="C17" s="258"/>
      <c r="D17" s="257"/>
      <c r="E17" s="77"/>
      <c r="F17" s="77"/>
      <c r="G17" s="40"/>
      <c r="H17" s="40"/>
      <c r="I17" s="40"/>
      <c r="J17"/>
      <c r="K17"/>
    </row>
    <row r="18" spans="1:11" ht="14.1" customHeight="1" x14ac:dyDescent="0.25">
      <c r="A18" s="363" t="s">
        <v>36</v>
      </c>
      <c r="B18" s="363"/>
      <c r="C18" s="363"/>
      <c r="D18" s="363"/>
      <c r="E18" s="69"/>
      <c r="F18" s="69"/>
      <c r="G18" s="40"/>
      <c r="H18" s="40"/>
      <c r="I18" s="40"/>
      <c r="J18"/>
      <c r="K18"/>
    </row>
    <row r="19" spans="1:11" ht="14.1" customHeight="1" x14ac:dyDescent="0.25">
      <c r="A19" s="252">
        <v>2018</v>
      </c>
      <c r="B19" s="253">
        <v>649090.05720999988</v>
      </c>
      <c r="C19" s="169">
        <v>3215955.5856499989</v>
      </c>
      <c r="D19" s="253">
        <v>-2566865.5284399991</v>
      </c>
      <c r="E19" s="75"/>
      <c r="F19" s="75"/>
      <c r="G19" s="228"/>
      <c r="H19"/>
      <c r="I19"/>
      <c r="J19"/>
      <c r="K19"/>
    </row>
    <row r="20" spans="1:11" ht="14.1" customHeight="1" x14ac:dyDescent="0.25">
      <c r="A20" s="254" t="s">
        <v>516</v>
      </c>
      <c r="B20" s="253">
        <v>275818.54523999989</v>
      </c>
      <c r="C20" s="169">
        <v>1269150.62959</v>
      </c>
      <c r="D20" s="253">
        <v>-993332.08435000014</v>
      </c>
      <c r="E20" s="75"/>
      <c r="F20" s="75"/>
      <c r="G20"/>
      <c r="H20"/>
      <c r="I20"/>
      <c r="J20"/>
      <c r="K20"/>
    </row>
    <row r="21" spans="1:11" ht="14.1" customHeight="1" x14ac:dyDescent="0.25">
      <c r="A21" s="254" t="s">
        <v>517</v>
      </c>
      <c r="B21" s="253">
        <v>234039.17225000015</v>
      </c>
      <c r="C21" s="169">
        <v>1298213.01887</v>
      </c>
      <c r="D21" s="253">
        <v>-1064173.84662</v>
      </c>
      <c r="E21" s="75"/>
      <c r="F21" s="75"/>
      <c r="G21"/>
      <c r="H21"/>
      <c r="I21"/>
      <c r="J21"/>
      <c r="K21"/>
    </row>
    <row r="22" spans="1:11" ht="14.1" customHeight="1" x14ac:dyDescent="0.25">
      <c r="A22" s="252" t="s">
        <v>518</v>
      </c>
      <c r="B22" s="257">
        <v>-15.147412569247642</v>
      </c>
      <c r="C22" s="257">
        <v>2.2899085894468429</v>
      </c>
      <c r="D22" s="257">
        <v>7.1317300010858009</v>
      </c>
      <c r="E22" s="77"/>
      <c r="F22" s="77"/>
      <c r="G22"/>
      <c r="H22"/>
      <c r="I22"/>
      <c r="J22"/>
      <c r="K22"/>
    </row>
    <row r="23" spans="1:11" ht="14.1" customHeight="1" x14ac:dyDescent="0.25">
      <c r="A23" s="168"/>
      <c r="B23" s="257"/>
      <c r="C23" s="258"/>
      <c r="D23" s="257"/>
      <c r="E23" s="77"/>
      <c r="F23" s="77"/>
      <c r="G23"/>
      <c r="H23"/>
      <c r="I23"/>
      <c r="J23"/>
      <c r="K23"/>
    </row>
    <row r="24" spans="1:11" ht="14.1" customHeight="1" x14ac:dyDescent="0.25">
      <c r="A24" s="363" t="s">
        <v>37</v>
      </c>
      <c r="B24" s="363"/>
      <c r="C24" s="363"/>
      <c r="D24" s="363"/>
      <c r="E24" s="69"/>
      <c r="F24" s="69"/>
      <c r="G24"/>
      <c r="H24"/>
      <c r="I24"/>
      <c r="J24"/>
      <c r="K24"/>
    </row>
    <row r="25" spans="1:11" ht="14.1" customHeight="1" x14ac:dyDescent="0.25">
      <c r="A25" s="252">
        <v>2018</v>
      </c>
      <c r="B25" s="253">
        <v>4418458.1245000018</v>
      </c>
      <c r="C25" s="169">
        <v>1294038.3678199998</v>
      </c>
      <c r="D25" s="253">
        <v>3124419.756680002</v>
      </c>
      <c r="E25" s="75"/>
      <c r="F25" s="75"/>
      <c r="G25" s="70"/>
      <c r="H25" s="70"/>
      <c r="I25" s="70"/>
      <c r="J25" s="70"/>
    </row>
    <row r="26" spans="1:11" ht="14.1" customHeight="1" x14ac:dyDescent="0.25">
      <c r="A26" s="254" t="s">
        <v>516</v>
      </c>
      <c r="B26" s="253">
        <v>2181780.61839</v>
      </c>
      <c r="C26" s="169">
        <v>489397.49804999965</v>
      </c>
      <c r="D26" s="253">
        <v>1692383.1203400004</v>
      </c>
      <c r="E26" s="75"/>
      <c r="F26" s="75"/>
    </row>
    <row r="27" spans="1:11" ht="14.1" customHeight="1" x14ac:dyDescent="0.25">
      <c r="A27" s="254" t="s">
        <v>517</v>
      </c>
      <c r="B27" s="253">
        <v>1974675.2261000003</v>
      </c>
      <c r="C27" s="169">
        <v>574019.06687999971</v>
      </c>
      <c r="D27" s="253">
        <v>1400656.1592200007</v>
      </c>
      <c r="E27" s="75"/>
      <c r="F27" s="75"/>
    </row>
    <row r="28" spans="1:11" ht="14.1" customHeight="1" x14ac:dyDescent="0.25">
      <c r="A28" s="252" t="s">
        <v>518</v>
      </c>
      <c r="B28" s="257">
        <v>-9.49249390815603</v>
      </c>
      <c r="C28" s="257">
        <v>17.290968827420251</v>
      </c>
      <c r="D28" s="257">
        <v>-17.237643038025073</v>
      </c>
      <c r="E28" s="72"/>
      <c r="F28" s="77"/>
    </row>
    <row r="29" spans="1:11" ht="14.1" customHeight="1" x14ac:dyDescent="0.25">
      <c r="A29" s="168"/>
      <c r="B29" s="257"/>
      <c r="C29" s="258"/>
      <c r="D29" s="257"/>
      <c r="E29" s="77"/>
      <c r="F29" s="78"/>
      <c r="G29" s="79"/>
      <c r="H29" s="80"/>
    </row>
    <row r="30" spans="1:11" ht="14.1" customHeight="1" x14ac:dyDescent="0.2">
      <c r="A30" s="363" t="s">
        <v>148</v>
      </c>
      <c r="B30" s="363"/>
      <c r="C30" s="363"/>
      <c r="D30" s="363"/>
      <c r="E30" s="69"/>
      <c r="F30" s="69"/>
    </row>
    <row r="31" spans="1:11" ht="14.1" customHeight="1" x14ac:dyDescent="0.25">
      <c r="A31" s="252">
        <v>2018</v>
      </c>
      <c r="B31" s="253">
        <v>1857064.075229995</v>
      </c>
      <c r="C31" s="169">
        <v>613423.78364000097</v>
      </c>
      <c r="D31" s="253">
        <v>1243640.2915899921</v>
      </c>
      <c r="E31" s="81"/>
      <c r="F31" s="75"/>
      <c r="G31" s="75"/>
      <c r="H31" s="75"/>
    </row>
    <row r="32" spans="1:11" ht="14.1" customHeight="1" x14ac:dyDescent="0.25">
      <c r="A32" s="254" t="s">
        <v>516</v>
      </c>
      <c r="B32" s="253">
        <v>760080.29662999883</v>
      </c>
      <c r="C32" s="169">
        <v>271093.95762</v>
      </c>
      <c r="D32" s="253">
        <v>488986.33900999837</v>
      </c>
      <c r="E32" s="82"/>
      <c r="F32" s="75"/>
      <c r="G32" s="75"/>
      <c r="H32" s="75"/>
    </row>
    <row r="33" spans="1:8" ht="14.1" customHeight="1" x14ac:dyDescent="0.25">
      <c r="A33" s="254" t="s">
        <v>517</v>
      </c>
      <c r="B33" s="253">
        <v>757144.6095100008</v>
      </c>
      <c r="C33" s="169">
        <v>223278.31328999996</v>
      </c>
      <c r="D33" s="253">
        <v>533866.29622000083</v>
      </c>
      <c r="E33" s="82"/>
      <c r="F33" s="75"/>
      <c r="G33" s="75"/>
      <c r="H33" s="75"/>
    </row>
    <row r="34" spans="1:8" ht="14.1" customHeight="1" x14ac:dyDescent="0.25">
      <c r="A34" s="252" t="s">
        <v>518</v>
      </c>
      <c r="B34" s="257">
        <v>-0.3862338141133459</v>
      </c>
      <c r="C34" s="257">
        <v>-17.638033967922141</v>
      </c>
      <c r="D34" s="257">
        <v>9.1781617664138402</v>
      </c>
      <c r="E34" s="77"/>
      <c r="F34" s="75"/>
      <c r="G34" s="75"/>
      <c r="H34" s="75"/>
    </row>
    <row r="35" spans="1:8" ht="14.1" customHeight="1" x14ac:dyDescent="0.25">
      <c r="A35" s="168"/>
      <c r="B35" s="253"/>
      <c r="C35" s="169"/>
      <c r="D35" s="117"/>
      <c r="E35" s="77"/>
      <c r="F35" s="83"/>
      <c r="G35" s="83"/>
      <c r="H35" s="75"/>
    </row>
    <row r="36" spans="1:8" ht="14.1" customHeight="1" x14ac:dyDescent="0.25">
      <c r="A36" s="343" t="s">
        <v>132</v>
      </c>
      <c r="B36" s="343"/>
      <c r="C36" s="343"/>
      <c r="D36" s="343"/>
      <c r="E36" s="79"/>
      <c r="F36" s="79"/>
      <c r="G36" s="79"/>
      <c r="H36" s="80"/>
    </row>
    <row r="37" spans="1:8" ht="14.1" customHeight="1" x14ac:dyDescent="0.25">
      <c r="A37" s="252">
        <v>2018</v>
      </c>
      <c r="B37" s="253">
        <v>17857403</v>
      </c>
      <c r="C37" s="169">
        <v>6553001</v>
      </c>
      <c r="D37" s="253">
        <v>11304402</v>
      </c>
      <c r="E37" s="81"/>
      <c r="F37" s="75"/>
      <c r="G37" s="75"/>
      <c r="H37" s="75"/>
    </row>
    <row r="38" spans="1:8" ht="14.1" customHeight="1" x14ac:dyDescent="0.25">
      <c r="A38" s="254" t="s">
        <v>516</v>
      </c>
      <c r="B38" s="253">
        <v>8426751</v>
      </c>
      <c r="C38" s="169">
        <v>2633651</v>
      </c>
      <c r="D38" s="253">
        <v>5793100</v>
      </c>
      <c r="E38" s="83"/>
      <c r="F38" s="75"/>
      <c r="G38" s="75"/>
      <c r="H38" s="75"/>
    </row>
    <row r="39" spans="1:8" ht="14.1" customHeight="1" x14ac:dyDescent="0.25">
      <c r="A39" s="254" t="s">
        <v>517</v>
      </c>
      <c r="B39" s="253">
        <v>7967171</v>
      </c>
      <c r="C39" s="169">
        <v>2633057</v>
      </c>
      <c r="D39" s="253">
        <v>5334114</v>
      </c>
      <c r="E39" s="83"/>
      <c r="F39" s="75"/>
      <c r="G39" s="75"/>
      <c r="H39" s="75"/>
    </row>
    <row r="40" spans="1:8" ht="14.1" customHeight="1" thickBot="1" x14ac:dyDescent="0.3">
      <c r="A40" s="259" t="s">
        <v>518</v>
      </c>
      <c r="B40" s="259">
        <v>-5.4538220009111456</v>
      </c>
      <c r="C40" s="259">
        <v>-2.2554241241534712E-2</v>
      </c>
      <c r="D40" s="259">
        <v>-7.9229773351055517</v>
      </c>
      <c r="E40" s="77"/>
      <c r="F40" s="75"/>
      <c r="G40" s="75"/>
      <c r="H40" s="75"/>
    </row>
    <row r="41" spans="1:8" ht="26.25" customHeight="1" thickTop="1" x14ac:dyDescent="0.2">
      <c r="A41" s="361" t="s">
        <v>430</v>
      </c>
      <c r="B41" s="362"/>
      <c r="C41" s="362"/>
      <c r="D41" s="362"/>
      <c r="E41" s="77"/>
      <c r="F41" s="75"/>
      <c r="G41" s="75"/>
      <c r="H41" s="75"/>
    </row>
    <row r="42" spans="1:8" ht="14.1" customHeight="1" x14ac:dyDescent="0.2">
      <c r="E42" s="77"/>
      <c r="F42" s="75"/>
      <c r="G42" s="75"/>
      <c r="H42" s="75"/>
    </row>
    <row r="43" spans="1:8" ht="14.1" customHeight="1" x14ac:dyDescent="0.2"/>
    <row r="44" spans="1:8" ht="14.1" customHeight="1" x14ac:dyDescent="0.25">
      <c r="E44" s="81"/>
      <c r="F44" s="70"/>
      <c r="G44" s="70"/>
      <c r="H44" s="70"/>
    </row>
    <row r="45" spans="1:8" ht="14.1" customHeight="1" x14ac:dyDescent="0.25">
      <c r="E45" s="83"/>
      <c r="F45" s="70"/>
      <c r="G45" s="70"/>
      <c r="H45" s="70"/>
    </row>
    <row r="46" spans="1:8" ht="14.1" customHeight="1" x14ac:dyDescent="0.25">
      <c r="E46" s="83"/>
      <c r="F46" s="70"/>
      <c r="G46" s="70"/>
      <c r="H46" s="70"/>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9"/>
      <c r="B82" s="69"/>
      <c r="C82" s="76"/>
      <c r="D82" s="69"/>
    </row>
    <row r="83" spans="1:4" ht="34.5" customHeight="1" x14ac:dyDescent="0.2">
      <c r="A83" s="359"/>
      <c r="B83" s="360"/>
      <c r="C83" s="360"/>
      <c r="D83" s="360"/>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view="pageBreakPreview" zoomScale="80" zoomScaleNormal="80" zoomScaleSheetLayoutView="80"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65" t="s">
        <v>441</v>
      </c>
      <c r="B1" s="365"/>
      <c r="C1" s="365"/>
      <c r="D1" s="365"/>
      <c r="E1" s="365"/>
      <c r="F1" s="365"/>
    </row>
    <row r="2" spans="1:6" ht="15.9" customHeight="1" x14ac:dyDescent="0.2">
      <c r="A2" s="366" t="s">
        <v>149</v>
      </c>
      <c r="B2" s="366"/>
      <c r="C2" s="366"/>
      <c r="D2" s="366"/>
      <c r="E2" s="366"/>
      <c r="F2" s="366"/>
    </row>
    <row r="3" spans="1:6" ht="15.9" customHeight="1" thickBot="1" x14ac:dyDescent="0.25">
      <c r="A3" s="366" t="s">
        <v>240</v>
      </c>
      <c r="B3" s="366"/>
      <c r="C3" s="366"/>
      <c r="D3" s="366"/>
      <c r="E3" s="366"/>
      <c r="F3" s="366"/>
    </row>
    <row r="4" spans="1:6" ht="12.75" customHeight="1" thickTop="1" x14ac:dyDescent="0.2">
      <c r="A4" s="368" t="s">
        <v>23</v>
      </c>
      <c r="B4" s="371">
        <v>2018</v>
      </c>
      <c r="C4" s="370" t="s">
        <v>507</v>
      </c>
      <c r="D4" s="370"/>
      <c r="E4" s="101" t="s">
        <v>144</v>
      </c>
      <c r="F4" s="102" t="s">
        <v>135</v>
      </c>
    </row>
    <row r="5" spans="1:6" ht="13.5" customHeight="1" thickBot="1" x14ac:dyDescent="0.25">
      <c r="A5" s="369"/>
      <c r="B5" s="372"/>
      <c r="C5" s="338">
        <v>2018</v>
      </c>
      <c r="D5" s="338">
        <v>2019</v>
      </c>
      <c r="E5" s="48" t="s">
        <v>508</v>
      </c>
      <c r="F5" s="49">
        <v>2019</v>
      </c>
    </row>
    <row r="6" spans="1:6" ht="10.8" thickTop="1" x14ac:dyDescent="0.2">
      <c r="A6" s="46"/>
      <c r="B6" s="44"/>
      <c r="C6" s="44"/>
      <c r="D6" s="44"/>
      <c r="E6" s="44"/>
      <c r="F6" s="47"/>
    </row>
    <row r="7" spans="1:6" ht="12.75" customHeight="1" x14ac:dyDescent="0.2">
      <c r="A7" s="43" t="s">
        <v>17</v>
      </c>
      <c r="B7" s="44">
        <v>4379356.3358900035</v>
      </c>
      <c r="C7" s="44">
        <v>2304765.3121299995</v>
      </c>
      <c r="D7" s="44">
        <v>2287232.6122999997</v>
      </c>
      <c r="E7" s="3">
        <v>-7.6071519029399974E-3</v>
      </c>
      <c r="F7" s="45">
        <v>0.28708215404188009</v>
      </c>
    </row>
    <row r="8" spans="1:6" x14ac:dyDescent="0.2">
      <c r="A8" s="43" t="s">
        <v>12</v>
      </c>
      <c r="B8" s="44">
        <v>3507783.9329600022</v>
      </c>
      <c r="C8" s="44">
        <v>1773437.1503300001</v>
      </c>
      <c r="D8" s="44">
        <v>1572582.0700899998</v>
      </c>
      <c r="E8" s="3">
        <v>-0.11325751251045196</v>
      </c>
      <c r="F8" s="45">
        <v>0.197382743522136</v>
      </c>
    </row>
    <row r="9" spans="1:6" x14ac:dyDescent="0.2">
      <c r="A9" s="43" t="s">
        <v>15</v>
      </c>
      <c r="B9" s="44">
        <v>936149.65719000099</v>
      </c>
      <c r="C9" s="44">
        <v>457838.36019999965</v>
      </c>
      <c r="D9" s="44">
        <v>415605.34458999999</v>
      </c>
      <c r="E9" s="3">
        <v>-9.224437985395284E-2</v>
      </c>
      <c r="F9" s="45">
        <v>5.2164732574460873E-2</v>
      </c>
    </row>
    <row r="10" spans="1:6" x14ac:dyDescent="0.2">
      <c r="A10" s="43" t="s">
        <v>13</v>
      </c>
      <c r="B10" s="44">
        <v>1006182.6048099995</v>
      </c>
      <c r="C10" s="44">
        <v>410817.70083999983</v>
      </c>
      <c r="D10" s="44">
        <v>412324.72013999982</v>
      </c>
      <c r="E10" s="3">
        <v>3.6683407188117254E-3</v>
      </c>
      <c r="F10" s="45">
        <v>5.1752964777585397E-2</v>
      </c>
    </row>
    <row r="11" spans="1:6" x14ac:dyDescent="0.2">
      <c r="A11" s="43" t="s">
        <v>102</v>
      </c>
      <c r="B11" s="44">
        <v>763554.05341999931</v>
      </c>
      <c r="C11" s="44">
        <v>368171.27712999994</v>
      </c>
      <c r="D11" s="44">
        <v>372467.01824000018</v>
      </c>
      <c r="E11" s="3">
        <v>1.1667779038839645E-2</v>
      </c>
      <c r="F11" s="45">
        <v>4.6750222662473313E-2</v>
      </c>
    </row>
    <row r="12" spans="1:6" x14ac:dyDescent="0.2">
      <c r="A12" s="43" t="s">
        <v>16</v>
      </c>
      <c r="B12" s="44">
        <v>563979.75459000038</v>
      </c>
      <c r="C12" s="44">
        <v>285165.30583999999</v>
      </c>
      <c r="D12" s="44">
        <v>271543.54885000014</v>
      </c>
      <c r="E12" s="3">
        <v>-4.7767932181913879E-2</v>
      </c>
      <c r="F12" s="45">
        <v>3.4082806663745531E-2</v>
      </c>
    </row>
    <row r="13" spans="1:6" x14ac:dyDescent="0.2">
      <c r="A13" s="43" t="s">
        <v>14</v>
      </c>
      <c r="B13" s="44">
        <v>575999.2753199999</v>
      </c>
      <c r="C13" s="44">
        <v>227647.63550999996</v>
      </c>
      <c r="D13" s="44">
        <v>242852.93234000009</v>
      </c>
      <c r="E13" s="3">
        <v>6.6793124364923157E-2</v>
      </c>
      <c r="F13" s="45">
        <v>3.0481702016939272E-2</v>
      </c>
    </row>
    <row r="14" spans="1:6" x14ac:dyDescent="0.2">
      <c r="A14" s="43" t="s">
        <v>27</v>
      </c>
      <c r="B14" s="44">
        <v>435210.80910999991</v>
      </c>
      <c r="C14" s="44">
        <v>183177.57469999994</v>
      </c>
      <c r="D14" s="44">
        <v>162250.06140000015</v>
      </c>
      <c r="E14" s="3">
        <v>-0.11424713606059003</v>
      </c>
      <c r="F14" s="45">
        <v>2.0364827289385424E-2</v>
      </c>
    </row>
    <row r="15" spans="1:6" x14ac:dyDescent="0.2">
      <c r="A15" s="43" t="s">
        <v>19</v>
      </c>
      <c r="B15" s="44">
        <v>334674.91621999978</v>
      </c>
      <c r="C15" s="44">
        <v>180695.83254999993</v>
      </c>
      <c r="D15" s="44">
        <v>159240.22367000018</v>
      </c>
      <c r="E15" s="3">
        <v>-0.11873881415645167</v>
      </c>
      <c r="F15" s="45">
        <v>1.9987047305750082E-2</v>
      </c>
    </row>
    <row r="16" spans="1:6" x14ac:dyDescent="0.2">
      <c r="A16" s="43" t="s">
        <v>167</v>
      </c>
      <c r="B16" s="44">
        <v>396055.74744000036</v>
      </c>
      <c r="C16" s="44">
        <v>136216.33554</v>
      </c>
      <c r="D16" s="44">
        <v>152717.29070000004</v>
      </c>
      <c r="E16" s="3">
        <v>0.12113785835293248</v>
      </c>
      <c r="F16" s="45">
        <v>1.9168320938511303E-2</v>
      </c>
    </row>
    <row r="17" spans="1:9" x14ac:dyDescent="0.2">
      <c r="A17" s="43" t="s">
        <v>18</v>
      </c>
      <c r="B17" s="44">
        <v>416217.38142999983</v>
      </c>
      <c r="C17" s="44">
        <v>151317.00347999996</v>
      </c>
      <c r="D17" s="44">
        <v>139938.71743000016</v>
      </c>
      <c r="E17" s="3">
        <v>-7.5195026258259828E-2</v>
      </c>
      <c r="F17" s="45">
        <v>1.7564417461354873E-2</v>
      </c>
    </row>
    <row r="18" spans="1:9" x14ac:dyDescent="0.2">
      <c r="A18" s="43" t="s">
        <v>362</v>
      </c>
      <c r="B18" s="44">
        <v>349543.51643000008</v>
      </c>
      <c r="C18" s="44">
        <v>164411.83615000002</v>
      </c>
      <c r="D18" s="44">
        <v>137264.84063000002</v>
      </c>
      <c r="E18" s="3">
        <v>-0.16511582228929442</v>
      </c>
      <c r="F18" s="45">
        <v>1.7228805636279178E-2</v>
      </c>
    </row>
    <row r="19" spans="1:9" x14ac:dyDescent="0.2">
      <c r="A19" s="43" t="s">
        <v>324</v>
      </c>
      <c r="B19" s="44">
        <v>310981.57747000008</v>
      </c>
      <c r="C19" s="44">
        <v>152077.66438</v>
      </c>
      <c r="D19" s="44">
        <v>134999.35675000009</v>
      </c>
      <c r="E19" s="3">
        <v>-0.11229990741655489</v>
      </c>
      <c r="F19" s="45">
        <v>1.6944453275824015E-2</v>
      </c>
    </row>
    <row r="20" spans="1:9" x14ac:dyDescent="0.2">
      <c r="A20" s="43" t="s">
        <v>20</v>
      </c>
      <c r="B20" s="44">
        <v>319411.56866000051</v>
      </c>
      <c r="C20" s="44">
        <v>117883.77072000006</v>
      </c>
      <c r="D20" s="44">
        <v>129125.64124000003</v>
      </c>
      <c r="E20" s="3">
        <v>9.5364022132460355E-2</v>
      </c>
      <c r="F20" s="45">
        <v>1.6207213481422705E-2</v>
      </c>
    </row>
    <row r="21" spans="1:9" x14ac:dyDescent="0.2">
      <c r="A21" s="43" t="s">
        <v>323</v>
      </c>
      <c r="B21" s="44">
        <v>369968.28904</v>
      </c>
      <c r="C21" s="44">
        <v>143625.77942000001</v>
      </c>
      <c r="D21" s="44">
        <v>120765.90444000003</v>
      </c>
      <c r="E21" s="3">
        <v>-0.15916275666049909</v>
      </c>
      <c r="F21" s="45">
        <v>1.5157940558825715E-2</v>
      </c>
    </row>
    <row r="22" spans="1:9" x14ac:dyDescent="0.2">
      <c r="A22" s="46" t="s">
        <v>21</v>
      </c>
      <c r="B22" s="44">
        <v>3192333.5800199918</v>
      </c>
      <c r="C22" s="44">
        <v>1369502.4610799998</v>
      </c>
      <c r="D22" s="44">
        <v>1256260.7171900002</v>
      </c>
      <c r="E22" s="3">
        <v>-8.2688236865741949E-2</v>
      </c>
      <c r="F22" s="45">
        <v>0.15767964779342633</v>
      </c>
      <c r="I22" s="5"/>
    </row>
    <row r="23" spans="1:9" ht="10.8" thickBot="1" x14ac:dyDescent="0.25">
      <c r="A23" s="103" t="s">
        <v>22</v>
      </c>
      <c r="B23" s="104">
        <v>17857403</v>
      </c>
      <c r="C23" s="104">
        <v>8426751</v>
      </c>
      <c r="D23" s="104">
        <v>7967171</v>
      </c>
      <c r="E23" s="105">
        <v>-5.453822000911146E-2</v>
      </c>
      <c r="F23" s="106">
        <v>1</v>
      </c>
    </row>
    <row r="24" spans="1:9" s="46" customFormat="1" ht="31.5" customHeight="1" thickTop="1" x14ac:dyDescent="0.2">
      <c r="A24" s="367" t="s">
        <v>431</v>
      </c>
      <c r="B24" s="367"/>
      <c r="C24" s="367"/>
      <c r="D24" s="367"/>
      <c r="E24" s="367"/>
      <c r="F24" s="367"/>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65" t="s">
        <v>169</v>
      </c>
      <c r="B49" s="365"/>
      <c r="C49" s="365"/>
      <c r="D49" s="365"/>
      <c r="E49" s="365"/>
      <c r="F49" s="365"/>
    </row>
    <row r="50" spans="1:9" ht="15.9" customHeight="1" x14ac:dyDescent="0.2">
      <c r="A50" s="366" t="s">
        <v>164</v>
      </c>
      <c r="B50" s="366"/>
      <c r="C50" s="366"/>
      <c r="D50" s="366"/>
      <c r="E50" s="366"/>
      <c r="F50" s="366"/>
    </row>
    <row r="51" spans="1:9" ht="15.9" customHeight="1" thickBot="1" x14ac:dyDescent="0.25">
      <c r="A51" s="373" t="s">
        <v>241</v>
      </c>
      <c r="B51" s="373"/>
      <c r="C51" s="373"/>
      <c r="D51" s="373"/>
      <c r="E51" s="373"/>
      <c r="F51" s="373"/>
    </row>
    <row r="52" spans="1:9" ht="12.75" customHeight="1" thickTop="1" x14ac:dyDescent="0.2">
      <c r="A52" s="368" t="s">
        <v>23</v>
      </c>
      <c r="B52" s="371">
        <v>2018</v>
      </c>
      <c r="C52" s="370" t="s">
        <v>507</v>
      </c>
      <c r="D52" s="370"/>
      <c r="E52" s="101" t="s">
        <v>144</v>
      </c>
      <c r="F52" s="102" t="s">
        <v>135</v>
      </c>
    </row>
    <row r="53" spans="1:9" ht="13.5" customHeight="1" thickBot="1" x14ac:dyDescent="0.25">
      <c r="A53" s="369"/>
      <c r="B53" s="372"/>
      <c r="C53" s="338">
        <v>2018</v>
      </c>
      <c r="D53" s="338">
        <v>2019</v>
      </c>
      <c r="E53" s="48" t="s">
        <v>508</v>
      </c>
      <c r="F53" s="49">
        <v>2019</v>
      </c>
    </row>
    <row r="54" spans="1:9" ht="10.8" thickTop="1" x14ac:dyDescent="0.2">
      <c r="A54" s="46"/>
      <c r="B54" s="44"/>
      <c r="C54" s="44"/>
      <c r="D54" s="44"/>
      <c r="E54" s="44"/>
      <c r="F54" s="47"/>
    </row>
    <row r="55" spans="1:9" ht="12.75" customHeight="1" x14ac:dyDescent="0.2">
      <c r="A55" s="46" t="s">
        <v>26</v>
      </c>
      <c r="B55" s="44">
        <v>1534275.2192199994</v>
      </c>
      <c r="C55" s="44">
        <v>611844.60028000001</v>
      </c>
      <c r="D55" s="44">
        <v>622064.16960999987</v>
      </c>
      <c r="E55" s="3">
        <v>1.6702883910919612E-2</v>
      </c>
      <c r="F55" s="45">
        <v>0.23625169132684931</v>
      </c>
      <c r="I55" s="44"/>
    </row>
    <row r="56" spans="1:9" x14ac:dyDescent="0.2">
      <c r="A56" s="46" t="s">
        <v>12</v>
      </c>
      <c r="B56" s="44">
        <v>909951.28696999967</v>
      </c>
      <c r="C56" s="44">
        <v>340143.15732999967</v>
      </c>
      <c r="D56" s="44">
        <v>422071.73854999983</v>
      </c>
      <c r="E56" s="3">
        <v>0.24086499891136953</v>
      </c>
      <c r="F56" s="45">
        <v>0.16029722810786087</v>
      </c>
      <c r="I56" s="44"/>
    </row>
    <row r="57" spans="1:9" x14ac:dyDescent="0.2">
      <c r="A57" s="46" t="s">
        <v>27</v>
      </c>
      <c r="B57" s="44">
        <v>1005157.7920000002</v>
      </c>
      <c r="C57" s="44">
        <v>396691.42435999983</v>
      </c>
      <c r="D57" s="44">
        <v>370559.49273</v>
      </c>
      <c r="E57" s="3">
        <v>-6.5874707708036939E-2</v>
      </c>
      <c r="F57" s="45">
        <v>0.140733562824504</v>
      </c>
      <c r="I57" s="44"/>
    </row>
    <row r="58" spans="1:9" x14ac:dyDescent="0.2">
      <c r="A58" s="46" t="s">
        <v>28</v>
      </c>
      <c r="B58" s="44">
        <v>619466.33268999984</v>
      </c>
      <c r="C58" s="44">
        <v>234313.94597999999</v>
      </c>
      <c r="D58" s="44">
        <v>279710.27363999997</v>
      </c>
      <c r="E58" s="3">
        <v>0.19374146711640805</v>
      </c>
      <c r="F58" s="45">
        <v>0.10623023870732763</v>
      </c>
      <c r="I58" s="44"/>
    </row>
    <row r="59" spans="1:9" x14ac:dyDescent="0.2">
      <c r="A59" s="46" t="s">
        <v>19</v>
      </c>
      <c r="B59" s="44">
        <v>266061.73423999996</v>
      </c>
      <c r="C59" s="44">
        <v>105808.18714999998</v>
      </c>
      <c r="D59" s="44">
        <v>80706.353959999979</v>
      </c>
      <c r="E59" s="3">
        <v>-0.23723904421889538</v>
      </c>
      <c r="F59" s="45">
        <v>3.0651198952396388E-2</v>
      </c>
      <c r="I59" s="44"/>
    </row>
    <row r="60" spans="1:9" x14ac:dyDescent="0.2">
      <c r="A60" s="46" t="s">
        <v>14</v>
      </c>
      <c r="B60" s="44">
        <v>118025.3466100001</v>
      </c>
      <c r="C60" s="44">
        <v>43446.153570000002</v>
      </c>
      <c r="D60" s="44">
        <v>71240.974369999982</v>
      </c>
      <c r="E60" s="3">
        <v>0.63975331568115101</v>
      </c>
      <c r="F60" s="45">
        <v>2.7056373777704007E-2</v>
      </c>
      <c r="I60" s="44"/>
    </row>
    <row r="61" spans="1:9" x14ac:dyDescent="0.2">
      <c r="A61" s="46" t="s">
        <v>17</v>
      </c>
      <c r="B61" s="44">
        <v>218293.05764000019</v>
      </c>
      <c r="C61" s="44">
        <v>87167.844040000025</v>
      </c>
      <c r="D61" s="44">
        <v>69859.678830000063</v>
      </c>
      <c r="E61" s="3">
        <v>-0.19856135482779066</v>
      </c>
      <c r="F61" s="45">
        <v>2.6531776118025572E-2</v>
      </c>
      <c r="I61" s="44"/>
    </row>
    <row r="62" spans="1:9" x14ac:dyDescent="0.2">
      <c r="A62" s="46" t="s">
        <v>18</v>
      </c>
      <c r="B62" s="44">
        <v>171388.24991999986</v>
      </c>
      <c r="C62" s="44">
        <v>77231.073730000062</v>
      </c>
      <c r="D62" s="44">
        <v>61168.044819999996</v>
      </c>
      <c r="E62" s="3">
        <v>-0.20798660609272943</v>
      </c>
      <c r="F62" s="45">
        <v>2.3230809215296137E-2</v>
      </c>
      <c r="I62" s="44"/>
    </row>
    <row r="63" spans="1:9" x14ac:dyDescent="0.2">
      <c r="A63" s="46" t="s">
        <v>167</v>
      </c>
      <c r="B63" s="44">
        <v>139656.89404000001</v>
      </c>
      <c r="C63" s="44">
        <v>50648.958269999952</v>
      </c>
      <c r="D63" s="44">
        <v>56439.840399999957</v>
      </c>
      <c r="E63" s="3">
        <v>0.11433368676863827</v>
      </c>
      <c r="F63" s="45">
        <v>2.1435100113670141E-2</v>
      </c>
      <c r="I63" s="44"/>
    </row>
    <row r="64" spans="1:9" x14ac:dyDescent="0.2">
      <c r="A64" s="46" t="s">
        <v>29</v>
      </c>
      <c r="B64" s="44">
        <v>140261.31128000002</v>
      </c>
      <c r="C64" s="44">
        <v>55051.381669999988</v>
      </c>
      <c r="D64" s="44">
        <v>55359.211960000015</v>
      </c>
      <c r="E64" s="3">
        <v>5.5916905382190967E-3</v>
      </c>
      <c r="F64" s="45">
        <v>2.1024691816394409E-2</v>
      </c>
      <c r="I64" s="44"/>
    </row>
    <row r="65" spans="1:9" x14ac:dyDescent="0.2">
      <c r="A65" s="46" t="s">
        <v>15</v>
      </c>
      <c r="B65" s="44">
        <v>145039.83985999998</v>
      </c>
      <c r="C65" s="44">
        <v>64249.495100000029</v>
      </c>
      <c r="D65" s="44">
        <v>51210.197099999983</v>
      </c>
      <c r="E65" s="3">
        <v>-0.202947867212112</v>
      </c>
      <c r="F65" s="45">
        <v>1.9448951200068964E-2</v>
      </c>
      <c r="I65" s="44"/>
    </row>
    <row r="66" spans="1:9" x14ac:dyDescent="0.2">
      <c r="A66" s="46" t="s">
        <v>361</v>
      </c>
      <c r="B66" s="44">
        <v>116606.95155999997</v>
      </c>
      <c r="C66" s="44">
        <v>45816.017650000038</v>
      </c>
      <c r="D66" s="44">
        <v>49633.515879999977</v>
      </c>
      <c r="E66" s="3">
        <v>8.3322349383631686E-2</v>
      </c>
      <c r="F66" s="45">
        <v>1.8850148659903671E-2</v>
      </c>
      <c r="I66" s="44"/>
    </row>
    <row r="67" spans="1:9" x14ac:dyDescent="0.2">
      <c r="A67" s="46" t="s">
        <v>20</v>
      </c>
      <c r="B67" s="44">
        <v>114395.07879</v>
      </c>
      <c r="C67" s="44">
        <v>44655.57264000002</v>
      </c>
      <c r="D67" s="44">
        <v>46087.042130000002</v>
      </c>
      <c r="E67" s="3">
        <v>3.20557862182188E-2</v>
      </c>
      <c r="F67" s="45">
        <v>1.7503245136736501E-2</v>
      </c>
      <c r="I67" s="44"/>
    </row>
    <row r="68" spans="1:9" x14ac:dyDescent="0.2">
      <c r="A68" s="46" t="s">
        <v>322</v>
      </c>
      <c r="B68" s="44">
        <v>108893.63774000006</v>
      </c>
      <c r="C68" s="44">
        <v>55539.47732999998</v>
      </c>
      <c r="D68" s="44">
        <v>44934.865739999987</v>
      </c>
      <c r="E68" s="3">
        <v>-0.19093826769363292</v>
      </c>
      <c r="F68" s="45">
        <v>1.7065663880424915E-2</v>
      </c>
      <c r="I68" s="44"/>
    </row>
    <row r="69" spans="1:9" x14ac:dyDescent="0.2">
      <c r="A69" s="46" t="s">
        <v>360</v>
      </c>
      <c r="B69" s="44">
        <v>90594.467740000022</v>
      </c>
      <c r="C69" s="44">
        <v>35236.052219999998</v>
      </c>
      <c r="D69" s="44">
        <v>40891.462820000008</v>
      </c>
      <c r="E69" s="3">
        <v>0.16050068732699849</v>
      </c>
      <c r="F69" s="45">
        <v>1.5530033273111827E-2</v>
      </c>
      <c r="I69" s="44"/>
    </row>
    <row r="70" spans="1:9" x14ac:dyDescent="0.2">
      <c r="A70" s="46" t="s">
        <v>21</v>
      </c>
      <c r="B70" s="44">
        <v>854933.79970000032</v>
      </c>
      <c r="C70" s="44">
        <v>385807.65868000034</v>
      </c>
      <c r="D70" s="44">
        <v>311120.13746000081</v>
      </c>
      <c r="E70" s="3">
        <v>-0.19358745099963776</v>
      </c>
      <c r="F70" s="45">
        <v>0.11815928688972582</v>
      </c>
      <c r="I70" s="44"/>
    </row>
    <row r="71" spans="1:9" ht="12.75" customHeight="1" thickBot="1" x14ac:dyDescent="0.25">
      <c r="A71" s="103" t="s">
        <v>22</v>
      </c>
      <c r="B71" s="104">
        <v>6553001</v>
      </c>
      <c r="C71" s="104">
        <v>2633651</v>
      </c>
      <c r="D71" s="104">
        <v>2633057</v>
      </c>
      <c r="E71" s="105">
        <v>-2.2554241241531242E-4</v>
      </c>
      <c r="F71" s="106">
        <v>1</v>
      </c>
      <c r="I71" s="5"/>
    </row>
    <row r="72" spans="1:9" ht="22.5" customHeight="1" thickTop="1" x14ac:dyDescent="0.2">
      <c r="A72" s="367" t="s">
        <v>432</v>
      </c>
      <c r="B72" s="367"/>
      <c r="C72" s="367"/>
      <c r="D72" s="367"/>
      <c r="E72" s="367"/>
      <c r="F72" s="367"/>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view="pageBreakPreview" zoomScale="80" zoomScaleNormal="100" zoomScaleSheetLayoutView="80" workbookViewId="0">
      <selection activeCell="J17" sqref="J17"/>
    </sheetView>
  </sheetViews>
  <sheetFormatPr baseColWidth="10" defaultColWidth="11.44140625" defaultRowHeight="10.199999999999999" x14ac:dyDescent="0.2"/>
  <cols>
    <col min="1" max="1" width="48" style="244" bestFit="1" customWidth="1"/>
    <col min="2" max="4" width="10.44140625" style="244" bestFit="1" customWidth="1"/>
    <col min="5" max="5" width="10.88671875" style="244" bestFit="1" customWidth="1"/>
    <col min="6" max="6" width="11.6640625" style="244" bestFit="1" customWidth="1"/>
    <col min="7" max="7" width="11" style="244"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74" t="s">
        <v>153</v>
      </c>
      <c r="B1" s="374"/>
      <c r="C1" s="374"/>
      <c r="D1" s="374"/>
      <c r="E1" s="374"/>
      <c r="F1" s="374"/>
      <c r="G1" s="374"/>
      <c r="H1" s="4"/>
      <c r="I1" s="4"/>
      <c r="J1" s="4"/>
    </row>
    <row r="2" spans="1:20" s="10" customFormat="1" ht="15.9" customHeight="1" x14ac:dyDescent="0.2">
      <c r="A2" s="375" t="s">
        <v>150</v>
      </c>
      <c r="B2" s="375"/>
      <c r="C2" s="375"/>
      <c r="D2" s="375"/>
      <c r="E2" s="375"/>
      <c r="F2" s="375"/>
      <c r="G2" s="375"/>
      <c r="H2" s="4"/>
      <c r="I2" s="4"/>
      <c r="J2" s="4"/>
    </row>
    <row r="3" spans="1:20" s="10" customFormat="1" ht="15.9" customHeight="1" thickBot="1" x14ac:dyDescent="0.25">
      <c r="A3" s="375" t="s">
        <v>242</v>
      </c>
      <c r="B3" s="375"/>
      <c r="C3" s="375"/>
      <c r="D3" s="375"/>
      <c r="E3" s="375"/>
      <c r="F3" s="375"/>
      <c r="G3" s="375"/>
      <c r="H3" s="4"/>
      <c r="I3" s="4"/>
      <c r="J3" s="4"/>
    </row>
    <row r="4" spans="1:20" ht="12.75" customHeight="1" thickTop="1" x14ac:dyDescent="0.2">
      <c r="A4" s="377" t="s">
        <v>25</v>
      </c>
      <c r="B4" s="239" t="s">
        <v>91</v>
      </c>
      <c r="C4" s="240">
        <f>+'prin paises exp e imp'!B4</f>
        <v>2018</v>
      </c>
      <c r="D4" s="379" t="str">
        <f>+'prin paises exp e imp'!C4</f>
        <v>enero - mayo</v>
      </c>
      <c r="E4" s="379"/>
      <c r="F4" s="239" t="s">
        <v>144</v>
      </c>
      <c r="G4" s="239" t="s">
        <v>135</v>
      </c>
    </row>
    <row r="5" spans="1:20" ht="12.75" customHeight="1" thickBot="1" x14ac:dyDescent="0.25">
      <c r="A5" s="378"/>
      <c r="B5" s="241" t="s">
        <v>31</v>
      </c>
      <c r="C5" s="242" t="s">
        <v>134</v>
      </c>
      <c r="D5" s="243">
        <f>+balanza_periodos!C6</f>
        <v>2018</v>
      </c>
      <c r="E5" s="243">
        <f>+balanza_periodos!D6</f>
        <v>2019</v>
      </c>
      <c r="F5" s="242" t="str">
        <f>+'prin paises exp e imp'!E5</f>
        <v>2019-2018</v>
      </c>
      <c r="G5" s="242">
        <f>+'prin paises exp e imp'!F5</f>
        <v>2019</v>
      </c>
      <c r="O5" s="5"/>
      <c r="P5" s="5"/>
      <c r="R5" s="5"/>
      <c r="S5" s="5"/>
    </row>
    <row r="6" spans="1:20" ht="10.8" thickTop="1" x14ac:dyDescent="0.2">
      <c r="C6" s="237"/>
      <c r="D6" s="237"/>
      <c r="E6" s="237"/>
      <c r="F6" s="237"/>
      <c r="G6" s="237"/>
      <c r="Q6" s="5"/>
      <c r="T6" s="5"/>
    </row>
    <row r="7" spans="1:20" ht="12.75" customHeight="1" x14ac:dyDescent="0.2">
      <c r="A7" s="233" t="e">
        <f>VLOOKUP(B7,#REF!,2,FALSE)</f>
        <v>#REF!</v>
      </c>
      <c r="B7" s="260" t="e">
        <f>#REF!</f>
        <v>#REF!</v>
      </c>
      <c r="C7" s="234" t="e">
        <f>#REF!/1000</f>
        <v>#REF!</v>
      </c>
      <c r="D7" s="238" t="e">
        <f>#REF!/1000</f>
        <v>#REF!</v>
      </c>
      <c r="E7" s="234" t="e">
        <f>#REF!/1000</f>
        <v>#REF!</v>
      </c>
      <c r="F7" s="235" t="str">
        <f>IFERROR(((E7-D7)/D7),"")</f>
        <v/>
      </c>
      <c r="G7" s="245" t="str">
        <f>IFERROR((E7/$E$23),"")</f>
        <v/>
      </c>
      <c r="N7" s="5"/>
      <c r="O7" s="5"/>
      <c r="Q7" s="5"/>
      <c r="R7" s="5"/>
      <c r="T7" s="5"/>
    </row>
    <row r="8" spans="1:20" ht="12.75" customHeight="1" x14ac:dyDescent="0.2">
      <c r="A8" s="233" t="e">
        <f>VLOOKUP(B8,#REF!,2,FALSE)</f>
        <v>#REF!</v>
      </c>
      <c r="B8" s="260" t="e">
        <f>#REF!</f>
        <v>#REF!</v>
      </c>
      <c r="C8" s="234" t="e">
        <f>#REF!/1000</f>
        <v>#REF!</v>
      </c>
      <c r="D8" s="238" t="e">
        <f>#REF!/1000</f>
        <v>#REF!</v>
      </c>
      <c r="E8" s="234" t="e">
        <f>#REF!/1000</f>
        <v>#REF!</v>
      </c>
      <c r="F8" s="235" t="str">
        <f t="shared" ref="F8:F23" si="0">IFERROR(((E8-D8)/D8),"")</f>
        <v/>
      </c>
      <c r="G8" s="245" t="str">
        <f t="shared" ref="G8:G23" si="1">IFERROR((E8/$E$23),"")</f>
        <v/>
      </c>
      <c r="O8" s="188"/>
      <c r="P8" s="188"/>
      <c r="Q8" s="188"/>
      <c r="R8" s="189"/>
      <c r="S8" s="189"/>
      <c r="T8" s="189"/>
    </row>
    <row r="9" spans="1:20" ht="12.75" customHeight="1" x14ac:dyDescent="0.2">
      <c r="A9" s="233" t="e">
        <f>VLOOKUP(B9,#REF!,2,FALSE)</f>
        <v>#REF!</v>
      </c>
      <c r="B9" s="260" t="e">
        <f>#REF!</f>
        <v>#REF!</v>
      </c>
      <c r="C9" s="234" t="e">
        <f>#REF!/1000</f>
        <v>#REF!</v>
      </c>
      <c r="D9" s="238" t="e">
        <f>#REF!/1000</f>
        <v>#REF!</v>
      </c>
      <c r="E9" s="234" t="e">
        <f>#REF!/1000</f>
        <v>#REF!</v>
      </c>
      <c r="F9" s="235" t="str">
        <f t="shared" si="0"/>
        <v/>
      </c>
      <c r="G9" s="245" t="str">
        <f t="shared" si="1"/>
        <v/>
      </c>
    </row>
    <row r="10" spans="1:20" x14ac:dyDescent="0.2">
      <c r="A10" s="233" t="e">
        <f>VLOOKUP(B10,#REF!,2,FALSE)</f>
        <v>#REF!</v>
      </c>
      <c r="B10" s="260" t="e">
        <f>#REF!</f>
        <v>#REF!</v>
      </c>
      <c r="C10" s="234" t="e">
        <f>#REF!/1000</f>
        <v>#REF!</v>
      </c>
      <c r="D10" s="238" t="e">
        <f>#REF!/1000</f>
        <v>#REF!</v>
      </c>
      <c r="E10" s="234" t="e">
        <f>#REF!/1000</f>
        <v>#REF!</v>
      </c>
      <c r="F10" s="235" t="str">
        <f t="shared" si="0"/>
        <v/>
      </c>
      <c r="G10" s="245" t="str">
        <f t="shared" si="1"/>
        <v/>
      </c>
    </row>
    <row r="11" spans="1:20" ht="12" customHeight="1" x14ac:dyDescent="0.2">
      <c r="A11" s="233" t="e">
        <f>VLOOKUP(B11,#REF!,2,FALSE)</f>
        <v>#REF!</v>
      </c>
      <c r="B11" s="260" t="e">
        <f>#REF!</f>
        <v>#REF!</v>
      </c>
      <c r="C11" s="234" t="e">
        <f>#REF!/1000</f>
        <v>#REF!</v>
      </c>
      <c r="D11" s="238" t="e">
        <f>#REF!/1000</f>
        <v>#REF!</v>
      </c>
      <c r="E11" s="234" t="e">
        <f>#REF!/1000</f>
        <v>#REF!</v>
      </c>
      <c r="F11" s="235" t="str">
        <f t="shared" si="0"/>
        <v/>
      </c>
      <c r="G11" s="245" t="str">
        <f t="shared" si="1"/>
        <v/>
      </c>
    </row>
    <row r="12" spans="1:20" x14ac:dyDescent="0.2">
      <c r="A12" s="233" t="e">
        <f>VLOOKUP(B12,#REF!,2,FALSE)</f>
        <v>#REF!</v>
      </c>
      <c r="B12" s="260" t="e">
        <f>#REF!</f>
        <v>#REF!</v>
      </c>
      <c r="C12" s="234" t="e">
        <f>#REF!/1000</f>
        <v>#REF!</v>
      </c>
      <c r="D12" s="238" t="e">
        <f>#REF!/1000</f>
        <v>#REF!</v>
      </c>
      <c r="E12" s="234" t="e">
        <f>#REF!/1000</f>
        <v>#REF!</v>
      </c>
      <c r="F12" s="235" t="str">
        <f t="shared" si="0"/>
        <v/>
      </c>
      <c r="G12" s="245" t="str">
        <f t="shared" si="1"/>
        <v/>
      </c>
    </row>
    <row r="13" spans="1:20" ht="12.75" customHeight="1" x14ac:dyDescent="0.2">
      <c r="A13" s="233" t="e">
        <f>VLOOKUP(B13,#REF!,2,FALSE)</f>
        <v>#REF!</v>
      </c>
      <c r="B13" s="260" t="e">
        <f>#REF!</f>
        <v>#REF!</v>
      </c>
      <c r="C13" s="234" t="e">
        <f>#REF!/1000</f>
        <v>#REF!</v>
      </c>
      <c r="D13" s="238" t="e">
        <f>#REF!/1000</f>
        <v>#REF!</v>
      </c>
      <c r="E13" s="234" t="e">
        <f>#REF!/1000</f>
        <v>#REF!</v>
      </c>
      <c r="F13" s="235" t="str">
        <f t="shared" si="0"/>
        <v/>
      </c>
      <c r="G13" s="245" t="str">
        <f t="shared" si="1"/>
        <v/>
      </c>
    </row>
    <row r="14" spans="1:20" ht="12.75" customHeight="1" x14ac:dyDescent="0.2">
      <c r="A14" s="233" t="e">
        <f>VLOOKUP(B14,#REF!,2,FALSE)</f>
        <v>#REF!</v>
      </c>
      <c r="B14" s="260" t="e">
        <f>#REF!</f>
        <v>#REF!</v>
      </c>
      <c r="C14" s="234" t="e">
        <f>#REF!/1000</f>
        <v>#REF!</v>
      </c>
      <c r="D14" s="238" t="e">
        <f>#REF!/1000</f>
        <v>#REF!</v>
      </c>
      <c r="E14" s="234" t="e">
        <f>#REF!/1000</f>
        <v>#REF!</v>
      </c>
      <c r="F14" s="235" t="str">
        <f t="shared" si="0"/>
        <v/>
      </c>
      <c r="G14" s="245" t="str">
        <f t="shared" si="1"/>
        <v/>
      </c>
      <c r="S14" s="10"/>
      <c r="T14" s="95"/>
    </row>
    <row r="15" spans="1:20" ht="12.75" customHeight="1" x14ac:dyDescent="0.2">
      <c r="A15" s="233" t="e">
        <f>VLOOKUP(B15,#REF!,2,FALSE)</f>
        <v>#REF!</v>
      </c>
      <c r="B15" s="260" t="e">
        <f>#REF!</f>
        <v>#REF!</v>
      </c>
      <c r="C15" s="234" t="e">
        <f>#REF!/1000</f>
        <v>#REF!</v>
      </c>
      <c r="D15" s="238" t="e">
        <f>#REF!/1000</f>
        <v>#REF!</v>
      </c>
      <c r="E15" s="234" t="e">
        <f>#REF!/1000</f>
        <v>#REF!</v>
      </c>
      <c r="F15" s="235" t="str">
        <f t="shared" si="0"/>
        <v/>
      </c>
      <c r="G15" s="245" t="str">
        <f t="shared" si="1"/>
        <v/>
      </c>
    </row>
    <row r="16" spans="1:20" x14ac:dyDescent="0.2">
      <c r="A16" s="233" t="e">
        <f>VLOOKUP(B16,#REF!,2,FALSE)</f>
        <v>#REF!</v>
      </c>
      <c r="B16" s="260" t="e">
        <f>#REF!</f>
        <v>#REF!</v>
      </c>
      <c r="C16" s="234" t="e">
        <f>#REF!/1000</f>
        <v>#REF!</v>
      </c>
      <c r="D16" s="238" t="e">
        <f>#REF!/1000</f>
        <v>#REF!</v>
      </c>
      <c r="E16" s="234" t="e">
        <f>#REF!/1000</f>
        <v>#REF!</v>
      </c>
      <c r="F16" s="235" t="str">
        <f t="shared" si="0"/>
        <v/>
      </c>
      <c r="G16" s="245" t="str">
        <f t="shared" si="1"/>
        <v/>
      </c>
      <c r="S16" s="5"/>
    </row>
    <row r="17" spans="1:20" ht="12.75" customHeight="1" x14ac:dyDescent="0.2">
      <c r="A17" s="233" t="e">
        <f>VLOOKUP(B17,#REF!,2,FALSE)</f>
        <v>#REF!</v>
      </c>
      <c r="B17" s="260" t="e">
        <f>#REF!</f>
        <v>#REF!</v>
      </c>
      <c r="C17" s="234" t="e">
        <f>#REF!/1000</f>
        <v>#REF!</v>
      </c>
      <c r="D17" s="238" t="e">
        <f>#REF!/1000</f>
        <v>#REF!</v>
      </c>
      <c r="E17" s="234" t="e">
        <f>#REF!/1000</f>
        <v>#REF!</v>
      </c>
      <c r="F17" s="235" t="str">
        <f t="shared" si="0"/>
        <v/>
      </c>
      <c r="G17" s="245" t="str">
        <f t="shared" si="1"/>
        <v/>
      </c>
      <c r="T17" s="5"/>
    </row>
    <row r="18" spans="1:20" ht="12.75" customHeight="1" x14ac:dyDescent="0.2">
      <c r="A18" s="233" t="e">
        <f>VLOOKUP(B18,#REF!,2,FALSE)</f>
        <v>#REF!</v>
      </c>
      <c r="B18" s="260" t="e">
        <f>#REF!</f>
        <v>#REF!</v>
      </c>
      <c r="C18" s="234" t="e">
        <f>#REF!/1000</f>
        <v>#REF!</v>
      </c>
      <c r="D18" s="238" t="e">
        <f>#REF!/1000</f>
        <v>#REF!</v>
      </c>
      <c r="E18" s="234" t="e">
        <f>#REF!/1000</f>
        <v>#REF!</v>
      </c>
      <c r="F18" s="235" t="str">
        <f t="shared" si="0"/>
        <v/>
      </c>
      <c r="G18" s="245" t="str">
        <f t="shared" si="1"/>
        <v/>
      </c>
      <c r="T18" s="5"/>
    </row>
    <row r="19" spans="1:20" ht="12.75" customHeight="1" x14ac:dyDescent="0.2">
      <c r="A19" s="233" t="e">
        <f>VLOOKUP(B19,#REF!,2,FALSE)</f>
        <v>#REF!</v>
      </c>
      <c r="B19" s="260" t="e">
        <f>#REF!</f>
        <v>#REF!</v>
      </c>
      <c r="C19" s="234" t="e">
        <f>#REF!/1000</f>
        <v>#REF!</v>
      </c>
      <c r="D19" s="238" t="e">
        <f>#REF!/1000</f>
        <v>#REF!</v>
      </c>
      <c r="E19" s="234" t="e">
        <f>#REF!/1000</f>
        <v>#REF!</v>
      </c>
      <c r="F19" s="235" t="str">
        <f t="shared" si="0"/>
        <v/>
      </c>
      <c r="G19" s="245" t="str">
        <f t="shared" si="1"/>
        <v/>
      </c>
      <c r="N19" s="5"/>
      <c r="O19" s="5"/>
      <c r="Q19" s="5"/>
      <c r="R19" s="5"/>
      <c r="T19" s="5"/>
    </row>
    <row r="20" spans="1:20" ht="12.75" customHeight="1" x14ac:dyDescent="0.2">
      <c r="A20" s="233" t="e">
        <f>VLOOKUP(B20,#REF!,2,FALSE)</f>
        <v>#REF!</v>
      </c>
      <c r="B20" s="260" t="e">
        <f>#REF!</f>
        <v>#REF!</v>
      </c>
      <c r="C20" s="234" t="e">
        <f>#REF!/1000</f>
        <v>#REF!</v>
      </c>
      <c r="D20" s="238" t="e">
        <f>#REF!/1000</f>
        <v>#REF!</v>
      </c>
      <c r="E20" s="234" t="e">
        <f>#REF!/1000</f>
        <v>#REF!</v>
      </c>
      <c r="F20" s="235" t="str">
        <f t="shared" si="0"/>
        <v/>
      </c>
      <c r="G20" s="245" t="str">
        <f t="shared" si="1"/>
        <v/>
      </c>
      <c r="Q20" s="5"/>
      <c r="T20" s="5"/>
    </row>
    <row r="21" spans="1:20" ht="12.75" customHeight="1" x14ac:dyDescent="0.2">
      <c r="A21" s="233" t="e">
        <f>VLOOKUP(B21,#REF!,2,FALSE)</f>
        <v>#REF!</v>
      </c>
      <c r="B21" s="260" t="e">
        <f>#REF!</f>
        <v>#REF!</v>
      </c>
      <c r="C21" s="234" t="e">
        <f>#REF!/1000</f>
        <v>#REF!</v>
      </c>
      <c r="D21" s="238" t="e">
        <f>#REF!/1000</f>
        <v>#REF!</v>
      </c>
      <c r="E21" s="234" t="e">
        <f>#REF!/1000</f>
        <v>#REF!</v>
      </c>
      <c r="F21" s="235" t="str">
        <f t="shared" si="0"/>
        <v/>
      </c>
      <c r="G21" s="245" t="str">
        <f t="shared" si="1"/>
        <v/>
      </c>
      <c r="I21" s="5"/>
      <c r="O21" s="188"/>
      <c r="P21" s="188"/>
      <c r="Q21" s="188"/>
      <c r="R21" s="189"/>
      <c r="S21" s="189"/>
      <c r="T21" s="189"/>
    </row>
    <row r="22" spans="1:20" ht="12.75" customHeight="1" x14ac:dyDescent="0.2">
      <c r="A22" s="233" t="s">
        <v>24</v>
      </c>
      <c r="B22" s="233"/>
      <c r="C22" s="237" t="e">
        <f>C23-SUM(C7:C21)</f>
        <v>#REF!</v>
      </c>
      <c r="D22" s="237" t="e">
        <f t="shared" ref="D22:E22" si="2">D23-SUM(D7:D21)</f>
        <v>#REF!</v>
      </c>
      <c r="E22" s="237" t="e">
        <f t="shared" si="2"/>
        <v>#REF!</v>
      </c>
      <c r="F22" s="235" t="str">
        <f t="shared" si="0"/>
        <v/>
      </c>
      <c r="G22" s="245" t="str">
        <f t="shared" si="1"/>
        <v/>
      </c>
      <c r="I22" s="5"/>
    </row>
    <row r="23" spans="1:20" ht="12.75" customHeight="1" x14ac:dyDescent="0.2">
      <c r="A23" s="233" t="s">
        <v>22</v>
      </c>
      <c r="B23" s="233"/>
      <c r="C23" s="237">
        <f>+balanza_periodos!B11</f>
        <v>17857403</v>
      </c>
      <c r="D23" s="237">
        <f>+balanza_periodos!C11</f>
        <v>8426751</v>
      </c>
      <c r="E23" s="237">
        <f>+balanza_periodos!D11</f>
        <v>7967171</v>
      </c>
      <c r="F23" s="235">
        <f t="shared" si="0"/>
        <v>-5.453822000911146E-2</v>
      </c>
      <c r="G23" s="245">
        <f t="shared" si="1"/>
        <v>1</v>
      </c>
    </row>
    <row r="24" spans="1:20" ht="10.8" thickBot="1" x14ac:dyDescent="0.25">
      <c r="A24" s="246"/>
      <c r="B24" s="246"/>
      <c r="C24" s="247"/>
      <c r="D24" s="247"/>
      <c r="E24" s="247"/>
      <c r="F24" s="246"/>
      <c r="G24" s="246"/>
    </row>
    <row r="25" spans="1:20" ht="33.75" customHeight="1" thickTop="1" x14ac:dyDescent="0.2">
      <c r="A25" s="376" t="s">
        <v>431</v>
      </c>
      <c r="B25" s="376"/>
      <c r="C25" s="376"/>
      <c r="D25" s="376"/>
      <c r="E25" s="376"/>
      <c r="F25" s="376"/>
      <c r="G25" s="376"/>
    </row>
    <row r="50" spans="1:20" ht="15.9" customHeight="1" x14ac:dyDescent="0.2">
      <c r="A50" s="374" t="s">
        <v>254</v>
      </c>
      <c r="B50" s="374"/>
      <c r="C50" s="374"/>
      <c r="D50" s="374"/>
      <c r="E50" s="374"/>
      <c r="F50" s="374"/>
      <c r="G50" s="374"/>
    </row>
    <row r="51" spans="1:20" ht="15.9" customHeight="1" x14ac:dyDescent="0.2">
      <c r="A51" s="375" t="s">
        <v>151</v>
      </c>
      <c r="B51" s="375"/>
      <c r="C51" s="375"/>
      <c r="D51" s="375"/>
      <c r="E51" s="375"/>
      <c r="F51" s="375"/>
      <c r="G51" s="375"/>
    </row>
    <row r="52" spans="1:20" ht="15.9" customHeight="1" thickBot="1" x14ac:dyDescent="0.25">
      <c r="A52" s="375" t="s">
        <v>243</v>
      </c>
      <c r="B52" s="375"/>
      <c r="C52" s="375"/>
      <c r="D52" s="375"/>
      <c r="E52" s="375"/>
      <c r="F52" s="375"/>
      <c r="G52" s="375"/>
    </row>
    <row r="53" spans="1:20" ht="12.75" customHeight="1" thickTop="1" x14ac:dyDescent="0.2">
      <c r="A53" s="377" t="s">
        <v>25</v>
      </c>
      <c r="B53" s="239" t="s">
        <v>91</v>
      </c>
      <c r="C53" s="240">
        <f>+C4</f>
        <v>2018</v>
      </c>
      <c r="D53" s="379" t="str">
        <f>+D4</f>
        <v>enero - mayo</v>
      </c>
      <c r="E53" s="379"/>
      <c r="F53" s="239" t="s">
        <v>144</v>
      </c>
      <c r="G53" s="239" t="s">
        <v>135</v>
      </c>
      <c r="Q53" s="5"/>
      <c r="T53" s="5"/>
    </row>
    <row r="54" spans="1:20" ht="12.75" customHeight="1" thickBot="1" x14ac:dyDescent="0.25">
      <c r="A54" s="378"/>
      <c r="B54" s="241" t="s">
        <v>31</v>
      </c>
      <c r="C54" s="242" t="s">
        <v>134</v>
      </c>
      <c r="D54" s="243">
        <f>+balanza_periodos!C6</f>
        <v>2018</v>
      </c>
      <c r="E54" s="243">
        <f>+E5</f>
        <v>2019</v>
      </c>
      <c r="F54" s="242" t="str">
        <f>+F5</f>
        <v>2019-2018</v>
      </c>
      <c r="G54" s="242">
        <f>+G5</f>
        <v>2019</v>
      </c>
      <c r="O54" s="5"/>
      <c r="P54" s="5"/>
      <c r="Q54" s="5"/>
      <c r="R54" s="5"/>
      <c r="S54" s="5"/>
      <c r="T54" s="5"/>
    </row>
    <row r="55" spans="1:20" ht="10.8" thickTop="1" x14ac:dyDescent="0.2">
      <c r="C55" s="237"/>
      <c r="D55" s="237"/>
      <c r="E55" s="237"/>
      <c r="F55" s="237"/>
      <c r="G55" s="237"/>
      <c r="Q55" s="5"/>
      <c r="R55" s="5"/>
      <c r="T55" s="5"/>
    </row>
    <row r="56" spans="1:20" ht="12.75" customHeight="1" x14ac:dyDescent="0.2">
      <c r="A56" s="233" t="e">
        <f>VLOOKUP(B56,#REF!,2,FALSE)</f>
        <v>#REF!</v>
      </c>
      <c r="B56" s="260" t="e">
        <f>#REF!</f>
        <v>#REF!</v>
      </c>
      <c r="C56" s="234" t="e">
        <f>#REF!/1000</f>
        <v>#REF!</v>
      </c>
      <c r="D56" s="234" t="e">
        <f>#REF!/1000</f>
        <v>#REF!</v>
      </c>
      <c r="E56" s="234" t="e">
        <f>#REF!/1000</f>
        <v>#REF!</v>
      </c>
      <c r="F56" s="235" t="str">
        <f>IFERROR((E56-D56)/D56,"")</f>
        <v/>
      </c>
      <c r="G56" s="236" t="e">
        <f t="shared" ref="G56:G72" si="3">+E56/$E$72</f>
        <v>#REF!</v>
      </c>
      <c r="Q56" s="5"/>
      <c r="T56" s="5"/>
    </row>
    <row r="57" spans="1:20" ht="12.75" customHeight="1" x14ac:dyDescent="0.2">
      <c r="A57" s="233" t="e">
        <f>VLOOKUP(B57,#REF!,2,FALSE)</f>
        <v>#REF!</v>
      </c>
      <c r="B57" s="260" t="e">
        <f>#REF!</f>
        <v>#REF!</v>
      </c>
      <c r="C57" s="234" t="e">
        <f>#REF!/1000</f>
        <v>#REF!</v>
      </c>
      <c r="D57" s="234" t="e">
        <f>#REF!/1000</f>
        <v>#REF!</v>
      </c>
      <c r="E57" s="234" t="e">
        <f>#REF!/1000</f>
        <v>#REF!</v>
      </c>
      <c r="F57" s="235" t="str">
        <f t="shared" ref="F57:F72" si="4">IFERROR((E57-D57)/D57,"")</f>
        <v/>
      </c>
      <c r="G57" s="236" t="e">
        <f t="shared" si="3"/>
        <v>#REF!</v>
      </c>
      <c r="O57" s="5"/>
      <c r="P57" s="5"/>
      <c r="Q57" s="5"/>
      <c r="R57" s="5"/>
      <c r="S57" s="5"/>
      <c r="T57" s="5"/>
    </row>
    <row r="58" spans="1:20" ht="12.75" customHeight="1" x14ac:dyDescent="0.2">
      <c r="A58" s="233" t="e">
        <f>VLOOKUP(B58,#REF!,2,FALSE)</f>
        <v>#REF!</v>
      </c>
      <c r="B58" s="260" t="e">
        <f>#REF!</f>
        <v>#REF!</v>
      </c>
      <c r="C58" s="234" t="e">
        <f>#REF!/1000</f>
        <v>#REF!</v>
      </c>
      <c r="D58" s="234" t="e">
        <f>#REF!/1000</f>
        <v>#REF!</v>
      </c>
      <c r="E58" s="234" t="e">
        <f>#REF!/1000</f>
        <v>#REF!</v>
      </c>
      <c r="F58" s="235" t="str">
        <f t="shared" si="4"/>
        <v/>
      </c>
      <c r="G58" s="236" t="e">
        <f t="shared" si="3"/>
        <v>#REF!</v>
      </c>
      <c r="Q58" s="5"/>
      <c r="R58" s="188"/>
      <c r="S58" s="188"/>
      <c r="T58" s="188"/>
    </row>
    <row r="59" spans="1:20" ht="12.75" customHeight="1" x14ac:dyDescent="0.2">
      <c r="A59" s="233" t="e">
        <f>VLOOKUP(B59,#REF!,2,FALSE)</f>
        <v>#REF!</v>
      </c>
      <c r="B59" s="260" t="e">
        <f>#REF!</f>
        <v>#REF!</v>
      </c>
      <c r="C59" s="234" t="e">
        <f>#REF!/1000</f>
        <v>#REF!</v>
      </c>
      <c r="D59" s="234" t="e">
        <f>#REF!/1000</f>
        <v>#REF!</v>
      </c>
      <c r="E59" s="234" t="e">
        <f>#REF!/1000</f>
        <v>#REF!</v>
      </c>
      <c r="F59" s="235" t="str">
        <f t="shared" si="4"/>
        <v/>
      </c>
      <c r="G59" s="236" t="e">
        <f t="shared" si="3"/>
        <v>#REF!</v>
      </c>
      <c r="O59" s="5"/>
      <c r="Q59" s="5"/>
      <c r="R59" s="5"/>
      <c r="T59" s="5"/>
    </row>
    <row r="60" spans="1:20" ht="12.75" customHeight="1" x14ac:dyDescent="0.2">
      <c r="A60" s="233" t="e">
        <f>VLOOKUP(B60,#REF!,2,FALSE)</f>
        <v>#REF!</v>
      </c>
      <c r="B60" s="260" t="e">
        <f>#REF!</f>
        <v>#REF!</v>
      </c>
      <c r="C60" s="234" t="e">
        <f>#REF!/1000</f>
        <v>#REF!</v>
      </c>
      <c r="D60" s="234" t="e">
        <f>#REF!/1000</f>
        <v>#REF!</v>
      </c>
      <c r="E60" s="234" t="e">
        <f>#REF!/1000</f>
        <v>#REF!</v>
      </c>
      <c r="F60" s="235" t="str">
        <f t="shared" si="4"/>
        <v/>
      </c>
      <c r="G60" s="236" t="e">
        <f t="shared" si="3"/>
        <v>#REF!</v>
      </c>
      <c r="O60" s="5"/>
      <c r="Q60" s="5"/>
      <c r="R60" s="5"/>
      <c r="T60" s="5"/>
    </row>
    <row r="61" spans="1:20" ht="12.75" customHeight="1" x14ac:dyDescent="0.2">
      <c r="A61" s="233" t="e">
        <f>VLOOKUP(B61,#REF!,2,FALSE)</f>
        <v>#REF!</v>
      </c>
      <c r="B61" s="260" t="e">
        <f>#REF!</f>
        <v>#REF!</v>
      </c>
      <c r="C61" s="234" t="e">
        <f>#REF!/1000</f>
        <v>#REF!</v>
      </c>
      <c r="D61" s="234" t="e">
        <f>#REF!/1000</f>
        <v>#REF!</v>
      </c>
      <c r="E61" s="234" t="e">
        <f>#REF!/1000</f>
        <v>#REF!</v>
      </c>
      <c r="F61" s="235" t="str">
        <f t="shared" si="4"/>
        <v/>
      </c>
      <c r="G61" s="236" t="e">
        <f t="shared" si="3"/>
        <v>#REF!</v>
      </c>
      <c r="Q61" s="5"/>
      <c r="R61" s="5"/>
      <c r="T61" s="5"/>
    </row>
    <row r="62" spans="1:20" ht="12.75" customHeight="1" x14ac:dyDescent="0.2">
      <c r="A62" s="233" t="e">
        <f>VLOOKUP(B62,#REF!,2,FALSE)</f>
        <v>#REF!</v>
      </c>
      <c r="B62" s="260" t="e">
        <f>#REF!</f>
        <v>#REF!</v>
      </c>
      <c r="C62" s="234" t="e">
        <f>#REF!/1000</f>
        <v>#REF!</v>
      </c>
      <c r="D62" s="234" t="e">
        <f>#REF!/1000</f>
        <v>#REF!</v>
      </c>
      <c r="E62" s="234" t="e">
        <f>#REF!/1000</f>
        <v>#REF!</v>
      </c>
      <c r="F62" s="235" t="str">
        <f t="shared" si="4"/>
        <v/>
      </c>
      <c r="G62" s="236" t="e">
        <f t="shared" si="3"/>
        <v>#REF!</v>
      </c>
      <c r="I62" s="5"/>
      <c r="M62" s="5"/>
      <c r="N62" s="5"/>
      <c r="P62" s="5"/>
      <c r="Q62" s="5"/>
      <c r="R62" s="5"/>
      <c r="T62" s="5"/>
    </row>
    <row r="63" spans="1:20" ht="12.75" customHeight="1" x14ac:dyDescent="0.2">
      <c r="A63" s="233" t="e">
        <f>VLOOKUP(B63,#REF!,2,FALSE)</f>
        <v>#REF!</v>
      </c>
      <c r="B63" s="260" t="e">
        <f>#REF!</f>
        <v>#REF!</v>
      </c>
      <c r="C63" s="234" t="e">
        <f>#REF!/1000</f>
        <v>#REF!</v>
      </c>
      <c r="D63" s="234" t="e">
        <f>#REF!/1000</f>
        <v>#REF!</v>
      </c>
      <c r="E63" s="234" t="e">
        <f>#REF!/1000</f>
        <v>#REF!</v>
      </c>
      <c r="F63" s="235" t="str">
        <f t="shared" si="4"/>
        <v/>
      </c>
      <c r="G63" s="236" t="e">
        <f t="shared" si="3"/>
        <v>#REF!</v>
      </c>
      <c r="P63" s="188"/>
      <c r="Q63" s="188"/>
      <c r="R63" s="188"/>
      <c r="T63" s="5"/>
    </row>
    <row r="64" spans="1:20" ht="12.75" customHeight="1" x14ac:dyDescent="0.2">
      <c r="A64" s="233" t="e">
        <f>VLOOKUP(B64,#REF!,2,FALSE)</f>
        <v>#REF!</v>
      </c>
      <c r="B64" s="260" t="e">
        <f>#REF!</f>
        <v>#REF!</v>
      </c>
      <c r="C64" s="234" t="e">
        <f>#REF!/1000</f>
        <v>#REF!</v>
      </c>
      <c r="D64" s="234" t="e">
        <f>#REF!/1000</f>
        <v>#REF!</v>
      </c>
      <c r="E64" s="234" t="e">
        <f>#REF!/1000</f>
        <v>#REF!</v>
      </c>
      <c r="F64" s="235" t="str">
        <f t="shared" si="4"/>
        <v/>
      </c>
      <c r="G64" s="236" t="e">
        <f t="shared" si="3"/>
        <v>#REF!</v>
      </c>
      <c r="Q64" s="5"/>
      <c r="T64" s="5"/>
    </row>
    <row r="65" spans="1:20" ht="12.75" customHeight="1" x14ac:dyDescent="0.2">
      <c r="A65" s="233" t="e">
        <f>VLOOKUP(B65,#REF!,2,FALSE)</f>
        <v>#REF!</v>
      </c>
      <c r="B65" s="260" t="e">
        <f>#REF!</f>
        <v>#REF!</v>
      </c>
      <c r="C65" s="234" t="e">
        <f>#REF!/1000</f>
        <v>#REF!</v>
      </c>
      <c r="D65" s="234" t="e">
        <f>#REF!/1000</f>
        <v>#REF!</v>
      </c>
      <c r="E65" s="234" t="e">
        <f>#REF!/1000</f>
        <v>#REF!</v>
      </c>
      <c r="F65" s="235" t="str">
        <f t="shared" si="4"/>
        <v/>
      </c>
      <c r="G65" s="236" t="e">
        <f t="shared" si="3"/>
        <v>#REF!</v>
      </c>
      <c r="Q65" s="5"/>
      <c r="T65" s="5"/>
    </row>
    <row r="66" spans="1:20" ht="12.75" customHeight="1" x14ac:dyDescent="0.2">
      <c r="A66" s="233" t="e">
        <f>VLOOKUP(B66,#REF!,2,FALSE)</f>
        <v>#REF!</v>
      </c>
      <c r="B66" s="260" t="e">
        <f>#REF!</f>
        <v>#REF!</v>
      </c>
      <c r="C66" s="234" t="e">
        <f>#REF!/1000</f>
        <v>#REF!</v>
      </c>
      <c r="D66" s="234" t="e">
        <f>#REF!/1000</f>
        <v>#REF!</v>
      </c>
      <c r="E66" s="234" t="e">
        <f>#REF!/1000</f>
        <v>#REF!</v>
      </c>
      <c r="F66" s="235" t="str">
        <f t="shared" si="4"/>
        <v/>
      </c>
      <c r="G66" s="236" t="e">
        <f t="shared" si="3"/>
        <v>#REF!</v>
      </c>
      <c r="Q66" s="5"/>
      <c r="T66" s="5"/>
    </row>
    <row r="67" spans="1:20" ht="12.75" customHeight="1" x14ac:dyDescent="0.2">
      <c r="A67" s="233" t="e">
        <f>VLOOKUP(B67,#REF!,2,FALSE)</f>
        <v>#REF!</v>
      </c>
      <c r="B67" s="260" t="e">
        <f>#REF!</f>
        <v>#REF!</v>
      </c>
      <c r="C67" s="234" t="e">
        <f>#REF!/1000</f>
        <v>#REF!</v>
      </c>
      <c r="D67" s="234" t="e">
        <f>#REF!/1000</f>
        <v>#REF!</v>
      </c>
      <c r="E67" s="234" t="e">
        <f>#REF!/1000</f>
        <v>#REF!</v>
      </c>
      <c r="F67" s="235" t="str">
        <f t="shared" si="4"/>
        <v/>
      </c>
      <c r="G67" s="236" t="e">
        <f t="shared" si="3"/>
        <v>#REF!</v>
      </c>
    </row>
    <row r="68" spans="1:20" ht="12.75" customHeight="1" x14ac:dyDescent="0.2">
      <c r="A68" s="233" t="e">
        <f>VLOOKUP(B68,#REF!,2,FALSE)</f>
        <v>#REF!</v>
      </c>
      <c r="B68" s="260" t="e">
        <f>#REF!</f>
        <v>#REF!</v>
      </c>
      <c r="C68" s="234" t="e">
        <f>#REF!/1000</f>
        <v>#REF!</v>
      </c>
      <c r="D68" s="234" t="e">
        <f>#REF!/1000</f>
        <v>#REF!</v>
      </c>
      <c r="E68" s="234" t="e">
        <f>#REF!/1000</f>
        <v>#REF!</v>
      </c>
      <c r="F68" s="235" t="str">
        <f t="shared" si="4"/>
        <v/>
      </c>
      <c r="G68" s="236" t="e">
        <f t="shared" si="3"/>
        <v>#REF!</v>
      </c>
      <c r="O68" s="5"/>
      <c r="P68" s="5"/>
      <c r="R68" s="5"/>
      <c r="S68" s="5"/>
    </row>
    <row r="69" spans="1:20" ht="12.75" customHeight="1" x14ac:dyDescent="0.2">
      <c r="A69" s="233" t="e">
        <f>VLOOKUP(B69,#REF!,2,FALSE)</f>
        <v>#REF!</v>
      </c>
      <c r="B69" s="260" t="e">
        <f>#REF!</f>
        <v>#REF!</v>
      </c>
      <c r="C69" s="234" t="e">
        <f>#REF!/1000</f>
        <v>#REF!</v>
      </c>
      <c r="D69" s="234" t="e">
        <f>#REF!/1000</f>
        <v>#REF!</v>
      </c>
      <c r="E69" s="234" t="e">
        <f>#REF!/1000</f>
        <v>#REF!</v>
      </c>
      <c r="F69" s="235" t="str">
        <f t="shared" si="4"/>
        <v/>
      </c>
      <c r="G69" s="236" t="e">
        <f t="shared" si="3"/>
        <v>#REF!</v>
      </c>
      <c r="Q69" s="5"/>
      <c r="T69" s="5"/>
    </row>
    <row r="70" spans="1:20" ht="12.75" customHeight="1" x14ac:dyDescent="0.2">
      <c r="A70" s="233" t="e">
        <f>VLOOKUP(B70,#REF!,2,FALSE)</f>
        <v>#REF!</v>
      </c>
      <c r="B70" s="260" t="e">
        <f>#REF!</f>
        <v>#REF!</v>
      </c>
      <c r="C70" s="234" t="e">
        <f>#REF!/1000</f>
        <v>#REF!</v>
      </c>
      <c r="D70" s="234" t="e">
        <f>#REF!/1000</f>
        <v>#REF!</v>
      </c>
      <c r="E70" s="234" t="e">
        <f>#REF!/1000</f>
        <v>#REF!</v>
      </c>
      <c r="F70" s="235" t="str">
        <f t="shared" si="4"/>
        <v/>
      </c>
      <c r="G70" s="236" t="e">
        <f t="shared" si="3"/>
        <v>#REF!</v>
      </c>
      <c r="Q70" s="5"/>
      <c r="T70" s="5"/>
    </row>
    <row r="71" spans="1:20" ht="12.75" customHeight="1" x14ac:dyDescent="0.2">
      <c r="A71" s="233" t="s">
        <v>24</v>
      </c>
      <c r="B71" s="233"/>
      <c r="C71" s="237" t="e">
        <f>C72-SUM(C56:C70)</f>
        <v>#REF!</v>
      </c>
      <c r="D71" s="237" t="e">
        <f t="shared" ref="D71:E71" si="5">D72-SUM(D56:D70)</f>
        <v>#REF!</v>
      </c>
      <c r="E71" s="237" t="e">
        <f t="shared" si="5"/>
        <v>#REF!</v>
      </c>
      <c r="F71" s="235" t="str">
        <f t="shared" si="4"/>
        <v/>
      </c>
      <c r="G71" s="236" t="e">
        <f t="shared" si="3"/>
        <v>#REF!</v>
      </c>
      <c r="Q71" s="5"/>
      <c r="T71" s="5"/>
    </row>
    <row r="72" spans="1:20" ht="12.75" customHeight="1" x14ac:dyDescent="0.2">
      <c r="A72" s="233" t="s">
        <v>22</v>
      </c>
      <c r="B72" s="233"/>
      <c r="C72" s="237">
        <f>+balanza_periodos!B16</f>
        <v>6553001</v>
      </c>
      <c r="D72" s="237">
        <f>+balanza_periodos!C16</f>
        <v>2633651</v>
      </c>
      <c r="E72" s="237">
        <f>+balanza_periodos!D16</f>
        <v>2633057</v>
      </c>
      <c r="F72" s="235">
        <f t="shared" si="4"/>
        <v>-2.2554241241531242E-4</v>
      </c>
      <c r="G72" s="236">
        <f t="shared" si="3"/>
        <v>1</v>
      </c>
    </row>
    <row r="73" spans="1:20" ht="10.8" thickBot="1" x14ac:dyDescent="0.25">
      <c r="A73" s="248"/>
      <c r="B73" s="248"/>
      <c r="C73" s="249"/>
      <c r="D73" s="249"/>
      <c r="E73" s="249"/>
      <c r="F73" s="248"/>
      <c r="G73" s="248"/>
    </row>
    <row r="74" spans="1:20" ht="12.75" customHeight="1" thickTop="1" x14ac:dyDescent="0.2">
      <c r="A74" s="376" t="s">
        <v>432</v>
      </c>
      <c r="B74" s="376"/>
      <c r="C74" s="376"/>
      <c r="D74" s="376"/>
      <c r="E74" s="376"/>
      <c r="F74" s="376"/>
      <c r="G74" s="376"/>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2019-06-07T20:20:46Z</cp:lastPrinted>
  <dcterms:created xsi:type="dcterms:W3CDTF">2004-11-22T15:10:56Z</dcterms:created>
  <dcterms:modified xsi:type="dcterms:W3CDTF">2019-06-07T20:38:41Z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