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activeTab="0"/>
  </bookViews>
  <sheets>
    <sheet name="Portada" sheetId="1" r:id="rId1"/>
    <sheet name="Indice" sheetId="2" r:id="rId2"/>
    <sheet name="Balanza" sheetId="3" r:id="rId3"/>
    <sheet name="Productos" sheetId="4" r:id="rId4"/>
    <sheet name="Paises" sheetId="5" r:id="rId5"/>
  </sheets>
  <definedNames>
    <definedName name="_xlnm.Print_Area" localSheetId="2">'Balanza'!$A$1:$F$263</definedName>
    <definedName name="_xlnm.Print_Area" localSheetId="1">'Indice'!$A$1:$G$31</definedName>
    <definedName name="_xlnm.Print_Area" localSheetId="0">'Portada'!$A$1:$A$81</definedName>
    <definedName name="_xlnm.Print_Area" localSheetId="3">'Productos'!$A$1:$I$356</definedName>
  </definedNames>
  <calcPr fullCalcOnLoad="1"/>
</workbook>
</file>

<file path=xl/sharedStrings.xml><?xml version="1.0" encoding="utf-8"?>
<sst xmlns="http://schemas.openxmlformats.org/spreadsheetml/2006/main" count="996" uniqueCount="460">
  <si>
    <t>CUADRO Nº 1</t>
  </si>
  <si>
    <t>BALANZA DE PRODUCTOS SILVOAGROPECUARIOS</t>
  </si>
  <si>
    <t>MILES US$</t>
  </si>
  <si>
    <t>ITEMS</t>
  </si>
  <si>
    <t>Var %</t>
  </si>
  <si>
    <t>EXPORTACIONES</t>
  </si>
  <si>
    <t>Exportaciones</t>
  </si>
  <si>
    <t>Agrícolas</t>
  </si>
  <si>
    <t>Importaciones</t>
  </si>
  <si>
    <t>Pecuarias</t>
  </si>
  <si>
    <t>Saldo</t>
  </si>
  <si>
    <t>Forestales</t>
  </si>
  <si>
    <t>IMPORTACIONES</t>
  </si>
  <si>
    <t>SALDO SILVOAGROPECUARIO</t>
  </si>
  <si>
    <t>CUADRO Nº 2</t>
  </si>
  <si>
    <t>BALANZA DE PRODUCTOS SILVOAGROPECUARIOS POR CLASE Y SUBSECTOR</t>
  </si>
  <si>
    <t xml:space="preserve">MILES US$ </t>
  </si>
  <si>
    <t>Clase / Subsector</t>
  </si>
  <si>
    <t>por clase</t>
  </si>
  <si>
    <t>Exportaciones Silvoagropecuarias</t>
  </si>
  <si>
    <t xml:space="preserve">    Primarias</t>
  </si>
  <si>
    <t>Primarias</t>
  </si>
  <si>
    <t xml:space="preserve">           Agrícolas</t>
  </si>
  <si>
    <t>industrales</t>
  </si>
  <si>
    <t xml:space="preserve">           Pecuarias</t>
  </si>
  <si>
    <t xml:space="preserve">           Forestales</t>
  </si>
  <si>
    <t xml:space="preserve">    Industriales</t>
  </si>
  <si>
    <t>por subclase</t>
  </si>
  <si>
    <t>Importaciones Silvoagropecuarias</t>
  </si>
  <si>
    <t>Balanza Silvoagropecuaria</t>
  </si>
  <si>
    <t>CUADRO Nº 3</t>
  </si>
  <si>
    <t>MILES DE US$</t>
  </si>
  <si>
    <t>Zona Económica</t>
  </si>
  <si>
    <t>APEC  (Excluido NAFTA)</t>
  </si>
  <si>
    <t>MERCOSUR</t>
  </si>
  <si>
    <t>NAFTA</t>
  </si>
  <si>
    <t xml:space="preserve">OTRAS </t>
  </si>
  <si>
    <t>TOTAL SILVOAGROPECUARIO</t>
  </si>
  <si>
    <t>CUADRO Nº 4</t>
  </si>
  <si>
    <t>PRINCIPALES PRODUCTOS DE EXPORTACION</t>
  </si>
  <si>
    <t>PRODUCTOS</t>
  </si>
  <si>
    <t>CUADRO Nº 5</t>
  </si>
  <si>
    <t>PRODUCTOS DE EXPORTACION CON MAYOR EXPANSION</t>
  </si>
  <si>
    <t>CUADRO Nº 6</t>
  </si>
  <si>
    <t>PRINCIPALES PRODUCTOS DE IMPORTACION</t>
  </si>
  <si>
    <t>CUADRO Nº 7</t>
  </si>
  <si>
    <t>PRODUCTOS DE IMPORTACION CON MAYOR EXPANSION</t>
  </si>
  <si>
    <t>CUADRO Nº 8</t>
  </si>
  <si>
    <t>EXPORTACIONES SILVOAGROPECUARIAS</t>
  </si>
  <si>
    <t>Sector</t>
  </si>
  <si>
    <t>Productos</t>
  </si>
  <si>
    <t>Volumen (Toneladas)</t>
  </si>
  <si>
    <t>Valor (Miles US$ FOB)</t>
  </si>
  <si>
    <t>PRIMARIAS</t>
  </si>
  <si>
    <t xml:space="preserve">     AGRICOLA</t>
  </si>
  <si>
    <t>Cereales</t>
  </si>
  <si>
    <t>Avena</t>
  </si>
  <si>
    <t>Cebada</t>
  </si>
  <si>
    <t>Maíz para siembra</t>
  </si>
  <si>
    <t xml:space="preserve">Otros </t>
  </si>
  <si>
    <t>Leguminosas secas</t>
  </si>
  <si>
    <t>Garbanzos</t>
  </si>
  <si>
    <t>Lentejas</t>
  </si>
  <si>
    <t>Frejoles consumo</t>
  </si>
  <si>
    <t>Otros</t>
  </si>
  <si>
    <t>Hortalizas y Tubérculos</t>
  </si>
  <si>
    <t>Frescas</t>
  </si>
  <si>
    <t>Ajos</t>
  </si>
  <si>
    <t>Cebollas</t>
  </si>
  <si>
    <t>Espárragos</t>
  </si>
  <si>
    <t>Orégano</t>
  </si>
  <si>
    <t>Tomates</t>
  </si>
  <si>
    <t>Otras</t>
  </si>
  <si>
    <t>Semillas</t>
  </si>
  <si>
    <t>Semillas de melón y sandia</t>
  </si>
  <si>
    <t>Semilla de tomate</t>
  </si>
  <si>
    <t>Las demás semillas</t>
  </si>
  <si>
    <t>Frutas</t>
  </si>
  <si>
    <t>Ciruelas</t>
  </si>
  <si>
    <t>Duraznos</t>
  </si>
  <si>
    <t>Kiwis</t>
  </si>
  <si>
    <t>Manzanas</t>
  </si>
  <si>
    <t>Nectarines</t>
  </si>
  <si>
    <t>Paltas</t>
  </si>
  <si>
    <t>Peras</t>
  </si>
  <si>
    <t>Uvas</t>
  </si>
  <si>
    <t>Otros agrícolas</t>
  </si>
  <si>
    <t xml:space="preserve">     PECUARIO</t>
  </si>
  <si>
    <t>Aves</t>
  </si>
  <si>
    <t>Caballos</t>
  </si>
  <si>
    <t>Ovinos</t>
  </si>
  <si>
    <t>Porcinos</t>
  </si>
  <si>
    <t>Lanas y fibras</t>
  </si>
  <si>
    <t>Lana sucia y lavada</t>
  </si>
  <si>
    <t>Otros pecuarios</t>
  </si>
  <si>
    <t xml:space="preserve">     FORESTAL</t>
  </si>
  <si>
    <t>Maderas en bruto</t>
  </si>
  <si>
    <t>Maderas en plaquitas</t>
  </si>
  <si>
    <t>Otros forestales</t>
  </si>
  <si>
    <t>INDUSTRIALES</t>
  </si>
  <si>
    <t>Avena mondada</t>
  </si>
  <si>
    <t>Malta (Cebada) sin tostar</t>
  </si>
  <si>
    <t>Malta (Cebada) tostada</t>
  </si>
  <si>
    <t>Hortalizas y tubérculos</t>
  </si>
  <si>
    <t>Congelados</t>
  </si>
  <si>
    <t>Maíz dulce congelado</t>
  </si>
  <si>
    <t>Guisantes o arvejas congeladas</t>
  </si>
  <si>
    <t>Deshidratados</t>
  </si>
  <si>
    <t>Pimientos secos</t>
  </si>
  <si>
    <t>Puerros secos</t>
  </si>
  <si>
    <t>Pastas, pulpas y jugos</t>
  </si>
  <si>
    <t>Pulpa y jugo de tomate</t>
  </si>
  <si>
    <t>Salsa de tomate y ketchup</t>
  </si>
  <si>
    <t>Jugo de tomate</t>
  </si>
  <si>
    <t>Conservas</t>
  </si>
  <si>
    <t>Arvejas</t>
  </si>
  <si>
    <t>Otras hortalizas</t>
  </si>
  <si>
    <t>Frambuesas</t>
  </si>
  <si>
    <t>Frutillas</t>
  </si>
  <si>
    <t>Moras</t>
  </si>
  <si>
    <t>Ciruelas secas</t>
  </si>
  <si>
    <t>Mosquetas</t>
  </si>
  <si>
    <t>Pasas</t>
  </si>
  <si>
    <t>Cerezas</t>
  </si>
  <si>
    <t>Damascos</t>
  </si>
  <si>
    <t>Compotas</t>
  </si>
  <si>
    <t>Jugos</t>
  </si>
  <si>
    <t>Uva (Incluido el mosto)</t>
  </si>
  <si>
    <t>Otras frutas</t>
  </si>
  <si>
    <t>Pisco</t>
  </si>
  <si>
    <t>Champagne</t>
  </si>
  <si>
    <t>Vino con denominación de origen</t>
  </si>
  <si>
    <t>Vino en recipiente hasta 2 litros.</t>
  </si>
  <si>
    <t>Los demás vinos</t>
  </si>
  <si>
    <t>Otros productos agrícolas</t>
  </si>
  <si>
    <t>Lácteos</t>
  </si>
  <si>
    <t>Yogur</t>
  </si>
  <si>
    <t>Quesos</t>
  </si>
  <si>
    <t>Carnes y subproductos</t>
  </si>
  <si>
    <t>Carne ovina</t>
  </si>
  <si>
    <t>Carne porcina</t>
  </si>
  <si>
    <t>Carne ave</t>
  </si>
  <si>
    <t>Lana cardada y peinada</t>
  </si>
  <si>
    <t>Cueros y pieles</t>
  </si>
  <si>
    <t>Bovinos</t>
  </si>
  <si>
    <t>Otros productos pecuarios</t>
  </si>
  <si>
    <t>Pulpas de madera</t>
  </si>
  <si>
    <t>Celulosa cruda</t>
  </si>
  <si>
    <t>Celulosa Blanqueada semiblanq.</t>
  </si>
  <si>
    <t>Maderas aserradas Pino Insigne</t>
  </si>
  <si>
    <t>Maderas aserradas Raulí</t>
  </si>
  <si>
    <t>Maderas elaboradas</t>
  </si>
  <si>
    <t>CUADRO Nº 9</t>
  </si>
  <si>
    <t>IMPORTACIONES SILVOAGROPECUARIAS</t>
  </si>
  <si>
    <t>Valor (Miles US$ CIF)</t>
  </si>
  <si>
    <t>Maíz consumo</t>
  </si>
  <si>
    <t>Trigo duro</t>
  </si>
  <si>
    <t>Trigo blando</t>
  </si>
  <si>
    <t>Oleaginosas</t>
  </si>
  <si>
    <t>Algodón sin cardar ni peinar</t>
  </si>
  <si>
    <t>Habas de soya</t>
  </si>
  <si>
    <t>Manies</t>
  </si>
  <si>
    <t>Piñas</t>
  </si>
  <si>
    <t>Plátanos</t>
  </si>
  <si>
    <t>Otros Agrícolas</t>
  </si>
  <si>
    <t>Aves vivas</t>
  </si>
  <si>
    <t>INDUSTRIAL</t>
  </si>
  <si>
    <t>Arroz blanqueado</t>
  </si>
  <si>
    <t>Arroz descascarillado</t>
  </si>
  <si>
    <t>Arroz partido</t>
  </si>
  <si>
    <t>Harina de trigo</t>
  </si>
  <si>
    <t>Maíz almidón</t>
  </si>
  <si>
    <t>Aceite maravilla bruto</t>
  </si>
  <si>
    <t>Aceite maravilla refinado</t>
  </si>
  <si>
    <t>Aceite soya bruto</t>
  </si>
  <si>
    <t>Aceite soya refinado</t>
  </si>
  <si>
    <t>Cocos secos</t>
  </si>
  <si>
    <t>Conserva de piña</t>
  </si>
  <si>
    <t>Jugo naranja</t>
  </si>
  <si>
    <t>Palmitos en conserva</t>
  </si>
  <si>
    <t>Vinos y alcoholes</t>
  </si>
  <si>
    <t>PECUARIO</t>
  </si>
  <si>
    <t>Lactosuero</t>
  </si>
  <si>
    <t>Carne bovina refrigerada</t>
  </si>
  <si>
    <t>Carne bovina congelada</t>
  </si>
  <si>
    <t>FORESTAL</t>
  </si>
  <si>
    <t>Celulosa blanqueada</t>
  </si>
  <si>
    <t>Maderas aserradas</t>
  </si>
  <si>
    <t>CUADRO Nº 10</t>
  </si>
  <si>
    <t>IMPORTACIONES DE INSUMOS Y MAQUINARIAS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</si>
  <si>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</si>
  <si>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</si>
  <si>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</si>
  <si>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</si>
  <si>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</si>
  <si>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</si>
  <si>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</si>
  <si>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</si>
  <si>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</si>
  <si>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</si>
  <si>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</si>
  <si>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</si>
  <si>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</si>
  <si>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Otros Insumos</t>
  </si>
  <si>
    <t>Tractores</t>
  </si>
  <si>
    <t>Otras maquinarias y herramientas</t>
  </si>
  <si>
    <t>CUADRO Nº 11</t>
  </si>
  <si>
    <t>EXPORTACIONES DE PRODUCTOS AGRICOLAS POR DESTINOS</t>
  </si>
  <si>
    <t>Producto</t>
  </si>
  <si>
    <t>Países</t>
  </si>
  <si>
    <t>Valor (Miles de US$ FOB)</t>
  </si>
  <si>
    <t>Ajos frescos     0703.2000</t>
  </si>
  <si>
    <t>Cebollas frescas     0703.1010</t>
  </si>
  <si>
    <t>Tomates frescos     0702.0000</t>
  </si>
  <si>
    <t>Ciruelas frescas     0809.4010</t>
  </si>
  <si>
    <t xml:space="preserve">Manzanas frescas     0808.1000 </t>
  </si>
  <si>
    <t>Nectarines frescos     0809.3010</t>
  </si>
  <si>
    <t>Peras frescas     0808.2010</t>
  </si>
  <si>
    <t>Uvas frescas     0806.1000</t>
  </si>
  <si>
    <t>Pulpas y jugos de tomate     2002.9010</t>
  </si>
  <si>
    <t>Ciruelas secas     0813.2000</t>
  </si>
  <si>
    <t>Pasas      0806.2000</t>
  </si>
  <si>
    <t>Jugos de uva (incluido el mosto)  2009.6000</t>
  </si>
  <si>
    <t>Jugos de manzana     2009.7000</t>
  </si>
  <si>
    <t>Vino con denominación de origen  2204.2110</t>
  </si>
  <si>
    <t>CUADRO Nº 12</t>
  </si>
  <si>
    <t>IMPORTACIONES DE PRODUCTOS AGROPECUARIOS POR  ORIGEN</t>
  </si>
  <si>
    <t>Maíz consumo     1005.9000</t>
  </si>
  <si>
    <t>Trigo duro     1001.1000</t>
  </si>
  <si>
    <t>Trigo blando     1001.9000</t>
  </si>
  <si>
    <t>Arroz      1006</t>
  </si>
  <si>
    <t>Aceite soya bruto     1507.1000</t>
  </si>
  <si>
    <t>Azúcar refinada     1701.9900</t>
  </si>
  <si>
    <t>Carne bovina refrigerada     0201</t>
  </si>
  <si>
    <t>Carne bovina congelada     0202</t>
  </si>
  <si>
    <t>Quesos      0406</t>
  </si>
  <si>
    <t>CUADRO Nº 13</t>
  </si>
  <si>
    <t>IMPORTACIONES DE INSUMOS Y MAQUINARIAS POR ORIGEN</t>
  </si>
  <si>
    <t>Urea          3102.1000</t>
  </si>
  <si>
    <t>Superfosfatos      3103.1000</t>
  </si>
  <si>
    <t>Nitrato de Amonio     3102.3000</t>
  </si>
  <si>
    <t>Fosfato Diamónico     3105.3000</t>
  </si>
  <si>
    <t>Fosfato Monoamónico     3105.4000</t>
  </si>
  <si>
    <t xml:space="preserve"> </t>
  </si>
  <si>
    <t>CONTENIDO</t>
  </si>
  <si>
    <t>Página</t>
  </si>
  <si>
    <t>BALANZA DE PRODUCTOS SILVOAGROPECUARIOS POR ZONA ECONOMICA</t>
  </si>
  <si>
    <t>IMPORTACIONES DE PRODUCTOS AGROPECUARIOS POR ORIGEN</t>
  </si>
  <si>
    <t>Cuadro</t>
  </si>
  <si>
    <t>Descripción</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</si>
  <si>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</si>
  <si>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</si>
  <si>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</si>
  <si>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</si>
  <si>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</si>
  <si>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</si>
  <si>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</si>
  <si>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</si>
  <si>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</si>
  <si>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</si>
  <si>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</si>
  <si>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</si>
  <si>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t>
  </si>
  <si>
    <t>BOLETIN ESTADISTICO</t>
  </si>
  <si>
    <t>COMERCIO EXTERIOR SILVOAGROPECUARIO</t>
  </si>
  <si>
    <t>Boletín Estadístico de Comercio Exterior Silvoagropecuario</t>
  </si>
  <si>
    <t>Estadísticas</t>
  </si>
  <si>
    <t>Publicación de la Oficina de Estudios y Políticas Agrarias -ODEPA-</t>
  </si>
  <si>
    <t>Ministerio de Agricultura, República de Chile</t>
  </si>
  <si>
    <t>Director y Representante Legal</t>
  </si>
  <si>
    <t>Carlos Furche Guajardo</t>
  </si>
  <si>
    <t>Distribución y Suscripciones</t>
  </si>
  <si>
    <t>Centro de Información Silvoagropecuaria, CIS</t>
  </si>
  <si>
    <t>Valentín Letelier 1339 - Código Postal 6501070</t>
  </si>
  <si>
    <t>www.odepa.gob.cl</t>
  </si>
  <si>
    <t>Santiago de Chile</t>
  </si>
  <si>
    <t>Teatinos 40, Piso 8</t>
  </si>
  <si>
    <t>BALANZA DE PRODUCTOS SILVOAGROPECUARIOS  *</t>
  </si>
  <si>
    <t>BALANZA DE PRODUCTOS SILVOAGROPECUARIOS POR CLASE Y SUBSECTOR  *</t>
  </si>
  <si>
    <t>BALANZA  DE PRODUCTOS SILVOAGROPECUARIOS POR ZONA ECONOMICA  *</t>
  </si>
  <si>
    <t>PRINCIPALES PRODUCTOS DE EXPORTACION  *</t>
  </si>
  <si>
    <t>PRODUCTOS DE EXPORTACION CON MAYOR EXPANSION  *</t>
  </si>
  <si>
    <t>EXPORTACIONES SILVOAGROPECUARIAS  *</t>
  </si>
  <si>
    <t>Animales vivos    1/</t>
  </si>
  <si>
    <t>Vinos y alcoholes  2/</t>
  </si>
  <si>
    <t>Maderas aserradas  3/</t>
  </si>
  <si>
    <t>EXPORTACIONES DE PRODUCTOS AGRICOLAS POR DESTINOS     *</t>
  </si>
  <si>
    <t xml:space="preserve">MAQUINARIAS  4/ </t>
  </si>
  <si>
    <t>Frejoles consumo   1/</t>
  </si>
  <si>
    <t xml:space="preserve">     4/ Unidades</t>
  </si>
  <si>
    <t>Tractores     8701.9010     4/</t>
  </si>
  <si>
    <t>Fono (56-2) 397 3000 - Fax (56-2) 397 3044</t>
  </si>
  <si>
    <t>Mezclas de aceites    1517.9000</t>
  </si>
  <si>
    <t>Frambuesas congeladas     0811.2020</t>
  </si>
  <si>
    <t xml:space="preserve">Leche líquida   </t>
  </si>
  <si>
    <t xml:space="preserve">   Primario</t>
  </si>
  <si>
    <t xml:space="preserve">      Agrícola</t>
  </si>
  <si>
    <t xml:space="preserve">   Industrial</t>
  </si>
  <si>
    <t>Balanza Silvoagropecuarias</t>
  </si>
  <si>
    <t>Otros en su estado natural</t>
  </si>
  <si>
    <t>Extracción de aceites oleaginosos</t>
  </si>
  <si>
    <t>Kiwis frescos     0810.5000</t>
  </si>
  <si>
    <t xml:space="preserve">     2/  Leche descremada : Cód. Armonizados  0402.1000 - 0402.2111 - 0402.2112 - 0402.2113 - 0402.2114 - 0402.2115 - 0402.2116 </t>
  </si>
  <si>
    <t>0402.2117 -  0402.2911 - 0402.2912 - 0402.2913 - 0402.2914 - 0402.2915 - 0402.2916 - 0402.2917</t>
  </si>
  <si>
    <t xml:space="preserve">     3/   Leche entera : Cód. Armonizados  0402.2118 - 0402.2918</t>
  </si>
  <si>
    <t>Total Exportaciones</t>
  </si>
  <si>
    <t>Total Importaciones</t>
  </si>
  <si>
    <t>Balanza Total</t>
  </si>
  <si>
    <t>Exportaciones Agricola</t>
  </si>
  <si>
    <t>Exportaciones Pecuario</t>
  </si>
  <si>
    <t>Exportaciones Forestal</t>
  </si>
  <si>
    <t>Importaciones Agricola</t>
  </si>
  <si>
    <t>Importaciones Pecuario</t>
  </si>
  <si>
    <t>Importaciones Forestal</t>
  </si>
  <si>
    <t>Balanza Agricola</t>
  </si>
  <si>
    <t>Balanza Pecuario</t>
  </si>
  <si>
    <t>Balanza Forestal</t>
  </si>
  <si>
    <t>Uvas frescas</t>
  </si>
  <si>
    <t>Vino con denominacion de origen</t>
  </si>
  <si>
    <t>Las demás carnes porcinas congeladas</t>
  </si>
  <si>
    <t>Papel prensa (para periódico)</t>
  </si>
  <si>
    <t>Mezclas aceites, animales o vegetales y animales con vegetales</t>
  </si>
  <si>
    <t>Tortas y residuos de soja</t>
  </si>
  <si>
    <t>Azúcar refinada</t>
  </si>
  <si>
    <t>Barriles, cubas, tinas y demas manufacturas de toneleria</t>
  </si>
  <si>
    <t>Habas de soja, incluso quebrantadas</t>
  </si>
  <si>
    <t>Maiz residuo molienda</t>
  </si>
  <si>
    <t>Arroz semiblanqueado o blanqueado, incluso pulido</t>
  </si>
  <si>
    <t>Estados Unidos</t>
  </si>
  <si>
    <t>Canadá</t>
  </si>
  <si>
    <t xml:space="preserve">Reino Unido                   </t>
  </si>
  <si>
    <t>Japón</t>
  </si>
  <si>
    <t>Taiwán</t>
  </si>
  <si>
    <t>Italia</t>
  </si>
  <si>
    <t>Holanda</t>
  </si>
  <si>
    <t>España</t>
  </si>
  <si>
    <t>Reino Unido</t>
  </si>
  <si>
    <t>Rusia</t>
  </si>
  <si>
    <t>México</t>
  </si>
  <si>
    <t>Francia</t>
  </si>
  <si>
    <t>Corea Del Sur</t>
  </si>
  <si>
    <t>Arabia Saudita</t>
  </si>
  <si>
    <t>Colombia</t>
  </si>
  <si>
    <t>Ecuador</t>
  </si>
  <si>
    <t>Brasil</t>
  </si>
  <si>
    <t>Alemania</t>
  </si>
  <si>
    <t>Perú</t>
  </si>
  <si>
    <t>Suecia</t>
  </si>
  <si>
    <t>Venezuela</t>
  </si>
  <si>
    <t>Bélgica</t>
  </si>
  <si>
    <t>Australia</t>
  </si>
  <si>
    <t>República Dominicana</t>
  </si>
  <si>
    <t>Costa Rica</t>
  </si>
  <si>
    <t>Paraguay</t>
  </si>
  <si>
    <t>Dinamarca</t>
  </si>
  <si>
    <t>Irlanda</t>
  </si>
  <si>
    <t>Argentina</t>
  </si>
  <si>
    <t>Uruguay</t>
  </si>
  <si>
    <t>Aceite maravilla refinado     1512.1910</t>
  </si>
  <si>
    <t>Guatemala</t>
  </si>
  <si>
    <t>Eslovenia</t>
  </si>
  <si>
    <t xml:space="preserve">Francia                       </t>
  </si>
  <si>
    <t>Carne bovina</t>
  </si>
  <si>
    <t/>
  </si>
  <si>
    <t>Fono (56-2) 397 3000 - Fax (56-2) 397 3133</t>
  </si>
  <si>
    <t xml:space="preserve">     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</si>
  <si>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</si>
  <si>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Sergio Edwards Martini</t>
  </si>
  <si>
    <t>FUENTE : ODEPA con información del Servicio Nacional de Aduanas</t>
  </si>
  <si>
    <t>UE (CEE)</t>
  </si>
  <si>
    <t>UE  (CEE)</t>
  </si>
  <si>
    <t>Leche en polvo entera</t>
  </si>
  <si>
    <t xml:space="preserve"> Fuente : ODEPA con información del Servicio Nacional de Aduanas   * Cifras sujetas a revisión por Informes de Variación de Valor (IVV).</t>
  </si>
  <si>
    <t xml:space="preserve"> Nota: 1/Unidades</t>
  </si>
  <si>
    <t xml:space="preserve"> Nota: 2/ Miles de litros</t>
  </si>
  <si>
    <t xml:space="preserve"> Nota: 3/ Metros cúbicos</t>
  </si>
  <si>
    <t>Cuba</t>
  </si>
  <si>
    <t>Nueva Zelanda</t>
  </si>
  <si>
    <t>Bolivia</t>
  </si>
  <si>
    <t>Finlandia</t>
  </si>
  <si>
    <t xml:space="preserve">      1/   Frejoles consumo : Cód. Armonizados   0713.3190 - 0713.3290 - 0713.3390 - 0713.3990.    </t>
  </si>
  <si>
    <t xml:space="preserve">4/  Unidades.    </t>
  </si>
  <si>
    <t>Celulosa</t>
  </si>
  <si>
    <t>N° 33</t>
  </si>
  <si>
    <t>ENERO - MARZO 2004</t>
  </si>
  <si>
    <t xml:space="preserve"> MAYO 2004</t>
  </si>
  <si>
    <t>Enero - Marzo 2004</t>
  </si>
  <si>
    <t>Mayo de 2004</t>
  </si>
  <si>
    <t>Enero - Marzo</t>
  </si>
  <si>
    <t xml:space="preserve"> 2004/2003</t>
  </si>
  <si>
    <t>Ene-Mar' 03</t>
  </si>
  <si>
    <t>Ene - Mar' 04</t>
  </si>
  <si>
    <t>Enero - Marzo 2003</t>
  </si>
  <si>
    <t xml:space="preserve">      Pecuario                                          </t>
  </si>
  <si>
    <t xml:space="preserve">      Forestal                                          </t>
  </si>
  <si>
    <t xml:space="preserve">Las demás maderas aserradas de pino insigne, de espesor superior a 6 mm                                                                                                                                                                                   </t>
  </si>
  <si>
    <t xml:space="preserve">Ciruelas frescas                                                                                                                                                                                                                                          </t>
  </si>
  <si>
    <t xml:space="preserve">Manzanas frescas                                                                                                                  </t>
  </si>
  <si>
    <t xml:space="preserve">Listones y molduras de madera para muebles de coniferas                                                                                                                             </t>
  </si>
  <si>
    <t xml:space="preserve">Maíz para la siembra                                                                                                                        </t>
  </si>
  <si>
    <t xml:space="preserve">Las demas maderas en plaquitas o particulas no coniferas                                                                                                                            </t>
  </si>
  <si>
    <t xml:space="preserve">Nectarines frescos                                                                                                                              </t>
  </si>
  <si>
    <t xml:space="preserve">Frambuesas,congeladas, incluso con azúcar o edulcorante                                                                                                                                                                                                   </t>
  </si>
  <si>
    <t xml:space="preserve">Arandanos </t>
  </si>
  <si>
    <t xml:space="preserve">Melocotones (duraznos), frescos                                                                                                                                                                                                                           </t>
  </si>
  <si>
    <t xml:space="preserve">Trozos y despojos comestibles de gallo o gallina, congelados                                                                                                                            </t>
  </si>
  <si>
    <t xml:space="preserve">Los demas vinos                                                                                                                                                          </t>
  </si>
  <si>
    <t xml:space="preserve">Los demás quesos                                                                                                           </t>
  </si>
  <si>
    <t>Cebollas, frescas o refrigeradas</t>
  </si>
  <si>
    <t xml:space="preserve">Los demas maices, excepto para siembra                                          </t>
  </si>
  <si>
    <t xml:space="preserve">Los demás trigos y morcajo ( tranquillón)                                       </t>
  </si>
  <si>
    <t xml:space="preserve">Bananas o plátanos, frescos o secos.                                            </t>
  </si>
  <si>
    <t xml:space="preserve">Té negro (fermentado) y té parcialmente fermentado,  en otros envases           </t>
  </si>
  <si>
    <t xml:space="preserve">Algodón sin cardar ni peinar                                                    </t>
  </si>
  <si>
    <t xml:space="preserve">Barriles, cubas, tinas y demas manufacturas de toneleria </t>
  </si>
  <si>
    <t xml:space="preserve">Maiz residuo molienda </t>
  </si>
  <si>
    <t xml:space="preserve">Las demás preparaciones alimenticias </t>
  </si>
  <si>
    <t xml:space="preserve">Mantequilla (manteca)                                                           </t>
  </si>
  <si>
    <t xml:space="preserve">Café sin tostar, sin descafeinar                                                </t>
  </si>
  <si>
    <t xml:space="preserve">Habas de soja, incluso quebrantadas </t>
  </si>
  <si>
    <t>Carne de gallo o gallina sin trocear congelada</t>
  </si>
  <si>
    <t>Sorgo para grano (granífero)</t>
  </si>
  <si>
    <t>Torta y demás residuos de girasol</t>
  </si>
  <si>
    <t>Almendras sin cascara</t>
  </si>
  <si>
    <t>Ene-Mar'03</t>
  </si>
  <si>
    <t>Ene-Mar'04</t>
  </si>
  <si>
    <t>Radicchios y achicorias</t>
  </si>
  <si>
    <t>Miel</t>
  </si>
  <si>
    <t>Leche en polvo descremada</t>
  </si>
  <si>
    <t>Dulce de leche (manjar)</t>
  </si>
  <si>
    <t>Papel prensa (periódico)</t>
  </si>
  <si>
    <t>Centeno</t>
  </si>
  <si>
    <t>Sorgo para grano</t>
  </si>
  <si>
    <t>Tortas y residuos de soya</t>
  </si>
  <si>
    <t>EXPORTACIONES, FOB</t>
  </si>
  <si>
    <t>IMPORTACIONES, CIF</t>
  </si>
  <si>
    <t>Exportaciones Silvoagropecuarias, FOB</t>
  </si>
  <si>
    <t>Importaciones Silvoagropecuarias, CIF</t>
  </si>
  <si>
    <t>Exportaciones, FOB</t>
  </si>
  <si>
    <t>Importaciones, CIF</t>
  </si>
  <si>
    <t>Valor (Millones de dólares, FOB)</t>
  </si>
  <si>
    <t>Valor (Millones de dólares, CIF)</t>
  </si>
  <si>
    <t>Territorio Británico En América</t>
  </si>
  <si>
    <t>Hong-Kong</t>
  </si>
  <si>
    <t>China</t>
  </si>
  <si>
    <t>Emiratos Arabes</t>
  </si>
  <si>
    <t>Sudáfrica</t>
  </si>
  <si>
    <t>Polonia</t>
  </si>
  <si>
    <t xml:space="preserve">Holanda                       </t>
  </si>
  <si>
    <t xml:space="preserve">Bélgica                       </t>
  </si>
  <si>
    <t xml:space="preserve">Australia                     </t>
  </si>
  <si>
    <t xml:space="preserve">Suiza                         </t>
  </si>
  <si>
    <t>Jamaica</t>
  </si>
  <si>
    <t>Panamá</t>
  </si>
  <si>
    <t>Tailandia</t>
  </si>
  <si>
    <t>Ucrania</t>
  </si>
  <si>
    <t>Estados unidos</t>
  </si>
  <si>
    <t>India</t>
  </si>
  <si>
    <t>Leche en polvo descremada     2/</t>
  </si>
  <si>
    <t>Leche en polvo entera     3/</t>
  </si>
</sst>
</file>

<file path=xl/styles.xml><?xml version="1.0" encoding="utf-8"?>
<styleSheet xmlns="http://schemas.openxmlformats.org/spreadsheetml/2006/main">
  <numFmts count="42">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Ch$&quot;#,##0_);\(&quot;Ch$&quot;#,##0\)"/>
    <numFmt numFmtId="179" formatCode="&quot;Ch$&quot;#,##0_);[Red]\(&quot;Ch$&quot;#,##0\)"/>
    <numFmt numFmtId="180" formatCode="&quot;Ch$&quot;#,##0.00_);\(&quot;Ch$&quot;#,##0.00\)"/>
    <numFmt numFmtId="181" formatCode="&quot;Ch$&quot;#,##0.00_);[Red]\(&quot;Ch$&quot;#,##0.00\)"/>
    <numFmt numFmtId="182" formatCode="_(&quot;Ch$&quot;* #,##0_);_(&quot;Ch$&quot;* \(#,##0\);_(&quot;Ch$&quot;* &quot;-&quot;_);_(@_)"/>
    <numFmt numFmtId="183" formatCode="_(* #,##0_);_(* \(#,##0\);_(* &quot;-&quot;_);_(@_)"/>
    <numFmt numFmtId="184" formatCode="_(&quot;Ch$&quot;* #,##0.00_);_(&quot;Ch$&quot;* \(#,##0.00\);_(&quot;Ch$&quot;* &quot;-&quot;??_);_(@_)"/>
    <numFmt numFmtId="185" formatCode="_(* #,##0.00_);_(* \(#,##0.00\);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0.0"/>
    <numFmt numFmtId="193" formatCode="0.0%"/>
    <numFmt numFmtId="194" formatCode="#,##0.0"/>
    <numFmt numFmtId="195" formatCode="#,##0.000"/>
    <numFmt numFmtId="196" formatCode="#,##0.0000"/>
    <numFmt numFmtId="197" formatCode="#,##0.00000"/>
  </numFmts>
  <fonts count="12">
    <font>
      <sz val="10"/>
      <name val="Arial"/>
      <family val="0"/>
    </font>
    <font>
      <b/>
      <sz val="12"/>
      <name val="Arial"/>
      <family val="2"/>
    </font>
    <font>
      <sz val="15.75"/>
      <name val="Arial"/>
      <family val="0"/>
    </font>
    <font>
      <b/>
      <sz val="8"/>
      <name val="Arial"/>
      <family val="0"/>
    </font>
    <font>
      <sz val="8"/>
      <name val="Arial"/>
      <family val="0"/>
    </font>
    <font>
      <b/>
      <sz val="8.5"/>
      <name val="Arial"/>
      <family val="2"/>
    </font>
    <font>
      <b/>
      <i/>
      <sz val="8"/>
      <name val="Arial"/>
      <family val="2"/>
    </font>
    <font>
      <b/>
      <sz val="16"/>
      <name val="Arial"/>
      <family val="2"/>
    </font>
    <font>
      <sz val="12"/>
      <name val="Arial"/>
      <family val="0"/>
    </font>
    <font>
      <sz val="9"/>
      <name val="Arial"/>
      <family val="2"/>
    </font>
    <font>
      <b/>
      <sz val="9"/>
      <name val="Arial"/>
      <family val="2"/>
    </font>
    <font>
      <sz val="8.5"/>
      <name val="Arial"/>
      <family val="0"/>
    </font>
  </fonts>
  <fills count="2">
    <fill>
      <patternFill/>
    </fill>
    <fill>
      <patternFill patternType="gray125"/>
    </fill>
  </fills>
  <borders count="31">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8" fillId="0" borderId="0">
      <alignment/>
      <protection/>
    </xf>
    <xf numFmtId="9" fontId="0" fillId="0" borderId="0" applyFont="0" applyFill="0" applyBorder="0" applyAlignment="0" applyProtection="0"/>
  </cellStyleXfs>
  <cellXfs count="185">
    <xf numFmtId="0" fontId="0" fillId="0" borderId="0" xfId="0" applyAlignment="1">
      <alignment/>
    </xf>
    <xf numFmtId="0" fontId="3" fillId="0" borderId="0" xfId="0" applyFont="1" applyAlignment="1">
      <alignment horizontal="centerContinuous"/>
    </xf>
    <xf numFmtId="0" fontId="4" fillId="0" borderId="0" xfId="0" applyFont="1" applyAlignment="1">
      <alignment/>
    </xf>
    <xf numFmtId="0" fontId="3" fillId="0" borderId="0" xfId="0" applyFont="1" applyAlignment="1">
      <alignment/>
    </xf>
    <xf numFmtId="0" fontId="3" fillId="0" borderId="1" xfId="0"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0" xfId="0" applyFont="1" applyBorder="1" applyAlignment="1">
      <alignment/>
    </xf>
    <xf numFmtId="3" fontId="3" fillId="0" borderId="6" xfId="0" applyNumberFormat="1" applyFont="1" applyBorder="1" applyAlignment="1">
      <alignment/>
    </xf>
    <xf numFmtId="192" fontId="3" fillId="0" borderId="5" xfId="0" applyNumberFormat="1" applyFont="1" applyBorder="1" applyAlignment="1">
      <alignment/>
    </xf>
    <xf numFmtId="192" fontId="3" fillId="0" borderId="0" xfId="0" applyNumberFormat="1" applyFont="1" applyBorder="1" applyAlignment="1">
      <alignment/>
    </xf>
    <xf numFmtId="3" fontId="4" fillId="0" borderId="0" xfId="0" applyNumberFormat="1" applyFont="1" applyAlignment="1">
      <alignment/>
    </xf>
    <xf numFmtId="0" fontId="4" fillId="0" borderId="4" xfId="0" applyFont="1" applyBorder="1" applyAlignment="1">
      <alignment/>
    </xf>
    <xf numFmtId="0" fontId="4" fillId="0" borderId="5" xfId="0" applyFont="1" applyBorder="1" applyAlignment="1">
      <alignment/>
    </xf>
    <xf numFmtId="3" fontId="4" fillId="0" borderId="6" xfId="0" applyNumberFormat="1" applyFont="1" applyBorder="1" applyAlignment="1">
      <alignment/>
    </xf>
    <xf numFmtId="3" fontId="4" fillId="0" borderId="5" xfId="0" applyNumberFormat="1" applyFont="1" applyBorder="1" applyAlignment="1">
      <alignment/>
    </xf>
    <xf numFmtId="192" fontId="4" fillId="0" borderId="5" xfId="0" applyNumberFormat="1"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3" fillId="0" borderId="3" xfId="0" applyFont="1" applyBorder="1" applyAlignment="1">
      <alignment/>
    </xf>
    <xf numFmtId="3" fontId="3" fillId="0" borderId="3" xfId="0" applyNumberFormat="1" applyFont="1" applyBorder="1" applyAlignment="1">
      <alignment/>
    </xf>
    <xf numFmtId="192" fontId="3" fillId="0" borderId="2" xfId="0" applyNumberFormat="1" applyFont="1" applyBorder="1" applyAlignment="1">
      <alignment/>
    </xf>
    <xf numFmtId="1" fontId="4" fillId="0" borderId="0" xfId="0" applyNumberFormat="1" applyFont="1" applyAlignment="1">
      <alignment/>
    </xf>
    <xf numFmtId="192" fontId="4" fillId="0" borderId="6" xfId="0" applyNumberFormat="1" applyFont="1" applyBorder="1" applyAlignment="1">
      <alignment/>
    </xf>
    <xf numFmtId="0" fontId="3" fillId="0" borderId="8" xfId="0" applyFont="1" applyBorder="1" applyAlignment="1">
      <alignment horizontal="centerContinuous"/>
    </xf>
    <xf numFmtId="0" fontId="3" fillId="0" borderId="9" xfId="0" applyFont="1" applyBorder="1" applyAlignment="1">
      <alignment horizontal="centerContinuous"/>
    </xf>
    <xf numFmtId="0" fontId="3" fillId="0" borderId="10" xfId="0" applyFont="1" applyBorder="1" applyAlignment="1">
      <alignment horizontal="centerContinuous"/>
    </xf>
    <xf numFmtId="0" fontId="3" fillId="0" borderId="11" xfId="0" applyFont="1" applyBorder="1" applyAlignment="1">
      <alignment horizontal="centerContinuous"/>
    </xf>
    <xf numFmtId="0" fontId="3" fillId="0" borderId="2" xfId="0" applyFont="1" applyBorder="1" applyAlignment="1">
      <alignment horizontal="centerContinuous"/>
    </xf>
    <xf numFmtId="192" fontId="4" fillId="0" borderId="2" xfId="0" applyNumberFormat="1" applyFont="1" applyBorder="1" applyAlignment="1">
      <alignment/>
    </xf>
    <xf numFmtId="0" fontId="4" fillId="0" borderId="0" xfId="0" applyFont="1" applyAlignment="1">
      <alignment horizontal="center"/>
    </xf>
    <xf numFmtId="0" fontId="3" fillId="0" borderId="12" xfId="0" applyFont="1" applyBorder="1" applyAlignment="1">
      <alignment horizontal="center"/>
    </xf>
    <xf numFmtId="192" fontId="3" fillId="0" borderId="3" xfId="0" applyNumberFormat="1" applyFont="1" applyBorder="1" applyAlignment="1">
      <alignment/>
    </xf>
    <xf numFmtId="0" fontId="3" fillId="0" borderId="1" xfId="0" applyFont="1" applyBorder="1" applyAlignment="1">
      <alignment/>
    </xf>
    <xf numFmtId="0" fontId="3" fillId="0" borderId="1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7" xfId="0" applyFont="1" applyBorder="1" applyAlignment="1">
      <alignment horizontal="center"/>
    </xf>
    <xf numFmtId="0" fontId="6" fillId="0" borderId="5" xfId="0" applyFont="1" applyBorder="1" applyAlignment="1">
      <alignment/>
    </xf>
    <xf numFmtId="3" fontId="6" fillId="0" borderId="6" xfId="0" applyNumberFormat="1" applyFont="1" applyBorder="1" applyAlignment="1">
      <alignment/>
    </xf>
    <xf numFmtId="3" fontId="3" fillId="0" borderId="5" xfId="0" applyNumberFormat="1"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1" xfId="0" applyFont="1" applyBorder="1" applyAlignment="1">
      <alignment/>
    </xf>
    <xf numFmtId="0" fontId="3" fillId="0" borderId="18" xfId="0" applyFont="1" applyBorder="1" applyAlignment="1">
      <alignment/>
    </xf>
    <xf numFmtId="0" fontId="3" fillId="0" borderId="19" xfId="0" applyFont="1" applyBorder="1" applyAlignment="1">
      <alignment/>
    </xf>
    <xf numFmtId="3" fontId="3" fillId="0" borderId="7" xfId="0" applyNumberFormat="1" applyFont="1" applyBorder="1" applyAlignment="1">
      <alignment/>
    </xf>
    <xf numFmtId="0" fontId="3" fillId="0" borderId="7" xfId="0" applyFont="1" applyBorder="1" applyAlignment="1">
      <alignment/>
    </xf>
    <xf numFmtId="0" fontId="3" fillId="0" borderId="17" xfId="0" applyFont="1" applyBorder="1" applyAlignment="1">
      <alignment/>
    </xf>
    <xf numFmtId="0" fontId="3" fillId="0" borderId="8" xfId="0" applyFont="1" applyBorder="1" applyAlignment="1">
      <alignment/>
    </xf>
    <xf numFmtId="0" fontId="3" fillId="0" borderId="9" xfId="0" applyFont="1" applyBorder="1" applyAlignment="1">
      <alignment/>
    </xf>
    <xf numFmtId="0" fontId="3" fillId="0" borderId="10" xfId="0" applyFont="1" applyBorder="1" applyAlignment="1">
      <alignment/>
    </xf>
    <xf numFmtId="0" fontId="3" fillId="0" borderId="12" xfId="0" applyFont="1" applyBorder="1" applyAlignment="1">
      <alignment/>
    </xf>
    <xf numFmtId="3" fontId="3" fillId="0" borderId="12" xfId="0" applyNumberFormat="1" applyFont="1" applyBorder="1" applyAlignment="1">
      <alignment/>
    </xf>
    <xf numFmtId="3" fontId="3" fillId="0" borderId="6" xfId="0" applyNumberFormat="1" applyFont="1" applyBorder="1" applyAlignment="1">
      <alignment horizontal="right"/>
    </xf>
    <xf numFmtId="3" fontId="4" fillId="0" borderId="7" xfId="0" applyNumberFormat="1" applyFont="1" applyBorder="1" applyAlignment="1">
      <alignment/>
    </xf>
    <xf numFmtId="0" fontId="0" fillId="0" borderId="20" xfId="0" applyBorder="1" applyAlignment="1">
      <alignment/>
    </xf>
    <xf numFmtId="0" fontId="0" fillId="0" borderId="21" xfId="0" applyBorder="1" applyAlignment="1">
      <alignment/>
    </xf>
    <xf numFmtId="0" fontId="7" fillId="0" borderId="21" xfId="0" applyFont="1" applyBorder="1" applyAlignment="1">
      <alignment horizontal="center"/>
    </xf>
    <xf numFmtId="17" fontId="7" fillId="0" borderId="21" xfId="0" applyNumberFormat="1" applyFont="1" applyBorder="1" applyAlignment="1" quotePrefix="1">
      <alignment horizontal="center"/>
    </xf>
    <xf numFmtId="0" fontId="0" fillId="0" borderId="22" xfId="0" applyBorder="1" applyAlignment="1">
      <alignment/>
    </xf>
    <xf numFmtId="0" fontId="1" fillId="0" borderId="0" xfId="0" applyFont="1" applyAlignment="1">
      <alignment horizontal="center"/>
    </xf>
    <xf numFmtId="0" fontId="0" fillId="0" borderId="0" xfId="0" applyAlignment="1">
      <alignment horizontal="center"/>
    </xf>
    <xf numFmtId="0" fontId="1" fillId="0" borderId="23" xfId="19" applyFont="1" applyBorder="1" applyAlignment="1" applyProtection="1">
      <alignment horizontal="centerContinuous" vertical="center"/>
      <protection/>
    </xf>
    <xf numFmtId="0" fontId="9" fillId="0" borderId="0" xfId="19" applyFont="1" applyProtection="1">
      <alignment/>
      <protection/>
    </xf>
    <xf numFmtId="0" fontId="9" fillId="0" borderId="0" xfId="0" applyFont="1" applyAlignment="1">
      <alignment/>
    </xf>
    <xf numFmtId="0" fontId="9" fillId="0" borderId="24" xfId="19" applyFont="1" applyBorder="1" applyProtection="1">
      <alignment/>
      <protection/>
    </xf>
    <xf numFmtId="0" fontId="9" fillId="0" borderId="25" xfId="19" applyFont="1" applyBorder="1" applyProtection="1">
      <alignment/>
      <protection/>
    </xf>
    <xf numFmtId="0" fontId="9" fillId="0" borderId="26" xfId="19" applyFont="1" applyBorder="1" applyProtection="1">
      <alignment/>
      <protection/>
    </xf>
    <xf numFmtId="0" fontId="9" fillId="0" borderId="23" xfId="19" applyFont="1" applyBorder="1" applyProtection="1">
      <alignment/>
      <protection/>
    </xf>
    <xf numFmtId="0" fontId="9" fillId="0" borderId="27" xfId="19" applyFont="1" applyBorder="1" applyProtection="1">
      <alignment/>
      <protection/>
    </xf>
    <xf numFmtId="0" fontId="9" fillId="0" borderId="27" xfId="19" applyFont="1" applyBorder="1" applyAlignment="1" applyProtection="1">
      <alignment horizontal="centerContinuous" vertical="center"/>
      <protection/>
    </xf>
    <xf numFmtId="0" fontId="9" fillId="0" borderId="28" xfId="19" applyFont="1" applyBorder="1" applyProtection="1">
      <alignment/>
      <protection/>
    </xf>
    <xf numFmtId="0" fontId="9" fillId="0" borderId="29" xfId="19" applyFont="1" applyBorder="1" applyProtection="1">
      <alignment/>
      <protection/>
    </xf>
    <xf numFmtId="0" fontId="9" fillId="0" borderId="30" xfId="19" applyFont="1" applyBorder="1" applyProtection="1">
      <alignment/>
      <protection/>
    </xf>
    <xf numFmtId="0" fontId="4" fillId="0" borderId="5" xfId="0" applyFont="1" applyBorder="1" applyAlignment="1">
      <alignment horizontal="right"/>
    </xf>
    <xf numFmtId="0" fontId="9" fillId="0" borderId="0" xfId="19" applyFont="1" applyBorder="1" applyProtection="1">
      <alignment/>
      <protection/>
    </xf>
    <xf numFmtId="0" fontId="9" fillId="0" borderId="0" xfId="19" applyFont="1" applyBorder="1" applyAlignment="1" applyProtection="1">
      <alignment horizontal="centerContinuous" vertical="center"/>
      <protection/>
    </xf>
    <xf numFmtId="0" fontId="9" fillId="0" borderId="0" xfId="19" applyFont="1" applyBorder="1" applyAlignment="1" applyProtection="1">
      <alignment horizontal="center"/>
      <protection/>
    </xf>
    <xf numFmtId="0" fontId="9" fillId="0" borderId="0" xfId="19" applyFont="1" applyBorder="1" applyAlignment="1" applyProtection="1">
      <alignment horizontal="right"/>
      <protection/>
    </xf>
    <xf numFmtId="0" fontId="10" fillId="0" borderId="0" xfId="19" applyFont="1" applyBorder="1" applyAlignment="1" applyProtection="1">
      <alignment horizontal="left"/>
      <protection/>
    </xf>
    <xf numFmtId="0" fontId="4" fillId="0" borderId="0" xfId="0" applyFont="1" applyAlignment="1">
      <alignment/>
    </xf>
    <xf numFmtId="194" fontId="4" fillId="0" borderId="3" xfId="0" applyNumberFormat="1" applyFont="1" applyBorder="1" applyAlignment="1">
      <alignment/>
    </xf>
    <xf numFmtId="194" fontId="4" fillId="0" borderId="6" xfId="0" applyNumberFormat="1"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3" fillId="0" borderId="1" xfId="0" applyFont="1" applyBorder="1" applyAlignment="1">
      <alignment/>
    </xf>
    <xf numFmtId="0" fontId="3" fillId="0" borderId="4"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0" xfId="0" applyFont="1" applyAlignment="1">
      <alignment horizontal="centerContinuous"/>
    </xf>
    <xf numFmtId="0" fontId="3" fillId="0" borderId="0" xfId="0" applyFont="1" applyAlignment="1">
      <alignment horizontal="centerContinuous" vertical="center"/>
    </xf>
    <xf numFmtId="3" fontId="4" fillId="0" borderId="4" xfId="0" applyNumberFormat="1" applyFont="1" applyBorder="1" applyAlignment="1">
      <alignment/>
    </xf>
    <xf numFmtId="3" fontId="6" fillId="0" borderId="4" xfId="0" applyNumberFormat="1" applyFont="1" applyBorder="1" applyAlignment="1">
      <alignment/>
    </xf>
    <xf numFmtId="0" fontId="9" fillId="0" borderId="0" xfId="0" applyFont="1" applyBorder="1" applyAlignment="1">
      <alignment/>
    </xf>
    <xf numFmtId="0" fontId="3" fillId="0" borderId="10" xfId="0" applyFont="1" applyBorder="1" applyAlignment="1">
      <alignment horizontal="center"/>
    </xf>
    <xf numFmtId="192" fontId="4" fillId="0" borderId="0" xfId="15" applyNumberFormat="1" applyFont="1" applyAlignment="1">
      <alignment/>
    </xf>
    <xf numFmtId="17" fontId="7" fillId="0" borderId="21" xfId="0" applyNumberFormat="1" applyFont="1" applyBorder="1" applyAlignment="1">
      <alignment horizontal="center"/>
    </xf>
    <xf numFmtId="3" fontId="4" fillId="0" borderId="6" xfId="0" applyNumberFormat="1" applyFont="1" applyBorder="1" applyAlignment="1">
      <alignment horizontal="right"/>
    </xf>
    <xf numFmtId="3" fontId="3" fillId="0" borderId="19" xfId="0" applyNumberFormat="1" applyFont="1" applyBorder="1" applyAlignment="1">
      <alignment horizontal="right"/>
    </xf>
    <xf numFmtId="194" fontId="4" fillId="0" borderId="6" xfId="0" applyNumberFormat="1" applyFont="1" applyBorder="1" applyAlignment="1">
      <alignment/>
    </xf>
    <xf numFmtId="0" fontId="4" fillId="0" borderId="4" xfId="0" applyFont="1" applyBorder="1" applyAlignment="1">
      <alignment vertical="top"/>
    </xf>
    <xf numFmtId="3" fontId="4" fillId="0" borderId="0" xfId="0" applyNumberFormat="1" applyFont="1" applyBorder="1" applyAlignment="1">
      <alignment/>
    </xf>
    <xf numFmtId="0" fontId="4" fillId="0" borderId="4" xfId="0" applyFont="1" applyBorder="1" applyAlignment="1">
      <alignment vertical="top" wrapText="1"/>
    </xf>
    <xf numFmtId="3" fontId="3" fillId="0" borderId="0" xfId="0" applyNumberFormat="1" applyFont="1" applyAlignment="1">
      <alignment/>
    </xf>
    <xf numFmtId="3" fontId="4" fillId="0" borderId="19" xfId="0" applyNumberFormat="1" applyFont="1" applyBorder="1" applyAlignment="1">
      <alignment/>
    </xf>
    <xf numFmtId="194" fontId="4" fillId="0" borderId="2" xfId="0" applyNumberFormat="1" applyFont="1" applyBorder="1" applyAlignment="1">
      <alignment/>
    </xf>
    <xf numFmtId="194" fontId="4" fillId="0" borderId="5" xfId="0" applyNumberFormat="1" applyFont="1" applyBorder="1" applyAlignment="1">
      <alignment/>
    </xf>
    <xf numFmtId="194" fontId="4" fillId="0" borderId="3" xfId="0" applyNumberFormat="1" applyFont="1" applyBorder="1" applyAlignment="1">
      <alignment/>
    </xf>
    <xf numFmtId="0" fontId="0" fillId="0" borderId="0" xfId="0" applyAlignment="1">
      <alignment wrapText="1"/>
    </xf>
    <xf numFmtId="0" fontId="9" fillId="0" borderId="23" xfId="0" applyFont="1" applyBorder="1" applyAlignment="1">
      <alignment/>
    </xf>
    <xf numFmtId="0" fontId="10" fillId="0" borderId="0" xfId="19" applyFont="1" applyBorder="1" applyAlignment="1" applyProtection="1">
      <alignment horizontal="centerContinuous" vertical="center"/>
      <protection/>
    </xf>
    <xf numFmtId="0" fontId="10" fillId="0" borderId="0" xfId="19" applyFont="1" applyBorder="1" applyProtection="1">
      <alignment/>
      <protection/>
    </xf>
    <xf numFmtId="0" fontId="9" fillId="0" borderId="27" xfId="0" applyFont="1" applyBorder="1" applyAlignment="1">
      <alignment horizontal="centerContinuous"/>
    </xf>
    <xf numFmtId="0" fontId="9" fillId="0" borderId="27" xfId="0" applyFont="1" applyBorder="1" applyAlignment="1">
      <alignment/>
    </xf>
    <xf numFmtId="0" fontId="9" fillId="0" borderId="0" xfId="19" applyFont="1" applyBorder="1" applyAlignment="1" applyProtection="1">
      <alignment horizontal="left"/>
      <protection/>
    </xf>
    <xf numFmtId="0" fontId="0" fillId="0" borderId="27" xfId="0" applyBorder="1" applyAlignment="1">
      <alignment/>
    </xf>
    <xf numFmtId="0" fontId="0" fillId="0" borderId="0" xfId="0" applyBorder="1" applyAlignment="1">
      <alignment/>
    </xf>
    <xf numFmtId="0" fontId="1" fillId="0" borderId="0" xfId="19" applyFont="1" applyBorder="1" applyAlignment="1" applyProtection="1">
      <alignment horizontal="centerContinuous" vertical="center"/>
      <protection/>
    </xf>
    <xf numFmtId="0" fontId="9" fillId="0" borderId="1" xfId="19" applyFont="1" applyBorder="1" applyProtection="1">
      <alignment/>
      <protection/>
    </xf>
    <xf numFmtId="0" fontId="9" fillId="0" borderId="11" xfId="0" applyFont="1" applyBorder="1" applyAlignment="1">
      <alignment/>
    </xf>
    <xf numFmtId="0" fontId="9" fillId="0" borderId="2" xfId="0" applyFont="1" applyBorder="1" applyAlignment="1">
      <alignment/>
    </xf>
    <xf numFmtId="0" fontId="9" fillId="0" borderId="4" xfId="19" applyFont="1" applyBorder="1" applyProtection="1">
      <alignment/>
      <protection/>
    </xf>
    <xf numFmtId="0" fontId="0" fillId="0" borderId="5" xfId="0" applyBorder="1" applyAlignment="1">
      <alignment vertical="top" wrapText="1"/>
    </xf>
    <xf numFmtId="0" fontId="9" fillId="0" borderId="17" xfId="19" applyFont="1" applyBorder="1" applyProtection="1">
      <alignment/>
      <protection/>
    </xf>
    <xf numFmtId="0" fontId="0" fillId="0" borderId="18" xfId="0" applyBorder="1" applyAlignment="1">
      <alignment/>
    </xf>
    <xf numFmtId="0" fontId="0" fillId="0" borderId="19" xfId="0" applyBorder="1" applyAlignment="1">
      <alignment/>
    </xf>
    <xf numFmtId="0" fontId="0" fillId="0" borderId="29" xfId="0" applyBorder="1" applyAlignment="1">
      <alignment/>
    </xf>
    <xf numFmtId="0" fontId="0" fillId="0" borderId="30" xfId="0" applyBorder="1" applyAlignment="1">
      <alignment/>
    </xf>
    <xf numFmtId="0" fontId="0" fillId="0" borderId="0" xfId="0" applyFont="1" applyAlignment="1">
      <alignment/>
    </xf>
    <xf numFmtId="3" fontId="0" fillId="0" borderId="0" xfId="0" applyNumberFormat="1" applyFont="1" applyAlignment="1">
      <alignment/>
    </xf>
    <xf numFmtId="0" fontId="4" fillId="0" borderId="1" xfId="0" applyFont="1" applyBorder="1" applyAlignment="1">
      <alignment vertical="top" wrapText="1"/>
    </xf>
    <xf numFmtId="0" fontId="3" fillId="0" borderId="17" xfId="0" applyFont="1" applyBorder="1" applyAlignment="1">
      <alignment/>
    </xf>
    <xf numFmtId="0" fontId="4" fillId="0" borderId="19" xfId="0" applyFont="1" applyBorder="1" applyAlignment="1">
      <alignment horizontal="right"/>
    </xf>
    <xf numFmtId="3" fontId="4" fillId="0" borderId="16" xfId="0" applyNumberFormat="1" applyFont="1" applyBorder="1" applyAlignment="1">
      <alignment/>
    </xf>
    <xf numFmtId="3" fontId="0" fillId="0" borderId="0" xfId="0" applyNumberFormat="1" applyAlignment="1">
      <alignment/>
    </xf>
    <xf numFmtId="197" fontId="4" fillId="0" borderId="0" xfId="0" applyNumberFormat="1" applyFont="1" applyAlignment="1">
      <alignment/>
    </xf>
    <xf numFmtId="0" fontId="4" fillId="0" borderId="5" xfId="0" applyFont="1" applyBorder="1" applyAlignment="1">
      <alignment vertical="top"/>
    </xf>
    <xf numFmtId="0" fontId="0" fillId="0" borderId="5" xfId="0" applyBorder="1" applyAlignment="1">
      <alignment vertical="top"/>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1" xfId="0" applyFont="1" applyBorder="1" applyAlignment="1">
      <alignment/>
    </xf>
    <xf numFmtId="3" fontId="4" fillId="0" borderId="18" xfId="0" applyNumberFormat="1" applyFont="1" applyBorder="1" applyAlignment="1">
      <alignment/>
    </xf>
    <xf numFmtId="0" fontId="4" fillId="0" borderId="0" xfId="0" applyFont="1" applyBorder="1" applyAlignment="1">
      <alignment/>
    </xf>
    <xf numFmtId="0" fontId="3" fillId="0" borderId="6" xfId="0" applyFont="1" applyBorder="1" applyAlignment="1">
      <alignment horizontal="center"/>
    </xf>
    <xf numFmtId="0" fontId="4" fillId="0" borderId="5" xfId="0" applyFont="1" applyBorder="1" applyAlignment="1">
      <alignment/>
    </xf>
    <xf numFmtId="0" fontId="4" fillId="0" borderId="4" xfId="0" applyFont="1" applyBorder="1" applyAlignment="1">
      <alignment/>
    </xf>
    <xf numFmtId="0" fontId="4" fillId="0" borderId="0" xfId="0" applyFont="1" applyAlignment="1">
      <alignment vertical="top"/>
    </xf>
    <xf numFmtId="3" fontId="3" fillId="0" borderId="4" xfId="0" applyNumberFormat="1" applyFont="1" applyBorder="1" applyAlignment="1">
      <alignment/>
    </xf>
    <xf numFmtId="0" fontId="9" fillId="0" borderId="0"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xf>
    <xf numFmtId="0" fontId="4" fillId="0" borderId="5" xfId="0" applyFont="1" applyBorder="1" applyAlignment="1">
      <alignment vertical="top" wrapText="1"/>
    </xf>
    <xf numFmtId="0" fontId="4" fillId="0" borderId="4" xfId="0" applyFont="1" applyBorder="1" applyAlignment="1">
      <alignment horizontal="right"/>
    </xf>
    <xf numFmtId="0" fontId="4" fillId="0" borderId="5" xfId="0" applyFont="1" applyBorder="1" applyAlignment="1">
      <alignment horizontal="right"/>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xf>
    <xf numFmtId="0" fontId="4" fillId="0" borderId="10" xfId="0" applyFont="1" applyBorder="1" applyAlignment="1">
      <alignment vertical="top" wrapText="1"/>
    </xf>
    <xf numFmtId="0" fontId="3" fillId="0" borderId="8" xfId="0" applyFont="1" applyBorder="1" applyAlignment="1">
      <alignment horizontal="center"/>
    </xf>
    <xf numFmtId="0" fontId="3" fillId="0" borderId="10" xfId="0" applyFont="1" applyBorder="1" applyAlignment="1">
      <alignment horizontal="center"/>
    </xf>
    <xf numFmtId="0" fontId="0" fillId="0" borderId="5" xfId="0" applyBorder="1" applyAlignment="1">
      <alignment vertical="top" wrapText="1"/>
    </xf>
    <xf numFmtId="0" fontId="4" fillId="0" borderId="9" xfId="0" applyFont="1" applyBorder="1" applyAlignment="1">
      <alignment vertical="top"/>
    </xf>
    <xf numFmtId="0" fontId="3" fillId="0" borderId="0" xfId="0" applyFont="1" applyAlignment="1">
      <alignment horizontal="center"/>
    </xf>
    <xf numFmtId="0" fontId="4" fillId="0" borderId="1" xfId="0" applyFont="1" applyBorder="1" applyAlignment="1">
      <alignment vertical="top" wrapText="1"/>
    </xf>
    <xf numFmtId="0" fontId="4" fillId="0" borderId="11" xfId="0" applyFont="1" applyBorder="1" applyAlignment="1">
      <alignment vertical="top" wrapText="1"/>
    </xf>
    <xf numFmtId="0" fontId="4" fillId="0" borderId="2" xfId="0" applyFont="1" applyBorder="1" applyAlignment="1">
      <alignment vertical="top" wrapText="1"/>
    </xf>
    <xf numFmtId="0" fontId="3" fillId="0" borderId="9" xfId="0" applyFont="1" applyBorder="1" applyAlignment="1">
      <alignment horizontal="center"/>
    </xf>
  </cellXfs>
  <cellStyles count="7">
    <cellStyle name="Normal" xfId="0"/>
    <cellStyle name="Comma" xfId="15"/>
    <cellStyle name="Comma [0]" xfId="16"/>
    <cellStyle name="Currency" xfId="17"/>
    <cellStyle name="Currency [0]" xfId="18"/>
    <cellStyle name="Normal_indic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BALANZA DE PRODUCTOS SILVOAGROPECUARIOS</a:t>
            </a:r>
          </a:p>
        </c:rich>
      </c:tx>
      <c:layout/>
      <c:spPr>
        <a:noFill/>
        <a:ln>
          <a:noFill/>
        </a:ln>
      </c:spPr>
    </c:title>
    <c:view3D>
      <c:rotX val="15"/>
      <c:rotY val="20"/>
      <c:depthPercent val="100"/>
      <c:rAngAx val="1"/>
    </c:view3D>
    <c:plotArea>
      <c:layout>
        <c:manualLayout>
          <c:xMode val="edge"/>
          <c:yMode val="edge"/>
          <c:x val="0.01675"/>
          <c:y val="0.15"/>
          <c:w val="0.9665"/>
          <c:h val="0.74775"/>
        </c:manualLayout>
      </c:layout>
      <c:bar3DChart>
        <c:barDir val="col"/>
        <c:grouping val="clustered"/>
        <c:varyColors val="0"/>
        <c:ser>
          <c:idx val="0"/>
          <c:order val="0"/>
          <c:tx>
            <c:strRef>
              <c:f>Balanza!$H$10</c:f>
              <c:strCache>
                <c:ptCount val="1"/>
                <c:pt idx="0">
                  <c:v>Exportaciones</c:v>
                </c:pt>
              </c:strCache>
            </c:strRef>
          </c:tx>
          <c:spPr>
            <a:pattFill prst="dkDnDiag">
              <a:fgClr>
                <a:srgbClr val="C0C0C0"/>
              </a:fgClr>
              <a:bgClr>
                <a:srgbClr val="C0C0C0"/>
              </a:bgClr>
            </a:pattFill>
          </c:spPr>
          <c:invertIfNegative val="0"/>
          <c:extLst>
            <c:ext xmlns:c14="http://schemas.microsoft.com/office/drawing/2007/8/2/chart" uri="{6F2FDCE9-48DA-4B69-8628-5D25D57E5C99}">
              <c14:invertSolidFillFmt>
                <c14:spPr>
                  <a:solidFill>
                    <a:srgbClr val="C0C0C0"/>
                  </a:solidFill>
                </c14:spPr>
              </c14:invertSolidFillFmt>
            </c:ext>
          </c:extLst>
          <c:cat>
            <c:strRef>
              <c:f>Balanza!$I$9:$K$9</c:f>
              <c:strCache>
                <c:ptCount val="3"/>
                <c:pt idx="0">
                  <c:v>2003</c:v>
                </c:pt>
                <c:pt idx="1">
                  <c:v>Ene-Mar' 03</c:v>
                </c:pt>
                <c:pt idx="2">
                  <c:v>Ene - Mar' 04</c:v>
                </c:pt>
              </c:strCache>
            </c:strRef>
          </c:cat>
          <c:val>
            <c:numRef>
              <c:f>Balanza!$I$10:$K$10</c:f>
              <c:numCache>
                <c:ptCount val="3"/>
                <c:pt idx="0">
                  <c:v>5857.54</c:v>
                </c:pt>
                <c:pt idx="1">
                  <c:v>1661.948</c:v>
                </c:pt>
                <c:pt idx="2">
                  <c:v>1835.724</c:v>
                </c:pt>
              </c:numCache>
            </c:numRef>
          </c:val>
          <c:shape val="box"/>
        </c:ser>
        <c:ser>
          <c:idx val="1"/>
          <c:order val="1"/>
          <c:tx>
            <c:strRef>
              <c:f>Balanza!$H$11</c:f>
              <c:strCache>
                <c:ptCount val="1"/>
                <c:pt idx="0">
                  <c:v>Importaciones</c:v>
                </c:pt>
              </c:strCache>
            </c:strRef>
          </c:tx>
          <c:spPr>
            <a:pattFill prst="smGrid">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Balanza!$I$9:$K$9</c:f>
              <c:strCache>
                <c:ptCount val="3"/>
                <c:pt idx="0">
                  <c:v>2003</c:v>
                </c:pt>
                <c:pt idx="1">
                  <c:v>Ene-Mar' 03</c:v>
                </c:pt>
                <c:pt idx="2">
                  <c:v>Ene - Mar' 04</c:v>
                </c:pt>
              </c:strCache>
            </c:strRef>
          </c:cat>
          <c:val>
            <c:numRef>
              <c:f>Balanza!$I$11:$K$11</c:f>
              <c:numCache>
                <c:ptCount val="3"/>
                <c:pt idx="0">
                  <c:v>1397.294</c:v>
                </c:pt>
                <c:pt idx="1">
                  <c:v>324.834</c:v>
                </c:pt>
                <c:pt idx="2">
                  <c:v>378.458</c:v>
                </c:pt>
              </c:numCache>
            </c:numRef>
          </c:val>
          <c:shape val="box"/>
        </c:ser>
        <c:ser>
          <c:idx val="2"/>
          <c:order val="2"/>
          <c:tx>
            <c:strRef>
              <c:f>Balanza!$H$12</c:f>
              <c:strCache>
                <c:ptCount val="1"/>
                <c:pt idx="0">
                  <c:v>Saldo</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Balanza!$I$9:$K$9</c:f>
              <c:strCache>
                <c:ptCount val="3"/>
                <c:pt idx="0">
                  <c:v>2003</c:v>
                </c:pt>
                <c:pt idx="1">
                  <c:v>Ene-Mar' 03</c:v>
                </c:pt>
                <c:pt idx="2">
                  <c:v>Ene - Mar' 04</c:v>
                </c:pt>
              </c:strCache>
            </c:strRef>
          </c:cat>
          <c:val>
            <c:numRef>
              <c:f>Balanza!$I$12:$K$12</c:f>
              <c:numCache>
                <c:ptCount val="3"/>
                <c:pt idx="0">
                  <c:v>4460.247</c:v>
                </c:pt>
                <c:pt idx="1">
                  <c:v>1337.115</c:v>
                </c:pt>
                <c:pt idx="2">
                  <c:v>1457.265</c:v>
                </c:pt>
              </c:numCache>
            </c:numRef>
          </c:val>
          <c:shape val="box"/>
        </c:ser>
        <c:shape val="box"/>
        <c:axId val="16000697"/>
        <c:axId val="9788546"/>
      </c:bar3DChart>
      <c:catAx>
        <c:axId val="16000697"/>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9788546"/>
        <c:crosses val="autoZero"/>
        <c:auto val="0"/>
        <c:lblOffset val="100"/>
        <c:noMultiLvlLbl val="0"/>
      </c:catAx>
      <c:valAx>
        <c:axId val="9788546"/>
        <c:scaling>
          <c:orientation val="minMax"/>
          <c:max val="5000"/>
        </c:scaling>
        <c:axPos val="l"/>
        <c:title>
          <c:tx>
            <c:rich>
              <a:bodyPr vert="horz" rot="-5400000" anchor="ctr"/>
              <a:lstStyle/>
              <a:p>
                <a:pPr algn="ctr">
                  <a:defRPr/>
                </a:pPr>
                <a:r>
                  <a:rPr lang="en-US" cap="none" sz="1000" b="0" i="0" u="none" baseline="0">
                    <a:latin typeface="Arial"/>
                    <a:ea typeface="Arial"/>
                    <a:cs typeface="Arial"/>
                  </a:rPr>
                  <a:t>Millones US$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000697"/>
        <c:crossesAt val="1"/>
        <c:crossBetween val="between"/>
        <c:dispUnits/>
        <c:majorUnit val="1000"/>
      </c:valAx>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EXPORTACIONES POR CLASE
PARTICIPACION ENERO-MARZO 2004</a:t>
            </a:r>
          </a:p>
        </c:rich>
      </c:tx>
      <c:layout>
        <c:manualLayout>
          <c:xMode val="factor"/>
          <c:yMode val="factor"/>
          <c:x val="0.00375"/>
          <c:y val="-0.0045"/>
        </c:manualLayout>
      </c:layout>
      <c:spPr>
        <a:noFill/>
        <a:ln>
          <a:noFill/>
        </a:ln>
      </c:spPr>
    </c:title>
    <c:view3D>
      <c:rotX val="15"/>
      <c:hPercent val="100"/>
      <c:rotY val="0"/>
      <c:depthPercent val="100"/>
      <c:rAngAx val="1"/>
    </c:view3D>
    <c:plotArea>
      <c:layout>
        <c:manualLayout>
          <c:xMode val="edge"/>
          <c:yMode val="edge"/>
          <c:x val="0.23625"/>
          <c:y val="0.36425"/>
          <c:w val="0.52975"/>
          <c:h val="0.366"/>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kDnDiag">
                <a:fgClr>
                  <a:srgbClr val="FFFFFF"/>
                </a:fgClr>
                <a:bgClr>
                  <a:srgbClr val="333333"/>
                </a:bgClr>
              </a:pattFill>
            </c:spPr>
          </c:dPt>
          <c:dPt>
            <c:idx val="1"/>
            <c:spPr>
              <a:solidFill>
                <a:srgbClr val="FF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Balanza!$I$63:$I$64</c:f>
              <c:strCache>
                <c:ptCount val="2"/>
                <c:pt idx="0">
                  <c:v>Primarias</c:v>
                </c:pt>
                <c:pt idx="1">
                  <c:v>industrales</c:v>
                </c:pt>
              </c:strCache>
            </c:strRef>
          </c:cat>
          <c:val>
            <c:numRef>
              <c:f>Balanza!$J$63:$J$64</c:f>
              <c:numCache>
                <c:ptCount val="2"/>
                <c:pt idx="0">
                  <c:v>803.214</c:v>
                </c:pt>
                <c:pt idx="1">
                  <c:v>1032.509</c:v>
                </c:pt>
              </c:numCache>
            </c:numRef>
          </c:val>
        </c:ser>
      </c:pie3DChart>
      <c:spPr>
        <a:noFill/>
        <a:ln>
          <a:noFill/>
        </a:ln>
      </c:spPr>
    </c:plotArea>
    <c:legend>
      <c:legendPos val="b"/>
      <c:layout>
        <c:manualLayout>
          <c:xMode val="edge"/>
          <c:yMode val="edge"/>
          <c:x val="0.2695"/>
          <c:y val="0.91975"/>
        </c:manualLayout>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EXPORTACIONES POR SUBSECTOR
PARTICIPACION ENERO-MARZO 2004</a:t>
            </a:r>
          </a:p>
        </c:rich>
      </c:tx>
      <c:layout>
        <c:manualLayout>
          <c:xMode val="factor"/>
          <c:yMode val="factor"/>
          <c:x val="-0.0105"/>
          <c:y val="0"/>
        </c:manualLayout>
      </c:layout>
      <c:spPr>
        <a:noFill/>
        <a:ln>
          <a:noFill/>
        </a:ln>
      </c:spPr>
    </c:title>
    <c:view3D>
      <c:rotX val="15"/>
      <c:hPercent val="100"/>
      <c:rotY val="0"/>
      <c:depthPercent val="100"/>
      <c:rAngAx val="1"/>
    </c:view3D>
    <c:plotArea>
      <c:layout>
        <c:manualLayout>
          <c:xMode val="edge"/>
          <c:yMode val="edge"/>
          <c:x val="0.2325"/>
          <c:y val="0.27375"/>
          <c:w val="0.5305"/>
          <c:h val="0.431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333333"/>
              </a:solidFill>
            </c:spPr>
          </c:dPt>
          <c:dPt>
            <c:idx val="2"/>
            <c:spPr>
              <a:pattFill prst="dkDnDiag">
                <a:fgClr>
                  <a:srgbClr val="000000"/>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Balanza!$I$68:$I$70</c:f>
              <c:strCache>
                <c:ptCount val="3"/>
                <c:pt idx="0">
                  <c:v>Agrícolas</c:v>
                </c:pt>
                <c:pt idx="1">
                  <c:v>Pecuarias</c:v>
                </c:pt>
                <c:pt idx="2">
                  <c:v>Forestales</c:v>
                </c:pt>
              </c:strCache>
            </c:strRef>
          </c:cat>
          <c:val>
            <c:numRef>
              <c:f>Balanza!$J$68:$J$70</c:f>
              <c:numCache>
                <c:ptCount val="3"/>
                <c:pt idx="0">
                  <c:v>1066.799</c:v>
                </c:pt>
                <c:pt idx="1">
                  <c:v>118.733</c:v>
                </c:pt>
                <c:pt idx="2">
                  <c:v>650.192</c:v>
                </c:pt>
              </c:numCache>
            </c:numRef>
          </c:val>
        </c:ser>
      </c:pie3DChart>
      <c:spPr>
        <a:noFill/>
        <a:ln>
          <a:noFill/>
        </a:ln>
      </c:spPr>
    </c:plotArea>
    <c:legend>
      <c:legendPos val="b"/>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EXPORTACIONES POR ZONA ECONOMICA
PARTICIPACION ENERO-MARZO 2004</a:t>
            </a:r>
          </a:p>
        </c:rich>
      </c:tx>
      <c:layout>
        <c:manualLayout>
          <c:xMode val="factor"/>
          <c:yMode val="factor"/>
          <c:x val="0.00675"/>
          <c:y val="-0.01525"/>
        </c:manualLayout>
      </c:layout>
      <c:spPr>
        <a:noFill/>
        <a:ln>
          <a:noFill/>
        </a:ln>
      </c:spPr>
    </c:title>
    <c:view3D>
      <c:rotX val="15"/>
      <c:hPercent val="100"/>
      <c:rotY val="0"/>
      <c:depthPercent val="100"/>
      <c:rAngAx val="1"/>
    </c:view3D>
    <c:plotArea>
      <c:layout>
        <c:manualLayout>
          <c:xMode val="edge"/>
          <c:yMode val="edge"/>
          <c:x val="0.2035"/>
          <c:y val="0.16025"/>
          <c:w val="0.589"/>
          <c:h val="0.50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kUpDiag">
                <a:fgClr>
                  <a:srgbClr val="333333"/>
                </a:fgClr>
                <a:bgClr>
                  <a:srgbClr val="FFFFFF"/>
                </a:bgClr>
              </a:pattFill>
            </c:spPr>
          </c:dPt>
          <c:dPt>
            <c:idx val="1"/>
            <c:spPr>
              <a:solidFill>
                <a:srgbClr val="333333"/>
              </a:solidFill>
            </c:spPr>
          </c:dPt>
          <c:dPt>
            <c:idx val="2"/>
            <c:spPr>
              <a:solidFill>
                <a:srgbClr val="FF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Balanza!$I$117:$I$119</c:f>
              <c:strCache>
                <c:ptCount val="3"/>
                <c:pt idx="0">
                  <c:v>UE (CEE)</c:v>
                </c:pt>
                <c:pt idx="1">
                  <c:v>MERCOSUR</c:v>
                </c:pt>
                <c:pt idx="2">
                  <c:v>NAFTA</c:v>
                </c:pt>
              </c:strCache>
            </c:strRef>
          </c:cat>
          <c:val>
            <c:numRef>
              <c:f>Balanza!$J$117:$J$119</c:f>
              <c:numCache>
                <c:ptCount val="3"/>
                <c:pt idx="0">
                  <c:v>462068</c:v>
                </c:pt>
                <c:pt idx="1">
                  <c:v>44162</c:v>
                </c:pt>
                <c:pt idx="2">
                  <c:v>782140</c:v>
                </c:pt>
              </c:numCache>
            </c:numRef>
          </c:val>
        </c:ser>
      </c:pie3DChart>
      <c:spPr>
        <a:noFill/>
        <a:ln>
          <a:noFill/>
        </a:ln>
      </c:spPr>
    </c:plotArea>
    <c:legend>
      <c:legendPos val="b"/>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2175"/>
          <c:y val="0.19775"/>
          <c:w val="0.55675"/>
          <c:h val="0.508"/>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kDnDiag">
                <a:fgClr>
                  <a:srgbClr val="333333"/>
                </a:fgClr>
                <a:bgClr>
                  <a:srgbClr val="FFFFFF"/>
                </a:bgClr>
              </a:pattFill>
            </c:spPr>
          </c:dPt>
          <c:dPt>
            <c:idx val="1"/>
            <c:spPr>
              <a:solidFill>
                <a:srgbClr val="333333"/>
              </a:solidFill>
            </c:spPr>
          </c:dPt>
          <c:dPt>
            <c:idx val="2"/>
            <c:spPr>
              <a:solidFill>
                <a:srgbClr val="FF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Balanza!$I$122:$I$124</c:f>
              <c:strCache>
                <c:ptCount val="3"/>
                <c:pt idx="0">
                  <c:v>UE (CEE)</c:v>
                </c:pt>
                <c:pt idx="1">
                  <c:v>MERCOSUR</c:v>
                </c:pt>
                <c:pt idx="2">
                  <c:v>NAFTA</c:v>
                </c:pt>
              </c:strCache>
            </c:strRef>
          </c:cat>
          <c:val>
            <c:numRef>
              <c:f>Balanza!$J$122:$J$124</c:f>
              <c:numCache>
                <c:ptCount val="3"/>
                <c:pt idx="0">
                  <c:v>35576</c:v>
                </c:pt>
                <c:pt idx="1">
                  <c:v>249227</c:v>
                </c:pt>
                <c:pt idx="2">
                  <c:v>41029</c:v>
                </c:pt>
              </c:numCache>
            </c:numRef>
          </c:val>
        </c:ser>
      </c:pie3DChart>
      <c:spPr>
        <a:noFill/>
        <a:ln>
          <a:noFill/>
        </a:ln>
      </c:spPr>
    </c:plotArea>
    <c:legend>
      <c:legendPos val="b"/>
      <c:layout>
        <c:manualLayout>
          <c:xMode val="edge"/>
          <c:yMode val="edge"/>
          <c:x val="0.17525"/>
          <c:y val="0.89375"/>
        </c:manualLayout>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2371725</xdr:colOff>
      <xdr:row>20</xdr:row>
      <xdr:rowOff>0</xdr:rowOff>
    </xdr:from>
    <xdr:to>
      <xdr:col>0</xdr:col>
      <xdr:colOff>4171950</xdr:colOff>
      <xdr:row>24</xdr:row>
      <xdr:rowOff>285750</xdr:rowOff>
    </xdr:to>
    <xdr:pic>
      <xdr:nvPicPr>
        <xdr:cNvPr id="1" name="Picture 2"/>
        <xdr:cNvPicPr preferRelativeResize="1">
          <a:picLocks noChangeAspect="1"/>
        </xdr:cNvPicPr>
      </xdr:nvPicPr>
      <xdr:blipFill>
        <a:blip r:embed="rId1"/>
        <a:stretch>
          <a:fillRect/>
        </a:stretch>
      </xdr:blipFill>
      <xdr:spPr>
        <a:xfrm>
          <a:off x="2371725" y="6286500"/>
          <a:ext cx="1800225" cy="154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0.0195</cdr:x>
      <cdr:y>0.11225</cdr:y>
    </cdr:from>
    <cdr:to>
      <cdr:x>0.0195</cdr:x>
      <cdr:y>0.11225</cdr:y>
    </cdr:to>
    <cdr:sp>
      <cdr:nvSpPr>
        <cdr:cNvPr id="1" name="Texto 1"/>
        <cdr:cNvSpPr txBox="1">
          <a:spLocks noChangeArrowheads="1"/>
        </cdr:cNvSpPr>
      </cdr:nvSpPr>
      <cdr:spPr>
        <a:xfrm>
          <a:off x="47625" y="257175"/>
          <a:ext cx="0" cy="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PARTICIPACION ENERO - DICIEMBRE 1999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0.09575</cdr:y>
    </cdr:from>
    <cdr:to>
      <cdr:x>0.02575</cdr:x>
      <cdr:y>0.09575</cdr:y>
    </cdr:to>
    <cdr:sp>
      <cdr:nvSpPr>
        <cdr:cNvPr id="1" name="Texto 1"/>
        <cdr:cNvSpPr txBox="1">
          <a:spLocks noChangeArrowheads="1"/>
        </cdr:cNvSpPr>
      </cdr:nvSpPr>
      <cdr:spPr>
        <a:xfrm>
          <a:off x="66675" y="219075"/>
          <a:ext cx="0" cy="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PARTICIPACION ENERO - DICIEMBRE 1999</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0.0845</cdr:y>
    </cdr:from>
    <cdr:to>
      <cdr:x>0</cdr:x>
      <cdr:y>0.0845</cdr:y>
    </cdr:to>
    <cdr:sp>
      <cdr:nvSpPr>
        <cdr:cNvPr id="1" name="Texto 1"/>
        <cdr:cNvSpPr txBox="1">
          <a:spLocks noChangeArrowheads="1"/>
        </cdr:cNvSpPr>
      </cdr:nvSpPr>
      <cdr:spPr>
        <a:xfrm>
          <a:off x="0" y="180975"/>
          <a:ext cx="0" cy="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PARTICIPACION ENERO - DICIEMBRE 1999</a:t>
          </a:r>
        </a:p>
      </cdr:txBody>
    </cdr:sp>
  </cdr:relSizeAnchor>
  <cdr:relSizeAnchor xmlns:cdr="http://schemas.openxmlformats.org/drawingml/2006/chartDrawing">
    <cdr:from>
      <cdr:x>0.0185</cdr:x>
      <cdr:y>0</cdr:y>
    </cdr:from>
    <cdr:to>
      <cdr:x>0.0185</cdr:x>
      <cdr:y>0</cdr:y>
    </cdr:to>
    <cdr:sp>
      <cdr:nvSpPr>
        <cdr:cNvPr id="2" name="Texto 2"/>
        <cdr:cNvSpPr txBox="1">
          <a:spLocks noChangeArrowheads="1"/>
        </cdr:cNvSpPr>
      </cdr:nvSpPr>
      <cdr:spPr>
        <a:xfrm>
          <a:off x="47625" y="0"/>
          <a:ext cx="0" cy="0"/>
        </a:xfrm>
        <a:prstGeom prst="rect">
          <a:avLst/>
        </a:prstGeom>
        <a:noFill/>
        <a:ln w="1" cmpd="sng">
          <a:noFill/>
        </a:ln>
      </cdr:spPr>
      <cdr:txBody>
        <a:bodyPr vertOverflow="clip" wrap="square" anchor="ctr"/>
        <a:p>
          <a:pPr algn="ctr">
            <a:defRPr/>
          </a:pPr>
          <a:r>
            <a:rPr lang="en-US" cap="none" sz="850" b="1" i="0" u="none" baseline="0">
              <a:latin typeface="Arial"/>
              <a:ea typeface="Arial"/>
              <a:cs typeface="Arial"/>
            </a:rPr>
            <a:t>EXPORTACIONES POR ZONA ECONOMICA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0.0795</cdr:x>
      <cdr:y>0.006</cdr:y>
    </cdr:from>
    <cdr:to>
      <cdr:x>0.89575</cdr:x>
      <cdr:y>0.08675</cdr:y>
    </cdr:to>
    <cdr:sp>
      <cdr:nvSpPr>
        <cdr:cNvPr id="1" name="Texto 1"/>
        <cdr:cNvSpPr txBox="1">
          <a:spLocks noChangeArrowheads="1"/>
        </cdr:cNvSpPr>
      </cdr:nvSpPr>
      <cdr:spPr>
        <a:xfrm>
          <a:off x="209550" y="9525"/>
          <a:ext cx="2200275" cy="1809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cdr:x>
      <cdr:y>0.117</cdr:y>
    </cdr:from>
    <cdr:to>
      <cdr:x>0</cdr:x>
      <cdr:y>0.117</cdr:y>
    </cdr:to>
    <cdr:sp>
      <cdr:nvSpPr>
        <cdr:cNvPr id="2" name="Texto 2"/>
        <cdr:cNvSpPr txBox="1">
          <a:spLocks noChangeArrowheads="1"/>
        </cdr:cNvSpPr>
      </cdr:nvSpPr>
      <cdr:spPr>
        <a:xfrm>
          <a:off x="0" y="257175"/>
          <a:ext cx="0" cy="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cdr:x>
      <cdr:y>0</cdr:y>
    </cdr:to>
    <cdr:sp>
      <cdr:nvSpPr>
        <cdr:cNvPr id="3" name="TextBox 3"/>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0.0255</cdr:x>
      <cdr:y>0.03525</cdr:y>
    </cdr:from>
    <cdr:to>
      <cdr:x>0.95125</cdr:x>
      <cdr:y>0.17575</cdr:y>
    </cdr:to>
    <cdr:sp>
      <cdr:nvSpPr>
        <cdr:cNvPr id="4" name="TextBox 4"/>
        <cdr:cNvSpPr txBox="1">
          <a:spLocks noChangeArrowheads="1"/>
        </cdr:cNvSpPr>
      </cdr:nvSpPr>
      <cdr:spPr>
        <a:xfrm>
          <a:off x="66675" y="76200"/>
          <a:ext cx="2495550" cy="314325"/>
        </a:xfrm>
        <a:prstGeom prst="rect">
          <a:avLst/>
        </a:prstGeom>
        <a:noFill/>
        <a:ln w="1" cmpd="sng">
          <a:noFill/>
        </a:ln>
      </cdr:spPr>
      <cdr:txBody>
        <a:bodyPr vertOverflow="clip" wrap="square" anchor="ctr"/>
        <a:p>
          <a:pPr algn="ctr">
            <a:defRPr/>
          </a:pPr>
          <a:r>
            <a:rPr lang="en-US" cap="none" sz="850" b="1" i="0" u="none" baseline="0">
              <a:latin typeface="Arial"/>
              <a:ea typeface="Arial"/>
              <a:cs typeface="Arial"/>
            </a:rPr>
            <a:t>IMPORTACIONES POR ZONO ECONOMICA
PARTICIPACION ENERO-MARZO 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26</xdr:row>
      <xdr:rowOff>9525</xdr:rowOff>
    </xdr:from>
    <xdr:to>
      <xdr:col>5</xdr:col>
      <xdr:colOff>590550</xdr:colOff>
      <xdr:row>47</xdr:row>
      <xdr:rowOff>152400</xdr:rowOff>
    </xdr:to>
    <xdr:graphicFrame>
      <xdr:nvGraphicFramePr>
        <xdr:cNvPr id="1" name="Chart 1"/>
        <xdr:cNvGraphicFramePr/>
      </xdr:nvGraphicFramePr>
      <xdr:xfrm>
        <a:off x="95250" y="4143375"/>
        <a:ext cx="5762625" cy="3343275"/>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86</xdr:row>
      <xdr:rowOff>38100</xdr:rowOff>
    </xdr:from>
    <xdr:to>
      <xdr:col>2</xdr:col>
      <xdr:colOff>647700</xdr:colOff>
      <xdr:row>101</xdr:row>
      <xdr:rowOff>95250</xdr:rowOff>
    </xdr:to>
    <xdr:graphicFrame>
      <xdr:nvGraphicFramePr>
        <xdr:cNvPr id="2" name="Chart 2"/>
        <xdr:cNvGraphicFramePr/>
      </xdr:nvGraphicFramePr>
      <xdr:xfrm>
        <a:off x="200025" y="13468350"/>
        <a:ext cx="2771775" cy="2343150"/>
      </xdr:xfrm>
      <a:graphic>
        <a:graphicData uri="http://schemas.openxmlformats.org/drawingml/2006/chart">
          <c:chart xmlns:c="http://schemas.openxmlformats.org/drawingml/2006/chart" r:id="rId2"/>
        </a:graphicData>
      </a:graphic>
    </xdr:graphicFrame>
    <xdr:clientData/>
  </xdr:twoCellAnchor>
  <xdr:twoCellAnchor>
    <xdr:from>
      <xdr:col>2</xdr:col>
      <xdr:colOff>819150</xdr:colOff>
      <xdr:row>86</xdr:row>
      <xdr:rowOff>66675</xdr:rowOff>
    </xdr:from>
    <xdr:to>
      <xdr:col>5</xdr:col>
      <xdr:colOff>666750</xdr:colOff>
      <xdr:row>101</xdr:row>
      <xdr:rowOff>104775</xdr:rowOff>
    </xdr:to>
    <xdr:graphicFrame>
      <xdr:nvGraphicFramePr>
        <xdr:cNvPr id="3" name="Chart 3"/>
        <xdr:cNvGraphicFramePr/>
      </xdr:nvGraphicFramePr>
      <xdr:xfrm>
        <a:off x="3143250" y="13496925"/>
        <a:ext cx="2790825" cy="23241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142</xdr:row>
      <xdr:rowOff>66675</xdr:rowOff>
    </xdr:from>
    <xdr:to>
      <xdr:col>2</xdr:col>
      <xdr:colOff>542925</xdr:colOff>
      <xdr:row>156</xdr:row>
      <xdr:rowOff>104775</xdr:rowOff>
    </xdr:to>
    <xdr:graphicFrame>
      <xdr:nvGraphicFramePr>
        <xdr:cNvPr id="4" name="Chart 4"/>
        <xdr:cNvGraphicFramePr/>
      </xdr:nvGraphicFramePr>
      <xdr:xfrm>
        <a:off x="0" y="22183725"/>
        <a:ext cx="2867025" cy="2171700"/>
      </xdr:xfrm>
      <a:graphic>
        <a:graphicData uri="http://schemas.openxmlformats.org/drawingml/2006/chart">
          <c:chart xmlns:c="http://schemas.openxmlformats.org/drawingml/2006/chart" r:id="rId4"/>
        </a:graphicData>
      </a:graphic>
    </xdr:graphicFrame>
    <xdr:clientData/>
  </xdr:twoCellAnchor>
  <xdr:twoCellAnchor>
    <xdr:from>
      <xdr:col>2</xdr:col>
      <xdr:colOff>600075</xdr:colOff>
      <xdr:row>142</xdr:row>
      <xdr:rowOff>57150</xdr:rowOff>
    </xdr:from>
    <xdr:to>
      <xdr:col>5</xdr:col>
      <xdr:colOff>352425</xdr:colOff>
      <xdr:row>157</xdr:row>
      <xdr:rowOff>9525</xdr:rowOff>
    </xdr:to>
    <xdr:graphicFrame>
      <xdr:nvGraphicFramePr>
        <xdr:cNvPr id="5" name="Chart 5"/>
        <xdr:cNvGraphicFramePr/>
      </xdr:nvGraphicFramePr>
      <xdr:xfrm>
        <a:off x="2924175" y="22174200"/>
        <a:ext cx="2695575" cy="22383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81"/>
  <sheetViews>
    <sheetView tabSelected="1" workbookViewId="0" topLeftCell="A1">
      <selection activeCell="A1" sqref="A1"/>
    </sheetView>
  </sheetViews>
  <sheetFormatPr defaultColWidth="11.421875" defaultRowHeight="12.75"/>
  <cols>
    <col min="1" max="1" width="99.28125" style="0" customWidth="1"/>
  </cols>
  <sheetData>
    <row r="1" ht="24.75" customHeight="1" thickTop="1">
      <c r="A1" s="71"/>
    </row>
    <row r="2" ht="24.75" customHeight="1">
      <c r="A2" s="72"/>
    </row>
    <row r="3" ht="24.75" customHeight="1">
      <c r="A3" s="73" t="s">
        <v>263</v>
      </c>
    </row>
    <row r="4" ht="24.75" customHeight="1">
      <c r="A4" s="73" t="s">
        <v>264</v>
      </c>
    </row>
    <row r="5" ht="24.75" customHeight="1">
      <c r="A5" s="73"/>
    </row>
    <row r="6" ht="24.75" customHeight="1">
      <c r="A6" s="73"/>
    </row>
    <row r="7" ht="24.75" customHeight="1">
      <c r="A7" s="73"/>
    </row>
    <row r="8" ht="24.75" customHeight="1">
      <c r="A8" s="73"/>
    </row>
    <row r="9" ht="24.75" customHeight="1">
      <c r="A9" s="73" t="s">
        <v>383</v>
      </c>
    </row>
    <row r="10" ht="24.75" customHeight="1">
      <c r="A10" s="73"/>
    </row>
    <row r="11" ht="24.75" customHeight="1">
      <c r="A11" s="73"/>
    </row>
    <row r="12" ht="24.75" customHeight="1">
      <c r="A12" s="73"/>
    </row>
    <row r="13" ht="24.75" customHeight="1">
      <c r="A13" s="73"/>
    </row>
    <row r="14" ht="24.75" customHeight="1">
      <c r="A14" s="73" t="s">
        <v>384</v>
      </c>
    </row>
    <row r="15" ht="24.75" customHeight="1">
      <c r="A15" s="73"/>
    </row>
    <row r="16" ht="24.75" customHeight="1">
      <c r="A16" s="73"/>
    </row>
    <row r="17" ht="24.75" customHeight="1">
      <c r="A17" s="73"/>
    </row>
    <row r="18" ht="24.75" customHeight="1">
      <c r="A18" s="73"/>
    </row>
    <row r="19" ht="24.75" customHeight="1">
      <c r="A19" s="73"/>
    </row>
    <row r="20" ht="24.75" customHeight="1">
      <c r="A20" s="73"/>
    </row>
    <row r="21" ht="24.75" customHeight="1">
      <c r="A21" s="73"/>
    </row>
    <row r="22" ht="24.75" customHeight="1">
      <c r="A22" s="73"/>
    </row>
    <row r="23" ht="24.75" customHeight="1">
      <c r="A23" s="73"/>
    </row>
    <row r="24" ht="24.75" customHeight="1">
      <c r="A24" s="73"/>
    </row>
    <row r="25" ht="24.75" customHeight="1">
      <c r="A25" s="73"/>
    </row>
    <row r="26" ht="24.75" customHeight="1">
      <c r="A26" s="73"/>
    </row>
    <row r="27" ht="24.75" customHeight="1">
      <c r="A27" s="73"/>
    </row>
    <row r="28" ht="24.75" customHeight="1">
      <c r="A28" s="114" t="s">
        <v>385</v>
      </c>
    </row>
    <row r="29" ht="24.75" customHeight="1">
      <c r="A29" s="74"/>
    </row>
    <row r="30" ht="24.75" customHeight="1" thickBot="1">
      <c r="A30" s="75"/>
    </row>
    <row r="31" ht="13.5" thickTop="1"/>
    <row r="36" ht="15.75">
      <c r="A36" s="76" t="s">
        <v>265</v>
      </c>
    </row>
    <row r="37" ht="15.75">
      <c r="A37" s="76" t="s">
        <v>386</v>
      </c>
    </row>
    <row r="38" ht="15.75">
      <c r="A38" s="76" t="s">
        <v>383</v>
      </c>
    </row>
    <row r="42" ht="12.75">
      <c r="A42" s="77" t="s">
        <v>266</v>
      </c>
    </row>
    <row r="43" ht="12.75">
      <c r="A43" s="77" t="s">
        <v>367</v>
      </c>
    </row>
    <row r="44" ht="12.75">
      <c r="A44" s="77"/>
    </row>
    <row r="45" ht="12.75">
      <c r="A45" s="77"/>
    </row>
    <row r="46" ht="12.75">
      <c r="A46" s="77"/>
    </row>
    <row r="47" ht="12.75">
      <c r="A47" s="77"/>
    </row>
    <row r="48" ht="12.75">
      <c r="A48" s="77" t="s">
        <v>267</v>
      </c>
    </row>
    <row r="49" ht="12.75">
      <c r="A49" s="77" t="s">
        <v>268</v>
      </c>
    </row>
    <row r="50" ht="12.75">
      <c r="A50" s="77"/>
    </row>
    <row r="51" ht="12.75">
      <c r="A51" s="77"/>
    </row>
    <row r="52" ht="12.75">
      <c r="A52" s="77" t="s">
        <v>269</v>
      </c>
    </row>
    <row r="53" ht="12.75">
      <c r="A53" s="77" t="s">
        <v>270</v>
      </c>
    </row>
    <row r="54" ht="12.75">
      <c r="A54" s="77"/>
    </row>
    <row r="55" ht="12.75">
      <c r="A55" s="77"/>
    </row>
    <row r="56" ht="12.75">
      <c r="A56" s="77"/>
    </row>
    <row r="57" ht="12.75">
      <c r="A57" s="77"/>
    </row>
    <row r="58" ht="12.75">
      <c r="A58" s="77"/>
    </row>
    <row r="59" ht="12.75">
      <c r="A59" s="77"/>
    </row>
    <row r="60" ht="12.75">
      <c r="A60" s="77" t="s">
        <v>387</v>
      </c>
    </row>
    <row r="61" ht="12.75">
      <c r="A61" s="77"/>
    </row>
    <row r="62" ht="12.75">
      <c r="A62" s="77" t="s">
        <v>271</v>
      </c>
    </row>
    <row r="63" ht="12.75">
      <c r="A63" s="77" t="s">
        <v>272</v>
      </c>
    </row>
    <row r="64" ht="12.75">
      <c r="A64" s="77" t="s">
        <v>273</v>
      </c>
    </row>
    <row r="65" ht="12.75">
      <c r="A65" s="77" t="s">
        <v>364</v>
      </c>
    </row>
    <row r="66" ht="12.75">
      <c r="A66" s="77"/>
    </row>
    <row r="67" ht="12.75">
      <c r="A67" s="77" t="s">
        <v>274</v>
      </c>
    </row>
    <row r="68" ht="12.75">
      <c r="A68" s="77" t="s">
        <v>275</v>
      </c>
    </row>
    <row r="72" ht="12.75">
      <c r="A72" s="126"/>
    </row>
    <row r="79" ht="12.75">
      <c r="A79" s="77"/>
    </row>
    <row r="80" ht="12.75">
      <c r="A80" s="77" t="s">
        <v>276</v>
      </c>
    </row>
    <row r="81" ht="12.75">
      <c r="A81" s="77" t="s">
        <v>291</v>
      </c>
    </row>
  </sheetData>
  <printOptions horizontalCentered="1" verticalCentered="1"/>
  <pageMargins left="0.7874015748031497" right="0.7874015748031497" top="0.7874015748031497" bottom="0.7874015748031497" header="0" footer="0"/>
  <pageSetup horizontalDpi="300" verticalDpi="300" orientation="portrait" scale="93" r:id="rId2"/>
  <rowBreaks count="1" manualBreakCount="1">
    <brk id="30" max="0" man="1"/>
  </rowBreaks>
  <drawing r:id="rId1"/>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11.421875" defaultRowHeight="12.75"/>
  <cols>
    <col min="1" max="1" width="4.00390625" style="80" customWidth="1"/>
    <col min="2" max="2" width="1.7109375" style="80" customWidth="1"/>
    <col min="3" max="3" width="8.7109375" style="80" customWidth="1"/>
    <col min="4" max="4" width="66.28125" style="80" customWidth="1"/>
    <col min="5" max="5" width="8.7109375" style="80" customWidth="1"/>
    <col min="6" max="6" width="1.7109375" style="80" customWidth="1"/>
    <col min="7" max="7" width="5.57421875" style="80" customWidth="1"/>
    <col min="8" max="16384" width="11.421875" style="80" customWidth="1"/>
  </cols>
  <sheetData>
    <row r="1" spans="1:7" ht="12">
      <c r="A1" s="79"/>
      <c r="B1" s="79"/>
      <c r="C1" s="79"/>
      <c r="D1" s="79"/>
      <c r="E1" s="79"/>
      <c r="F1" s="79"/>
      <c r="G1" s="79"/>
    </row>
    <row r="2" spans="1:7" ht="21.75" customHeight="1">
      <c r="A2" s="81"/>
      <c r="B2" s="82"/>
      <c r="C2" s="82"/>
      <c r="D2" s="82"/>
      <c r="E2" s="82"/>
      <c r="F2" s="82"/>
      <c r="G2" s="83"/>
    </row>
    <row r="3" spans="1:7" ht="21.75" customHeight="1">
      <c r="A3" s="84"/>
      <c r="B3" s="91"/>
      <c r="C3" s="91"/>
      <c r="D3" s="91"/>
      <c r="E3" s="91"/>
      <c r="F3" s="91"/>
      <c r="G3" s="85"/>
    </row>
    <row r="4" spans="1:7" ht="21" customHeight="1">
      <c r="A4" s="78" t="s">
        <v>244</v>
      </c>
      <c r="B4" s="135"/>
      <c r="C4" s="92"/>
      <c r="D4" s="92"/>
      <c r="E4" s="92"/>
      <c r="F4" s="92"/>
      <c r="G4" s="86"/>
    </row>
    <row r="5" spans="1:7" ht="21.75" customHeight="1">
      <c r="A5" s="127"/>
      <c r="B5" s="111"/>
      <c r="C5" s="128"/>
      <c r="D5" s="92"/>
      <c r="E5" s="92"/>
      <c r="F5" s="92"/>
      <c r="G5" s="86"/>
    </row>
    <row r="6" spans="1:7" ht="21.75" customHeight="1">
      <c r="A6" s="87"/>
      <c r="B6" s="88"/>
      <c r="C6" s="88"/>
      <c r="D6" s="88"/>
      <c r="E6" s="88"/>
      <c r="F6" s="88"/>
      <c r="G6" s="89"/>
    </row>
    <row r="7" spans="1:7" ht="21.75" customHeight="1">
      <c r="A7" s="84"/>
      <c r="B7" s="91"/>
      <c r="C7" s="91"/>
      <c r="D7" s="91"/>
      <c r="E7" s="91"/>
      <c r="F7" s="91"/>
      <c r="G7" s="85"/>
    </row>
    <row r="8" spans="1:7" ht="21.75" customHeight="1">
      <c r="A8" s="84"/>
      <c r="B8" s="91"/>
      <c r="C8" s="91"/>
      <c r="D8" s="91"/>
      <c r="E8" s="91"/>
      <c r="F8" s="91"/>
      <c r="G8" s="85"/>
    </row>
    <row r="9" spans="1:7" ht="21.75" customHeight="1">
      <c r="A9" s="84"/>
      <c r="B9" s="91"/>
      <c r="C9" s="91"/>
      <c r="D9" s="91"/>
      <c r="E9" s="91"/>
      <c r="F9" s="91"/>
      <c r="G9" s="85"/>
    </row>
    <row r="10" spans="1:7" ht="21.75" customHeight="1">
      <c r="A10" s="84"/>
      <c r="B10" s="91"/>
      <c r="C10" s="95" t="s">
        <v>248</v>
      </c>
      <c r="D10" s="129" t="s">
        <v>249</v>
      </c>
      <c r="E10" s="95" t="s">
        <v>245</v>
      </c>
      <c r="F10" s="95"/>
      <c r="G10" s="130"/>
    </row>
    <row r="11" spans="1:7" ht="21.75" customHeight="1">
      <c r="A11" s="84"/>
      <c r="B11" s="91"/>
      <c r="C11" s="91"/>
      <c r="D11" s="91"/>
      <c r="E11" s="93"/>
      <c r="F11" s="93"/>
      <c r="G11" s="131"/>
    </row>
    <row r="12" spans="1:7" ht="21.75" customHeight="1">
      <c r="A12" s="84"/>
      <c r="B12" s="91"/>
      <c r="C12" s="132" t="s">
        <v>262</v>
      </c>
      <c r="D12" s="91" t="s">
        <v>1</v>
      </c>
      <c r="E12" s="94">
        <v>5</v>
      </c>
      <c r="F12" s="94"/>
      <c r="G12" s="131"/>
    </row>
    <row r="13" spans="1:7" ht="21.75" customHeight="1">
      <c r="A13" s="84"/>
      <c r="B13" s="91"/>
      <c r="C13" s="132" t="s">
        <v>250</v>
      </c>
      <c r="D13" s="91" t="s">
        <v>15</v>
      </c>
      <c r="E13" s="94">
        <v>6</v>
      </c>
      <c r="F13" s="94"/>
      <c r="G13" s="131"/>
    </row>
    <row r="14" spans="1:7" ht="21.75" customHeight="1">
      <c r="A14" s="84"/>
      <c r="B14" s="91"/>
      <c r="C14" s="132" t="s">
        <v>251</v>
      </c>
      <c r="D14" s="91" t="s">
        <v>246</v>
      </c>
      <c r="E14" s="94">
        <v>7</v>
      </c>
      <c r="F14" s="94"/>
      <c r="G14" s="131"/>
    </row>
    <row r="15" spans="1:7" ht="21.75" customHeight="1">
      <c r="A15" s="84"/>
      <c r="B15" s="91"/>
      <c r="C15" s="132" t="s">
        <v>252</v>
      </c>
      <c r="D15" s="91" t="s">
        <v>39</v>
      </c>
      <c r="E15" s="94">
        <v>8</v>
      </c>
      <c r="F15" s="94"/>
      <c r="G15" s="131"/>
    </row>
    <row r="16" spans="1:7" ht="21.75" customHeight="1">
      <c r="A16" s="84"/>
      <c r="B16" s="91"/>
      <c r="C16" s="132" t="s">
        <v>253</v>
      </c>
      <c r="D16" s="91" t="s">
        <v>42</v>
      </c>
      <c r="E16" s="94">
        <v>8</v>
      </c>
      <c r="F16" s="94"/>
      <c r="G16" s="131"/>
    </row>
    <row r="17" spans="1:7" ht="21.75" customHeight="1">
      <c r="A17" s="84"/>
      <c r="B17" s="91"/>
      <c r="C17" s="132" t="s">
        <v>254</v>
      </c>
      <c r="D17" s="91" t="s">
        <v>44</v>
      </c>
      <c r="E17" s="94">
        <v>9</v>
      </c>
      <c r="F17" s="94"/>
      <c r="G17" s="131"/>
    </row>
    <row r="18" spans="1:7" ht="21.75" customHeight="1">
      <c r="A18" s="84"/>
      <c r="B18" s="91"/>
      <c r="C18" s="132" t="s">
        <v>255</v>
      </c>
      <c r="D18" s="91" t="s">
        <v>46</v>
      </c>
      <c r="E18" s="94">
        <v>9</v>
      </c>
      <c r="F18" s="94"/>
      <c r="G18" s="131"/>
    </row>
    <row r="19" spans="1:7" ht="21.75" customHeight="1">
      <c r="A19" s="84"/>
      <c r="B19" s="91"/>
      <c r="C19" s="132" t="s">
        <v>256</v>
      </c>
      <c r="D19" s="91" t="s">
        <v>48</v>
      </c>
      <c r="E19" s="94">
        <v>10</v>
      </c>
      <c r="F19" s="94"/>
      <c r="G19" s="131"/>
    </row>
    <row r="20" spans="1:7" ht="21.75" customHeight="1">
      <c r="A20" s="84"/>
      <c r="B20" s="91"/>
      <c r="C20" s="132" t="s">
        <v>257</v>
      </c>
      <c r="D20" s="91" t="s">
        <v>153</v>
      </c>
      <c r="E20" s="94">
        <v>14</v>
      </c>
      <c r="F20" s="94"/>
      <c r="G20" s="131"/>
    </row>
    <row r="21" spans="1:7" ht="21.75" customHeight="1">
      <c r="A21" s="84"/>
      <c r="B21" s="91"/>
      <c r="C21" s="132" t="s">
        <v>258</v>
      </c>
      <c r="D21" s="91" t="s">
        <v>189</v>
      </c>
      <c r="E21" s="94">
        <v>16</v>
      </c>
      <c r="F21" s="94"/>
      <c r="G21" s="131"/>
    </row>
    <row r="22" spans="1:7" ht="21.75" customHeight="1">
      <c r="A22" s="84"/>
      <c r="B22" s="91"/>
      <c r="C22" s="132" t="s">
        <v>259</v>
      </c>
      <c r="D22" s="91" t="s">
        <v>207</v>
      </c>
      <c r="E22" s="94">
        <v>17</v>
      </c>
      <c r="F22" s="94"/>
      <c r="G22" s="131"/>
    </row>
    <row r="23" spans="1:7" ht="21.75" customHeight="1">
      <c r="A23" s="84"/>
      <c r="B23" s="91"/>
      <c r="C23" s="132" t="s">
        <v>260</v>
      </c>
      <c r="D23" s="91" t="s">
        <v>247</v>
      </c>
      <c r="E23" s="94">
        <v>21</v>
      </c>
      <c r="F23" s="94"/>
      <c r="G23" s="131"/>
    </row>
    <row r="24" spans="1:7" ht="21.75" customHeight="1">
      <c r="A24" s="84"/>
      <c r="B24" s="91"/>
      <c r="C24" s="132" t="s">
        <v>261</v>
      </c>
      <c r="D24" s="91" t="s">
        <v>237</v>
      </c>
      <c r="E24" s="94">
        <v>23</v>
      </c>
      <c r="F24" s="94"/>
      <c r="G24" s="131"/>
    </row>
    <row r="25" spans="1:7" ht="21.75" customHeight="1">
      <c r="A25" s="84"/>
      <c r="B25" s="91"/>
      <c r="C25" s="132"/>
      <c r="D25" s="91"/>
      <c r="E25" s="94"/>
      <c r="F25" s="94"/>
      <c r="G25" s="131"/>
    </row>
    <row r="26" spans="1:7" ht="9.75" customHeight="1">
      <c r="A26" s="84"/>
      <c r="B26" s="136"/>
      <c r="C26" s="137"/>
      <c r="D26" s="137"/>
      <c r="E26" s="137"/>
      <c r="F26" s="138"/>
      <c r="G26" s="131"/>
    </row>
    <row r="27" spans="1:12" ht="60.75" customHeight="1">
      <c r="A27" s="84"/>
      <c r="B27" s="139"/>
      <c r="C27" s="166" t="s">
        <v>365</v>
      </c>
      <c r="D27" s="166"/>
      <c r="E27" s="166"/>
      <c r="F27" s="140"/>
      <c r="G27" s="133"/>
      <c r="H27"/>
      <c r="I27"/>
      <c r="J27"/>
      <c r="K27"/>
      <c r="L27"/>
    </row>
    <row r="28" spans="1:12" ht="9.75" customHeight="1">
      <c r="A28" s="84"/>
      <c r="B28" s="141"/>
      <c r="C28" s="142"/>
      <c r="D28" s="142"/>
      <c r="E28" s="142"/>
      <c r="F28" s="143"/>
      <c r="G28" s="133"/>
      <c r="H28"/>
      <c r="I28"/>
      <c r="J28"/>
      <c r="K28"/>
      <c r="L28"/>
    </row>
    <row r="29" spans="1:12" ht="21.75" customHeight="1">
      <c r="A29" s="84"/>
      <c r="B29" s="91"/>
      <c r="C29" s="134"/>
      <c r="D29" s="134"/>
      <c r="E29" s="134"/>
      <c r="F29" s="134"/>
      <c r="G29" s="133"/>
      <c r="H29"/>
      <c r="I29"/>
      <c r="J29"/>
      <c r="K29"/>
      <c r="L29"/>
    </row>
    <row r="30" spans="1:12" ht="16.5" customHeight="1">
      <c r="A30" s="84"/>
      <c r="B30" s="91"/>
      <c r="C30" s="134"/>
      <c r="D30" s="134"/>
      <c r="E30" s="134"/>
      <c r="F30" s="134"/>
      <c r="G30" s="133"/>
      <c r="H30"/>
      <c r="I30"/>
      <c r="J30"/>
      <c r="K30"/>
      <c r="L30"/>
    </row>
    <row r="31" spans="1:12" ht="15.75" customHeight="1">
      <c r="A31" s="87"/>
      <c r="B31" s="88"/>
      <c r="C31" s="144"/>
      <c r="D31" s="144"/>
      <c r="E31" s="144"/>
      <c r="F31" s="144"/>
      <c r="G31" s="145"/>
      <c r="H31"/>
      <c r="I31"/>
      <c r="J31"/>
      <c r="K31"/>
      <c r="L31"/>
    </row>
    <row r="32" spans="1:7" ht="21.75" customHeight="1">
      <c r="A32" s="111"/>
      <c r="B32" s="111"/>
      <c r="C32" s="111"/>
      <c r="D32" s="111"/>
      <c r="E32" s="111"/>
      <c r="F32" s="111"/>
      <c r="G32" s="111"/>
    </row>
  </sheetData>
  <mergeCells count="1">
    <mergeCell ref="C27:E27"/>
  </mergeCells>
  <printOptions horizontalCentered="1" verticalCentered="1"/>
  <pageMargins left="0.7874015748031497" right="0.7874015748031497" top="0.7874015748031497" bottom="0.7874015748031497" header="0" footer="0"/>
  <pageSetup horizontalDpi="300" verticalDpi="300" orientation="portrait" scale="90" r:id="rId1"/>
  <rowBreaks count="1" manualBreakCount="1">
    <brk id="31" max="3" man="1"/>
  </rowBreaks>
</worksheet>
</file>

<file path=xl/worksheets/sheet3.xml><?xml version="1.0" encoding="utf-8"?>
<worksheet xmlns="http://schemas.openxmlformats.org/spreadsheetml/2006/main" xmlns:r="http://schemas.openxmlformats.org/officeDocument/2006/relationships">
  <dimension ref="A2:P263"/>
  <sheetViews>
    <sheetView workbookViewId="0" topLeftCell="A1">
      <selection activeCell="A1" sqref="A1"/>
    </sheetView>
  </sheetViews>
  <sheetFormatPr defaultColWidth="11.421875" defaultRowHeight="12.75"/>
  <cols>
    <col min="1" max="1" width="27.28125" style="2" customWidth="1"/>
    <col min="2" max="2" width="7.57421875" style="2" customWidth="1"/>
    <col min="3" max="5" width="14.7109375" style="2" customWidth="1"/>
    <col min="6" max="7" width="10.7109375" style="2" customWidth="1"/>
    <col min="8" max="8" width="13.7109375" style="2" customWidth="1"/>
    <col min="9" max="16384" width="11.421875" style="2" customWidth="1"/>
  </cols>
  <sheetData>
    <row r="1" ht="12" customHeight="1"/>
    <row r="2" spans="1:7" ht="12" customHeight="1">
      <c r="A2" s="180" t="s">
        <v>0</v>
      </c>
      <c r="B2" s="180"/>
      <c r="C2" s="180"/>
      <c r="D2" s="180"/>
      <c r="E2" s="180"/>
      <c r="F2" s="180"/>
      <c r="G2" s="1"/>
    </row>
    <row r="3" spans="1:7" ht="12" customHeight="1">
      <c r="A3" s="3"/>
      <c r="B3" s="3"/>
      <c r="C3" s="3"/>
      <c r="D3" s="3"/>
      <c r="E3" s="3"/>
      <c r="F3" s="3"/>
      <c r="G3" s="3"/>
    </row>
    <row r="4" spans="1:7" ht="12" customHeight="1">
      <c r="A4" s="180" t="s">
        <v>277</v>
      </c>
      <c r="B4" s="180"/>
      <c r="C4" s="180"/>
      <c r="D4" s="180"/>
      <c r="E4" s="180"/>
      <c r="F4" s="180"/>
      <c r="G4" s="1"/>
    </row>
    <row r="5" spans="1:7" ht="12" customHeight="1">
      <c r="A5" s="180" t="s">
        <v>2</v>
      </c>
      <c r="B5" s="180"/>
      <c r="C5" s="180"/>
      <c r="D5" s="180"/>
      <c r="E5" s="180"/>
      <c r="F5" s="180"/>
      <c r="G5" s="1"/>
    </row>
    <row r="6" spans="1:7" ht="12" customHeight="1">
      <c r="A6" s="3"/>
      <c r="B6" s="3"/>
      <c r="C6" s="3"/>
      <c r="D6" s="3"/>
      <c r="E6" s="3"/>
      <c r="F6" s="3"/>
      <c r="G6" s="3"/>
    </row>
    <row r="7" spans="1:7" ht="12" customHeight="1">
      <c r="A7" s="4" t="s">
        <v>3</v>
      </c>
      <c r="B7" s="5"/>
      <c r="C7" s="6">
        <v>2003</v>
      </c>
      <c r="D7" s="176" t="s">
        <v>388</v>
      </c>
      <c r="E7" s="177"/>
      <c r="F7" s="5" t="s">
        <v>4</v>
      </c>
      <c r="G7" s="7"/>
    </row>
    <row r="8" spans="1:7" ht="12" customHeight="1">
      <c r="A8" s="8"/>
      <c r="B8" s="9"/>
      <c r="C8" s="10"/>
      <c r="D8" s="41">
        <v>2003</v>
      </c>
      <c r="E8" s="112">
        <v>2004</v>
      </c>
      <c r="F8" s="47" t="s">
        <v>389</v>
      </c>
      <c r="G8" s="7"/>
    </row>
    <row r="9" spans="1:16" ht="12" customHeight="1">
      <c r="A9" s="11"/>
      <c r="B9" s="12"/>
      <c r="C9" s="13"/>
      <c r="D9" s="13"/>
      <c r="E9" s="12"/>
      <c r="F9" s="12"/>
      <c r="G9" s="14"/>
      <c r="I9" s="40">
        <v>2003</v>
      </c>
      <c r="J9" s="40" t="s">
        <v>390</v>
      </c>
      <c r="K9" s="40" t="s">
        <v>391</v>
      </c>
      <c r="M9" s="2" t="s">
        <v>305</v>
      </c>
      <c r="N9" s="18">
        <v>20627176</v>
      </c>
      <c r="O9" s="18">
        <v>4982069</v>
      </c>
      <c r="P9" s="18">
        <v>0</v>
      </c>
    </row>
    <row r="10" spans="1:16" ht="12" customHeight="1">
      <c r="A10" s="8" t="s">
        <v>434</v>
      </c>
      <c r="B10" s="9"/>
      <c r="C10" s="15">
        <v>5857540</v>
      </c>
      <c r="D10" s="15">
        <v>1661948</v>
      </c>
      <c r="E10" s="15">
        <v>1835724</v>
      </c>
      <c r="F10" s="16">
        <f>+E10/D10*100-100</f>
        <v>10.456163490073095</v>
      </c>
      <c r="G10" s="17"/>
      <c r="H10" s="2" t="s">
        <v>6</v>
      </c>
      <c r="I10" s="18">
        <f>+N13/1000</f>
        <v>5857.54</v>
      </c>
      <c r="J10" s="18">
        <f>+O13/1000</f>
        <v>1661.948</v>
      </c>
      <c r="K10" s="18">
        <f>+P13/1000</f>
        <v>1835.724</v>
      </c>
      <c r="M10" s="2" t="s">
        <v>306</v>
      </c>
      <c r="N10" s="18">
        <v>16980572</v>
      </c>
      <c r="O10" s="18">
        <v>4244192</v>
      </c>
      <c r="P10" s="18">
        <v>0</v>
      </c>
    </row>
    <row r="11" spans="1:16" ht="12" customHeight="1">
      <c r="A11" s="19" t="s">
        <v>22</v>
      </c>
      <c r="B11" s="20"/>
      <c r="C11" s="21">
        <v>3240017</v>
      </c>
      <c r="D11" s="21">
        <v>1049681</v>
      </c>
      <c r="E11" s="21">
        <v>1066799</v>
      </c>
      <c r="F11" s="23">
        <f>+E11/D11*100-100</f>
        <v>1.6307811611337115</v>
      </c>
      <c r="G11" s="17"/>
      <c r="H11" s="2" t="s">
        <v>8</v>
      </c>
      <c r="I11" s="18">
        <f>+N18/1000</f>
        <v>1397.294</v>
      </c>
      <c r="J11" s="18">
        <f>+O18/1000</f>
        <v>324.834</v>
      </c>
      <c r="K11" s="18">
        <f>+P18/1000</f>
        <v>378.458</v>
      </c>
      <c r="M11" s="2" t="s">
        <v>307</v>
      </c>
      <c r="N11" s="18">
        <v>3646604</v>
      </c>
      <c r="O11" s="18">
        <v>737877</v>
      </c>
      <c r="P11" s="18">
        <v>0</v>
      </c>
    </row>
    <row r="12" spans="1:11" ht="12" customHeight="1">
      <c r="A12" s="19" t="s">
        <v>24</v>
      </c>
      <c r="B12" s="20"/>
      <c r="C12" s="21">
        <v>406288</v>
      </c>
      <c r="D12" s="21">
        <v>94283</v>
      </c>
      <c r="E12" s="21">
        <v>118733</v>
      </c>
      <c r="F12" s="23">
        <f>+E12/D12*100-100</f>
        <v>25.932564725348158</v>
      </c>
      <c r="G12" s="17"/>
      <c r="H12" s="2" t="s">
        <v>10</v>
      </c>
      <c r="I12" s="18">
        <f>+N23/1000</f>
        <v>4460.247</v>
      </c>
      <c r="J12" s="18">
        <f>+O23/1000</f>
        <v>1337.115</v>
      </c>
      <c r="K12" s="18">
        <f>+P23/1000</f>
        <v>1457.265</v>
      </c>
    </row>
    <row r="13" spans="1:16" ht="12" customHeight="1">
      <c r="A13" s="55" t="s">
        <v>25</v>
      </c>
      <c r="B13" s="20"/>
      <c r="C13" s="21">
        <v>2211235</v>
      </c>
      <c r="D13" s="21">
        <v>517984</v>
      </c>
      <c r="E13" s="21">
        <v>650192</v>
      </c>
      <c r="F13" s="23">
        <f>+E13/D13*100-100</f>
        <v>25.5235682955458</v>
      </c>
      <c r="G13" s="17"/>
      <c r="M13" s="2" t="s">
        <v>19</v>
      </c>
      <c r="N13" s="18">
        <v>5857540</v>
      </c>
      <c r="O13" s="18">
        <v>1661948</v>
      </c>
      <c r="P13" s="18">
        <v>1835724</v>
      </c>
    </row>
    <row r="14" spans="1:16" ht="12" customHeight="1">
      <c r="A14" s="11"/>
      <c r="B14" s="12"/>
      <c r="C14" s="13"/>
      <c r="D14" s="13"/>
      <c r="E14" s="12"/>
      <c r="F14" s="42"/>
      <c r="G14" s="17"/>
      <c r="M14" s="2" t="s">
        <v>308</v>
      </c>
      <c r="N14" s="18">
        <v>3240017</v>
      </c>
      <c r="O14" s="18">
        <v>1049681</v>
      </c>
      <c r="P14" s="18">
        <v>1066799</v>
      </c>
    </row>
    <row r="15" spans="1:16" ht="12" customHeight="1">
      <c r="A15" s="8" t="s">
        <v>435</v>
      </c>
      <c r="B15" s="9"/>
      <c r="C15" s="69">
        <v>1397294</v>
      </c>
      <c r="D15" s="69">
        <v>324834</v>
      </c>
      <c r="E15" s="69">
        <v>378458</v>
      </c>
      <c r="F15" s="16">
        <f>+E15/D15*100-100</f>
        <v>16.508124149565617</v>
      </c>
      <c r="G15" s="17"/>
      <c r="M15" s="2" t="s">
        <v>309</v>
      </c>
      <c r="N15" s="18">
        <v>406288</v>
      </c>
      <c r="O15" s="18">
        <v>94283</v>
      </c>
      <c r="P15" s="18">
        <v>118733</v>
      </c>
    </row>
    <row r="16" spans="1:16" ht="12" customHeight="1">
      <c r="A16" s="19" t="s">
        <v>22</v>
      </c>
      <c r="B16" s="20"/>
      <c r="C16" s="115">
        <v>980268</v>
      </c>
      <c r="D16" s="115">
        <v>236645</v>
      </c>
      <c r="E16" s="115">
        <v>264852</v>
      </c>
      <c r="F16" s="23">
        <f>+E16/D16*100-100</f>
        <v>11.91954192989499</v>
      </c>
      <c r="G16" s="17"/>
      <c r="M16" s="2" t="s">
        <v>310</v>
      </c>
      <c r="N16" s="18">
        <v>2211235</v>
      </c>
      <c r="O16" s="18">
        <v>517984</v>
      </c>
      <c r="P16" s="18">
        <v>650192</v>
      </c>
    </row>
    <row r="17" spans="1:7" ht="12" customHeight="1">
      <c r="A17" s="19" t="s">
        <v>24</v>
      </c>
      <c r="B17" s="20"/>
      <c r="C17" s="115">
        <v>338767</v>
      </c>
      <c r="D17" s="115">
        <v>61979</v>
      </c>
      <c r="E17" s="115">
        <v>84839</v>
      </c>
      <c r="F17" s="23">
        <f>+E17/D17*100-100</f>
        <v>36.88346052695269</v>
      </c>
      <c r="G17" s="17"/>
    </row>
    <row r="18" spans="1:16" ht="12" customHeight="1">
      <c r="A18" s="55" t="s">
        <v>25</v>
      </c>
      <c r="B18" s="20"/>
      <c r="C18" s="115">
        <v>78258</v>
      </c>
      <c r="D18" s="115">
        <v>26209</v>
      </c>
      <c r="E18" s="115">
        <v>28767</v>
      </c>
      <c r="F18" s="23">
        <f>+E18/D18*100-100</f>
        <v>9.760006104773169</v>
      </c>
      <c r="G18" s="17"/>
      <c r="M18" s="2" t="s">
        <v>28</v>
      </c>
      <c r="N18" s="18">
        <v>1397294</v>
      </c>
      <c r="O18" s="18">
        <v>324834</v>
      </c>
      <c r="P18" s="18">
        <v>378458</v>
      </c>
    </row>
    <row r="19" spans="1:16" ht="12" customHeight="1">
      <c r="A19" s="11"/>
      <c r="B19" s="12"/>
      <c r="C19" s="13"/>
      <c r="D19" s="13"/>
      <c r="E19" s="12"/>
      <c r="F19" s="42"/>
      <c r="G19" s="17"/>
      <c r="M19" s="2" t="s">
        <v>311</v>
      </c>
      <c r="N19" s="18">
        <v>980268</v>
      </c>
      <c r="O19" s="18">
        <v>236645</v>
      </c>
      <c r="P19" s="18">
        <v>264852</v>
      </c>
    </row>
    <row r="20" spans="1:16" ht="12" customHeight="1">
      <c r="A20" s="8" t="s">
        <v>13</v>
      </c>
      <c r="B20" s="9"/>
      <c r="C20" s="15">
        <v>4460247</v>
      </c>
      <c r="D20" s="15">
        <v>1337115</v>
      </c>
      <c r="E20" s="15">
        <v>1457265</v>
      </c>
      <c r="F20" s="16">
        <f>+E20/D20*100-100</f>
        <v>8.985764126496235</v>
      </c>
      <c r="G20" s="17"/>
      <c r="M20" s="2" t="s">
        <v>312</v>
      </c>
      <c r="N20" s="18">
        <v>338767</v>
      </c>
      <c r="O20" s="18">
        <v>61979</v>
      </c>
      <c r="P20" s="18">
        <v>84839</v>
      </c>
    </row>
    <row r="21" spans="1:16" ht="12" customHeight="1">
      <c r="A21" s="19"/>
      <c r="B21" s="20"/>
      <c r="C21" s="25"/>
      <c r="D21" s="25"/>
      <c r="E21" s="20"/>
      <c r="F21" s="20"/>
      <c r="G21" s="14"/>
      <c r="M21" s="2" t="s">
        <v>313</v>
      </c>
      <c r="N21" s="18">
        <v>78258</v>
      </c>
      <c r="O21" s="18">
        <v>26209</v>
      </c>
      <c r="P21" s="18">
        <v>28767</v>
      </c>
    </row>
    <row r="22" spans="1:7" ht="25.5" customHeight="1">
      <c r="A22" s="172" t="s">
        <v>366</v>
      </c>
      <c r="B22" s="179"/>
      <c r="C22" s="179"/>
      <c r="D22" s="179"/>
      <c r="E22" s="179"/>
      <c r="F22" s="174"/>
      <c r="G22" s="14"/>
    </row>
    <row r="23" spans="13:16" ht="12" customHeight="1">
      <c r="M23" s="2" t="s">
        <v>298</v>
      </c>
      <c r="N23" s="18">
        <v>4460247</v>
      </c>
      <c r="O23" s="18">
        <v>1337115</v>
      </c>
      <c r="P23" s="18">
        <v>1457265</v>
      </c>
    </row>
    <row r="24" spans="13:16" ht="12" customHeight="1">
      <c r="M24" s="2" t="s">
        <v>314</v>
      </c>
      <c r="N24" s="18">
        <v>2259749</v>
      </c>
      <c r="O24" s="18">
        <v>813037</v>
      </c>
      <c r="P24" s="18">
        <v>801946</v>
      </c>
    </row>
    <row r="25" spans="13:16" ht="12" customHeight="1">
      <c r="M25" s="2" t="s">
        <v>315</v>
      </c>
      <c r="N25" s="18">
        <v>67521</v>
      </c>
      <c r="O25" s="18">
        <v>32303</v>
      </c>
      <c r="P25" s="18">
        <v>33894</v>
      </c>
    </row>
    <row r="26" spans="13:16" ht="12" customHeight="1">
      <c r="M26" s="2" t="s">
        <v>316</v>
      </c>
      <c r="N26" s="18">
        <v>2132976</v>
      </c>
      <c r="O26" s="18">
        <v>491775</v>
      </c>
      <c r="P26" s="18">
        <v>621426</v>
      </c>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c r="B49" s="14"/>
    </row>
    <row r="50" ht="12" customHeight="1"/>
    <row r="51" spans="1:5" ht="12" customHeight="1">
      <c r="A51" s="180" t="s">
        <v>14</v>
      </c>
      <c r="B51" s="180"/>
      <c r="C51" s="180"/>
      <c r="D51" s="180"/>
      <c r="E51" s="180"/>
    </row>
    <row r="52" spans="1:5" ht="12" customHeight="1">
      <c r="A52" s="3"/>
      <c r="B52" s="3"/>
      <c r="C52" s="3"/>
      <c r="D52" s="3"/>
      <c r="E52" s="3"/>
    </row>
    <row r="53" spans="1:5" ht="12" customHeight="1">
      <c r="A53" s="180" t="s">
        <v>278</v>
      </c>
      <c r="B53" s="180"/>
      <c r="C53" s="180"/>
      <c r="D53" s="180"/>
      <c r="E53" s="180"/>
    </row>
    <row r="54" spans="1:5" ht="12" customHeight="1">
      <c r="A54" s="180" t="s">
        <v>16</v>
      </c>
      <c r="B54" s="180"/>
      <c r="C54" s="180"/>
      <c r="D54" s="180"/>
      <c r="E54" s="180"/>
    </row>
    <row r="55" spans="1:5" ht="12" customHeight="1">
      <c r="A55" s="3"/>
      <c r="B55" s="3"/>
      <c r="C55" s="3"/>
      <c r="D55" s="3"/>
      <c r="E55" s="3"/>
    </row>
    <row r="56" spans="1:6" ht="12" customHeight="1">
      <c r="A56" s="43" t="s">
        <v>17</v>
      </c>
      <c r="B56" s="45"/>
      <c r="C56" s="6">
        <v>2003</v>
      </c>
      <c r="D56" s="176" t="s">
        <v>388</v>
      </c>
      <c r="E56" s="177"/>
      <c r="F56" s="5" t="s">
        <v>4</v>
      </c>
    </row>
    <row r="57" spans="1:6" ht="12" customHeight="1">
      <c r="A57" s="55"/>
      <c r="B57" s="20"/>
      <c r="C57" s="10"/>
      <c r="D57" s="41">
        <v>2003</v>
      </c>
      <c r="E57" s="112">
        <v>2004</v>
      </c>
      <c r="F57" s="47" t="s">
        <v>389</v>
      </c>
    </row>
    <row r="58" spans="1:14" ht="12" customHeight="1">
      <c r="A58" s="43" t="s">
        <v>436</v>
      </c>
      <c r="B58" s="45"/>
      <c r="C58" s="30">
        <v>5857540</v>
      </c>
      <c r="D58" s="30">
        <v>1661948</v>
      </c>
      <c r="E58" s="30">
        <v>1835724</v>
      </c>
      <c r="F58" s="31">
        <f>+E58/D58*100-100</f>
        <v>10.456163490073095</v>
      </c>
      <c r="G58" s="113"/>
      <c r="K58" s="146" t="s">
        <v>19</v>
      </c>
      <c r="L58" s="147">
        <v>5857540</v>
      </c>
      <c r="M58" s="147">
        <v>1661948</v>
      </c>
      <c r="N58" s="147">
        <v>1835724</v>
      </c>
    </row>
    <row r="59" spans="1:14" ht="12" customHeight="1">
      <c r="A59" s="19" t="s">
        <v>20</v>
      </c>
      <c r="B59" s="20"/>
      <c r="C59" s="21">
        <v>2145531</v>
      </c>
      <c r="D59" s="21">
        <v>843824</v>
      </c>
      <c r="E59" s="21">
        <v>803214</v>
      </c>
      <c r="F59" s="23">
        <f>+E59/D59*100-100</f>
        <v>-4.812614952881162</v>
      </c>
      <c r="G59" s="113"/>
      <c r="K59" s="146" t="s">
        <v>295</v>
      </c>
      <c r="L59" s="147">
        <v>2145531</v>
      </c>
      <c r="M59" s="147">
        <v>843824</v>
      </c>
      <c r="N59" s="147">
        <v>803214</v>
      </c>
    </row>
    <row r="60" spans="1:14" ht="12" customHeight="1">
      <c r="A60" s="19" t="s">
        <v>22</v>
      </c>
      <c r="B60" s="20"/>
      <c r="C60" s="21">
        <v>1938353</v>
      </c>
      <c r="D60" s="21">
        <v>784910</v>
      </c>
      <c r="E60" s="21">
        <v>747188</v>
      </c>
      <c r="F60" s="23">
        <f aca="true" t="shared" si="0" ref="F60:F66">+E60/D60*100-100</f>
        <v>-4.805901313526391</v>
      </c>
      <c r="G60" s="113"/>
      <c r="K60" s="146" t="s">
        <v>296</v>
      </c>
      <c r="L60" s="147">
        <v>1938353</v>
      </c>
      <c r="M60" s="147">
        <v>784910</v>
      </c>
      <c r="N60" s="147">
        <v>747188</v>
      </c>
    </row>
    <row r="61" spans="1:14" ht="12" customHeight="1">
      <c r="A61" s="19" t="s">
        <v>24</v>
      </c>
      <c r="B61" s="20"/>
      <c r="C61" s="21">
        <v>54839</v>
      </c>
      <c r="D61" s="21">
        <v>24800</v>
      </c>
      <c r="E61" s="21">
        <v>13215</v>
      </c>
      <c r="F61" s="23">
        <f t="shared" si="0"/>
        <v>-46.71370967741936</v>
      </c>
      <c r="G61" s="113"/>
      <c r="J61" s="2" t="s">
        <v>18</v>
      </c>
      <c r="K61" s="146" t="s">
        <v>393</v>
      </c>
      <c r="L61" s="147">
        <v>54839</v>
      </c>
      <c r="M61" s="147">
        <v>24800</v>
      </c>
      <c r="N61" s="147">
        <v>13215</v>
      </c>
    </row>
    <row r="62" spans="1:14" ht="12" customHeight="1">
      <c r="A62" s="19" t="s">
        <v>25</v>
      </c>
      <c r="B62" s="20"/>
      <c r="C62" s="21">
        <v>152339</v>
      </c>
      <c r="D62" s="21">
        <v>34114</v>
      </c>
      <c r="E62" s="21">
        <v>42811</v>
      </c>
      <c r="F62" s="23">
        <f t="shared" si="0"/>
        <v>25.493932109984158</v>
      </c>
      <c r="G62" s="113"/>
      <c r="K62" s="146" t="s">
        <v>394</v>
      </c>
      <c r="L62" s="147">
        <v>152339</v>
      </c>
      <c r="M62" s="147">
        <v>34114</v>
      </c>
      <c r="N62" s="147">
        <v>42811</v>
      </c>
    </row>
    <row r="63" spans="1:14" ht="12" customHeight="1">
      <c r="A63" s="19" t="s">
        <v>26</v>
      </c>
      <c r="B63" s="20"/>
      <c r="C63" s="21">
        <v>3712009</v>
      </c>
      <c r="D63" s="21">
        <v>818124</v>
      </c>
      <c r="E63" s="21">
        <v>1032509</v>
      </c>
      <c r="F63" s="23">
        <f t="shared" si="0"/>
        <v>26.204462893155565</v>
      </c>
      <c r="G63" s="113"/>
      <c r="I63" s="18" t="s">
        <v>21</v>
      </c>
      <c r="J63" s="18">
        <f>+N59/1000</f>
        <v>803.214</v>
      </c>
      <c r="K63" s="146" t="s">
        <v>297</v>
      </c>
      <c r="L63" s="147">
        <v>3712009</v>
      </c>
      <c r="M63" s="147">
        <v>818124</v>
      </c>
      <c r="N63" s="147">
        <v>1032509</v>
      </c>
    </row>
    <row r="64" spans="1:14" ht="12" customHeight="1">
      <c r="A64" s="19" t="s">
        <v>22</v>
      </c>
      <c r="B64" s="20"/>
      <c r="C64" s="21">
        <v>1301664</v>
      </c>
      <c r="D64" s="21">
        <v>264771</v>
      </c>
      <c r="E64" s="21">
        <v>319611</v>
      </c>
      <c r="F64" s="23">
        <f t="shared" si="0"/>
        <v>20.71223812275514</v>
      </c>
      <c r="G64" s="113"/>
      <c r="I64" s="18" t="s">
        <v>23</v>
      </c>
      <c r="J64" s="18">
        <f>+N63/1000</f>
        <v>1032.509</v>
      </c>
      <c r="K64" s="146" t="s">
        <v>296</v>
      </c>
      <c r="L64" s="147">
        <v>1301664</v>
      </c>
      <c r="M64" s="147">
        <v>264771</v>
      </c>
      <c r="N64" s="147">
        <v>319611</v>
      </c>
    </row>
    <row r="65" spans="1:14" ht="12" customHeight="1">
      <c r="A65" s="19" t="s">
        <v>24</v>
      </c>
      <c r="B65" s="20"/>
      <c r="C65" s="21">
        <v>351450</v>
      </c>
      <c r="D65" s="21">
        <v>69483</v>
      </c>
      <c r="E65" s="21">
        <v>105518</v>
      </c>
      <c r="F65" s="23">
        <f t="shared" si="0"/>
        <v>51.861606436106655</v>
      </c>
      <c r="G65" s="113"/>
      <c r="J65" s="18">
        <f>+J63+J64</f>
        <v>1835.723</v>
      </c>
      <c r="K65" s="146" t="s">
        <v>393</v>
      </c>
      <c r="L65" s="147">
        <v>351450</v>
      </c>
      <c r="M65" s="147">
        <v>69483</v>
      </c>
      <c r="N65" s="147">
        <v>105518</v>
      </c>
    </row>
    <row r="66" spans="1:14" ht="12" customHeight="1">
      <c r="A66" s="19" t="s">
        <v>25</v>
      </c>
      <c r="B66" s="20"/>
      <c r="C66" s="70">
        <v>2058895</v>
      </c>
      <c r="D66" s="70">
        <v>483870</v>
      </c>
      <c r="E66" s="70">
        <v>607381</v>
      </c>
      <c r="F66" s="23">
        <f t="shared" si="0"/>
        <v>25.5256577179821</v>
      </c>
      <c r="G66" s="113"/>
      <c r="K66" s="146" t="s">
        <v>394</v>
      </c>
      <c r="L66" s="147">
        <v>2058895</v>
      </c>
      <c r="M66" s="147">
        <v>483870</v>
      </c>
      <c r="N66" s="147">
        <v>607381</v>
      </c>
    </row>
    <row r="67" spans="1:14" ht="12" customHeight="1">
      <c r="A67" s="43" t="s">
        <v>437</v>
      </c>
      <c r="B67" s="45"/>
      <c r="C67" s="30">
        <v>1397294</v>
      </c>
      <c r="D67" s="30">
        <v>324834</v>
      </c>
      <c r="E67" s="30">
        <v>378458</v>
      </c>
      <c r="F67" s="31">
        <f>+E67/D67*100-100</f>
        <v>16.508124149565617</v>
      </c>
      <c r="G67" s="113"/>
      <c r="J67" s="2" t="s">
        <v>27</v>
      </c>
      <c r="K67" s="146"/>
      <c r="L67" s="146"/>
      <c r="M67" s="146"/>
      <c r="N67" s="146"/>
    </row>
    <row r="68" spans="1:14" ht="12" customHeight="1">
      <c r="A68" s="19" t="s">
        <v>20</v>
      </c>
      <c r="B68" s="20"/>
      <c r="C68" s="21">
        <v>425157</v>
      </c>
      <c r="D68" s="21">
        <v>96016</v>
      </c>
      <c r="E68" s="21">
        <v>116334</v>
      </c>
      <c r="F68" s="23">
        <f>+E68/D68*100-100</f>
        <v>21.16105649058491</v>
      </c>
      <c r="G68" s="113"/>
      <c r="I68" s="2" t="s">
        <v>7</v>
      </c>
      <c r="J68" s="18">
        <f>+(N60+N64)/1000</f>
        <v>1066.799</v>
      </c>
      <c r="K68" s="146" t="s">
        <v>28</v>
      </c>
      <c r="L68" s="147">
        <v>1397294</v>
      </c>
      <c r="M68" s="147">
        <v>324834</v>
      </c>
      <c r="N68" s="147">
        <v>378458</v>
      </c>
    </row>
    <row r="69" spans="1:14" ht="12" customHeight="1">
      <c r="A69" s="19" t="s">
        <v>22</v>
      </c>
      <c r="B69" s="20"/>
      <c r="C69" s="21">
        <v>404304</v>
      </c>
      <c r="D69" s="21">
        <v>90660</v>
      </c>
      <c r="E69" s="21">
        <v>109723</v>
      </c>
      <c r="F69" s="23">
        <f aca="true" t="shared" si="1" ref="F69:F75">+E69/D69*100-100</f>
        <v>21.026913743657616</v>
      </c>
      <c r="G69" s="113"/>
      <c r="I69" s="2" t="s">
        <v>9</v>
      </c>
      <c r="J69" s="18">
        <f>+(N61+N65)/1000</f>
        <v>118.733</v>
      </c>
      <c r="K69" s="146" t="s">
        <v>295</v>
      </c>
      <c r="L69" s="147">
        <v>425157</v>
      </c>
      <c r="M69" s="147">
        <v>96016</v>
      </c>
      <c r="N69" s="147">
        <v>116334</v>
      </c>
    </row>
    <row r="70" spans="1:14" ht="12" customHeight="1">
      <c r="A70" s="19" t="s">
        <v>24</v>
      </c>
      <c r="B70" s="20"/>
      <c r="C70" s="21">
        <v>18014</v>
      </c>
      <c r="D70" s="21">
        <v>4619</v>
      </c>
      <c r="E70" s="21">
        <v>5756</v>
      </c>
      <c r="F70" s="23">
        <f t="shared" si="1"/>
        <v>24.615717687811212</v>
      </c>
      <c r="G70" s="113"/>
      <c r="I70" s="2" t="s">
        <v>11</v>
      </c>
      <c r="J70" s="18">
        <f>+(N62+N66)/1000</f>
        <v>650.192</v>
      </c>
      <c r="K70" s="146" t="s">
        <v>296</v>
      </c>
      <c r="L70" s="147">
        <v>404304</v>
      </c>
      <c r="M70" s="147">
        <v>90660</v>
      </c>
      <c r="N70" s="147">
        <v>109723</v>
      </c>
    </row>
    <row r="71" spans="1:14" ht="12" customHeight="1">
      <c r="A71" s="19" t="s">
        <v>25</v>
      </c>
      <c r="B71" s="20"/>
      <c r="C71" s="21">
        <v>2839</v>
      </c>
      <c r="D71" s="21">
        <v>737</v>
      </c>
      <c r="E71" s="21">
        <v>855</v>
      </c>
      <c r="F71" s="23">
        <f t="shared" si="1"/>
        <v>16.01085481682496</v>
      </c>
      <c r="G71" s="113"/>
      <c r="J71" s="18">
        <f>+J68+J69+J70</f>
        <v>1835.724</v>
      </c>
      <c r="K71" s="146" t="s">
        <v>393</v>
      </c>
      <c r="L71" s="147">
        <v>18014</v>
      </c>
      <c r="M71" s="147">
        <v>4619</v>
      </c>
      <c r="N71" s="147">
        <v>5756</v>
      </c>
    </row>
    <row r="72" spans="1:14" ht="12" customHeight="1">
      <c r="A72" s="19" t="s">
        <v>26</v>
      </c>
      <c r="B72" s="20"/>
      <c r="C72" s="21">
        <v>972137</v>
      </c>
      <c r="D72" s="21">
        <v>228818</v>
      </c>
      <c r="E72" s="21">
        <v>262124</v>
      </c>
      <c r="F72" s="23">
        <f t="shared" si="1"/>
        <v>14.555673067678242</v>
      </c>
      <c r="G72" s="113"/>
      <c r="K72" s="146" t="s">
        <v>394</v>
      </c>
      <c r="L72" s="147">
        <v>2839</v>
      </c>
      <c r="M72" s="147">
        <v>737</v>
      </c>
      <c r="N72" s="147">
        <v>855</v>
      </c>
    </row>
    <row r="73" spans="1:14" ht="12" customHeight="1">
      <c r="A73" s="19" t="s">
        <v>22</v>
      </c>
      <c r="B73" s="20"/>
      <c r="C73" s="21">
        <v>575965</v>
      </c>
      <c r="D73" s="21">
        <v>145985</v>
      </c>
      <c r="E73" s="21">
        <v>155129</v>
      </c>
      <c r="F73" s="23">
        <f t="shared" si="1"/>
        <v>6.263657225057372</v>
      </c>
      <c r="G73" s="113"/>
      <c r="K73" s="146" t="s">
        <v>297</v>
      </c>
      <c r="L73" s="147">
        <v>972137</v>
      </c>
      <c r="M73" s="147">
        <v>228818</v>
      </c>
      <c r="N73" s="147">
        <v>262124</v>
      </c>
    </row>
    <row r="74" spans="1:14" ht="12" customHeight="1">
      <c r="A74" s="19" t="s">
        <v>24</v>
      </c>
      <c r="B74" s="20"/>
      <c r="C74" s="21">
        <v>320753</v>
      </c>
      <c r="D74" s="21">
        <v>57360</v>
      </c>
      <c r="E74" s="21">
        <v>79083</v>
      </c>
      <c r="F74" s="23">
        <f t="shared" si="1"/>
        <v>37.87133891213389</v>
      </c>
      <c r="G74" s="113"/>
      <c r="K74" s="146" t="s">
        <v>296</v>
      </c>
      <c r="L74" s="147">
        <v>575965</v>
      </c>
      <c r="M74" s="147">
        <v>145985</v>
      </c>
      <c r="N74" s="147">
        <v>155129</v>
      </c>
    </row>
    <row r="75" spans="1:14" ht="12" customHeight="1">
      <c r="A75" s="19" t="s">
        <v>25</v>
      </c>
      <c r="B75" s="20"/>
      <c r="C75" s="21">
        <v>75419</v>
      </c>
      <c r="D75" s="21">
        <v>25473</v>
      </c>
      <c r="E75" s="21">
        <v>27912</v>
      </c>
      <c r="F75" s="23">
        <f t="shared" si="1"/>
        <v>9.57484395242021</v>
      </c>
      <c r="G75" s="113"/>
      <c r="K75" s="146" t="s">
        <v>393</v>
      </c>
      <c r="L75" s="147">
        <v>320753</v>
      </c>
      <c r="M75" s="147">
        <v>57360</v>
      </c>
      <c r="N75" s="147">
        <v>79083</v>
      </c>
    </row>
    <row r="76" spans="1:14" ht="12" customHeight="1">
      <c r="A76" s="43" t="s">
        <v>29</v>
      </c>
      <c r="B76" s="45"/>
      <c r="C76" s="30">
        <v>4460247</v>
      </c>
      <c r="D76" s="30">
        <v>1337115</v>
      </c>
      <c r="E76" s="30">
        <v>1457265</v>
      </c>
      <c r="F76" s="31">
        <f>+E76/D76*100-100</f>
        <v>8.985764126496235</v>
      </c>
      <c r="G76" s="113"/>
      <c r="K76" s="146" t="s">
        <v>394</v>
      </c>
      <c r="L76" s="147">
        <v>75419</v>
      </c>
      <c r="M76" s="147">
        <v>25473</v>
      </c>
      <c r="N76" s="147">
        <v>27912</v>
      </c>
    </row>
    <row r="77" spans="1:14" ht="12" customHeight="1">
      <c r="A77" s="19" t="s">
        <v>20</v>
      </c>
      <c r="B77" s="20"/>
      <c r="C77" s="21">
        <v>1720374</v>
      </c>
      <c r="D77" s="21">
        <v>747808</v>
      </c>
      <c r="E77" s="21">
        <v>686880</v>
      </c>
      <c r="F77" s="23">
        <f>+E77/D77*100-100</f>
        <v>-8.147545894133259</v>
      </c>
      <c r="G77" s="113"/>
      <c r="K77" s="146"/>
      <c r="L77" s="146"/>
      <c r="M77" s="146"/>
      <c r="N77" s="146"/>
    </row>
    <row r="78" spans="1:14" ht="12" customHeight="1">
      <c r="A78" s="19" t="s">
        <v>22</v>
      </c>
      <c r="B78" s="20"/>
      <c r="C78" s="21">
        <v>1534050</v>
      </c>
      <c r="D78" s="21">
        <v>694251</v>
      </c>
      <c r="E78" s="21">
        <v>637465</v>
      </c>
      <c r="F78" s="23">
        <f aca="true" t="shared" si="2" ref="F78:F84">+E78/D78*100-100</f>
        <v>-8.179462471065932</v>
      </c>
      <c r="G78" s="113"/>
      <c r="K78" s="146" t="s">
        <v>298</v>
      </c>
      <c r="L78" s="147">
        <v>4460247</v>
      </c>
      <c r="M78" s="147">
        <v>1337115</v>
      </c>
      <c r="N78" s="147">
        <v>1457265</v>
      </c>
    </row>
    <row r="79" spans="1:14" ht="12" customHeight="1">
      <c r="A79" s="19" t="s">
        <v>24</v>
      </c>
      <c r="B79" s="20"/>
      <c r="C79" s="21">
        <v>36825</v>
      </c>
      <c r="D79" s="21">
        <v>20180</v>
      </c>
      <c r="E79" s="21">
        <v>7459</v>
      </c>
      <c r="F79" s="23">
        <f t="shared" si="2"/>
        <v>-63.0376610505451</v>
      </c>
      <c r="G79" s="113"/>
      <c r="K79" s="146" t="s">
        <v>295</v>
      </c>
      <c r="L79" s="147">
        <v>1720374</v>
      </c>
      <c r="M79" s="147">
        <v>747808</v>
      </c>
      <c r="N79" s="147">
        <v>686880</v>
      </c>
    </row>
    <row r="80" spans="1:14" ht="12" customHeight="1">
      <c r="A80" s="19" t="s">
        <v>25</v>
      </c>
      <c r="B80" s="20"/>
      <c r="C80" s="21">
        <v>149500</v>
      </c>
      <c r="D80" s="21">
        <v>33377</v>
      </c>
      <c r="E80" s="21">
        <v>41957</v>
      </c>
      <c r="F80" s="23">
        <f t="shared" si="2"/>
        <v>25.706324714623847</v>
      </c>
      <c r="G80" s="113"/>
      <c r="K80" s="146" t="s">
        <v>296</v>
      </c>
      <c r="L80" s="147">
        <v>1534050</v>
      </c>
      <c r="M80" s="147">
        <v>694251</v>
      </c>
      <c r="N80" s="147">
        <v>637465</v>
      </c>
    </row>
    <row r="81" spans="1:14" ht="12" customHeight="1">
      <c r="A81" s="19" t="s">
        <v>26</v>
      </c>
      <c r="B81" s="20"/>
      <c r="C81" s="21">
        <v>2739872</v>
      </c>
      <c r="D81" s="21">
        <v>589306</v>
      </c>
      <c r="E81" s="21">
        <v>770385</v>
      </c>
      <c r="F81" s="23">
        <f t="shared" si="2"/>
        <v>30.7274998048552</v>
      </c>
      <c r="G81" s="113"/>
      <c r="K81" s="146" t="s">
        <v>393</v>
      </c>
      <c r="L81" s="147">
        <v>36825</v>
      </c>
      <c r="M81" s="147">
        <v>20180</v>
      </c>
      <c r="N81" s="147">
        <v>7459</v>
      </c>
    </row>
    <row r="82" spans="1:14" ht="12" customHeight="1">
      <c r="A82" s="19" t="s">
        <v>22</v>
      </c>
      <c r="B82" s="20"/>
      <c r="C82" s="21">
        <v>725699</v>
      </c>
      <c r="D82" s="21">
        <v>118786</v>
      </c>
      <c r="E82" s="21">
        <v>164482</v>
      </c>
      <c r="F82" s="23">
        <f t="shared" si="2"/>
        <v>38.469179869681625</v>
      </c>
      <c r="G82" s="113"/>
      <c r="K82" s="146" t="s">
        <v>394</v>
      </c>
      <c r="L82" s="147">
        <v>149500</v>
      </c>
      <c r="M82" s="147">
        <v>33377</v>
      </c>
      <c r="N82" s="147">
        <v>41957</v>
      </c>
    </row>
    <row r="83" spans="1:14" ht="12" customHeight="1">
      <c r="A83" s="19" t="s">
        <v>24</v>
      </c>
      <c r="B83" s="20"/>
      <c r="C83" s="21">
        <v>30697</v>
      </c>
      <c r="D83" s="21">
        <v>12123</v>
      </c>
      <c r="E83" s="21">
        <v>26435</v>
      </c>
      <c r="F83" s="23">
        <f t="shared" si="2"/>
        <v>118.05658665346863</v>
      </c>
      <c r="G83" s="113"/>
      <c r="K83" s="146" t="s">
        <v>297</v>
      </c>
      <c r="L83" s="147">
        <v>2739872</v>
      </c>
      <c r="M83" s="147">
        <v>589306</v>
      </c>
      <c r="N83" s="147">
        <v>770385</v>
      </c>
    </row>
    <row r="84" spans="1:14" ht="12" customHeight="1">
      <c r="A84" s="55" t="s">
        <v>25</v>
      </c>
      <c r="B84" s="20"/>
      <c r="C84" s="70">
        <v>1983476</v>
      </c>
      <c r="D84" s="70">
        <v>458398</v>
      </c>
      <c r="E84" s="70">
        <v>579469</v>
      </c>
      <c r="F84" s="23">
        <f t="shared" si="2"/>
        <v>26.41176444923407</v>
      </c>
      <c r="G84" s="113"/>
      <c r="K84" s="146" t="s">
        <v>296</v>
      </c>
      <c r="L84" s="147">
        <v>725699</v>
      </c>
      <c r="M84" s="147">
        <v>118786</v>
      </c>
      <c r="N84" s="147">
        <v>164482</v>
      </c>
    </row>
    <row r="85" spans="1:14" ht="24" customHeight="1">
      <c r="A85" s="172" t="s">
        <v>366</v>
      </c>
      <c r="B85" s="179"/>
      <c r="C85" s="179"/>
      <c r="D85" s="179"/>
      <c r="E85" s="179"/>
      <c r="F85" s="174"/>
      <c r="K85" s="146" t="s">
        <v>393</v>
      </c>
      <c r="L85" s="147">
        <v>30697</v>
      </c>
      <c r="M85" s="147">
        <v>12123</v>
      </c>
      <c r="N85" s="147">
        <v>26435</v>
      </c>
    </row>
    <row r="86" spans="11:14" ht="12" customHeight="1">
      <c r="K86" s="146" t="s">
        <v>394</v>
      </c>
      <c r="L86" s="147">
        <v>1983476</v>
      </c>
      <c r="M86" s="147">
        <v>458398</v>
      </c>
      <c r="N86" s="147">
        <v>579469</v>
      </c>
    </row>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spans="1:5" ht="12" customHeight="1">
      <c r="A104" s="1" t="s">
        <v>30</v>
      </c>
      <c r="B104" s="1"/>
      <c r="C104" s="1"/>
      <c r="D104" s="1"/>
      <c r="E104" s="1"/>
    </row>
    <row r="105" spans="1:5" ht="12" customHeight="1">
      <c r="A105" s="1"/>
      <c r="B105" s="1"/>
      <c r="C105" s="1"/>
      <c r="D105" s="1"/>
      <c r="E105" s="1"/>
    </row>
    <row r="106" spans="1:5" ht="12" customHeight="1">
      <c r="A106" s="1" t="s">
        <v>279</v>
      </c>
      <c r="B106" s="1"/>
      <c r="C106" s="1"/>
      <c r="D106" s="1"/>
      <c r="E106" s="1"/>
    </row>
    <row r="107" spans="1:5" ht="12" customHeight="1">
      <c r="A107" s="1"/>
      <c r="B107" s="1"/>
      <c r="C107" s="1"/>
      <c r="D107" s="1"/>
      <c r="E107" s="1"/>
    </row>
    <row r="108" spans="1:5" ht="12" customHeight="1">
      <c r="A108" s="1" t="s">
        <v>31</v>
      </c>
      <c r="B108" s="1"/>
      <c r="C108" s="1"/>
      <c r="D108" s="1"/>
      <c r="E108" s="1"/>
    </row>
    <row r="109" ht="12" customHeight="1"/>
    <row r="110" spans="1:5" ht="12" customHeight="1">
      <c r="A110" s="4" t="s">
        <v>32</v>
      </c>
      <c r="B110" s="5"/>
      <c r="C110" s="6" t="s">
        <v>438</v>
      </c>
      <c r="D110" s="6" t="s">
        <v>439</v>
      </c>
      <c r="E110" s="5" t="s">
        <v>10</v>
      </c>
    </row>
    <row r="111" spans="1:5" ht="12" customHeight="1">
      <c r="A111" s="43" t="s">
        <v>33</v>
      </c>
      <c r="B111" s="45"/>
      <c r="C111" s="13"/>
      <c r="D111" s="13"/>
      <c r="E111" s="12"/>
    </row>
    <row r="112" spans="1:5" ht="12" customHeight="1">
      <c r="A112" s="19"/>
      <c r="B112" s="20">
        <v>2003</v>
      </c>
      <c r="C112" s="21">
        <v>1273572</v>
      </c>
      <c r="D112" s="21">
        <v>69006</v>
      </c>
      <c r="E112" s="22">
        <f>+C112-D112</f>
        <v>1204566</v>
      </c>
    </row>
    <row r="113" spans="1:5" ht="12" customHeight="1">
      <c r="A113" s="170" t="s">
        <v>392</v>
      </c>
      <c r="B113" s="171"/>
      <c r="C113" s="21">
        <v>288120</v>
      </c>
      <c r="D113" s="21">
        <v>12463</v>
      </c>
      <c r="E113" s="22">
        <f>+C113-D113</f>
        <v>275657</v>
      </c>
    </row>
    <row r="114" spans="1:5" ht="12" customHeight="1">
      <c r="A114" s="170" t="s">
        <v>386</v>
      </c>
      <c r="B114" s="171"/>
      <c r="C114" s="21">
        <v>402115</v>
      </c>
      <c r="D114" s="21">
        <v>20072</v>
      </c>
      <c r="E114" s="22">
        <f>+C114-D114</f>
        <v>382043</v>
      </c>
    </row>
    <row r="115" spans="1:5" ht="12" customHeight="1">
      <c r="A115" s="19"/>
      <c r="B115" s="90" t="s">
        <v>4</v>
      </c>
      <c r="C115" s="33">
        <f>+C114/C113*100-100</f>
        <v>39.5651117589893</v>
      </c>
      <c r="D115" s="33">
        <f>+D114/D113*100-100</f>
        <v>61.05271603947685</v>
      </c>
      <c r="E115" s="33">
        <f>+E114/E113*100-100</f>
        <v>38.59361452819991</v>
      </c>
    </row>
    <row r="116" spans="1:9" ht="12" customHeight="1">
      <c r="A116" s="8" t="s">
        <v>370</v>
      </c>
      <c r="B116" s="9"/>
      <c r="C116" s="24"/>
      <c r="D116" s="24"/>
      <c r="E116" s="20"/>
      <c r="I116" s="2" t="s">
        <v>5</v>
      </c>
    </row>
    <row r="117" spans="1:10" ht="12" customHeight="1">
      <c r="A117" s="19"/>
      <c r="B117" s="20">
        <v>2003</v>
      </c>
      <c r="C117" s="21">
        <v>1409673</v>
      </c>
      <c r="D117" s="21">
        <v>134619</v>
      </c>
      <c r="E117" s="22">
        <f>+C117-D117</f>
        <v>1275054</v>
      </c>
      <c r="I117" s="2" t="s">
        <v>369</v>
      </c>
      <c r="J117" s="32">
        <f>+C119</f>
        <v>462068</v>
      </c>
    </row>
    <row r="118" spans="1:10" ht="12" customHeight="1">
      <c r="A118" s="170" t="s">
        <v>392</v>
      </c>
      <c r="B118" s="171"/>
      <c r="C118" s="21">
        <v>370797</v>
      </c>
      <c r="D118" s="21">
        <v>33017</v>
      </c>
      <c r="E118" s="22">
        <f>+C118-D118</f>
        <v>337780</v>
      </c>
      <c r="I118" s="2" t="s">
        <v>34</v>
      </c>
      <c r="J118" s="32">
        <f>+C124</f>
        <v>44162</v>
      </c>
    </row>
    <row r="119" spans="1:10" ht="12" customHeight="1">
      <c r="A119" s="170" t="s">
        <v>386</v>
      </c>
      <c r="B119" s="171"/>
      <c r="C119" s="21">
        <v>462068</v>
      </c>
      <c r="D119" s="21">
        <v>35576</v>
      </c>
      <c r="E119" s="22">
        <f>+C119-D119</f>
        <v>426492</v>
      </c>
      <c r="I119" s="2" t="s">
        <v>35</v>
      </c>
      <c r="J119" s="32">
        <f>+C129</f>
        <v>782140</v>
      </c>
    </row>
    <row r="120" spans="1:10" ht="12" customHeight="1">
      <c r="A120" s="19"/>
      <c r="B120" s="90" t="s">
        <v>4</v>
      </c>
      <c r="C120" s="117">
        <f>+C119/C118*100-100</f>
        <v>24.61481619322703</v>
      </c>
      <c r="D120" s="117">
        <f>+D119/D118*100-100</f>
        <v>7.750552745555311</v>
      </c>
      <c r="E120" s="117">
        <f>+E119/E118*100-100</f>
        <v>26.263248268103496</v>
      </c>
      <c r="J120" s="32">
        <f>+J117+J118+J119</f>
        <v>1288370</v>
      </c>
    </row>
    <row r="121" spans="1:9" ht="12" customHeight="1">
      <c r="A121" s="8" t="s">
        <v>34</v>
      </c>
      <c r="B121" s="9"/>
      <c r="C121" s="24"/>
      <c r="D121" s="24"/>
      <c r="E121" s="20"/>
      <c r="I121" s="2" t="s">
        <v>12</v>
      </c>
    </row>
    <row r="122" spans="1:10" ht="12" customHeight="1">
      <c r="A122" s="19"/>
      <c r="B122" s="20">
        <v>2003</v>
      </c>
      <c r="C122" s="21">
        <v>172686</v>
      </c>
      <c r="D122" s="21">
        <v>886319</v>
      </c>
      <c r="E122" s="22">
        <f>+C122-D122</f>
        <v>-713633</v>
      </c>
      <c r="I122" s="2" t="s">
        <v>369</v>
      </c>
      <c r="J122" s="32">
        <f>+D119</f>
        <v>35576</v>
      </c>
    </row>
    <row r="123" spans="1:10" ht="12" customHeight="1">
      <c r="A123" s="170" t="s">
        <v>392</v>
      </c>
      <c r="B123" s="171"/>
      <c r="C123" s="21">
        <v>32702</v>
      </c>
      <c r="D123" s="21">
        <v>213903</v>
      </c>
      <c r="E123" s="22">
        <f>+C123-D123-1</f>
        <v>-181202</v>
      </c>
      <c r="I123" s="2" t="s">
        <v>34</v>
      </c>
      <c r="J123" s="32">
        <f>+D124</f>
        <v>249227</v>
      </c>
    </row>
    <row r="124" spans="1:10" ht="12" customHeight="1">
      <c r="A124" s="170" t="s">
        <v>386</v>
      </c>
      <c r="B124" s="171"/>
      <c r="C124" s="21">
        <v>44162</v>
      </c>
      <c r="D124" s="21">
        <v>249227</v>
      </c>
      <c r="E124" s="22">
        <f>+C124-D124+1-1</f>
        <v>-205065</v>
      </c>
      <c r="I124" s="2" t="s">
        <v>35</v>
      </c>
      <c r="J124" s="32">
        <f>+D129</f>
        <v>41029</v>
      </c>
    </row>
    <row r="125" spans="1:10" ht="12" customHeight="1">
      <c r="A125" s="19"/>
      <c r="B125" s="90" t="s">
        <v>4</v>
      </c>
      <c r="C125" s="117">
        <f>+C124/C123*100-100</f>
        <v>35.04372821234176</v>
      </c>
      <c r="D125" s="117">
        <f>+D124/D123*100-100</f>
        <v>16.51402738624516</v>
      </c>
      <c r="E125" s="117">
        <f>+E124/E123*100-100</f>
        <v>13.169280692266085</v>
      </c>
      <c r="J125" s="32">
        <f>+J122+J123+J124</f>
        <v>325832</v>
      </c>
    </row>
    <row r="126" spans="1:5" ht="12" customHeight="1">
      <c r="A126" s="8" t="s">
        <v>35</v>
      </c>
      <c r="B126" s="9"/>
      <c r="C126" s="24"/>
      <c r="D126" s="24"/>
      <c r="E126" s="20"/>
    </row>
    <row r="127" spans="1:5" ht="12" customHeight="1">
      <c r="A127" s="19"/>
      <c r="B127" s="20">
        <v>2003</v>
      </c>
      <c r="C127" s="21">
        <v>2367430</v>
      </c>
      <c r="D127" s="21">
        <v>185964</v>
      </c>
      <c r="E127" s="22">
        <f>+C127-D127-1</f>
        <v>2181465</v>
      </c>
    </row>
    <row r="128" spans="1:5" ht="12" customHeight="1">
      <c r="A128" s="170" t="s">
        <v>392</v>
      </c>
      <c r="B128" s="171"/>
      <c r="C128" s="21">
        <v>822655</v>
      </c>
      <c r="D128" s="21">
        <v>36197</v>
      </c>
      <c r="E128" s="22">
        <f>+C128-D128-1</f>
        <v>786457</v>
      </c>
    </row>
    <row r="129" spans="1:5" ht="12" customHeight="1">
      <c r="A129" s="170" t="s">
        <v>386</v>
      </c>
      <c r="B129" s="171"/>
      <c r="C129" s="21">
        <v>782140</v>
      </c>
      <c r="D129" s="21">
        <v>41029</v>
      </c>
      <c r="E129" s="22">
        <f>+C129-D129</f>
        <v>741111</v>
      </c>
    </row>
    <row r="130" spans="1:5" ht="12" customHeight="1">
      <c r="A130" s="19"/>
      <c r="B130" s="90" t="s">
        <v>4</v>
      </c>
      <c r="C130" s="117">
        <f>+C129/C128*100-100</f>
        <v>-4.924907768140969</v>
      </c>
      <c r="D130" s="117">
        <f>+D129/D128*100-100</f>
        <v>13.349172583363256</v>
      </c>
      <c r="E130" s="117">
        <f>+E129/E128*100-100</f>
        <v>-5.7658587818532965</v>
      </c>
    </row>
    <row r="131" spans="1:5" ht="12" customHeight="1">
      <c r="A131" s="8" t="s">
        <v>36</v>
      </c>
      <c r="B131" s="9"/>
      <c r="C131" s="24"/>
      <c r="D131" s="24"/>
      <c r="E131" s="20"/>
    </row>
    <row r="132" spans="1:5" ht="12" customHeight="1">
      <c r="A132" s="19"/>
      <c r="B132" s="20">
        <v>2003</v>
      </c>
      <c r="C132" s="21">
        <v>634179</v>
      </c>
      <c r="D132" s="21">
        <v>121386</v>
      </c>
      <c r="E132" s="22">
        <v>512793</v>
      </c>
    </row>
    <row r="133" spans="1:5" ht="12" customHeight="1">
      <c r="A133" s="170" t="s">
        <v>392</v>
      </c>
      <c r="B133" s="171"/>
      <c r="C133" s="21">
        <v>147674</v>
      </c>
      <c r="D133" s="21">
        <v>29254</v>
      </c>
      <c r="E133" s="22">
        <v>118420</v>
      </c>
    </row>
    <row r="134" spans="1:5" ht="12" customHeight="1">
      <c r="A134" s="170" t="s">
        <v>386</v>
      </c>
      <c r="B134" s="171"/>
      <c r="C134" s="21">
        <v>145239</v>
      </c>
      <c r="D134" s="21">
        <v>32554</v>
      </c>
      <c r="E134" s="22">
        <v>112685</v>
      </c>
    </row>
    <row r="135" spans="1:5" ht="12" customHeight="1">
      <c r="A135" s="19"/>
      <c r="B135" s="90" t="s">
        <v>4</v>
      </c>
      <c r="C135" s="117">
        <f>(C134/C133-1)*100</f>
        <v>-1.6489023118490764</v>
      </c>
      <c r="D135" s="117">
        <f>(D134/D133-1)*100</f>
        <v>11.280508648389965</v>
      </c>
      <c r="E135" s="117">
        <f>(E134/E133-1)*100</f>
        <v>-4.842931937172779</v>
      </c>
    </row>
    <row r="136" spans="1:5" ht="12" customHeight="1">
      <c r="A136" s="8" t="s">
        <v>37</v>
      </c>
      <c r="B136" s="9"/>
      <c r="C136" s="21"/>
      <c r="D136" s="21"/>
      <c r="E136" s="21"/>
    </row>
    <row r="137" spans="1:5" ht="12" customHeight="1">
      <c r="A137" s="19"/>
      <c r="B137" s="20">
        <v>2003</v>
      </c>
      <c r="C137" s="21">
        <v>5857540</v>
      </c>
      <c r="D137" s="21">
        <v>1397294</v>
      </c>
      <c r="E137" s="22">
        <f>+C137-D137+1</f>
        <v>4460247</v>
      </c>
    </row>
    <row r="138" spans="1:5" ht="12" customHeight="1">
      <c r="A138" s="170" t="s">
        <v>392</v>
      </c>
      <c r="B138" s="171"/>
      <c r="C138" s="21">
        <v>1661948</v>
      </c>
      <c r="D138" s="21">
        <v>324834</v>
      </c>
      <c r="E138" s="22">
        <f>+C138-D138+1</f>
        <v>1337115</v>
      </c>
    </row>
    <row r="139" spans="1:5" ht="12" customHeight="1">
      <c r="A139" s="170" t="s">
        <v>386</v>
      </c>
      <c r="B139" s="171"/>
      <c r="C139" s="21">
        <v>1835724</v>
      </c>
      <c r="D139" s="21">
        <v>378458</v>
      </c>
      <c r="E139" s="22">
        <f>+C139-D139-1</f>
        <v>1457265</v>
      </c>
    </row>
    <row r="140" spans="1:5" ht="12" customHeight="1">
      <c r="A140" s="55"/>
      <c r="B140" s="150" t="s">
        <v>4</v>
      </c>
      <c r="C140" s="33">
        <f>+C139/C138*100-100</f>
        <v>10.456163490073095</v>
      </c>
      <c r="D140" s="33">
        <f>+D139/D138*100-100</f>
        <v>16.508124149565617</v>
      </c>
      <c r="E140" s="33">
        <f>+E139/E138*100-100</f>
        <v>8.985764126496235</v>
      </c>
    </row>
    <row r="141" spans="1:6" ht="24" customHeight="1">
      <c r="A141" s="172" t="s">
        <v>366</v>
      </c>
      <c r="B141" s="173"/>
      <c r="C141" s="173"/>
      <c r="D141" s="173"/>
      <c r="E141" s="175"/>
      <c r="F141"/>
    </row>
    <row r="142" ht="12" customHeight="1">
      <c r="B142" s="14"/>
    </row>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spans="1:6" ht="12" customHeight="1">
      <c r="A161" s="1" t="s">
        <v>38</v>
      </c>
      <c r="B161" s="1"/>
      <c r="C161" s="1"/>
      <c r="D161" s="1"/>
      <c r="E161" s="1"/>
      <c r="F161" s="107"/>
    </row>
    <row r="162" spans="1:6" ht="12" customHeight="1">
      <c r="A162" s="1"/>
      <c r="B162" s="107"/>
      <c r="C162" s="107"/>
      <c r="D162" s="107"/>
      <c r="E162" s="107"/>
      <c r="F162" s="107"/>
    </row>
    <row r="163" spans="1:6" ht="12" customHeight="1">
      <c r="A163" s="1" t="s">
        <v>280</v>
      </c>
      <c r="B163" s="1"/>
      <c r="C163" s="1"/>
      <c r="D163" s="1"/>
      <c r="E163" s="1"/>
      <c r="F163" s="107"/>
    </row>
    <row r="164" spans="1:5" ht="12" customHeight="1">
      <c r="A164" s="96"/>
      <c r="B164" s="105"/>
      <c r="C164" s="96"/>
      <c r="D164" s="96"/>
      <c r="E164" s="96"/>
    </row>
    <row r="165" spans="1:6" ht="12" customHeight="1">
      <c r="A165" s="102"/>
      <c r="B165" s="96"/>
      <c r="C165" s="34" t="s">
        <v>440</v>
      </c>
      <c r="D165" s="35"/>
      <c r="E165" s="35"/>
      <c r="F165" s="36"/>
    </row>
    <row r="166" spans="1:6" ht="12" customHeight="1">
      <c r="A166" s="103" t="s">
        <v>40</v>
      </c>
      <c r="B166" s="96"/>
      <c r="C166" s="6">
        <v>2003</v>
      </c>
      <c r="D166" s="176" t="s">
        <v>388</v>
      </c>
      <c r="E166" s="177"/>
      <c r="F166" s="5" t="s">
        <v>4</v>
      </c>
    </row>
    <row r="167" spans="1:6" ht="12" customHeight="1">
      <c r="A167" s="149"/>
      <c r="B167" s="106"/>
      <c r="C167" s="10"/>
      <c r="D167" s="6">
        <v>2003</v>
      </c>
      <c r="E167" s="5">
        <v>2004</v>
      </c>
      <c r="F167" s="161" t="s">
        <v>389</v>
      </c>
    </row>
    <row r="168" spans="1:6" ht="12" customHeight="1">
      <c r="A168" s="102"/>
      <c r="B168" s="160"/>
      <c r="C168" s="29"/>
      <c r="D168" s="6"/>
      <c r="E168" s="5"/>
      <c r="F168" s="5"/>
    </row>
    <row r="169" spans="1:6" ht="12" customHeight="1">
      <c r="A169" s="19" t="s">
        <v>317</v>
      </c>
      <c r="B169" s="96"/>
      <c r="C169" s="98">
        <v>728.73885</v>
      </c>
      <c r="D169" s="98">
        <v>427.337741</v>
      </c>
      <c r="E169" s="98">
        <v>378.539368</v>
      </c>
      <c r="F169" s="23">
        <f>+E169/D169*100-100</f>
        <v>-11.419158271817594</v>
      </c>
    </row>
    <row r="170" spans="1:6" ht="12" customHeight="1">
      <c r="A170" s="19" t="s">
        <v>382</v>
      </c>
      <c r="B170" s="96"/>
      <c r="C170" s="98">
        <v>882.2542</v>
      </c>
      <c r="D170" s="98">
        <v>210.672354</v>
      </c>
      <c r="E170" s="98">
        <v>282.438625</v>
      </c>
      <c r="F170" s="33">
        <f>+E170/D170*100-100</f>
        <v>34.06534822314654</v>
      </c>
    </row>
    <row r="171" spans="1:6" ht="21.75" customHeight="1">
      <c r="A171" s="167" t="s">
        <v>395</v>
      </c>
      <c r="B171" s="169"/>
      <c r="C171" s="98">
        <v>427.898087</v>
      </c>
      <c r="D171" s="98">
        <v>101.920169</v>
      </c>
      <c r="E171" s="98">
        <v>126.069019</v>
      </c>
      <c r="F171" s="33">
        <f aca="true" t="shared" si="3" ref="F171:F183">+E171/D171*100-100</f>
        <v>23.693887320771594</v>
      </c>
    </row>
    <row r="172" spans="1:6" ht="12" customHeight="1">
      <c r="A172" s="19" t="s">
        <v>318</v>
      </c>
      <c r="B172" s="154"/>
      <c r="C172" s="98">
        <v>524.108232</v>
      </c>
      <c r="D172" s="98">
        <v>107.90748</v>
      </c>
      <c r="E172" s="98">
        <v>125.327288</v>
      </c>
      <c r="F172" s="33">
        <f t="shared" si="3"/>
        <v>16.143281262800315</v>
      </c>
    </row>
    <row r="173" spans="1:6" ht="12" customHeight="1">
      <c r="A173" s="19" t="s">
        <v>396</v>
      </c>
      <c r="B173" s="96"/>
      <c r="C173" s="98">
        <v>72.260326</v>
      </c>
      <c r="D173" s="98">
        <v>54.5098</v>
      </c>
      <c r="E173" s="98">
        <v>61.165139</v>
      </c>
      <c r="F173" s="33">
        <f t="shared" si="3"/>
        <v>12.209435734491777</v>
      </c>
    </row>
    <row r="174" spans="1:6" ht="12" customHeight="1">
      <c r="A174" s="19" t="s">
        <v>397</v>
      </c>
      <c r="B174" s="154"/>
      <c r="C174" s="98">
        <v>316.195001</v>
      </c>
      <c r="D174" s="98">
        <v>45.96271</v>
      </c>
      <c r="E174" s="98">
        <v>57.903936</v>
      </c>
      <c r="F174" s="33">
        <f t="shared" si="3"/>
        <v>25.980247900961444</v>
      </c>
    </row>
    <row r="175" spans="1:6" ht="21.75" customHeight="1">
      <c r="A175" s="120" t="s">
        <v>398</v>
      </c>
      <c r="B175" s="154"/>
      <c r="C175" s="98">
        <v>180.650672</v>
      </c>
      <c r="D175" s="98">
        <v>41.916161</v>
      </c>
      <c r="E175" s="98">
        <v>50.184346</v>
      </c>
      <c r="F175" s="33">
        <f t="shared" si="3"/>
        <v>19.72553020778787</v>
      </c>
    </row>
    <row r="176" spans="1:6" ht="12" customHeight="1">
      <c r="A176" s="19" t="s">
        <v>319</v>
      </c>
      <c r="B176" s="154"/>
      <c r="C176" s="98">
        <v>135.473513</v>
      </c>
      <c r="D176" s="98">
        <v>28.171787</v>
      </c>
      <c r="E176" s="98">
        <v>41.007649</v>
      </c>
      <c r="F176" s="33">
        <f t="shared" si="3"/>
        <v>45.56282496385481</v>
      </c>
    </row>
    <row r="177" spans="1:6" ht="12" customHeight="1">
      <c r="A177" s="19" t="s">
        <v>399</v>
      </c>
      <c r="B177" s="96"/>
      <c r="C177" s="98">
        <v>67.837514</v>
      </c>
      <c r="D177" s="98">
        <v>21.651777</v>
      </c>
      <c r="E177" s="98">
        <v>38.055042</v>
      </c>
      <c r="F177" s="33">
        <f t="shared" si="3"/>
        <v>75.75943997575811</v>
      </c>
    </row>
    <row r="178" spans="1:6" ht="21.75" customHeight="1">
      <c r="A178" s="167" t="s">
        <v>400</v>
      </c>
      <c r="B178" s="168"/>
      <c r="C178" s="98">
        <v>128.433124</v>
      </c>
      <c r="D178" s="98">
        <v>28.615596</v>
      </c>
      <c r="E178" s="98">
        <v>35.692916</v>
      </c>
      <c r="F178" s="33">
        <f t="shared" si="3"/>
        <v>24.732387191935473</v>
      </c>
    </row>
    <row r="179" spans="1:6" ht="12" customHeight="1">
      <c r="A179" s="19" t="s">
        <v>401</v>
      </c>
      <c r="B179" s="96"/>
      <c r="C179" s="98">
        <v>45.876435</v>
      </c>
      <c r="D179" s="98">
        <v>37.895221</v>
      </c>
      <c r="E179" s="98">
        <v>35.360958</v>
      </c>
      <c r="F179" s="33">
        <f t="shared" si="3"/>
        <v>-6.687553029444018</v>
      </c>
    </row>
    <row r="180" spans="1:6" ht="21.75" customHeight="1">
      <c r="A180" s="167" t="s">
        <v>402</v>
      </c>
      <c r="B180" s="169"/>
      <c r="C180" s="98">
        <v>39.508318</v>
      </c>
      <c r="D180" s="98">
        <v>17.915426</v>
      </c>
      <c r="E180" s="98">
        <v>33.736749</v>
      </c>
      <c r="F180" s="33">
        <f t="shared" si="3"/>
        <v>88.31117384537774</v>
      </c>
    </row>
    <row r="181" spans="1:6" ht="12" customHeight="1">
      <c r="A181" s="19" t="s">
        <v>84</v>
      </c>
      <c r="B181" s="96"/>
      <c r="C181" s="98">
        <v>66.052005</v>
      </c>
      <c r="D181" s="98">
        <v>32.319484</v>
      </c>
      <c r="E181" s="98">
        <v>33.118059</v>
      </c>
      <c r="F181" s="33">
        <f t="shared" si="3"/>
        <v>2.4708779385215394</v>
      </c>
    </row>
    <row r="182" spans="1:6" ht="12" customHeight="1">
      <c r="A182" s="19" t="s">
        <v>403</v>
      </c>
      <c r="B182" s="154"/>
      <c r="C182" s="98">
        <v>51.622406</v>
      </c>
      <c r="D182" s="98">
        <v>32.26095</v>
      </c>
      <c r="E182" s="98">
        <v>31.335155</v>
      </c>
      <c r="F182" s="33">
        <f t="shared" si="3"/>
        <v>-2.8697078046368745</v>
      </c>
    </row>
    <row r="183" spans="1:6" ht="12" customHeight="1">
      <c r="A183" s="19" t="s">
        <v>404</v>
      </c>
      <c r="B183" s="96"/>
      <c r="C183" s="98">
        <v>41.032334</v>
      </c>
      <c r="D183" s="98">
        <v>30.728788</v>
      </c>
      <c r="E183" s="98">
        <v>30.796578</v>
      </c>
      <c r="F183" s="33">
        <f t="shared" si="3"/>
        <v>0.22060746424492095</v>
      </c>
    </row>
    <row r="184" spans="1:6" ht="12" customHeight="1">
      <c r="A184" s="104"/>
      <c r="B184" s="106"/>
      <c r="C184" s="99"/>
      <c r="D184" s="99"/>
      <c r="E184" s="99"/>
      <c r="F184" s="20"/>
    </row>
    <row r="185" spans="1:6" ht="25.5" customHeight="1">
      <c r="A185" s="172" t="s">
        <v>366</v>
      </c>
      <c r="B185" s="173"/>
      <c r="C185" s="173"/>
      <c r="D185" s="173"/>
      <c r="E185" s="173"/>
      <c r="F185" s="174"/>
    </row>
    <row r="186" spans="1:5" ht="12" customHeight="1">
      <c r="A186" s="96"/>
      <c r="B186" s="96"/>
      <c r="C186" s="96"/>
      <c r="D186" s="96"/>
      <c r="E186" s="96"/>
    </row>
    <row r="187" spans="1:6" ht="12" customHeight="1">
      <c r="A187" s="1" t="s">
        <v>41</v>
      </c>
      <c r="B187" s="1"/>
      <c r="C187" s="1"/>
      <c r="D187" s="1"/>
      <c r="E187" s="1"/>
      <c r="F187" s="107"/>
    </row>
    <row r="188" spans="1:6" ht="12" customHeight="1">
      <c r="A188" s="1"/>
      <c r="B188" s="107"/>
      <c r="C188" s="107"/>
      <c r="D188" s="107"/>
      <c r="E188" s="107"/>
      <c r="F188" s="107"/>
    </row>
    <row r="189" spans="1:6" ht="12" customHeight="1">
      <c r="A189" s="1" t="s">
        <v>281</v>
      </c>
      <c r="B189" s="1"/>
      <c r="C189" s="1"/>
      <c r="D189" s="1"/>
      <c r="E189" s="1"/>
      <c r="F189" s="107"/>
    </row>
    <row r="190" spans="1:5" ht="12" customHeight="1">
      <c r="A190" s="96"/>
      <c r="B190" s="105"/>
      <c r="C190" s="96"/>
      <c r="D190" s="96"/>
      <c r="E190" s="96"/>
    </row>
    <row r="191" spans="1:6" ht="12" customHeight="1">
      <c r="A191" s="102"/>
      <c r="B191" s="96"/>
      <c r="C191" s="34" t="s">
        <v>440</v>
      </c>
      <c r="D191" s="35"/>
      <c r="E191" s="35"/>
      <c r="F191" s="36"/>
    </row>
    <row r="192" spans="1:6" ht="12" customHeight="1">
      <c r="A192" s="103" t="s">
        <v>40</v>
      </c>
      <c r="B192" s="96"/>
      <c r="C192" s="6">
        <v>2003</v>
      </c>
      <c r="D192" s="176" t="s">
        <v>388</v>
      </c>
      <c r="E192" s="177"/>
      <c r="F192" s="5" t="s">
        <v>4</v>
      </c>
    </row>
    <row r="193" spans="1:6" ht="12" customHeight="1">
      <c r="A193" s="149"/>
      <c r="B193" s="106"/>
      <c r="C193" s="10"/>
      <c r="D193" s="41">
        <v>2003</v>
      </c>
      <c r="E193" s="112">
        <v>2004</v>
      </c>
      <c r="F193" s="47" t="s">
        <v>389</v>
      </c>
    </row>
    <row r="194" spans="1:6" ht="12" customHeight="1">
      <c r="A194" s="148"/>
      <c r="B194" s="12"/>
      <c r="C194" s="97"/>
      <c r="D194" s="97"/>
      <c r="E194" s="97"/>
      <c r="F194" s="39"/>
    </row>
    <row r="195" spans="1:6" ht="12" customHeight="1">
      <c r="A195" s="19" t="s">
        <v>382</v>
      </c>
      <c r="B195" s="20"/>
      <c r="C195" s="98">
        <v>882.2542</v>
      </c>
      <c r="D195" s="98">
        <v>210.672354</v>
      </c>
      <c r="E195" s="98">
        <v>282.438625</v>
      </c>
      <c r="F195" s="23">
        <f>+E195/D195*100-100</f>
        <v>34.06534822314654</v>
      </c>
    </row>
    <row r="196" spans="1:6" ht="21.75" customHeight="1">
      <c r="A196" s="167" t="s">
        <v>395</v>
      </c>
      <c r="B196" s="169"/>
      <c r="C196" s="98">
        <v>427.898087</v>
      </c>
      <c r="D196" s="98">
        <v>101.920169</v>
      </c>
      <c r="E196" s="98">
        <v>126.069019</v>
      </c>
      <c r="F196" s="23">
        <f>+E196/D196*100-100</f>
        <v>23.693887320771594</v>
      </c>
    </row>
    <row r="197" spans="1:6" ht="12" customHeight="1">
      <c r="A197" s="19" t="s">
        <v>318</v>
      </c>
      <c r="B197" s="162"/>
      <c r="C197" s="98">
        <v>524.108232</v>
      </c>
      <c r="D197" s="98">
        <v>107.90748</v>
      </c>
      <c r="E197" s="98">
        <v>125.327288</v>
      </c>
      <c r="F197" s="23">
        <f aca="true" t="shared" si="4" ref="F197:F209">+E197/D197*100-100</f>
        <v>16.143281262800315</v>
      </c>
    </row>
    <row r="198" spans="1:6" ht="12" customHeight="1">
      <c r="A198" s="19" t="s">
        <v>399</v>
      </c>
      <c r="B198" s="154"/>
      <c r="C198" s="98">
        <v>67.837514</v>
      </c>
      <c r="D198" s="98">
        <v>21.651777</v>
      </c>
      <c r="E198" s="98">
        <v>38.055042</v>
      </c>
      <c r="F198" s="23">
        <f t="shared" si="4"/>
        <v>75.75943997575811</v>
      </c>
    </row>
    <row r="199" spans="1:6" ht="21.75" customHeight="1">
      <c r="A199" s="167" t="s">
        <v>402</v>
      </c>
      <c r="B199" s="169"/>
      <c r="C199" s="98">
        <v>39.508318</v>
      </c>
      <c r="D199" s="98">
        <v>17.915426</v>
      </c>
      <c r="E199" s="98">
        <v>33.736749</v>
      </c>
      <c r="F199" s="23">
        <f t="shared" si="4"/>
        <v>88.31117384537774</v>
      </c>
    </row>
    <row r="200" spans="1:6" ht="21.75" customHeight="1">
      <c r="A200" s="167" t="s">
        <v>405</v>
      </c>
      <c r="B200" s="169"/>
      <c r="C200" s="98">
        <v>33.784865</v>
      </c>
      <c r="D200" s="98">
        <v>2.001562</v>
      </c>
      <c r="E200" s="98">
        <v>15.648216</v>
      </c>
      <c r="F200" s="23">
        <f t="shared" si="4"/>
        <v>681.8002140328404</v>
      </c>
    </row>
    <row r="201" spans="1:6" ht="12" customHeight="1">
      <c r="A201" s="19" t="s">
        <v>319</v>
      </c>
      <c r="B201" s="154"/>
      <c r="C201" s="98">
        <v>135.473513</v>
      </c>
      <c r="D201" s="98">
        <v>28.171787</v>
      </c>
      <c r="E201" s="98">
        <v>41.007649</v>
      </c>
      <c r="F201" s="23">
        <f t="shared" si="4"/>
        <v>45.56282496385481</v>
      </c>
    </row>
    <row r="202" spans="1:6" ht="12" customHeight="1">
      <c r="A202" s="19" t="s">
        <v>397</v>
      </c>
      <c r="B202" s="162"/>
      <c r="C202" s="98">
        <v>316.195001</v>
      </c>
      <c r="D202" s="98">
        <v>45.96271</v>
      </c>
      <c r="E202" s="98">
        <v>57.903936</v>
      </c>
      <c r="F202" s="23">
        <f t="shared" si="4"/>
        <v>25.980247900961444</v>
      </c>
    </row>
    <row r="203" spans="1:6" ht="12" customHeight="1">
      <c r="A203" s="19" t="s">
        <v>406</v>
      </c>
      <c r="B203" s="154"/>
      <c r="C203" s="98">
        <v>74.318586</v>
      </c>
      <c r="D203" s="98">
        <v>13.169999</v>
      </c>
      <c r="E203" s="98">
        <v>25.027921</v>
      </c>
      <c r="F203" s="23">
        <f t="shared" si="4"/>
        <v>90.03737965355955</v>
      </c>
    </row>
    <row r="204" spans="1:6" ht="12" customHeight="1">
      <c r="A204" s="19" t="s">
        <v>320</v>
      </c>
      <c r="B204" s="162"/>
      <c r="C204" s="98">
        <v>92.994161</v>
      </c>
      <c r="D204" s="98">
        <v>20.197931</v>
      </c>
      <c r="E204" s="98">
        <v>28.839292</v>
      </c>
      <c r="F204" s="23">
        <f t="shared" si="4"/>
        <v>42.7833969726899</v>
      </c>
    </row>
    <row r="205" spans="1:6" ht="21.75" customHeight="1">
      <c r="A205" s="167" t="s">
        <v>398</v>
      </c>
      <c r="B205" s="169"/>
      <c r="C205" s="98">
        <v>180.650672</v>
      </c>
      <c r="D205" s="98">
        <v>41.916161</v>
      </c>
      <c r="E205" s="98">
        <v>50.184346</v>
      </c>
      <c r="F205" s="23">
        <f t="shared" si="4"/>
        <v>19.72553020778787</v>
      </c>
    </row>
    <row r="206" spans="1:6" ht="21.75" customHeight="1">
      <c r="A206" s="167" t="s">
        <v>400</v>
      </c>
      <c r="B206" s="169"/>
      <c r="C206" s="98">
        <v>128.433124</v>
      </c>
      <c r="D206" s="98">
        <v>28.615596</v>
      </c>
      <c r="E206" s="98">
        <v>35.692916</v>
      </c>
      <c r="F206" s="23">
        <f t="shared" si="4"/>
        <v>24.732387191935473</v>
      </c>
    </row>
    <row r="207" spans="1:6" ht="12" customHeight="1">
      <c r="A207" s="19" t="s">
        <v>396</v>
      </c>
      <c r="B207" s="162"/>
      <c r="C207" s="98">
        <v>72.260326</v>
      </c>
      <c r="D207" s="98">
        <v>54.5098</v>
      </c>
      <c r="E207" s="98">
        <v>61.165139</v>
      </c>
      <c r="F207" s="23">
        <f t="shared" si="4"/>
        <v>12.209435734491777</v>
      </c>
    </row>
    <row r="208" spans="1:6" ht="12" customHeight="1">
      <c r="A208" s="19" t="s">
        <v>408</v>
      </c>
      <c r="B208" s="162"/>
      <c r="C208" s="98">
        <v>15.622532</v>
      </c>
      <c r="D208" s="98">
        <v>6.10361</v>
      </c>
      <c r="E208" s="98">
        <v>11.597865</v>
      </c>
      <c r="F208" s="23">
        <f t="shared" si="4"/>
        <v>90.01648204914798</v>
      </c>
    </row>
    <row r="209" spans="1:6" ht="12" customHeight="1">
      <c r="A209" s="19" t="s">
        <v>407</v>
      </c>
      <c r="B209" s="162"/>
      <c r="C209" s="98">
        <v>12.180487</v>
      </c>
      <c r="D209" s="98">
        <v>2.136761</v>
      </c>
      <c r="E209" s="98">
        <v>7.374755</v>
      </c>
      <c r="F209" s="23">
        <f t="shared" si="4"/>
        <v>245.13710237129936</v>
      </c>
    </row>
    <row r="210" spans="1:6" ht="12" customHeight="1">
      <c r="A210" s="104"/>
      <c r="B210" s="106"/>
      <c r="C210" s="99"/>
      <c r="D210" s="99"/>
      <c r="E210" s="99"/>
      <c r="F210" s="20"/>
    </row>
    <row r="211" spans="1:6" ht="25.5" customHeight="1">
      <c r="A211" s="172" t="s">
        <v>366</v>
      </c>
      <c r="B211" s="173"/>
      <c r="C211" s="173"/>
      <c r="D211" s="173"/>
      <c r="E211" s="173"/>
      <c r="F211" s="174"/>
    </row>
    <row r="212" spans="1:5" ht="12" customHeight="1">
      <c r="A212" s="96"/>
      <c r="B212" s="96"/>
      <c r="C212" s="96"/>
      <c r="D212" s="96"/>
      <c r="E212" s="96"/>
    </row>
    <row r="213" spans="1:6" ht="12" customHeight="1">
      <c r="A213" s="1" t="s">
        <v>43</v>
      </c>
      <c r="B213" s="1"/>
      <c r="C213" s="1"/>
      <c r="D213" s="1"/>
      <c r="E213" s="1"/>
      <c r="F213" s="107"/>
    </row>
    <row r="214" spans="1:6" ht="12" customHeight="1">
      <c r="A214" s="1"/>
      <c r="B214" s="107"/>
      <c r="C214" s="107"/>
      <c r="D214" s="107"/>
      <c r="E214" s="107"/>
      <c r="F214" s="107"/>
    </row>
    <row r="215" spans="1:6" ht="12" customHeight="1">
      <c r="A215" s="1" t="s">
        <v>44</v>
      </c>
      <c r="B215" s="1"/>
      <c r="C215" s="1"/>
      <c r="D215" s="1"/>
      <c r="E215" s="1"/>
      <c r="F215" s="107"/>
    </row>
    <row r="216" spans="1:5" ht="12" customHeight="1">
      <c r="A216" s="96"/>
      <c r="B216" s="105"/>
      <c r="C216" s="96"/>
      <c r="D216" s="96"/>
      <c r="E216" s="96"/>
    </row>
    <row r="217" spans="1:6" ht="12" customHeight="1">
      <c r="A217" s="102"/>
      <c r="B217" s="96"/>
      <c r="C217" s="34" t="s">
        <v>441</v>
      </c>
      <c r="D217" s="35"/>
      <c r="E217" s="35"/>
      <c r="F217" s="36"/>
    </row>
    <row r="218" spans="1:6" ht="12" customHeight="1">
      <c r="A218" s="103" t="s">
        <v>40</v>
      </c>
      <c r="B218" s="96"/>
      <c r="C218" s="6">
        <v>2003</v>
      </c>
      <c r="D218" s="176" t="s">
        <v>388</v>
      </c>
      <c r="E218" s="177"/>
      <c r="F218" s="5" t="s">
        <v>4</v>
      </c>
    </row>
    <row r="219" spans="1:6" ht="12" customHeight="1">
      <c r="A219" s="149"/>
      <c r="B219" s="106"/>
      <c r="C219" s="10"/>
      <c r="D219" s="41">
        <v>2003</v>
      </c>
      <c r="E219" s="112">
        <v>2004</v>
      </c>
      <c r="F219" s="47" t="s">
        <v>389</v>
      </c>
    </row>
    <row r="220" spans="1:6" ht="12" customHeight="1">
      <c r="A220" s="11"/>
      <c r="C220" s="97"/>
      <c r="D220" s="97"/>
      <c r="E220" s="97"/>
      <c r="F220" s="39"/>
    </row>
    <row r="221" spans="1:6" ht="12" customHeight="1">
      <c r="A221" s="118" t="s">
        <v>409</v>
      </c>
      <c r="B221" s="154"/>
      <c r="C221" s="98">
        <v>119.202759</v>
      </c>
      <c r="D221" s="98">
        <v>39.183872</v>
      </c>
      <c r="E221" s="98">
        <v>53.936383</v>
      </c>
      <c r="F221" s="33">
        <f>+E221/D221*100-100</f>
        <v>37.64944669072011</v>
      </c>
    </row>
    <row r="222" spans="1:6" ht="12" customHeight="1">
      <c r="A222" s="118" t="s">
        <v>362</v>
      </c>
      <c r="B222" s="154"/>
      <c r="C222" s="98">
        <v>217.156301</v>
      </c>
      <c r="D222" s="98">
        <v>43.070164</v>
      </c>
      <c r="E222" s="98">
        <v>52.962738</v>
      </c>
      <c r="F222" s="33">
        <f aca="true" t="shared" si="5" ref="F222:F235">+E222/D222*100-100</f>
        <v>22.96850785151412</v>
      </c>
    </row>
    <row r="223" spans="1:6" ht="12" customHeight="1">
      <c r="A223" s="163" t="s">
        <v>322</v>
      </c>
      <c r="B223" s="96"/>
      <c r="C223" s="98">
        <v>102.772713</v>
      </c>
      <c r="D223" s="98">
        <v>23.637241</v>
      </c>
      <c r="E223" s="98">
        <v>39.541754</v>
      </c>
      <c r="F223" s="33">
        <f t="shared" si="5"/>
        <v>67.28582663264297</v>
      </c>
    </row>
    <row r="224" spans="1:6" ht="21.75" customHeight="1">
      <c r="A224" s="167" t="s">
        <v>321</v>
      </c>
      <c r="B224" s="178"/>
      <c r="C224" s="98">
        <v>104.156302</v>
      </c>
      <c r="D224" s="98">
        <v>25.435985</v>
      </c>
      <c r="E224" s="98">
        <v>31.630152</v>
      </c>
      <c r="F224" s="33">
        <f t="shared" si="5"/>
        <v>24.351984010055048</v>
      </c>
    </row>
    <row r="225" spans="1:6" ht="21.75" customHeight="1">
      <c r="A225" s="167" t="s">
        <v>414</v>
      </c>
      <c r="B225" s="178"/>
      <c r="C225" s="98">
        <v>19.265767</v>
      </c>
      <c r="D225" s="98">
        <v>10.371986</v>
      </c>
      <c r="E225" s="98">
        <v>12.511475</v>
      </c>
      <c r="F225" s="33">
        <f t="shared" si="5"/>
        <v>20.62757315715622</v>
      </c>
    </row>
    <row r="226" spans="1:6" ht="12" customHeight="1">
      <c r="A226" s="118" t="s">
        <v>325</v>
      </c>
      <c r="B226" s="96"/>
      <c r="C226" s="98">
        <v>37.373243</v>
      </c>
      <c r="D226" s="98">
        <v>6.13984</v>
      </c>
      <c r="E226" s="98">
        <v>10.037266</v>
      </c>
      <c r="F226" s="33">
        <f t="shared" si="5"/>
        <v>63.47764762599678</v>
      </c>
    </row>
    <row r="227" spans="1:6" ht="12" customHeight="1">
      <c r="A227" s="163" t="s">
        <v>415</v>
      </c>
      <c r="B227" s="96"/>
      <c r="C227" s="98">
        <v>25.660604</v>
      </c>
      <c r="D227" s="98">
        <v>6.166972</v>
      </c>
      <c r="E227" s="98">
        <v>8.691127</v>
      </c>
      <c r="F227" s="33">
        <f t="shared" si="5"/>
        <v>40.93021664440829</v>
      </c>
    </row>
    <row r="228" spans="1:6" ht="12" customHeight="1">
      <c r="A228" s="163" t="s">
        <v>410</v>
      </c>
      <c r="B228" s="96"/>
      <c r="C228" s="98">
        <v>63.587582</v>
      </c>
      <c r="D228" s="98">
        <v>9.020595</v>
      </c>
      <c r="E228" s="98">
        <v>8.150918</v>
      </c>
      <c r="F228" s="33">
        <f t="shared" si="5"/>
        <v>-9.641015919681564</v>
      </c>
    </row>
    <row r="229" spans="1:6" ht="12" customHeight="1">
      <c r="A229" s="163" t="s">
        <v>323</v>
      </c>
      <c r="B229" s="96"/>
      <c r="C229" s="98">
        <v>46.539801</v>
      </c>
      <c r="D229" s="98">
        <v>23.591633</v>
      </c>
      <c r="E229" s="98">
        <v>6.999105</v>
      </c>
      <c r="F229" s="33">
        <f t="shared" si="5"/>
        <v>-70.33225720322116</v>
      </c>
    </row>
    <row r="230" spans="1:6" ht="12" customHeight="1">
      <c r="A230" s="167" t="s">
        <v>327</v>
      </c>
      <c r="B230" s="178"/>
      <c r="C230" s="98">
        <v>24.992133</v>
      </c>
      <c r="D230" s="98">
        <v>3.147218</v>
      </c>
      <c r="E230" s="98">
        <v>6.344245</v>
      </c>
      <c r="F230" s="33">
        <f t="shared" si="5"/>
        <v>101.5826358390172</v>
      </c>
    </row>
    <row r="231" spans="1:6" ht="12" customHeight="1">
      <c r="A231" s="118" t="s">
        <v>411</v>
      </c>
      <c r="B231" s="154"/>
      <c r="C231" s="98">
        <v>27.196771</v>
      </c>
      <c r="D231" s="98">
        <v>5.614345</v>
      </c>
      <c r="E231" s="98">
        <v>5.507147</v>
      </c>
      <c r="F231" s="33">
        <f t="shared" si="5"/>
        <v>-1.9093589724179907</v>
      </c>
    </row>
    <row r="232" spans="1:6" ht="12" customHeight="1">
      <c r="A232" s="118" t="s">
        <v>416</v>
      </c>
      <c r="B232" s="155"/>
      <c r="C232" s="98">
        <v>26.734885</v>
      </c>
      <c r="D232" s="98">
        <v>7.969846</v>
      </c>
      <c r="E232" s="98">
        <v>5.490293</v>
      </c>
      <c r="F232" s="33">
        <f t="shared" si="5"/>
        <v>-31.111680200596098</v>
      </c>
    </row>
    <row r="233" spans="1:6" ht="21.75" customHeight="1">
      <c r="A233" s="167" t="s">
        <v>412</v>
      </c>
      <c r="B233" s="178"/>
      <c r="C233" s="98">
        <v>15.244548</v>
      </c>
      <c r="D233" s="98">
        <v>4.179837</v>
      </c>
      <c r="E233" s="98">
        <v>4.99494</v>
      </c>
      <c r="F233" s="33">
        <f t="shared" si="5"/>
        <v>19.500832209485665</v>
      </c>
    </row>
    <row r="234" spans="1:6" ht="12" customHeight="1">
      <c r="A234" s="118" t="s">
        <v>413</v>
      </c>
      <c r="B234" s="96"/>
      <c r="C234" s="98">
        <v>18.618722</v>
      </c>
      <c r="D234" s="98">
        <v>4.208792</v>
      </c>
      <c r="E234" s="98">
        <v>4.846257</v>
      </c>
      <c r="F234" s="33">
        <f t="shared" si="5"/>
        <v>15.146032400745852</v>
      </c>
    </row>
    <row r="235" spans="1:6" ht="12" customHeight="1">
      <c r="A235" s="118" t="s">
        <v>371</v>
      </c>
      <c r="C235" s="98">
        <v>28.460155</v>
      </c>
      <c r="D235" s="98">
        <v>1.462071</v>
      </c>
      <c r="E235" s="98">
        <v>4.784016</v>
      </c>
      <c r="F235" s="33">
        <f t="shared" si="5"/>
        <v>227.20818619615602</v>
      </c>
    </row>
    <row r="236" spans="1:6" ht="12" customHeight="1">
      <c r="A236" s="104"/>
      <c r="B236" s="106"/>
      <c r="C236" s="99"/>
      <c r="D236" s="99"/>
      <c r="E236" s="99"/>
      <c r="F236" s="20"/>
    </row>
    <row r="237" spans="1:6" ht="12" customHeight="1">
      <c r="A237" s="100" t="s">
        <v>368</v>
      </c>
      <c r="B237" s="105"/>
      <c r="C237" s="101"/>
      <c r="D237" s="101"/>
      <c r="E237" s="101"/>
      <c r="F237" s="28"/>
    </row>
    <row r="238" spans="1:5" ht="12" customHeight="1">
      <c r="A238" s="96"/>
      <c r="B238" s="96"/>
      <c r="C238" s="96"/>
      <c r="D238" s="96"/>
      <c r="E238" s="96"/>
    </row>
    <row r="239" spans="1:6" ht="12" customHeight="1">
      <c r="A239" s="1" t="s">
        <v>45</v>
      </c>
      <c r="B239" s="1"/>
      <c r="C239" s="1"/>
      <c r="D239" s="1"/>
      <c r="E239" s="1"/>
      <c r="F239" s="107"/>
    </row>
    <row r="240" spans="1:6" ht="12" customHeight="1">
      <c r="A240" s="1"/>
      <c r="B240" s="107"/>
      <c r="C240" s="107"/>
      <c r="D240" s="107"/>
      <c r="E240" s="107"/>
      <c r="F240" s="107"/>
    </row>
    <row r="241" spans="1:6" ht="12" customHeight="1">
      <c r="A241" s="1" t="s">
        <v>46</v>
      </c>
      <c r="B241" s="1"/>
      <c r="C241" s="1"/>
      <c r="D241" s="1"/>
      <c r="E241" s="1"/>
      <c r="F241" s="107"/>
    </row>
    <row r="242" spans="1:5" ht="12" customHeight="1">
      <c r="A242" s="96"/>
      <c r="B242" s="105"/>
      <c r="C242" s="96"/>
      <c r="D242" s="96"/>
      <c r="E242" s="96"/>
    </row>
    <row r="243" spans="1:6" ht="12" customHeight="1">
      <c r="A243" s="102"/>
      <c r="B243" s="96"/>
      <c r="C243" s="34" t="s">
        <v>441</v>
      </c>
      <c r="D243" s="35"/>
      <c r="E243" s="35"/>
      <c r="F243" s="36"/>
    </row>
    <row r="244" spans="1:6" ht="12" customHeight="1">
      <c r="A244" s="103" t="s">
        <v>40</v>
      </c>
      <c r="B244" s="96"/>
      <c r="C244" s="6">
        <v>2003</v>
      </c>
      <c r="D244" s="176" t="s">
        <v>388</v>
      </c>
      <c r="E244" s="177"/>
      <c r="F244" s="5" t="s">
        <v>4</v>
      </c>
    </row>
    <row r="245" spans="1:6" ht="12" customHeight="1">
      <c r="A245" s="149"/>
      <c r="B245" s="106"/>
      <c r="C245" s="10"/>
      <c r="D245" s="41">
        <v>2003</v>
      </c>
      <c r="E245" s="112">
        <v>2004</v>
      </c>
      <c r="F245" s="47" t="s">
        <v>389</v>
      </c>
    </row>
    <row r="246" spans="1:6" ht="12" customHeight="1">
      <c r="A246" s="19"/>
      <c r="C246" s="125"/>
      <c r="D246" s="117"/>
      <c r="E246" s="117"/>
      <c r="F246" s="123"/>
    </row>
    <row r="247" spans="1:6" ht="12" customHeight="1">
      <c r="A247" s="118" t="s">
        <v>322</v>
      </c>
      <c r="B247" s="164"/>
      <c r="C247" s="117">
        <v>102.772713</v>
      </c>
      <c r="D247" s="117">
        <v>23.637241</v>
      </c>
      <c r="E247" s="117">
        <v>39.541754</v>
      </c>
      <c r="F247" s="124">
        <f>+E247/D247*100-100</f>
        <v>67.28582663264297</v>
      </c>
    </row>
    <row r="248" spans="1:6" ht="12" customHeight="1">
      <c r="A248" s="118" t="s">
        <v>409</v>
      </c>
      <c r="B248" s="154"/>
      <c r="C248" s="117">
        <v>119.202759</v>
      </c>
      <c r="D248" s="117">
        <v>39.183872</v>
      </c>
      <c r="E248" s="117">
        <v>53.936383</v>
      </c>
      <c r="F248" s="124">
        <f aca="true" t="shared" si="6" ref="F248:F261">+E248/D248*100-100</f>
        <v>37.64944669072011</v>
      </c>
    </row>
    <row r="249" spans="1:6" ht="12" customHeight="1">
      <c r="A249" s="118" t="s">
        <v>362</v>
      </c>
      <c r="B249" s="164"/>
      <c r="C249" s="117">
        <v>217.156301</v>
      </c>
      <c r="D249" s="117">
        <v>43.070164</v>
      </c>
      <c r="E249" s="117">
        <v>52.962738</v>
      </c>
      <c r="F249" s="124">
        <f t="shared" si="6"/>
        <v>22.96850785151412</v>
      </c>
    </row>
    <row r="250" spans="1:6" ht="21.75" customHeight="1">
      <c r="A250" s="167" t="s">
        <v>321</v>
      </c>
      <c r="B250" s="178"/>
      <c r="C250" s="117">
        <v>104.156302</v>
      </c>
      <c r="D250" s="117">
        <v>25.435985</v>
      </c>
      <c r="E250" s="117">
        <v>31.630152</v>
      </c>
      <c r="F250" s="124">
        <f t="shared" si="6"/>
        <v>24.351984010055048</v>
      </c>
    </row>
    <row r="251" spans="1:6" ht="12" customHeight="1">
      <c r="A251" s="118" t="s">
        <v>419</v>
      </c>
      <c r="B251" s="154"/>
      <c r="C251" s="117">
        <v>37.373243</v>
      </c>
      <c r="D251" s="117">
        <v>6.13984</v>
      </c>
      <c r="E251" s="117">
        <v>10.037266</v>
      </c>
      <c r="F251" s="124">
        <f t="shared" si="6"/>
        <v>63.47764762599678</v>
      </c>
    </row>
    <row r="252" spans="1:6" ht="12" customHeight="1">
      <c r="A252" s="118" t="s">
        <v>371</v>
      </c>
      <c r="B252" s="164"/>
      <c r="C252" s="117">
        <v>28.460155</v>
      </c>
      <c r="D252" s="117">
        <v>1.462071</v>
      </c>
      <c r="E252" s="117">
        <v>4.784016</v>
      </c>
      <c r="F252" s="124">
        <f t="shared" si="6"/>
        <v>227.20818619615602</v>
      </c>
    </row>
    <row r="253" spans="1:6" ht="12" customHeight="1">
      <c r="A253" s="167" t="s">
        <v>327</v>
      </c>
      <c r="B253" s="178"/>
      <c r="C253" s="117">
        <v>24.992133</v>
      </c>
      <c r="D253" s="117">
        <v>3.147218</v>
      </c>
      <c r="E253" s="117">
        <v>6.344245</v>
      </c>
      <c r="F253" s="124">
        <f t="shared" si="6"/>
        <v>101.5826358390172</v>
      </c>
    </row>
    <row r="254" spans="1:6" ht="12" customHeight="1">
      <c r="A254" s="118" t="s">
        <v>417</v>
      </c>
      <c r="B254" s="164"/>
      <c r="C254" s="117">
        <v>4.528502</v>
      </c>
      <c r="D254" s="117">
        <v>0.05592</v>
      </c>
      <c r="E254" s="117">
        <v>3.181307</v>
      </c>
      <c r="F254" s="124">
        <f t="shared" si="6"/>
        <v>5589.032546494993</v>
      </c>
    </row>
    <row r="255" spans="1:6" ht="12" customHeight="1">
      <c r="A255" s="118" t="s">
        <v>326</v>
      </c>
      <c r="B255" s="154"/>
      <c r="C255" s="117">
        <v>25.660604</v>
      </c>
      <c r="D255" s="117">
        <v>6.166972</v>
      </c>
      <c r="E255" s="117">
        <v>8.691127</v>
      </c>
      <c r="F255" s="124">
        <f t="shared" si="6"/>
        <v>40.93021664440829</v>
      </c>
    </row>
    <row r="256" spans="1:6" ht="21" customHeight="1">
      <c r="A256" s="167" t="s">
        <v>324</v>
      </c>
      <c r="B256" s="178"/>
      <c r="C256" s="117">
        <v>19.265767</v>
      </c>
      <c r="D256" s="117">
        <v>10.371986</v>
      </c>
      <c r="E256" s="117">
        <v>12.511475</v>
      </c>
      <c r="F256" s="124">
        <f t="shared" si="6"/>
        <v>20.62757315715622</v>
      </c>
    </row>
    <row r="257" spans="1:6" ht="12" customHeight="1">
      <c r="A257" s="118" t="s">
        <v>418</v>
      </c>
      <c r="B257" s="164"/>
      <c r="C257" s="117">
        <v>12.544064</v>
      </c>
      <c r="D257" s="117">
        <v>2.027279</v>
      </c>
      <c r="E257" s="117">
        <v>4.061625</v>
      </c>
      <c r="F257" s="124">
        <f t="shared" si="6"/>
        <v>100.34859533394268</v>
      </c>
    </row>
    <row r="258" spans="1:6" ht="12" customHeight="1">
      <c r="A258" s="118" t="s">
        <v>420</v>
      </c>
      <c r="B258" s="154"/>
      <c r="C258" s="117">
        <v>1.364911</v>
      </c>
      <c r="D258" s="117">
        <v>0.100569</v>
      </c>
      <c r="E258" s="117">
        <v>1.570732</v>
      </c>
      <c r="F258" s="124">
        <f t="shared" si="6"/>
        <v>1461.8451013731865</v>
      </c>
    </row>
    <row r="259" spans="1:6" ht="12" customHeight="1">
      <c r="A259" s="118" t="s">
        <v>421</v>
      </c>
      <c r="B259" s="164"/>
      <c r="C259" s="117">
        <v>4.524811</v>
      </c>
      <c r="D259" s="117">
        <v>0.301422</v>
      </c>
      <c r="E259" s="117">
        <v>1.421686</v>
      </c>
      <c r="F259" s="124">
        <f t="shared" si="6"/>
        <v>371.65966651405665</v>
      </c>
    </row>
    <row r="260" spans="1:6" ht="12" customHeight="1">
      <c r="A260" s="118" t="s">
        <v>422</v>
      </c>
      <c r="B260" s="164"/>
      <c r="C260" s="117">
        <v>4.511613</v>
      </c>
      <c r="D260" s="117">
        <v>0.475566</v>
      </c>
      <c r="E260" s="117">
        <v>1.435286</v>
      </c>
      <c r="F260" s="124">
        <f t="shared" si="6"/>
        <v>201.8058481893155</v>
      </c>
    </row>
    <row r="261" spans="1:6" ht="12" customHeight="1">
      <c r="A261" s="118" t="s">
        <v>423</v>
      </c>
      <c r="B261" s="164"/>
      <c r="C261" s="117">
        <v>2.817561</v>
      </c>
      <c r="D261" s="117">
        <v>0.233647</v>
      </c>
      <c r="E261" s="117">
        <v>1.167069</v>
      </c>
      <c r="F261" s="124">
        <f t="shared" si="6"/>
        <v>399.5009565712378</v>
      </c>
    </row>
    <row r="262" spans="1:6" ht="12" customHeight="1">
      <c r="A262" s="104"/>
      <c r="B262" s="106"/>
      <c r="C262" s="99"/>
      <c r="D262" s="99"/>
      <c r="E262" s="99"/>
      <c r="F262" s="20"/>
    </row>
    <row r="263" spans="1:6" ht="12" customHeight="1">
      <c r="A263" s="100" t="s">
        <v>368</v>
      </c>
      <c r="B263" s="101"/>
      <c r="C263" s="101"/>
      <c r="D263" s="101"/>
      <c r="E263" s="101"/>
      <c r="F263" s="28"/>
    </row>
  </sheetData>
  <mergeCells count="44">
    <mergeCell ref="A250:B250"/>
    <mergeCell ref="A253:B253"/>
    <mergeCell ref="A256:B256"/>
    <mergeCell ref="A51:E51"/>
    <mergeCell ref="D244:E244"/>
    <mergeCell ref="D218:E218"/>
    <mergeCell ref="A199:B199"/>
    <mergeCell ref="A206:B206"/>
    <mergeCell ref="A233:B233"/>
    <mergeCell ref="A205:B205"/>
    <mergeCell ref="A2:F2"/>
    <mergeCell ref="A4:F4"/>
    <mergeCell ref="A5:F5"/>
    <mergeCell ref="D7:E7"/>
    <mergeCell ref="A22:F22"/>
    <mergeCell ref="A53:E53"/>
    <mergeCell ref="A54:E54"/>
    <mergeCell ref="A113:B113"/>
    <mergeCell ref="A85:F85"/>
    <mergeCell ref="D56:E56"/>
    <mergeCell ref="A224:B224"/>
    <mergeCell ref="A225:B225"/>
    <mergeCell ref="A230:B230"/>
    <mergeCell ref="A114:B114"/>
    <mergeCell ref="A118:B118"/>
    <mergeCell ref="A119:B119"/>
    <mergeCell ref="A123:B123"/>
    <mergeCell ref="A138:B138"/>
    <mergeCell ref="A129:B129"/>
    <mergeCell ref="A133:B133"/>
    <mergeCell ref="A124:B124"/>
    <mergeCell ref="A128:B128"/>
    <mergeCell ref="A185:F185"/>
    <mergeCell ref="A211:F211"/>
    <mergeCell ref="A171:B171"/>
    <mergeCell ref="A134:B134"/>
    <mergeCell ref="A139:B139"/>
    <mergeCell ref="A141:E141"/>
    <mergeCell ref="D166:E166"/>
    <mergeCell ref="D192:E192"/>
    <mergeCell ref="A178:B178"/>
    <mergeCell ref="A180:B180"/>
    <mergeCell ref="A196:B196"/>
    <mergeCell ref="A200:B200"/>
  </mergeCells>
  <printOptions horizontalCentered="1" verticalCentered="1"/>
  <pageMargins left="0.7874015748031497" right="0.7874015748031497" top="0.7874015748031497" bottom="0.7874015748031497" header="0.5905511811023623" footer="0.5905511811023623"/>
  <pageSetup horizontalDpi="300" verticalDpi="300" orientation="portrait" scale="89" r:id="rId2"/>
  <headerFooter alignWithMargins="0">
    <oddHeader>&amp;RODEPA</oddHeader>
    <oddFooter>&amp;C&amp;P</oddFooter>
  </headerFooter>
  <rowBreaks count="4" manualBreakCount="4">
    <brk id="49" max="255" man="1"/>
    <brk id="102" max="255" man="1"/>
    <brk id="159" max="255" man="1"/>
    <brk id="211" max="255" man="1"/>
  </rowBreaks>
  <drawing r:id="rId1"/>
</worksheet>
</file>

<file path=xl/worksheets/sheet4.xml><?xml version="1.0" encoding="utf-8"?>
<worksheet xmlns="http://schemas.openxmlformats.org/spreadsheetml/2006/main" xmlns:r="http://schemas.openxmlformats.org/officeDocument/2006/relationships">
  <dimension ref="A2:O356"/>
  <sheetViews>
    <sheetView showZeros="0" workbookViewId="0" topLeftCell="A1">
      <selection activeCell="A1" sqref="A1"/>
    </sheetView>
  </sheetViews>
  <sheetFormatPr defaultColWidth="11.421875" defaultRowHeight="12.75"/>
  <cols>
    <col min="1" max="1" width="5.7109375" style="2" customWidth="1"/>
    <col min="2" max="2" width="4.7109375" style="2" customWidth="1"/>
    <col min="3" max="3" width="22.140625" style="2" customWidth="1"/>
    <col min="4" max="4" width="10.57421875" style="2" customWidth="1"/>
    <col min="5" max="9" width="9.7109375" style="2" customWidth="1"/>
    <col min="10" max="16384" width="11.421875" style="2" customWidth="1"/>
  </cols>
  <sheetData>
    <row r="2" spans="1:9" ht="11.25">
      <c r="A2" s="180" t="s">
        <v>47</v>
      </c>
      <c r="B2" s="180"/>
      <c r="C2" s="180"/>
      <c r="D2" s="180"/>
      <c r="E2" s="180"/>
      <c r="F2" s="180"/>
      <c r="G2" s="180"/>
      <c r="H2" s="180"/>
      <c r="I2" s="180"/>
    </row>
    <row r="3" spans="1:9" ht="11.25">
      <c r="A3" s="3"/>
      <c r="B3" s="3"/>
      <c r="C3" s="3"/>
      <c r="D3" s="3"/>
      <c r="E3" s="3"/>
      <c r="F3" s="3"/>
      <c r="G3" s="3"/>
      <c r="H3" s="3"/>
      <c r="I3" s="3"/>
    </row>
    <row r="4" spans="1:15" ht="11.25">
      <c r="A4" s="180" t="s">
        <v>282</v>
      </c>
      <c r="B4" s="180"/>
      <c r="C4" s="180"/>
      <c r="D4" s="180"/>
      <c r="E4" s="180"/>
      <c r="F4" s="180"/>
      <c r="G4" s="180"/>
      <c r="H4" s="180"/>
      <c r="I4" s="180"/>
      <c r="J4" s="18"/>
      <c r="K4" s="18"/>
      <c r="L4" s="18"/>
      <c r="M4" s="18"/>
      <c r="N4" s="18"/>
      <c r="O4" s="18"/>
    </row>
    <row r="5" spans="1:9" ht="11.25">
      <c r="A5" s="3"/>
      <c r="B5" s="3"/>
      <c r="C5" s="3"/>
      <c r="D5" s="3"/>
      <c r="E5" s="3"/>
      <c r="F5" s="3"/>
      <c r="G5" s="3"/>
      <c r="H5" s="3"/>
      <c r="I5" s="3"/>
    </row>
    <row r="6" spans="1:9" ht="11.25">
      <c r="A6" s="43" t="s">
        <v>49</v>
      </c>
      <c r="B6" s="44"/>
      <c r="C6" s="45" t="s">
        <v>50</v>
      </c>
      <c r="D6" s="176" t="s">
        <v>51</v>
      </c>
      <c r="E6" s="184"/>
      <c r="F6" s="177"/>
      <c r="G6" s="176" t="s">
        <v>52</v>
      </c>
      <c r="H6" s="184"/>
      <c r="I6" s="177"/>
    </row>
    <row r="7" spans="1:9" ht="11.25">
      <c r="A7" s="63"/>
      <c r="B7" s="59"/>
      <c r="C7" s="60"/>
      <c r="D7" s="47">
        <v>2003</v>
      </c>
      <c r="E7" s="41" t="s">
        <v>424</v>
      </c>
      <c r="F7" s="41" t="s">
        <v>425</v>
      </c>
      <c r="G7" s="47">
        <v>2003</v>
      </c>
      <c r="H7" s="41" t="s">
        <v>424</v>
      </c>
      <c r="I7" s="41" t="s">
        <v>425</v>
      </c>
    </row>
    <row r="8" spans="1:9" ht="11.25">
      <c r="A8" s="43" t="s">
        <v>37</v>
      </c>
      <c r="B8" s="44"/>
      <c r="C8" s="45"/>
      <c r="D8" s="29"/>
      <c r="E8" s="29"/>
      <c r="F8" s="29"/>
      <c r="G8" s="30">
        <f>+G10+G83</f>
        <v>5857540.387</v>
      </c>
      <c r="H8" s="30">
        <f>+H10+H83</f>
        <v>1661948.236</v>
      </c>
      <c r="I8" s="30">
        <f>+I10+I83+1</f>
        <v>1835723.7349999999</v>
      </c>
    </row>
    <row r="9" spans="1:9" ht="11.25">
      <c r="A9" s="43"/>
      <c r="B9" s="44"/>
      <c r="C9" s="45"/>
      <c r="D9" s="29"/>
      <c r="E9" s="29"/>
      <c r="F9" s="29"/>
      <c r="G9" s="29"/>
      <c r="H9" s="29"/>
      <c r="I9" s="29"/>
    </row>
    <row r="10" spans="1:11" ht="11.25">
      <c r="A10" s="8" t="s">
        <v>53</v>
      </c>
      <c r="B10" s="46"/>
      <c r="C10" s="9"/>
      <c r="D10" s="10"/>
      <c r="E10" s="10"/>
      <c r="F10" s="10"/>
      <c r="G10" s="15">
        <f>+G11+G52+G77</f>
        <v>2145531.299</v>
      </c>
      <c r="H10" s="15">
        <f>+H11+H52+H77</f>
        <v>843824.172</v>
      </c>
      <c r="I10" s="15">
        <f>+I11+I52+I77</f>
        <v>803214.186</v>
      </c>
      <c r="K10" s="18"/>
    </row>
    <row r="11" spans="1:13" ht="12.75">
      <c r="A11" s="8" t="s">
        <v>54</v>
      </c>
      <c r="B11" s="46"/>
      <c r="C11" s="9"/>
      <c r="D11" s="10"/>
      <c r="E11" s="10"/>
      <c r="F11" s="10"/>
      <c r="G11" s="15">
        <f>+G12+G18+G24+G39+G50</f>
        <v>1938353.153</v>
      </c>
      <c r="H11" s="15">
        <f>+H12+H18+H24+H39+H50</f>
        <v>784910.412</v>
      </c>
      <c r="I11" s="15">
        <f>+I12+I18+I24+I39+I50</f>
        <v>747188.084</v>
      </c>
      <c r="J11" s="152"/>
      <c r="K11" s="152"/>
      <c r="L11" s="152"/>
      <c r="M11"/>
    </row>
    <row r="12" spans="1:13" ht="12.75">
      <c r="A12" s="19"/>
      <c r="B12" s="46" t="s">
        <v>55</v>
      </c>
      <c r="C12" s="9"/>
      <c r="D12" s="15">
        <f aca="true" t="shared" si="0" ref="D12:I12">SUM(D13:D16)</f>
        <v>79155.48199999999</v>
      </c>
      <c r="E12" s="15">
        <f t="shared" si="0"/>
        <v>20965.529000000002</v>
      </c>
      <c r="F12" s="15">
        <f t="shared" si="0"/>
        <v>36361.561</v>
      </c>
      <c r="G12" s="15">
        <f t="shared" si="0"/>
        <v>72591.65599999999</v>
      </c>
      <c r="H12" s="15">
        <f t="shared" si="0"/>
        <v>22451.161999999997</v>
      </c>
      <c r="I12" s="15">
        <f t="shared" si="0"/>
        <v>38840.51</v>
      </c>
      <c r="J12" s="18"/>
      <c r="K12" s="18"/>
      <c r="L12" s="18"/>
      <c r="M12"/>
    </row>
    <row r="13" spans="1:13" ht="12.75">
      <c r="A13" s="19"/>
      <c r="B13" s="14"/>
      <c r="C13" s="20" t="s">
        <v>56</v>
      </c>
      <c r="D13" s="21">
        <v>22608.244</v>
      </c>
      <c r="E13" s="21">
        <v>1634.851</v>
      </c>
      <c r="F13" s="21">
        <v>3227.898</v>
      </c>
      <c r="G13" s="21">
        <v>4077.629</v>
      </c>
      <c r="H13" s="21">
        <v>740.549</v>
      </c>
      <c r="I13" s="21">
        <v>473.864</v>
      </c>
      <c r="K13"/>
      <c r="L13"/>
      <c r="M13"/>
    </row>
    <row r="14" spans="1:13" ht="12.75">
      <c r="A14" s="19"/>
      <c r="B14" s="14"/>
      <c r="C14" s="20" t="s">
        <v>57</v>
      </c>
      <c r="D14" s="21">
        <v>0.473</v>
      </c>
      <c r="E14" s="21">
        <v>0.473</v>
      </c>
      <c r="F14" s="21">
        <v>0.415</v>
      </c>
      <c r="G14" s="21">
        <v>8.468</v>
      </c>
      <c r="H14" s="21">
        <v>8.468</v>
      </c>
      <c r="I14" s="21">
        <v>6.436</v>
      </c>
      <c r="K14"/>
      <c r="L14"/>
      <c r="M14"/>
    </row>
    <row r="15" spans="1:9" ht="11.25">
      <c r="A15" s="19"/>
      <c r="B15" s="14"/>
      <c r="C15" s="20" t="s">
        <v>58</v>
      </c>
      <c r="D15" s="21">
        <v>55434.335</v>
      </c>
      <c r="E15" s="21">
        <v>19321.271</v>
      </c>
      <c r="F15" s="21">
        <v>32108.366</v>
      </c>
      <c r="G15" s="21">
        <v>67837.514</v>
      </c>
      <c r="H15" s="21">
        <v>21651.777</v>
      </c>
      <c r="I15" s="21">
        <v>38055.042</v>
      </c>
    </row>
    <row r="16" spans="1:9" ht="11.25">
      <c r="A16" s="19"/>
      <c r="B16" s="14"/>
      <c r="C16" s="20" t="s">
        <v>59</v>
      </c>
      <c r="D16" s="21">
        <v>1112.43</v>
      </c>
      <c r="E16" s="21">
        <v>8.934</v>
      </c>
      <c r="F16" s="21">
        <v>1024.882</v>
      </c>
      <c r="G16" s="21">
        <v>668.045</v>
      </c>
      <c r="H16" s="21">
        <v>50.368</v>
      </c>
      <c r="I16" s="21">
        <v>305.168</v>
      </c>
    </row>
    <row r="17" spans="1:9" ht="11.25">
      <c r="A17" s="19"/>
      <c r="B17" s="14"/>
      <c r="C17" s="20"/>
      <c r="D17" s="24"/>
      <c r="E17" s="24"/>
      <c r="F17" s="24"/>
      <c r="G17" s="24"/>
      <c r="H17" s="24"/>
      <c r="I17" s="20"/>
    </row>
    <row r="18" spans="1:9" ht="11.25">
      <c r="A18" s="19"/>
      <c r="B18" s="46" t="s">
        <v>60</v>
      </c>
      <c r="C18" s="9"/>
      <c r="D18" s="15">
        <f aca="true" t="shared" si="1" ref="D18:I18">SUM(D19:D22)</f>
        <v>12637.295</v>
      </c>
      <c r="E18" s="15">
        <f t="shared" si="1"/>
        <v>461.39</v>
      </c>
      <c r="F18" s="15">
        <f t="shared" si="1"/>
        <v>1287.672</v>
      </c>
      <c r="G18" s="15">
        <f t="shared" si="1"/>
        <v>9269.08</v>
      </c>
      <c r="H18" s="15">
        <f t="shared" si="1"/>
        <v>566.259</v>
      </c>
      <c r="I18" s="15">
        <f t="shared" si="1"/>
        <v>1015.412</v>
      </c>
    </row>
    <row r="19" spans="1:9" ht="11.25">
      <c r="A19" s="19"/>
      <c r="B19" s="14"/>
      <c r="C19" s="20" t="s">
        <v>61</v>
      </c>
      <c r="D19" s="21">
        <v>1.399</v>
      </c>
      <c r="E19" s="21">
        <v>0.26</v>
      </c>
      <c r="F19" s="21">
        <v>0.22</v>
      </c>
      <c r="G19" s="21">
        <v>1.526</v>
      </c>
      <c r="H19" s="21">
        <v>0.306</v>
      </c>
      <c r="I19" s="21">
        <v>0.345</v>
      </c>
    </row>
    <row r="20" spans="1:9" ht="11.25">
      <c r="A20" s="19"/>
      <c r="B20" s="14"/>
      <c r="C20" s="20" t="s">
        <v>62</v>
      </c>
      <c r="D20" s="21">
        <v>107.403</v>
      </c>
      <c r="E20" s="21">
        <v>54.05</v>
      </c>
      <c r="F20" s="21">
        <v>1.22</v>
      </c>
      <c r="G20" s="21">
        <v>59.812</v>
      </c>
      <c r="H20" s="21">
        <v>28.13</v>
      </c>
      <c r="I20" s="21">
        <v>1.361</v>
      </c>
    </row>
    <row r="21" spans="1:9" ht="11.25">
      <c r="A21" s="19"/>
      <c r="B21" s="14"/>
      <c r="C21" s="20" t="s">
        <v>63</v>
      </c>
      <c r="D21" s="21">
        <v>8920.393</v>
      </c>
      <c r="E21" s="21">
        <v>32.5</v>
      </c>
      <c r="F21" s="21">
        <v>828.36</v>
      </c>
      <c r="G21" s="21">
        <v>3945.254</v>
      </c>
      <c r="H21" s="21">
        <v>15.742</v>
      </c>
      <c r="I21" s="21">
        <v>334.92</v>
      </c>
    </row>
    <row r="22" spans="1:9" ht="11.25">
      <c r="A22" s="19"/>
      <c r="B22" s="14"/>
      <c r="C22" s="20" t="s">
        <v>64</v>
      </c>
      <c r="D22" s="21">
        <v>3608.1</v>
      </c>
      <c r="E22" s="21">
        <v>374.58</v>
      </c>
      <c r="F22" s="21">
        <v>457.872</v>
      </c>
      <c r="G22" s="21">
        <v>5262.488</v>
      </c>
      <c r="H22" s="21">
        <v>522.081</v>
      </c>
      <c r="I22" s="21">
        <v>678.786</v>
      </c>
    </row>
    <row r="23" spans="1:9" ht="11.25">
      <c r="A23" s="19"/>
      <c r="B23" s="14"/>
      <c r="C23" s="20"/>
      <c r="D23" s="21"/>
      <c r="E23" s="21"/>
      <c r="F23" s="21"/>
      <c r="G23" s="21"/>
      <c r="H23" s="21"/>
      <c r="I23" s="21"/>
    </row>
    <row r="24" spans="1:9" ht="11.25">
      <c r="A24" s="19"/>
      <c r="B24" s="46" t="s">
        <v>65</v>
      </c>
      <c r="C24" s="9"/>
      <c r="D24" s="15">
        <f aca="true" t="shared" si="2" ref="D24:I24">+D25+D34</f>
        <v>72643.717</v>
      </c>
      <c r="E24" s="15">
        <f t="shared" si="2"/>
        <v>23689.081000000002</v>
      </c>
      <c r="F24" s="15">
        <f t="shared" si="2"/>
        <v>41553.256</v>
      </c>
      <c r="G24" s="15">
        <f t="shared" si="2"/>
        <v>76428.843</v>
      </c>
      <c r="H24" s="15">
        <f t="shared" si="2"/>
        <v>20927.659</v>
      </c>
      <c r="I24" s="15">
        <f t="shared" si="2"/>
        <v>27622.532</v>
      </c>
    </row>
    <row r="25" spans="1:9" ht="11.25">
      <c r="A25" s="19"/>
      <c r="B25" s="14"/>
      <c r="C25" s="48" t="s">
        <v>66</v>
      </c>
      <c r="D25" s="49">
        <f aca="true" t="shared" si="3" ref="D25:I25">SUM(D26:D32)</f>
        <v>70823.865</v>
      </c>
      <c r="E25" s="49">
        <f t="shared" si="3"/>
        <v>23598.899</v>
      </c>
      <c r="F25" s="49">
        <f t="shared" si="3"/>
        <v>41429.857</v>
      </c>
      <c r="G25" s="49">
        <f t="shared" si="3"/>
        <v>35743.692</v>
      </c>
      <c r="H25" s="49">
        <f t="shared" si="3"/>
        <v>14504.601999999999</v>
      </c>
      <c r="I25" s="49">
        <f t="shared" si="3"/>
        <v>18497.648999999998</v>
      </c>
    </row>
    <row r="26" spans="1:9" ht="11.25">
      <c r="A26" s="19"/>
      <c r="B26" s="14"/>
      <c r="C26" s="20" t="s">
        <v>67</v>
      </c>
      <c r="D26" s="21">
        <v>11044.425</v>
      </c>
      <c r="E26" s="21">
        <v>5820.596</v>
      </c>
      <c r="F26" s="21">
        <v>4858.247</v>
      </c>
      <c r="G26" s="21">
        <v>10854.741</v>
      </c>
      <c r="H26" s="21">
        <v>6377.632</v>
      </c>
      <c r="I26" s="21">
        <v>4205.97</v>
      </c>
    </row>
    <row r="27" spans="1:9" ht="11.25">
      <c r="A27" s="19"/>
      <c r="B27" s="14"/>
      <c r="C27" s="20" t="s">
        <v>68</v>
      </c>
      <c r="D27" s="21">
        <v>51013.875</v>
      </c>
      <c r="E27" s="21">
        <v>15753.393</v>
      </c>
      <c r="F27" s="21">
        <v>33850.024</v>
      </c>
      <c r="G27" s="21">
        <v>15622.532</v>
      </c>
      <c r="H27" s="21">
        <v>6103.61</v>
      </c>
      <c r="I27" s="21">
        <v>11597.865</v>
      </c>
    </row>
    <row r="28" spans="1:9" ht="11.25">
      <c r="A28" s="19"/>
      <c r="B28" s="14"/>
      <c r="C28" s="20" t="s">
        <v>69</v>
      </c>
      <c r="D28" s="21">
        <v>1675.513</v>
      </c>
      <c r="E28" s="21">
        <v>86.092</v>
      </c>
      <c r="F28" s="21">
        <v>88.245</v>
      </c>
      <c r="G28" s="21">
        <v>2281.356</v>
      </c>
      <c r="H28" s="21">
        <v>126.5</v>
      </c>
      <c r="I28" s="21">
        <v>123.704</v>
      </c>
    </row>
    <row r="29" spans="1:9" ht="11.25">
      <c r="A29" s="19"/>
      <c r="B29" s="14"/>
      <c r="C29" s="20" t="s">
        <v>70</v>
      </c>
      <c r="D29" s="21">
        <v>2798.631</v>
      </c>
      <c r="E29" s="21">
        <v>789.66</v>
      </c>
      <c r="F29" s="21">
        <v>751.868</v>
      </c>
      <c r="G29" s="21">
        <v>2805.558</v>
      </c>
      <c r="H29" s="21">
        <v>720.316</v>
      </c>
      <c r="I29" s="21">
        <v>1143.863</v>
      </c>
    </row>
    <row r="30" spans="1:9" ht="11.25">
      <c r="A30" s="19"/>
      <c r="B30" s="14"/>
      <c r="C30" s="2" t="s">
        <v>426</v>
      </c>
      <c r="D30" s="21">
        <v>2782.538</v>
      </c>
      <c r="E30" s="21">
        <v>699.395</v>
      </c>
      <c r="F30" s="21">
        <v>1191.91</v>
      </c>
      <c r="G30" s="21">
        <v>3010.974</v>
      </c>
      <c r="H30" s="21">
        <v>812.919</v>
      </c>
      <c r="I30" s="21">
        <v>1019.192</v>
      </c>
    </row>
    <row r="31" spans="1:9" ht="11.25">
      <c r="A31" s="19"/>
      <c r="B31" s="14"/>
      <c r="C31" s="20" t="s">
        <v>71</v>
      </c>
      <c r="D31" s="21">
        <v>75.238</v>
      </c>
      <c r="E31" s="21">
        <v>43.91</v>
      </c>
      <c r="F31" s="21">
        <v>16.221</v>
      </c>
      <c r="G31" s="21">
        <v>98.387</v>
      </c>
      <c r="H31" s="21">
        <v>75.35</v>
      </c>
      <c r="I31" s="21">
        <v>44.323</v>
      </c>
    </row>
    <row r="32" spans="1:9" ht="11.25">
      <c r="A32" s="19"/>
      <c r="B32" s="14"/>
      <c r="C32" s="20" t="s">
        <v>72</v>
      </c>
      <c r="D32" s="21">
        <v>1433.645</v>
      </c>
      <c r="E32" s="21">
        <v>405.853</v>
      </c>
      <c r="F32" s="21">
        <v>673.342</v>
      </c>
      <c r="G32" s="21">
        <v>1070.144</v>
      </c>
      <c r="H32" s="21">
        <v>288.275</v>
      </c>
      <c r="I32" s="22">
        <v>362.732</v>
      </c>
    </row>
    <row r="33" spans="1:9" ht="11.25">
      <c r="A33" s="19"/>
      <c r="B33" s="14"/>
      <c r="C33" s="20"/>
      <c r="D33" s="21"/>
      <c r="E33" s="24"/>
      <c r="F33" s="24"/>
      <c r="G33" s="24"/>
      <c r="H33" s="24"/>
      <c r="I33" s="20"/>
    </row>
    <row r="34" spans="1:9" ht="11.25">
      <c r="A34" s="19"/>
      <c r="B34" s="14"/>
      <c r="C34" s="48" t="s">
        <v>73</v>
      </c>
      <c r="D34" s="49">
        <f aca="true" t="shared" si="4" ref="D34:I34">SUM(D35:D37)</f>
        <v>1819.8519999999999</v>
      </c>
      <c r="E34" s="49">
        <f t="shared" si="4"/>
        <v>90.182</v>
      </c>
      <c r="F34" s="49">
        <f t="shared" si="4"/>
        <v>123.399</v>
      </c>
      <c r="G34" s="49">
        <f t="shared" si="4"/>
        <v>40685.151</v>
      </c>
      <c r="H34" s="49">
        <f t="shared" si="4"/>
        <v>6423.057000000001</v>
      </c>
      <c r="I34" s="49">
        <f t="shared" si="4"/>
        <v>9124.883</v>
      </c>
    </row>
    <row r="35" spans="1:9" ht="11.25">
      <c r="A35" s="19"/>
      <c r="B35" s="14"/>
      <c r="C35" s="20" t="s">
        <v>74</v>
      </c>
      <c r="D35" s="21">
        <v>42.242</v>
      </c>
      <c r="E35" s="21">
        <v>4.237</v>
      </c>
      <c r="F35" s="21">
        <v>6.866</v>
      </c>
      <c r="G35" s="21">
        <v>5363.44</v>
      </c>
      <c r="H35" s="21">
        <v>695.948</v>
      </c>
      <c r="I35" s="21">
        <v>1096.732</v>
      </c>
    </row>
    <row r="36" spans="1:9" ht="11.25">
      <c r="A36" s="19"/>
      <c r="B36" s="14"/>
      <c r="C36" s="20" t="s">
        <v>75</v>
      </c>
      <c r="D36" s="21">
        <v>14.396</v>
      </c>
      <c r="E36" s="21">
        <v>2.528</v>
      </c>
      <c r="F36" s="21">
        <v>2.768</v>
      </c>
      <c r="G36" s="21">
        <v>5576.558</v>
      </c>
      <c r="H36" s="21">
        <v>1482.692</v>
      </c>
      <c r="I36" s="21">
        <v>1900.663</v>
      </c>
    </row>
    <row r="37" spans="1:9" ht="11.25">
      <c r="A37" s="19"/>
      <c r="B37" s="14"/>
      <c r="C37" s="20" t="s">
        <v>76</v>
      </c>
      <c r="D37" s="21">
        <v>1763.214</v>
      </c>
      <c r="E37" s="21">
        <v>83.417</v>
      </c>
      <c r="F37" s="21">
        <v>113.765</v>
      </c>
      <c r="G37" s="21">
        <v>29745.153</v>
      </c>
      <c r="H37" s="21">
        <v>4244.417</v>
      </c>
      <c r="I37" s="21">
        <v>6127.488</v>
      </c>
    </row>
    <row r="38" spans="1:9" ht="11.25">
      <c r="A38" s="19"/>
      <c r="B38" s="14"/>
      <c r="C38" s="20"/>
      <c r="D38" s="24"/>
      <c r="E38" s="24"/>
      <c r="F38" s="24"/>
      <c r="G38" s="24"/>
      <c r="H38" s="24"/>
      <c r="I38" s="20"/>
    </row>
    <row r="39" spans="1:9" ht="11.25">
      <c r="A39" s="19"/>
      <c r="B39" s="46" t="s">
        <v>77</v>
      </c>
      <c r="C39" s="9"/>
      <c r="D39" s="15">
        <f aca="true" t="shared" si="5" ref="D39:I39">SUM(D40:D48)</f>
        <v>1912746.506</v>
      </c>
      <c r="E39" s="15">
        <f t="shared" si="5"/>
        <v>732538.279</v>
      </c>
      <c r="F39" s="15">
        <f t="shared" si="5"/>
        <v>844968.1</v>
      </c>
      <c r="G39" s="15">
        <f t="shared" si="5"/>
        <v>1717209.711</v>
      </c>
      <c r="H39" s="15">
        <f t="shared" si="5"/>
        <v>728123.5719999999</v>
      </c>
      <c r="I39" s="15">
        <f t="shared" si="5"/>
        <v>665214.0470000001</v>
      </c>
    </row>
    <row r="40" spans="1:9" ht="11.25">
      <c r="A40" s="19"/>
      <c r="B40" s="14"/>
      <c r="C40" s="20" t="s">
        <v>78</v>
      </c>
      <c r="D40" s="21">
        <v>77137.756</v>
      </c>
      <c r="E40" s="21">
        <v>59096.817</v>
      </c>
      <c r="F40" s="21">
        <v>83090.688</v>
      </c>
      <c r="G40" s="21">
        <v>72260.326</v>
      </c>
      <c r="H40" s="21">
        <v>54509.8</v>
      </c>
      <c r="I40" s="21">
        <v>61165.139</v>
      </c>
    </row>
    <row r="41" spans="1:9" ht="11.25">
      <c r="A41" s="19"/>
      <c r="B41" s="14"/>
      <c r="C41" s="20" t="s">
        <v>79</v>
      </c>
      <c r="D41" s="21">
        <v>47783.927</v>
      </c>
      <c r="E41" s="21">
        <v>35205.168</v>
      </c>
      <c r="F41" s="21">
        <v>41880.221</v>
      </c>
      <c r="G41" s="21">
        <v>41032.334</v>
      </c>
      <c r="H41" s="21">
        <v>30728.788</v>
      </c>
      <c r="I41" s="21">
        <v>30796.578</v>
      </c>
    </row>
    <row r="42" spans="1:9" ht="11.25">
      <c r="A42" s="19"/>
      <c r="B42" s="14"/>
      <c r="C42" s="20" t="s">
        <v>80</v>
      </c>
      <c r="D42" s="21">
        <v>113884.076</v>
      </c>
      <c r="E42" s="21">
        <v>5285.63</v>
      </c>
      <c r="F42" s="21">
        <v>5045.746</v>
      </c>
      <c r="G42" s="21">
        <v>91011.976</v>
      </c>
      <c r="H42" s="21">
        <v>4544.841</v>
      </c>
      <c r="I42" s="21">
        <v>4658.764</v>
      </c>
    </row>
    <row r="43" spans="1:9" ht="11.25">
      <c r="A43" s="19"/>
      <c r="B43" s="14"/>
      <c r="C43" s="20" t="s">
        <v>81</v>
      </c>
      <c r="D43" s="21">
        <v>596407.957</v>
      </c>
      <c r="E43" s="21">
        <v>88178.728</v>
      </c>
      <c r="F43" s="21">
        <v>125194.208</v>
      </c>
      <c r="G43" s="21">
        <v>316195.001</v>
      </c>
      <c r="H43" s="21">
        <v>45962.71</v>
      </c>
      <c r="I43" s="21">
        <v>57903.936</v>
      </c>
    </row>
    <row r="44" spans="1:9" ht="11.25">
      <c r="A44" s="19"/>
      <c r="B44" s="14"/>
      <c r="C44" s="20" t="s">
        <v>82</v>
      </c>
      <c r="D44" s="21">
        <v>54219.49</v>
      </c>
      <c r="E44" s="21">
        <v>44359.839</v>
      </c>
      <c r="F44" s="21">
        <v>47616.411</v>
      </c>
      <c r="G44" s="21">
        <v>45876.435</v>
      </c>
      <c r="H44" s="21">
        <v>37895.221</v>
      </c>
      <c r="I44" s="21">
        <v>35360.958</v>
      </c>
    </row>
    <row r="45" spans="1:9" ht="11.25">
      <c r="A45" s="19"/>
      <c r="B45" s="14"/>
      <c r="C45" s="20" t="s">
        <v>83</v>
      </c>
      <c r="D45" s="21">
        <v>97646.94</v>
      </c>
      <c r="E45" s="21">
        <v>18447.753</v>
      </c>
      <c r="F45" s="21">
        <v>10821.743</v>
      </c>
      <c r="G45" s="21">
        <v>149676.057</v>
      </c>
      <c r="H45" s="21">
        <v>28962.566</v>
      </c>
      <c r="I45" s="21">
        <v>13742.271</v>
      </c>
    </row>
    <row r="46" spans="1:9" ht="11.25">
      <c r="A46" s="19"/>
      <c r="B46" s="14"/>
      <c r="C46" s="20" t="s">
        <v>84</v>
      </c>
      <c r="D46" s="21">
        <v>120597.024</v>
      </c>
      <c r="E46" s="21">
        <v>57640.057</v>
      </c>
      <c r="F46" s="21">
        <v>68168.484</v>
      </c>
      <c r="G46" s="21">
        <v>66052.005</v>
      </c>
      <c r="H46" s="21">
        <v>32319.484</v>
      </c>
      <c r="I46" s="21">
        <v>33118.059</v>
      </c>
    </row>
    <row r="47" spans="1:9" ht="11.25">
      <c r="A47" s="19"/>
      <c r="B47" s="14"/>
      <c r="C47" s="20" t="s">
        <v>85</v>
      </c>
      <c r="D47" s="21">
        <v>706331.513</v>
      </c>
      <c r="E47" s="21">
        <v>407928.733</v>
      </c>
      <c r="F47" s="21">
        <v>448162.989</v>
      </c>
      <c r="G47" s="21">
        <v>728738.85</v>
      </c>
      <c r="H47" s="21">
        <v>427337.741</v>
      </c>
      <c r="I47" s="21">
        <v>378539.368</v>
      </c>
    </row>
    <row r="48" spans="1:9" ht="11.25">
      <c r="A48" s="19"/>
      <c r="B48" s="14"/>
      <c r="C48" s="20" t="s">
        <v>72</v>
      </c>
      <c r="D48" s="21">
        <v>98737.823</v>
      </c>
      <c r="E48" s="21">
        <v>16395.554</v>
      </c>
      <c r="F48" s="21">
        <v>14987.61</v>
      </c>
      <c r="G48" s="21">
        <v>206366.727</v>
      </c>
      <c r="H48" s="21">
        <v>65862.421</v>
      </c>
      <c r="I48" s="21">
        <v>49928.974</v>
      </c>
    </row>
    <row r="49" spans="1:9" ht="11.25">
      <c r="A49" s="19"/>
      <c r="B49" s="14"/>
      <c r="C49" s="20"/>
      <c r="D49" s="24"/>
      <c r="E49" s="24"/>
      <c r="F49" s="24"/>
      <c r="G49" s="24"/>
      <c r="H49" s="24"/>
      <c r="I49" s="20"/>
    </row>
    <row r="50" spans="1:9" ht="11.25">
      <c r="A50" s="19"/>
      <c r="B50" s="46" t="s">
        <v>86</v>
      </c>
      <c r="C50" s="9"/>
      <c r="D50" s="10"/>
      <c r="E50" s="10"/>
      <c r="F50" s="10"/>
      <c r="G50" s="15">
        <v>62853.86300000013</v>
      </c>
      <c r="H50" s="15">
        <v>12841.760000000126</v>
      </c>
      <c r="I50" s="50">
        <v>14495.582999999868</v>
      </c>
    </row>
    <row r="51" spans="1:9" ht="11.25">
      <c r="A51" s="51"/>
      <c r="B51" s="52"/>
      <c r="C51" s="53"/>
      <c r="D51" s="54"/>
      <c r="E51" s="54"/>
      <c r="F51" s="54"/>
      <c r="G51" s="151"/>
      <c r="H51" s="151"/>
      <c r="I51" s="151"/>
    </row>
    <row r="52" spans="1:9" ht="11.25">
      <c r="A52" s="8" t="s">
        <v>87</v>
      </c>
      <c r="B52" s="46"/>
      <c r="C52" s="9"/>
      <c r="D52" s="10"/>
      <c r="E52" s="10"/>
      <c r="F52" s="10"/>
      <c r="G52" s="15">
        <f>+G53+G58+G70+G75</f>
        <v>54838.659</v>
      </c>
      <c r="H52" s="15">
        <f>+H53+H58+H70+H75</f>
        <v>24799.768</v>
      </c>
      <c r="I52" s="15">
        <f>+I53+I58+I70+I75</f>
        <v>13214.713</v>
      </c>
    </row>
    <row r="53" spans="1:12" ht="11.25">
      <c r="A53" s="19"/>
      <c r="B53" s="46" t="s">
        <v>283</v>
      </c>
      <c r="C53" s="9"/>
      <c r="D53" s="10"/>
      <c r="E53" s="10"/>
      <c r="F53" s="10"/>
      <c r="G53" s="15">
        <f>SUM(G54:G57)</f>
        <v>7839.292000000001</v>
      </c>
      <c r="H53" s="15">
        <f>SUM(H54:H57)</f>
        <v>1239.778</v>
      </c>
      <c r="I53" s="15">
        <f>SUM(I54:I57)</f>
        <v>1234.991</v>
      </c>
      <c r="J53" s="18"/>
      <c r="K53" s="18"/>
      <c r="L53" s="18"/>
    </row>
    <row r="54" spans="1:9" ht="11.25">
      <c r="A54" s="19"/>
      <c r="B54" s="14"/>
      <c r="C54" s="20" t="s">
        <v>88</v>
      </c>
      <c r="D54" s="21">
        <v>365240</v>
      </c>
      <c r="E54" s="21">
        <v>0</v>
      </c>
      <c r="F54" s="21">
        <v>271650</v>
      </c>
      <c r="G54" s="21">
        <v>666.921</v>
      </c>
      <c r="H54" s="21">
        <v>0</v>
      </c>
      <c r="I54" s="21">
        <v>496.834</v>
      </c>
    </row>
    <row r="55" spans="1:9" ht="11.25">
      <c r="A55" s="19"/>
      <c r="B55" s="14"/>
      <c r="C55" s="20" t="s">
        <v>89</v>
      </c>
      <c r="D55" s="21">
        <v>226</v>
      </c>
      <c r="E55" s="21">
        <v>42</v>
      </c>
      <c r="F55" s="21">
        <v>26</v>
      </c>
      <c r="G55" s="21">
        <v>5496.27</v>
      </c>
      <c r="H55" s="21">
        <v>1053.3</v>
      </c>
      <c r="I55" s="21">
        <v>340.9</v>
      </c>
    </row>
    <row r="56" spans="1:9" ht="11.25">
      <c r="A56" s="19"/>
      <c r="B56" s="14"/>
      <c r="C56" s="20" t="s">
        <v>91</v>
      </c>
      <c r="D56" s="21">
        <v>1131</v>
      </c>
      <c r="E56" s="21">
        <v>0</v>
      </c>
      <c r="F56" s="21">
        <v>479</v>
      </c>
      <c r="G56" s="21">
        <v>585.073</v>
      </c>
      <c r="H56" s="21">
        <v>0</v>
      </c>
      <c r="I56" s="21">
        <v>259.838</v>
      </c>
    </row>
    <row r="57" spans="1:9" ht="11.25">
      <c r="A57" s="19"/>
      <c r="B57" s="14"/>
      <c r="C57" s="20" t="s">
        <v>64</v>
      </c>
      <c r="D57" s="21"/>
      <c r="E57" s="21"/>
      <c r="F57" s="21"/>
      <c r="G57" s="21">
        <v>1091.028</v>
      </c>
      <c r="H57" s="21">
        <v>186.478</v>
      </c>
      <c r="I57" s="21">
        <v>137.419</v>
      </c>
    </row>
    <row r="58" spans="1:9" ht="11.25">
      <c r="A58" s="19"/>
      <c r="B58" s="46" t="s">
        <v>299</v>
      </c>
      <c r="C58" s="20"/>
      <c r="D58" s="24"/>
      <c r="E58" s="24"/>
      <c r="F58" s="24"/>
      <c r="G58" s="15">
        <f>+G59+G60</f>
        <v>28457.276</v>
      </c>
      <c r="H58" s="15">
        <f>+H59+H60</f>
        <v>18517.961</v>
      </c>
      <c r="I58" s="15">
        <f>+I59+I60</f>
        <v>4560.84</v>
      </c>
    </row>
    <row r="59" spans="1:9" ht="11.25">
      <c r="A59" s="19"/>
      <c r="B59" s="46"/>
      <c r="C59" s="20" t="s">
        <v>427</v>
      </c>
      <c r="D59" s="21">
        <v>10085.21</v>
      </c>
      <c r="E59" s="21">
        <v>7056.526</v>
      </c>
      <c r="F59" s="21">
        <v>1523.967</v>
      </c>
      <c r="G59" s="15">
        <v>26110.168</v>
      </c>
      <c r="H59" s="15">
        <v>18021.601</v>
      </c>
      <c r="I59" s="15">
        <v>4032.385</v>
      </c>
    </row>
    <row r="60" spans="1:9" ht="11.25">
      <c r="A60" s="55"/>
      <c r="B60" s="59"/>
      <c r="C60" s="57" t="s">
        <v>64</v>
      </c>
      <c r="D60" s="25"/>
      <c r="E60" s="25"/>
      <c r="F60" s="25"/>
      <c r="G60" s="70">
        <v>2347.108</v>
      </c>
      <c r="H60" s="70">
        <v>496.36</v>
      </c>
      <c r="I60" s="70">
        <v>528.455</v>
      </c>
    </row>
    <row r="61" spans="1:9" ht="11.25" customHeight="1">
      <c r="A61" s="181" t="s">
        <v>372</v>
      </c>
      <c r="B61" s="182"/>
      <c r="C61" s="182"/>
      <c r="D61" s="182"/>
      <c r="E61" s="182"/>
      <c r="F61" s="182"/>
      <c r="G61" s="182"/>
      <c r="H61" s="182"/>
      <c r="I61" s="183"/>
    </row>
    <row r="62" spans="1:9" ht="11.25" customHeight="1">
      <c r="A62" s="55" t="s">
        <v>373</v>
      </c>
      <c r="B62" s="156"/>
      <c r="C62" s="156"/>
      <c r="D62" s="156"/>
      <c r="E62" s="156"/>
      <c r="F62" s="156"/>
      <c r="G62" s="156"/>
      <c r="H62" s="156"/>
      <c r="I62" s="157"/>
    </row>
    <row r="63" spans="7:9" ht="11.25">
      <c r="G63" s="119"/>
      <c r="H63" s="119"/>
      <c r="I63" s="119"/>
    </row>
    <row r="64" spans="1:9" ht="11.25">
      <c r="A64" s="180" t="s">
        <v>47</v>
      </c>
      <c r="B64" s="180"/>
      <c r="C64" s="180"/>
      <c r="D64" s="180"/>
      <c r="E64" s="180"/>
      <c r="F64" s="180"/>
      <c r="G64" s="180"/>
      <c r="H64" s="180"/>
      <c r="I64" s="180"/>
    </row>
    <row r="65" spans="1:9" ht="11.25">
      <c r="A65" s="3"/>
      <c r="B65" s="3"/>
      <c r="C65" s="3"/>
      <c r="D65" s="3"/>
      <c r="E65" s="3"/>
      <c r="F65" s="3"/>
      <c r="G65" s="3"/>
      <c r="H65" s="3"/>
      <c r="I65" s="3"/>
    </row>
    <row r="66" spans="1:9" ht="11.25">
      <c r="A66" s="180" t="s">
        <v>282</v>
      </c>
      <c r="B66" s="180"/>
      <c r="C66" s="180"/>
      <c r="D66" s="180"/>
      <c r="E66" s="180"/>
      <c r="F66" s="180"/>
      <c r="G66" s="180"/>
      <c r="H66" s="180"/>
      <c r="I66" s="180"/>
    </row>
    <row r="67" spans="1:9" ht="11.25">
      <c r="A67" s="3"/>
      <c r="B67" s="3"/>
      <c r="C67" s="3"/>
      <c r="D67" s="3"/>
      <c r="E67" s="3"/>
      <c r="F67" s="3"/>
      <c r="G67" s="3"/>
      <c r="H67" s="3"/>
      <c r="I67" s="3"/>
    </row>
    <row r="68" spans="1:9" ht="11.25">
      <c r="A68" s="43" t="s">
        <v>49</v>
      </c>
      <c r="B68" s="44"/>
      <c r="C68" s="45" t="s">
        <v>50</v>
      </c>
      <c r="D68" s="176" t="s">
        <v>51</v>
      </c>
      <c r="E68" s="184"/>
      <c r="F68" s="177"/>
      <c r="G68" s="176" t="s">
        <v>52</v>
      </c>
      <c r="H68" s="184"/>
      <c r="I68" s="177"/>
    </row>
    <row r="69" spans="1:9" ht="11.25">
      <c r="A69" s="63"/>
      <c r="B69" s="59"/>
      <c r="C69" s="60"/>
      <c r="D69" s="47">
        <v>2003</v>
      </c>
      <c r="E69" s="41" t="s">
        <v>424</v>
      </c>
      <c r="F69" s="41" t="s">
        <v>425</v>
      </c>
      <c r="G69" s="47">
        <v>2003</v>
      </c>
      <c r="H69" s="41" t="s">
        <v>424</v>
      </c>
      <c r="I69" s="41" t="s">
        <v>425</v>
      </c>
    </row>
    <row r="70" spans="1:9" ht="11.25">
      <c r="A70" s="11"/>
      <c r="B70" s="44" t="s">
        <v>92</v>
      </c>
      <c r="C70" s="45"/>
      <c r="D70" s="30">
        <f aca="true" t="shared" si="6" ref="D70:I70">+D71+D72</f>
        <v>2370.531</v>
      </c>
      <c r="E70" s="30">
        <f t="shared" si="6"/>
        <v>909.815</v>
      </c>
      <c r="F70" s="30">
        <f t="shared" si="6"/>
        <v>1378.025</v>
      </c>
      <c r="G70" s="30">
        <f t="shared" si="6"/>
        <v>4945.252</v>
      </c>
      <c r="H70" s="30">
        <f t="shared" si="6"/>
        <v>1852.196</v>
      </c>
      <c r="I70" s="30">
        <f t="shared" si="6"/>
        <v>2952.343</v>
      </c>
    </row>
    <row r="71" spans="1:9" ht="11.25">
      <c r="A71" s="19"/>
      <c r="B71" s="14"/>
      <c r="C71" s="20" t="s">
        <v>93</v>
      </c>
      <c r="D71" s="21">
        <v>2370.531</v>
      </c>
      <c r="E71" s="21">
        <v>909.815</v>
      </c>
      <c r="F71" s="21">
        <v>1378.025</v>
      </c>
      <c r="G71" s="21">
        <v>4945.252</v>
      </c>
      <c r="H71" s="21">
        <v>1852.196</v>
      </c>
      <c r="I71" s="21">
        <v>2952.343</v>
      </c>
    </row>
    <row r="72" spans="1:9" ht="11.25">
      <c r="A72" s="19"/>
      <c r="B72" s="14"/>
      <c r="C72" s="20" t="s">
        <v>64</v>
      </c>
      <c r="D72" s="21">
        <v>0</v>
      </c>
      <c r="E72" s="21">
        <v>0</v>
      </c>
      <c r="F72" s="21">
        <v>0</v>
      </c>
      <c r="G72" s="21">
        <v>0</v>
      </c>
      <c r="H72" s="21">
        <v>0</v>
      </c>
      <c r="I72" s="21">
        <v>0</v>
      </c>
    </row>
    <row r="73" spans="1:9" ht="11.25">
      <c r="A73" s="19"/>
      <c r="B73" s="14"/>
      <c r="C73" s="20"/>
      <c r="D73" s="21"/>
      <c r="E73" s="21"/>
      <c r="F73" s="21"/>
      <c r="G73" s="21"/>
      <c r="H73" s="21"/>
      <c r="I73" s="21"/>
    </row>
    <row r="74" spans="1:9" ht="11.25">
      <c r="A74" s="19"/>
      <c r="B74" s="14"/>
      <c r="C74" s="20"/>
      <c r="D74" s="24"/>
      <c r="E74" s="24"/>
      <c r="F74" s="24"/>
      <c r="G74" s="21"/>
      <c r="H74" s="21"/>
      <c r="I74" s="21"/>
    </row>
    <row r="75" spans="1:9" ht="11.25">
      <c r="A75" s="19"/>
      <c r="B75" s="46" t="s">
        <v>94</v>
      </c>
      <c r="C75" s="9"/>
      <c r="D75" s="10"/>
      <c r="E75" s="10"/>
      <c r="F75" s="10"/>
      <c r="G75" s="15">
        <v>13596.839</v>
      </c>
      <c r="H75" s="15">
        <v>3189.8330000000024</v>
      </c>
      <c r="I75" s="50">
        <v>4466.539000000001</v>
      </c>
    </row>
    <row r="76" spans="1:11" ht="11.25">
      <c r="A76" s="51"/>
      <c r="B76" s="52"/>
      <c r="C76" s="53"/>
      <c r="D76" s="54"/>
      <c r="E76" s="54"/>
      <c r="F76" s="54"/>
      <c r="G76" s="151"/>
      <c r="H76" s="151"/>
      <c r="I76" s="151"/>
      <c r="J76" s="153"/>
      <c r="K76" s="153"/>
    </row>
    <row r="77" spans="1:9" ht="11.25">
      <c r="A77" s="8" t="s">
        <v>95</v>
      </c>
      <c r="B77" s="46"/>
      <c r="C77" s="9"/>
      <c r="D77" s="10"/>
      <c r="E77" s="10"/>
      <c r="F77" s="10"/>
      <c r="G77" s="15">
        <f>+G78+G79+G81</f>
        <v>152339.487</v>
      </c>
      <c r="H77" s="15">
        <f>+H78+H79+H81</f>
        <v>34113.992000000006</v>
      </c>
      <c r="I77" s="15">
        <f>+I78+I79+I81</f>
        <v>42811.389</v>
      </c>
    </row>
    <row r="78" spans="1:9" ht="11.25">
      <c r="A78" s="19"/>
      <c r="B78" s="14" t="s">
        <v>96</v>
      </c>
      <c r="C78" s="20"/>
      <c r="D78" s="24"/>
      <c r="E78" s="24"/>
      <c r="F78" s="24"/>
      <c r="G78" s="21">
        <v>21352.414</v>
      </c>
      <c r="H78" s="21">
        <v>4906.318</v>
      </c>
      <c r="I78" s="21">
        <v>6385.533</v>
      </c>
    </row>
    <row r="79" spans="1:9" ht="11.25">
      <c r="A79" s="19"/>
      <c r="B79" s="14" t="s">
        <v>97</v>
      </c>
      <c r="C79" s="20"/>
      <c r="D79" s="21">
        <v>2693478.776</v>
      </c>
      <c r="E79" s="21">
        <v>627046.286</v>
      </c>
      <c r="F79" s="21">
        <v>722947.543</v>
      </c>
      <c r="G79" s="21">
        <v>130306.29</v>
      </c>
      <c r="H79" s="21">
        <v>28988.067</v>
      </c>
      <c r="I79" s="21">
        <v>36128.074</v>
      </c>
    </row>
    <row r="80" spans="1:9" ht="11.25">
      <c r="A80" s="19"/>
      <c r="B80" s="14"/>
      <c r="C80" s="20"/>
      <c r="D80" s="24"/>
      <c r="E80" s="24"/>
      <c r="F80" s="24"/>
      <c r="G80" s="21"/>
      <c r="H80" s="21"/>
      <c r="I80" s="21"/>
    </row>
    <row r="81" spans="1:9" ht="11.25">
      <c r="A81" s="19"/>
      <c r="B81" s="14" t="s">
        <v>98</v>
      </c>
      <c r="C81" s="20"/>
      <c r="D81" s="24"/>
      <c r="E81" s="24"/>
      <c r="F81" s="24"/>
      <c r="G81" s="21">
        <v>680.783</v>
      </c>
      <c r="H81" s="21">
        <v>219.607</v>
      </c>
      <c r="I81" s="21">
        <v>297.782</v>
      </c>
    </row>
    <row r="82" spans="1:9" ht="11.25">
      <c r="A82" s="19"/>
      <c r="B82" s="14"/>
      <c r="C82" s="20"/>
      <c r="D82" s="24"/>
      <c r="E82" s="24"/>
      <c r="F82" s="24"/>
      <c r="G82" s="21"/>
      <c r="H82" s="21"/>
      <c r="I82" s="22"/>
    </row>
    <row r="83" spans="1:12" ht="11.25">
      <c r="A83" s="43" t="s">
        <v>99</v>
      </c>
      <c r="B83" s="44"/>
      <c r="C83" s="45"/>
      <c r="D83" s="29"/>
      <c r="E83" s="29"/>
      <c r="F83" s="29"/>
      <c r="G83" s="30">
        <f>+G84+G172+G200</f>
        <v>3712009.0880000005</v>
      </c>
      <c r="H83" s="30">
        <f>+H84+H172+H200</f>
        <v>818124.064</v>
      </c>
      <c r="I83" s="30">
        <f>+I84+I172+I200-1</f>
        <v>1032508.549</v>
      </c>
      <c r="J83" s="18"/>
      <c r="K83" s="18"/>
      <c r="L83" s="18"/>
    </row>
    <row r="84" spans="1:12" ht="11.25">
      <c r="A84" s="8" t="s">
        <v>54</v>
      </c>
      <c r="B84" s="46"/>
      <c r="C84" s="9"/>
      <c r="D84" s="10"/>
      <c r="E84" s="10"/>
      <c r="F84" s="10"/>
      <c r="G84" s="15">
        <f>+G85+G91+G121+G154+G162</f>
        <v>1301664.177</v>
      </c>
      <c r="H84" s="15">
        <f>+H85+H91+H121+H154+H162</f>
        <v>264771.031</v>
      </c>
      <c r="I84" s="15">
        <f>+I85+I91+I121+I154+I162</f>
        <v>319610.769</v>
      </c>
      <c r="J84" s="18"/>
      <c r="K84" s="18"/>
      <c r="L84" s="18"/>
    </row>
    <row r="85" spans="1:12" ht="11.25">
      <c r="A85" s="19"/>
      <c r="B85" s="46" t="s">
        <v>55</v>
      </c>
      <c r="C85" s="9"/>
      <c r="D85" s="10"/>
      <c r="E85" s="10"/>
      <c r="F85" s="10"/>
      <c r="G85" s="15">
        <f>+G86+G87+G88+G89</f>
        <v>37859.329</v>
      </c>
      <c r="H85" s="15">
        <f>+H86+H87+H88+H89</f>
        <v>6298.3589999999995</v>
      </c>
      <c r="I85" s="15">
        <f>+I86+I87+I88+I89</f>
        <v>8918.259</v>
      </c>
      <c r="J85" s="18"/>
      <c r="K85" s="18"/>
      <c r="L85" s="18"/>
    </row>
    <row r="86" spans="1:9" ht="11.25">
      <c r="A86" s="19"/>
      <c r="B86" s="14"/>
      <c r="C86" s="20" t="s">
        <v>100</v>
      </c>
      <c r="D86" s="21">
        <v>48224.49</v>
      </c>
      <c r="E86" s="21">
        <v>8597.11</v>
      </c>
      <c r="F86" s="21">
        <v>11530.458</v>
      </c>
      <c r="G86" s="21">
        <v>15341.101</v>
      </c>
      <c r="H86" s="21">
        <v>2496.632</v>
      </c>
      <c r="I86" s="21">
        <v>3205.739</v>
      </c>
    </row>
    <row r="87" spans="1:9" ht="11.25">
      <c r="A87" s="19"/>
      <c r="B87" s="14"/>
      <c r="C87" s="20" t="s">
        <v>101</v>
      </c>
      <c r="D87" s="21">
        <v>49870.086</v>
      </c>
      <c r="E87" s="21">
        <v>7960.647</v>
      </c>
      <c r="F87" s="21">
        <v>11175.596</v>
      </c>
      <c r="G87" s="21">
        <v>15911.284</v>
      </c>
      <c r="H87" s="21">
        <v>2574.749</v>
      </c>
      <c r="I87" s="21">
        <v>3560.357</v>
      </c>
    </row>
    <row r="88" spans="1:9" ht="11.25">
      <c r="A88" s="19"/>
      <c r="B88" s="14"/>
      <c r="C88" s="20" t="s">
        <v>102</v>
      </c>
      <c r="D88" s="21">
        <v>0.009</v>
      </c>
      <c r="E88" s="21">
        <v>0</v>
      </c>
      <c r="F88" s="21">
        <v>0</v>
      </c>
      <c r="G88" s="21">
        <v>0.028</v>
      </c>
      <c r="H88" s="21">
        <v>0</v>
      </c>
      <c r="I88" s="21">
        <v>0</v>
      </c>
    </row>
    <row r="89" spans="1:9" ht="11.25">
      <c r="A89" s="19"/>
      <c r="B89" s="14"/>
      <c r="C89" s="20" t="s">
        <v>64</v>
      </c>
      <c r="D89" s="21">
        <v>18401.006</v>
      </c>
      <c r="E89" s="21">
        <v>3509.764</v>
      </c>
      <c r="F89" s="21">
        <v>6711.3</v>
      </c>
      <c r="G89" s="21">
        <v>6606.916</v>
      </c>
      <c r="H89" s="21">
        <v>1226.978</v>
      </c>
      <c r="I89" s="21">
        <v>2152.163</v>
      </c>
    </row>
    <row r="90" spans="1:9" ht="11.25">
      <c r="A90" s="19"/>
      <c r="B90" s="14"/>
      <c r="C90" s="20"/>
      <c r="D90" s="24"/>
      <c r="E90" s="24"/>
      <c r="F90" s="24"/>
      <c r="G90" s="24"/>
      <c r="H90" s="24"/>
      <c r="I90" s="20"/>
    </row>
    <row r="91" spans="1:9" ht="11.25">
      <c r="A91" s="19"/>
      <c r="B91" s="46" t="s">
        <v>103</v>
      </c>
      <c r="C91" s="9"/>
      <c r="D91" s="15">
        <f aca="true" t="shared" si="7" ref="D91:I91">+D92+D97+D102+D107+D113</f>
        <v>112566.073</v>
      </c>
      <c r="E91" s="15">
        <f t="shared" si="7"/>
        <v>19674.517999999996</v>
      </c>
      <c r="F91" s="15">
        <f t="shared" si="7"/>
        <v>17075.881</v>
      </c>
      <c r="G91" s="15">
        <f t="shared" si="7"/>
        <v>105712.00200000001</v>
      </c>
      <c r="H91" s="15">
        <f t="shared" si="7"/>
        <v>17001.535</v>
      </c>
      <c r="I91" s="15">
        <f t="shared" si="7"/>
        <v>17762.786000000004</v>
      </c>
    </row>
    <row r="92" spans="1:9" ht="11.25">
      <c r="A92" s="19"/>
      <c r="B92" s="14"/>
      <c r="C92" s="48" t="s">
        <v>104</v>
      </c>
      <c r="D92" s="49">
        <f aca="true" t="shared" si="8" ref="D92:I92">+D93+D94+D95</f>
        <v>18617.038</v>
      </c>
      <c r="E92" s="49">
        <f t="shared" si="8"/>
        <v>3280.809</v>
      </c>
      <c r="F92" s="49">
        <f t="shared" si="8"/>
        <v>3844.908</v>
      </c>
      <c r="G92" s="49">
        <f t="shared" si="8"/>
        <v>24906.458</v>
      </c>
      <c r="H92" s="49">
        <f t="shared" si="8"/>
        <v>4339.2080000000005</v>
      </c>
      <c r="I92" s="49">
        <f t="shared" si="8"/>
        <v>5453.893</v>
      </c>
    </row>
    <row r="93" spans="1:9" ht="11.25">
      <c r="A93" s="19"/>
      <c r="B93" s="14"/>
      <c r="C93" s="20" t="s">
        <v>105</v>
      </c>
      <c r="D93" s="21">
        <v>2545.337</v>
      </c>
      <c r="E93" s="21">
        <v>595.311</v>
      </c>
      <c r="F93" s="21">
        <v>556.521</v>
      </c>
      <c r="G93" s="21">
        <v>1977.674</v>
      </c>
      <c r="H93" s="21">
        <v>476.738</v>
      </c>
      <c r="I93" s="21">
        <v>460.593</v>
      </c>
    </row>
    <row r="94" spans="1:9" ht="11.25">
      <c r="A94" s="19"/>
      <c r="B94" s="14"/>
      <c r="C94" s="20" t="s">
        <v>106</v>
      </c>
      <c r="D94" s="21">
        <v>1990.306</v>
      </c>
      <c r="E94" s="21">
        <v>303.513</v>
      </c>
      <c r="F94" s="21">
        <v>574.522</v>
      </c>
      <c r="G94" s="21">
        <v>1486.406</v>
      </c>
      <c r="H94" s="21">
        <v>212.818</v>
      </c>
      <c r="I94" s="21">
        <v>428.123</v>
      </c>
    </row>
    <row r="95" spans="1:9" ht="11.25">
      <c r="A95" s="19"/>
      <c r="B95" s="14"/>
      <c r="C95" s="20" t="s">
        <v>72</v>
      </c>
      <c r="D95" s="21">
        <v>14081.395</v>
      </c>
      <c r="E95" s="21">
        <v>2381.985</v>
      </c>
      <c r="F95" s="21">
        <v>2713.865</v>
      </c>
      <c r="G95" s="21">
        <v>21442.378</v>
      </c>
      <c r="H95" s="21">
        <v>3649.652</v>
      </c>
      <c r="I95" s="21">
        <v>4565.177</v>
      </c>
    </row>
    <row r="96" spans="1:9" ht="11.25">
      <c r="A96" s="19"/>
      <c r="B96" s="14"/>
      <c r="C96" s="20"/>
      <c r="D96" s="24"/>
      <c r="E96" s="24"/>
      <c r="F96" s="24"/>
      <c r="G96" s="24"/>
      <c r="H96" s="24"/>
      <c r="I96" s="20"/>
    </row>
    <row r="97" spans="1:9" ht="11.25">
      <c r="A97" s="19"/>
      <c r="B97" s="14"/>
      <c r="C97" s="48" t="s">
        <v>107</v>
      </c>
      <c r="D97" s="49">
        <f aca="true" t="shared" si="9" ref="D97:I97">+D98+D99+D100</f>
        <v>8047.781</v>
      </c>
      <c r="E97" s="49">
        <f t="shared" si="9"/>
        <v>877.2909999999999</v>
      </c>
      <c r="F97" s="49">
        <f t="shared" si="9"/>
        <v>1100.31</v>
      </c>
      <c r="G97" s="49">
        <f t="shared" si="9"/>
        <v>26108.343</v>
      </c>
      <c r="H97" s="49">
        <f t="shared" si="9"/>
        <v>3262.316</v>
      </c>
      <c r="I97" s="49">
        <f t="shared" si="9"/>
        <v>3903.736</v>
      </c>
    </row>
    <row r="98" spans="1:9" ht="11.25">
      <c r="A98" s="19"/>
      <c r="B98" s="14"/>
      <c r="C98" s="20" t="s">
        <v>108</v>
      </c>
      <c r="D98" s="21">
        <v>5910.741</v>
      </c>
      <c r="E98" s="21">
        <v>452.798</v>
      </c>
      <c r="F98" s="21">
        <v>676.851</v>
      </c>
      <c r="G98" s="21">
        <v>17419.185</v>
      </c>
      <c r="H98" s="21">
        <v>1686.248</v>
      </c>
      <c r="I98" s="21">
        <v>2254.978</v>
      </c>
    </row>
    <row r="99" spans="1:9" ht="11.25">
      <c r="A99" s="19"/>
      <c r="B99" s="14"/>
      <c r="C99" s="20" t="s">
        <v>109</v>
      </c>
      <c r="D99" s="21">
        <v>233.193</v>
      </c>
      <c r="E99" s="21">
        <v>27.004</v>
      </c>
      <c r="F99" s="21">
        <v>94.314</v>
      </c>
      <c r="G99" s="21">
        <v>715.129</v>
      </c>
      <c r="H99" s="21">
        <v>89.304</v>
      </c>
      <c r="I99" s="21">
        <v>268.719</v>
      </c>
    </row>
    <row r="100" spans="1:9" ht="11.25">
      <c r="A100" s="19"/>
      <c r="B100" s="14"/>
      <c r="C100" s="20" t="s">
        <v>64</v>
      </c>
      <c r="D100" s="21">
        <v>1903.847</v>
      </c>
      <c r="E100" s="21">
        <v>397.489</v>
      </c>
      <c r="F100" s="21">
        <v>329.145</v>
      </c>
      <c r="G100" s="21">
        <v>7974.029</v>
      </c>
      <c r="H100" s="21">
        <v>1486.764</v>
      </c>
      <c r="I100" s="21">
        <v>1380.039</v>
      </c>
    </row>
    <row r="101" spans="1:9" ht="11.25">
      <c r="A101" s="19"/>
      <c r="B101" s="14"/>
      <c r="C101" s="20"/>
      <c r="D101" s="24"/>
      <c r="E101" s="24"/>
      <c r="F101" s="24"/>
      <c r="G101" s="24"/>
      <c r="H101" s="24"/>
      <c r="I101" s="20"/>
    </row>
    <row r="102" spans="1:9" ht="11.25">
      <c r="A102" s="19"/>
      <c r="B102" s="14"/>
      <c r="C102" s="48" t="s">
        <v>110</v>
      </c>
      <c r="D102" s="49">
        <f aca="true" t="shared" si="10" ref="D102:I102">+D103+D104+D105</f>
        <v>77658.921</v>
      </c>
      <c r="E102" s="49">
        <f t="shared" si="10"/>
        <v>15026.304999999998</v>
      </c>
      <c r="F102" s="49">
        <f t="shared" si="10"/>
        <v>11576.051</v>
      </c>
      <c r="G102" s="49">
        <f t="shared" si="10"/>
        <v>49128.53</v>
      </c>
      <c r="H102" s="49">
        <f t="shared" si="10"/>
        <v>9031.424</v>
      </c>
      <c r="I102" s="49">
        <f t="shared" si="10"/>
        <v>7777.985000000001</v>
      </c>
    </row>
    <row r="103" spans="1:9" ht="11.25">
      <c r="A103" s="19"/>
      <c r="B103" s="14"/>
      <c r="C103" s="20" t="s">
        <v>111</v>
      </c>
      <c r="D103" s="21">
        <v>74308.424</v>
      </c>
      <c r="E103" s="21">
        <v>14117.335</v>
      </c>
      <c r="F103" s="21">
        <v>10792.989</v>
      </c>
      <c r="G103" s="21">
        <v>46692.972</v>
      </c>
      <c r="H103" s="21">
        <v>8416.665</v>
      </c>
      <c r="I103" s="21">
        <v>7217.68</v>
      </c>
    </row>
    <row r="104" spans="1:9" ht="11.25">
      <c r="A104" s="19"/>
      <c r="B104" s="14"/>
      <c r="C104" s="20" t="s">
        <v>112</v>
      </c>
      <c r="D104" s="21">
        <v>3350.497</v>
      </c>
      <c r="E104" s="21">
        <v>908.97</v>
      </c>
      <c r="F104" s="21">
        <v>783.062</v>
      </c>
      <c r="G104" s="21">
        <v>2435.558</v>
      </c>
      <c r="H104" s="21">
        <v>614.759</v>
      </c>
      <c r="I104" s="21">
        <v>560.305</v>
      </c>
    </row>
    <row r="105" spans="1:9" ht="11.25">
      <c r="A105" s="19"/>
      <c r="B105" s="14"/>
      <c r="C105" s="20" t="s">
        <v>113</v>
      </c>
      <c r="D105" s="21">
        <v>0</v>
      </c>
      <c r="E105" s="21">
        <v>0</v>
      </c>
      <c r="F105" s="21">
        <v>0</v>
      </c>
      <c r="G105" s="21">
        <v>0</v>
      </c>
      <c r="H105" s="21">
        <v>0</v>
      </c>
      <c r="I105" s="21">
        <v>0</v>
      </c>
    </row>
    <row r="106" spans="1:9" ht="11.25">
      <c r="A106" s="19"/>
      <c r="B106" s="14"/>
      <c r="C106" s="20"/>
      <c r="D106" s="24"/>
      <c r="E106" s="24"/>
      <c r="F106" s="24"/>
      <c r="G106" s="24"/>
      <c r="H106" s="24"/>
      <c r="I106" s="20"/>
    </row>
    <row r="107" spans="1:10" ht="11.25">
      <c r="A107" s="19"/>
      <c r="B107" s="14"/>
      <c r="C107" s="48" t="s">
        <v>114</v>
      </c>
      <c r="D107" s="49">
        <f aca="true" t="shared" si="11" ref="D107:I107">+D108+D109+D110+D111</f>
        <v>7141.861000000001</v>
      </c>
      <c r="E107" s="49">
        <f t="shared" si="11"/>
        <v>397.153</v>
      </c>
      <c r="F107" s="49">
        <f t="shared" si="11"/>
        <v>317.418</v>
      </c>
      <c r="G107" s="49">
        <f t="shared" si="11"/>
        <v>4388.5830000000005</v>
      </c>
      <c r="H107" s="49">
        <f t="shared" si="11"/>
        <v>261.803</v>
      </c>
      <c r="I107" s="49">
        <f t="shared" si="11"/>
        <v>378.291</v>
      </c>
      <c r="J107" s="110"/>
    </row>
    <row r="108" spans="1:9" ht="11.25">
      <c r="A108" s="19"/>
      <c r="B108" s="14"/>
      <c r="C108" s="20" t="s">
        <v>115</v>
      </c>
      <c r="D108" s="21">
        <v>78.31</v>
      </c>
      <c r="E108" s="21">
        <v>1.585</v>
      </c>
      <c r="F108" s="21">
        <v>1.683</v>
      </c>
      <c r="G108" s="21">
        <v>51.111</v>
      </c>
      <c r="H108" s="21">
        <v>1.136</v>
      </c>
      <c r="I108" s="21">
        <v>1.218</v>
      </c>
    </row>
    <row r="109" spans="1:9" ht="11.25">
      <c r="A109" s="19"/>
      <c r="B109" s="14"/>
      <c r="C109" s="20" t="s">
        <v>69</v>
      </c>
      <c r="D109" s="21">
        <v>4.951</v>
      </c>
      <c r="E109" s="21">
        <v>0.011</v>
      </c>
      <c r="F109" s="21">
        <v>1.321</v>
      </c>
      <c r="G109" s="21">
        <v>13.356</v>
      </c>
      <c r="H109" s="21">
        <v>0.063</v>
      </c>
      <c r="I109" s="21">
        <v>4.5</v>
      </c>
    </row>
    <row r="110" spans="1:9" ht="11.25">
      <c r="A110" s="19"/>
      <c r="B110" s="14"/>
      <c r="C110" s="20" t="s">
        <v>71</v>
      </c>
      <c r="D110" s="21">
        <v>6822.554</v>
      </c>
      <c r="E110" s="21">
        <v>352.773</v>
      </c>
      <c r="F110" s="21">
        <v>235.62</v>
      </c>
      <c r="G110" s="21">
        <v>3914.38</v>
      </c>
      <c r="H110" s="21">
        <v>190.736</v>
      </c>
      <c r="I110" s="21">
        <v>233.829</v>
      </c>
    </row>
    <row r="111" spans="1:9" ht="11.25">
      <c r="A111" s="19"/>
      <c r="B111" s="14"/>
      <c r="C111" s="20" t="s">
        <v>72</v>
      </c>
      <c r="D111" s="21">
        <v>236.046</v>
      </c>
      <c r="E111" s="21">
        <v>42.784</v>
      </c>
      <c r="F111" s="21">
        <v>78.794</v>
      </c>
      <c r="G111" s="21">
        <v>409.736</v>
      </c>
      <c r="H111" s="21">
        <v>69.868</v>
      </c>
      <c r="I111" s="21">
        <v>138.744</v>
      </c>
    </row>
    <row r="112" spans="1:9" ht="11.25">
      <c r="A112" s="19"/>
      <c r="B112" s="14"/>
      <c r="C112" s="20"/>
      <c r="D112" s="21"/>
      <c r="E112" s="24"/>
      <c r="F112" s="24"/>
      <c r="G112" s="24"/>
      <c r="H112" s="24"/>
      <c r="I112" s="20"/>
    </row>
    <row r="113" spans="1:9" ht="11.25">
      <c r="A113" s="55"/>
      <c r="B113" s="59" t="s">
        <v>116</v>
      </c>
      <c r="C113" s="60"/>
      <c r="D113" s="61">
        <v>1100.472</v>
      </c>
      <c r="E113" s="61">
        <v>92.96</v>
      </c>
      <c r="F113" s="61">
        <v>237.194</v>
      </c>
      <c r="G113" s="61">
        <v>1180.088</v>
      </c>
      <c r="H113" s="61">
        <v>106.784</v>
      </c>
      <c r="I113" s="61">
        <v>248.881</v>
      </c>
    </row>
    <row r="114" spans="1:9" ht="12" customHeight="1">
      <c r="A114" s="172" t="s">
        <v>372</v>
      </c>
      <c r="B114" s="173"/>
      <c r="C114" s="173"/>
      <c r="D114" s="173"/>
      <c r="E114" s="173"/>
      <c r="F114" s="173"/>
      <c r="G114" s="173"/>
      <c r="H114" s="173"/>
      <c r="I114" s="175"/>
    </row>
    <row r="115" spans="1:9" ht="11.25">
      <c r="A115" s="180" t="s">
        <v>47</v>
      </c>
      <c r="B115" s="180"/>
      <c r="C115" s="180"/>
      <c r="D115" s="180"/>
      <c r="E115" s="180"/>
      <c r="F115" s="180"/>
      <c r="G115" s="180"/>
      <c r="H115" s="180"/>
      <c r="I115" s="180"/>
    </row>
    <row r="116" spans="1:9" ht="11.25">
      <c r="A116" s="3"/>
      <c r="B116" s="3"/>
      <c r="C116" s="3"/>
      <c r="D116" s="3"/>
      <c r="E116" s="3"/>
      <c r="F116" s="3"/>
      <c r="G116" s="3"/>
      <c r="H116" s="3"/>
      <c r="I116" s="3"/>
    </row>
    <row r="117" spans="1:9" ht="11.25">
      <c r="A117" s="180" t="s">
        <v>282</v>
      </c>
      <c r="B117" s="180"/>
      <c r="C117" s="180"/>
      <c r="D117" s="180"/>
      <c r="E117" s="180"/>
      <c r="F117" s="180"/>
      <c r="G117" s="180"/>
      <c r="H117" s="180"/>
      <c r="I117" s="180"/>
    </row>
    <row r="118" spans="1:9" ht="11.25">
      <c r="A118" s="3"/>
      <c r="B118" s="3"/>
      <c r="C118" s="3"/>
      <c r="D118" s="121"/>
      <c r="E118" s="121"/>
      <c r="F118" s="121"/>
      <c r="G118" s="121"/>
      <c r="H118" s="121"/>
      <c r="I118" s="121"/>
    </row>
    <row r="119" spans="1:9" ht="11.25">
      <c r="A119" s="43" t="s">
        <v>49</v>
      </c>
      <c r="B119" s="44"/>
      <c r="C119" s="45" t="s">
        <v>50</v>
      </c>
      <c r="D119" s="176" t="s">
        <v>51</v>
      </c>
      <c r="E119" s="184"/>
      <c r="F119" s="177"/>
      <c r="G119" s="176" t="s">
        <v>52</v>
      </c>
      <c r="H119" s="184"/>
      <c r="I119" s="177"/>
    </row>
    <row r="120" spans="1:9" ht="11.25">
      <c r="A120" s="63"/>
      <c r="B120" s="59"/>
      <c r="C120" s="60"/>
      <c r="D120" s="47">
        <v>2003</v>
      </c>
      <c r="E120" s="41" t="s">
        <v>424</v>
      </c>
      <c r="F120" s="41" t="s">
        <v>425</v>
      </c>
      <c r="G120" s="47">
        <v>2003</v>
      </c>
      <c r="H120" s="41" t="s">
        <v>424</v>
      </c>
      <c r="I120" s="41" t="s">
        <v>425</v>
      </c>
    </row>
    <row r="121" spans="1:9" ht="11.25">
      <c r="A121" s="19"/>
      <c r="B121" s="46" t="s">
        <v>77</v>
      </c>
      <c r="C121" s="9"/>
      <c r="D121" s="15">
        <f aca="true" t="shared" si="12" ref="D121:I121">+D122+D128+D135+D142+D147+D152</f>
        <v>350159.13800000004</v>
      </c>
      <c r="E121" s="15">
        <f t="shared" si="12"/>
        <v>70657.565</v>
      </c>
      <c r="F121" s="15">
        <f t="shared" si="12"/>
        <v>75402.216</v>
      </c>
      <c r="G121" s="15">
        <f t="shared" si="12"/>
        <v>368176.10000000003</v>
      </c>
      <c r="H121" s="15">
        <f t="shared" si="12"/>
        <v>78510.45</v>
      </c>
      <c r="I121" s="15">
        <f t="shared" si="12"/>
        <v>100075.388</v>
      </c>
    </row>
    <row r="122" spans="1:9" ht="11.25">
      <c r="A122" s="19"/>
      <c r="B122" s="14"/>
      <c r="C122" s="48" t="s">
        <v>104</v>
      </c>
      <c r="D122" s="49">
        <f aca="true" t="shared" si="13" ref="D122:I122">+D123+D124+D125+D126</f>
        <v>58041.33500000001</v>
      </c>
      <c r="E122" s="49">
        <f t="shared" si="13"/>
        <v>25573.712</v>
      </c>
      <c r="F122" s="49">
        <f t="shared" si="13"/>
        <v>34311.23</v>
      </c>
      <c r="G122" s="49">
        <f t="shared" si="13"/>
        <v>76905.20099999999</v>
      </c>
      <c r="H122" s="49">
        <f t="shared" si="13"/>
        <v>34604.957</v>
      </c>
      <c r="I122" s="49">
        <f t="shared" si="13"/>
        <v>55165.369</v>
      </c>
    </row>
    <row r="123" spans="1:9" ht="11.25">
      <c r="A123" s="19"/>
      <c r="B123" s="14"/>
      <c r="C123" s="20" t="s">
        <v>117</v>
      </c>
      <c r="D123" s="21">
        <v>26531.726</v>
      </c>
      <c r="E123" s="21">
        <v>12031.17</v>
      </c>
      <c r="F123" s="21">
        <v>18606.814</v>
      </c>
      <c r="G123" s="21">
        <v>39508.318</v>
      </c>
      <c r="H123" s="21">
        <v>17915.426</v>
      </c>
      <c r="I123" s="21">
        <v>33736.749</v>
      </c>
    </row>
    <row r="124" spans="1:9" ht="11.25">
      <c r="A124" s="19"/>
      <c r="B124" s="14"/>
      <c r="C124" s="20" t="s">
        <v>118</v>
      </c>
      <c r="D124" s="21">
        <v>10608.165</v>
      </c>
      <c r="E124" s="21">
        <v>3718.741</v>
      </c>
      <c r="F124" s="21">
        <v>6730.489</v>
      </c>
      <c r="G124" s="21">
        <v>12971.817</v>
      </c>
      <c r="H124" s="21">
        <v>4416.898</v>
      </c>
      <c r="I124" s="21">
        <v>8337.799</v>
      </c>
    </row>
    <row r="125" spans="1:9" ht="11.25">
      <c r="A125" s="19"/>
      <c r="B125" s="14"/>
      <c r="C125" s="20" t="s">
        <v>119</v>
      </c>
      <c r="D125" s="21">
        <v>10373.227</v>
      </c>
      <c r="E125" s="21">
        <v>6272.275</v>
      </c>
      <c r="F125" s="21">
        <v>4981.968</v>
      </c>
      <c r="G125" s="21">
        <v>11712.912</v>
      </c>
      <c r="H125" s="21">
        <v>6812.316</v>
      </c>
      <c r="I125" s="21">
        <v>6872.187</v>
      </c>
    </row>
    <row r="126" spans="1:9" ht="11.25">
      <c r="A126" s="19"/>
      <c r="B126" s="14"/>
      <c r="C126" s="20" t="s">
        <v>64</v>
      </c>
      <c r="D126" s="21">
        <v>10528.217</v>
      </c>
      <c r="E126" s="21">
        <v>3551.526</v>
      </c>
      <c r="F126" s="21">
        <v>3991.959</v>
      </c>
      <c r="G126" s="21">
        <v>12712.154</v>
      </c>
      <c r="H126" s="21">
        <v>5460.317</v>
      </c>
      <c r="I126" s="21">
        <v>6218.634</v>
      </c>
    </row>
    <row r="127" spans="1:9" ht="11.25">
      <c r="A127" s="19"/>
      <c r="B127" s="14"/>
      <c r="C127" s="20"/>
      <c r="D127" s="21"/>
      <c r="E127" s="21"/>
      <c r="F127" s="21"/>
      <c r="G127" s="21"/>
      <c r="H127" s="21"/>
      <c r="I127" s="21"/>
    </row>
    <row r="128" spans="1:9" ht="11.25">
      <c r="A128" s="19"/>
      <c r="B128" s="14"/>
      <c r="C128" s="48" t="s">
        <v>107</v>
      </c>
      <c r="D128" s="49">
        <f aca="true" t="shared" si="14" ref="D128:I128">+D129+D130+D131+D132+D133</f>
        <v>93102.706</v>
      </c>
      <c r="E128" s="49">
        <f t="shared" si="14"/>
        <v>12163.744999999999</v>
      </c>
      <c r="F128" s="49">
        <f t="shared" si="14"/>
        <v>10671.877</v>
      </c>
      <c r="G128" s="49">
        <f t="shared" si="14"/>
        <v>119769.075</v>
      </c>
      <c r="H128" s="49">
        <f t="shared" si="14"/>
        <v>16004.535</v>
      </c>
      <c r="I128" s="49">
        <f t="shared" si="14"/>
        <v>16147.057</v>
      </c>
    </row>
    <row r="129" spans="1:9" ht="11.25">
      <c r="A129" s="19"/>
      <c r="B129" s="14"/>
      <c r="C129" s="20" t="s">
        <v>120</v>
      </c>
      <c r="D129" s="21">
        <v>31317.616</v>
      </c>
      <c r="E129" s="21">
        <v>5230.695</v>
      </c>
      <c r="F129" s="21">
        <v>3567.463</v>
      </c>
      <c r="G129" s="21">
        <v>40485.175</v>
      </c>
      <c r="H129" s="21">
        <v>6884.148</v>
      </c>
      <c r="I129" s="21">
        <v>4950.354</v>
      </c>
    </row>
    <row r="130" spans="1:9" ht="11.25">
      <c r="A130" s="19"/>
      <c r="B130" s="14"/>
      <c r="C130" s="20" t="s">
        <v>81</v>
      </c>
      <c r="D130" s="21">
        <v>5845.77</v>
      </c>
      <c r="E130" s="21">
        <v>1116.413</v>
      </c>
      <c r="F130" s="21">
        <v>1093.338</v>
      </c>
      <c r="G130" s="21">
        <v>17887.826</v>
      </c>
      <c r="H130" s="21">
        <v>3359.342</v>
      </c>
      <c r="I130" s="21">
        <v>3349.524</v>
      </c>
    </row>
    <row r="131" spans="1:9" ht="11.25">
      <c r="A131" s="19"/>
      <c r="B131" s="14"/>
      <c r="C131" s="20" t="s">
        <v>121</v>
      </c>
      <c r="D131" s="21">
        <v>7627.328</v>
      </c>
      <c r="E131" s="21">
        <v>1017.504</v>
      </c>
      <c r="F131" s="21">
        <v>1086.222</v>
      </c>
      <c r="G131" s="21">
        <v>15507.476</v>
      </c>
      <c r="H131" s="21">
        <v>1737.777</v>
      </c>
      <c r="I131" s="21">
        <v>2117.313</v>
      </c>
    </row>
    <row r="132" spans="1:9" ht="11.25">
      <c r="A132" s="19"/>
      <c r="B132" s="14"/>
      <c r="C132" s="20" t="s">
        <v>122</v>
      </c>
      <c r="D132" s="21">
        <v>48093.658</v>
      </c>
      <c r="E132" s="21">
        <v>4780.063</v>
      </c>
      <c r="F132" s="21">
        <v>4862.707</v>
      </c>
      <c r="G132" s="21">
        <v>45402.464</v>
      </c>
      <c r="H132" s="21">
        <v>3993.163</v>
      </c>
      <c r="I132" s="21">
        <v>5474.293</v>
      </c>
    </row>
    <row r="133" spans="1:9" ht="11.25">
      <c r="A133" s="19"/>
      <c r="B133" s="14"/>
      <c r="C133" s="20" t="s">
        <v>72</v>
      </c>
      <c r="D133" s="21">
        <v>218.334</v>
      </c>
      <c r="E133" s="21">
        <v>19.07</v>
      </c>
      <c r="F133" s="21">
        <v>62.147</v>
      </c>
      <c r="G133" s="21">
        <v>486.134</v>
      </c>
      <c r="H133" s="21">
        <v>30.105</v>
      </c>
      <c r="I133" s="21">
        <v>255.573</v>
      </c>
    </row>
    <row r="134" spans="1:9" ht="11.25">
      <c r="A134" s="19"/>
      <c r="B134" s="14"/>
      <c r="C134" s="20"/>
      <c r="D134" s="24"/>
      <c r="E134" s="24"/>
      <c r="F134" s="24"/>
      <c r="G134" s="24"/>
      <c r="H134" s="24"/>
      <c r="I134" s="20"/>
    </row>
    <row r="135" spans="1:9" ht="11.25">
      <c r="A135" s="19"/>
      <c r="B135" s="14"/>
      <c r="C135" s="48" t="s">
        <v>114</v>
      </c>
      <c r="D135" s="49">
        <f aca="true" t="shared" si="15" ref="D135:I135">+D136+D137+D138+D139+D140</f>
        <v>70719.075</v>
      </c>
      <c r="E135" s="49">
        <f t="shared" si="15"/>
        <v>10540.639000000001</v>
      </c>
      <c r="F135" s="49">
        <f t="shared" si="15"/>
        <v>9147.589</v>
      </c>
      <c r="G135" s="49">
        <f t="shared" si="15"/>
        <v>65803.753</v>
      </c>
      <c r="H135" s="49">
        <f t="shared" si="15"/>
        <v>10114.392</v>
      </c>
      <c r="I135" s="49">
        <f t="shared" si="15"/>
        <v>10309.201000000001</v>
      </c>
    </row>
    <row r="136" spans="1:9" ht="11.25">
      <c r="A136" s="19"/>
      <c r="B136" s="14"/>
      <c r="C136" s="20" t="s">
        <v>123</v>
      </c>
      <c r="D136" s="21">
        <v>3333.437</v>
      </c>
      <c r="E136" s="21">
        <v>641.366</v>
      </c>
      <c r="F136" s="21">
        <v>848.848</v>
      </c>
      <c r="G136" s="21">
        <v>5587.161</v>
      </c>
      <c r="H136" s="21">
        <v>1092.31</v>
      </c>
      <c r="I136" s="21">
        <v>1429.635</v>
      </c>
    </row>
    <row r="137" spans="1:9" ht="11.25">
      <c r="A137" s="19"/>
      <c r="B137" s="14"/>
      <c r="C137" s="20" t="s">
        <v>124</v>
      </c>
      <c r="D137" s="21">
        <v>210.817</v>
      </c>
      <c r="E137" s="21">
        <v>124.341</v>
      </c>
      <c r="F137" s="21">
        <v>548.088</v>
      </c>
      <c r="G137" s="21">
        <v>172.223</v>
      </c>
      <c r="H137" s="21">
        <v>101.685</v>
      </c>
      <c r="I137" s="21">
        <v>534.943</v>
      </c>
    </row>
    <row r="138" spans="1:9" ht="11.25">
      <c r="A138" s="19"/>
      <c r="B138" s="14"/>
      <c r="C138" s="20" t="s">
        <v>79</v>
      </c>
      <c r="D138" s="21">
        <v>50448.041</v>
      </c>
      <c r="E138" s="21">
        <v>8311.019</v>
      </c>
      <c r="F138" s="21">
        <v>5733.549</v>
      </c>
      <c r="G138" s="21">
        <v>42358.5</v>
      </c>
      <c r="H138" s="21">
        <v>7195.172</v>
      </c>
      <c r="I138" s="21">
        <v>5844.994</v>
      </c>
    </row>
    <row r="139" spans="1:9" ht="11.25">
      <c r="A139" s="19"/>
      <c r="B139" s="14"/>
      <c r="C139" s="20" t="s">
        <v>84</v>
      </c>
      <c r="D139" s="21">
        <v>1243.332</v>
      </c>
      <c r="E139" s="21">
        <v>59.778</v>
      </c>
      <c r="F139" s="21">
        <v>155.254</v>
      </c>
      <c r="G139" s="21">
        <v>966.068</v>
      </c>
      <c r="H139" s="21">
        <v>49.208</v>
      </c>
      <c r="I139" s="21">
        <v>122.169</v>
      </c>
    </row>
    <row r="140" spans="1:9" ht="11.25">
      <c r="A140" s="19"/>
      <c r="B140" s="14"/>
      <c r="C140" s="20" t="s">
        <v>64</v>
      </c>
      <c r="D140" s="21">
        <v>15483.448</v>
      </c>
      <c r="E140" s="21">
        <v>1404.135</v>
      </c>
      <c r="F140" s="21">
        <v>1861.85</v>
      </c>
      <c r="G140" s="21">
        <v>16719.801</v>
      </c>
      <c r="H140" s="21">
        <v>1676.017</v>
      </c>
      <c r="I140" s="21">
        <v>2377.46</v>
      </c>
    </row>
    <row r="141" spans="1:9" ht="11.25">
      <c r="A141" s="19"/>
      <c r="B141" s="14"/>
      <c r="C141" s="20"/>
      <c r="D141" s="24"/>
      <c r="E141" s="24"/>
      <c r="F141" s="24"/>
      <c r="G141" s="24"/>
      <c r="H141" s="24"/>
      <c r="I141" s="20"/>
    </row>
    <row r="142" spans="1:9" ht="11.25">
      <c r="A142" s="19"/>
      <c r="B142" s="14"/>
      <c r="C142" s="48" t="s">
        <v>125</v>
      </c>
      <c r="D142" s="49">
        <f aca="true" t="shared" si="16" ref="D142:I142">+D143+D144+D145</f>
        <v>49251.015</v>
      </c>
      <c r="E142" s="49">
        <f t="shared" si="16"/>
        <v>10638.917000000001</v>
      </c>
      <c r="F142" s="49">
        <f t="shared" si="16"/>
        <v>12827.672999999999</v>
      </c>
      <c r="G142" s="49">
        <f t="shared" si="16"/>
        <v>34366.286</v>
      </c>
      <c r="H142" s="49">
        <f t="shared" si="16"/>
        <v>7578.363</v>
      </c>
      <c r="I142" s="49">
        <f t="shared" si="16"/>
        <v>9962.731</v>
      </c>
    </row>
    <row r="143" spans="1:9" ht="11.25">
      <c r="A143" s="19"/>
      <c r="B143" s="14"/>
      <c r="C143" s="20" t="s">
        <v>124</v>
      </c>
      <c r="D143" s="21">
        <v>1557.615</v>
      </c>
      <c r="E143" s="21">
        <v>728.829</v>
      </c>
      <c r="F143" s="21">
        <v>557.666</v>
      </c>
      <c r="G143" s="21">
        <v>1449.226</v>
      </c>
      <c r="H143" s="21">
        <v>654.043</v>
      </c>
      <c r="I143" s="21">
        <v>595.716</v>
      </c>
    </row>
    <row r="144" spans="1:9" ht="11.25">
      <c r="A144" s="19"/>
      <c r="B144" s="14"/>
      <c r="C144" s="20" t="s">
        <v>79</v>
      </c>
      <c r="D144" s="21">
        <v>20537.261</v>
      </c>
      <c r="E144" s="21">
        <v>4417.568</v>
      </c>
      <c r="F144" s="21">
        <v>6652.553</v>
      </c>
      <c r="G144" s="21">
        <v>17708.571</v>
      </c>
      <c r="H144" s="21">
        <v>3842.971</v>
      </c>
      <c r="I144" s="21">
        <v>6315.147</v>
      </c>
    </row>
    <row r="145" spans="1:9" ht="11.25">
      <c r="A145" s="19"/>
      <c r="B145" s="14"/>
      <c r="C145" s="20" t="s">
        <v>72</v>
      </c>
      <c r="D145" s="21">
        <v>27156.139</v>
      </c>
      <c r="E145" s="21">
        <v>5492.52</v>
      </c>
      <c r="F145" s="21">
        <v>5617.454</v>
      </c>
      <c r="G145" s="21">
        <v>15208.489</v>
      </c>
      <c r="H145" s="21">
        <v>3081.349</v>
      </c>
      <c r="I145" s="21">
        <v>3051.868</v>
      </c>
    </row>
    <row r="146" spans="1:9" ht="11.25">
      <c r="A146" s="19"/>
      <c r="B146" s="14"/>
      <c r="C146" s="20"/>
      <c r="D146" s="24"/>
      <c r="E146" s="24"/>
      <c r="F146" s="24"/>
      <c r="G146" s="24"/>
      <c r="H146" s="24"/>
      <c r="I146" s="20"/>
    </row>
    <row r="147" spans="1:9" ht="11.25">
      <c r="A147" s="19"/>
      <c r="B147" s="14"/>
      <c r="C147" s="48" t="s">
        <v>126</v>
      </c>
      <c r="D147" s="49">
        <f aca="true" t="shared" si="17" ref="D147:I147">+D148+D149+D150</f>
        <v>74816.549</v>
      </c>
      <c r="E147" s="49">
        <f t="shared" si="17"/>
        <v>10886.395</v>
      </c>
      <c r="F147" s="49">
        <f t="shared" si="17"/>
        <v>7384.048000000001</v>
      </c>
      <c r="G147" s="49">
        <f t="shared" si="17"/>
        <v>64757.264</v>
      </c>
      <c r="H147" s="49">
        <f t="shared" si="17"/>
        <v>9030.072</v>
      </c>
      <c r="I147" s="49">
        <f t="shared" si="17"/>
        <v>6584.071</v>
      </c>
    </row>
    <row r="148" spans="1:9" ht="11.25">
      <c r="A148" s="19"/>
      <c r="B148" s="14"/>
      <c r="C148" s="20" t="s">
        <v>127</v>
      </c>
      <c r="D148" s="21">
        <v>17746.27</v>
      </c>
      <c r="E148" s="21">
        <v>2886.643</v>
      </c>
      <c r="F148" s="21">
        <v>3378.588</v>
      </c>
      <c r="G148" s="21">
        <v>13689.324</v>
      </c>
      <c r="H148" s="21">
        <v>2113.986</v>
      </c>
      <c r="I148" s="21">
        <v>2888.851</v>
      </c>
    </row>
    <row r="149" spans="1:9" ht="11.25">
      <c r="A149" s="19"/>
      <c r="B149" s="14"/>
      <c r="C149" s="20" t="s">
        <v>81</v>
      </c>
      <c r="D149" s="21">
        <v>56791.806</v>
      </c>
      <c r="E149" s="21">
        <v>7969.218</v>
      </c>
      <c r="F149" s="21">
        <v>3924.2</v>
      </c>
      <c r="G149" s="21">
        <v>50878.265</v>
      </c>
      <c r="H149" s="21">
        <v>6891.993</v>
      </c>
      <c r="I149" s="21">
        <v>3645.564</v>
      </c>
    </row>
    <row r="150" spans="1:9" ht="11.25">
      <c r="A150" s="19"/>
      <c r="B150" s="14"/>
      <c r="C150" s="20" t="s">
        <v>64</v>
      </c>
      <c r="D150" s="21">
        <v>278.473</v>
      </c>
      <c r="E150" s="21">
        <v>30.534</v>
      </c>
      <c r="F150" s="21">
        <v>81.26</v>
      </c>
      <c r="G150" s="21">
        <v>189.675</v>
      </c>
      <c r="H150" s="21">
        <v>24.093</v>
      </c>
      <c r="I150" s="21">
        <v>49.656</v>
      </c>
    </row>
    <row r="151" spans="1:9" ht="11.25">
      <c r="A151" s="19"/>
      <c r="B151" s="14"/>
      <c r="C151" s="20"/>
      <c r="D151" s="24"/>
      <c r="E151" s="24"/>
      <c r="F151" s="24"/>
      <c r="G151" s="24"/>
      <c r="H151" s="24"/>
      <c r="I151" s="20"/>
    </row>
    <row r="152" spans="1:9" ht="11.25">
      <c r="A152" s="19"/>
      <c r="B152" s="46" t="s">
        <v>128</v>
      </c>
      <c r="C152" s="9"/>
      <c r="D152" s="15">
        <v>4228.458</v>
      </c>
      <c r="E152" s="15">
        <v>854.157</v>
      </c>
      <c r="F152" s="15">
        <v>1059.799</v>
      </c>
      <c r="G152" s="15">
        <v>6574.521</v>
      </c>
      <c r="H152" s="15">
        <v>1178.131</v>
      </c>
      <c r="I152" s="15">
        <v>1906.959</v>
      </c>
    </row>
    <row r="153" spans="1:9" ht="11.25">
      <c r="A153" s="19"/>
      <c r="B153" s="14"/>
      <c r="C153" s="20"/>
      <c r="D153" s="21"/>
      <c r="E153" s="21"/>
      <c r="F153" s="21"/>
      <c r="G153" s="21"/>
      <c r="H153" s="21"/>
      <c r="I153" s="21"/>
    </row>
    <row r="154" spans="1:9" ht="11.25">
      <c r="A154" s="19"/>
      <c r="B154" s="46" t="s">
        <v>284</v>
      </c>
      <c r="C154" s="9"/>
      <c r="D154" s="15"/>
      <c r="E154" s="10"/>
      <c r="F154" s="10"/>
      <c r="G154" s="15">
        <f>+G155+G156+G157+G158+G159+G160</f>
        <v>684776.012</v>
      </c>
      <c r="H154" s="15">
        <f>+H155+H156+H157+H158+H159+H160</f>
        <v>141395.336</v>
      </c>
      <c r="I154" s="15">
        <f>+I155+I156+I157+I158+I159+I160</f>
        <v>167148.848</v>
      </c>
    </row>
    <row r="155" spans="1:9" ht="11.25">
      <c r="A155" s="19"/>
      <c r="B155" s="14"/>
      <c r="C155" s="20" t="s">
        <v>129</v>
      </c>
      <c r="D155" s="21">
        <v>225.66</v>
      </c>
      <c r="E155" s="21">
        <v>46.94</v>
      </c>
      <c r="F155" s="21">
        <v>118.387</v>
      </c>
      <c r="G155" s="21">
        <v>858.907</v>
      </c>
      <c r="H155" s="21">
        <v>209.22</v>
      </c>
      <c r="I155" s="21">
        <v>151.916</v>
      </c>
    </row>
    <row r="156" spans="1:9" ht="11.25">
      <c r="A156" s="19"/>
      <c r="B156" s="14"/>
      <c r="C156" s="20" t="s">
        <v>130</v>
      </c>
      <c r="D156" s="21">
        <v>793.396</v>
      </c>
      <c r="E156" s="21">
        <v>44.403</v>
      </c>
      <c r="F156" s="21">
        <v>83.579</v>
      </c>
      <c r="G156" s="21">
        <v>2093.564</v>
      </c>
      <c r="H156" s="21">
        <v>131.02</v>
      </c>
      <c r="I156" s="21">
        <v>223.197</v>
      </c>
    </row>
    <row r="157" spans="1:9" ht="11.25">
      <c r="A157" s="19"/>
      <c r="B157" s="14"/>
      <c r="C157" s="20" t="s">
        <v>131</v>
      </c>
      <c r="D157" s="21">
        <v>192936.701</v>
      </c>
      <c r="E157" s="21">
        <v>41835.388</v>
      </c>
      <c r="F157" s="21">
        <v>43398.069</v>
      </c>
      <c r="G157" s="21">
        <v>524108.232</v>
      </c>
      <c r="H157" s="21">
        <v>107907.48</v>
      </c>
      <c r="I157" s="21">
        <v>125327.288</v>
      </c>
    </row>
    <row r="158" spans="1:9" ht="11.25">
      <c r="A158" s="19"/>
      <c r="B158" s="14"/>
      <c r="C158" s="20" t="s">
        <v>132</v>
      </c>
      <c r="D158" s="21">
        <v>47342.707</v>
      </c>
      <c r="E158" s="21">
        <v>13515.237</v>
      </c>
      <c r="F158" s="21">
        <v>8906.229</v>
      </c>
      <c r="G158" s="21">
        <v>65760.064</v>
      </c>
      <c r="H158" s="21">
        <v>17121.907</v>
      </c>
      <c r="I158" s="21">
        <v>13785.939</v>
      </c>
    </row>
    <row r="159" spans="1:9" ht="11.25">
      <c r="A159" s="19"/>
      <c r="B159" s="14"/>
      <c r="C159" s="20" t="s">
        <v>133</v>
      </c>
      <c r="D159" s="21">
        <v>149887.328</v>
      </c>
      <c r="E159" s="21">
        <v>31137.077</v>
      </c>
      <c r="F159" s="21">
        <v>50032.278</v>
      </c>
      <c r="G159" s="21">
        <v>74318.586</v>
      </c>
      <c r="H159" s="21">
        <v>13169.999</v>
      </c>
      <c r="I159" s="21">
        <v>25027.921</v>
      </c>
    </row>
    <row r="160" spans="1:9" ht="11.25">
      <c r="A160" s="19"/>
      <c r="B160" s="14"/>
      <c r="C160" s="20" t="s">
        <v>64</v>
      </c>
      <c r="D160" s="21">
        <v>15583.313</v>
      </c>
      <c r="E160" s="21">
        <v>3087.409</v>
      </c>
      <c r="F160" s="21">
        <v>2405.18</v>
      </c>
      <c r="G160" s="21">
        <v>17636.659</v>
      </c>
      <c r="H160" s="21">
        <v>2855.71</v>
      </c>
      <c r="I160" s="21">
        <v>2632.587</v>
      </c>
    </row>
    <row r="161" spans="1:9" ht="11.25">
      <c r="A161" s="19"/>
      <c r="B161" s="14"/>
      <c r="C161" s="20"/>
      <c r="D161" s="24"/>
      <c r="E161" s="24"/>
      <c r="F161" s="24"/>
      <c r="G161" s="24"/>
      <c r="H161" s="24"/>
      <c r="I161" s="20"/>
    </row>
    <row r="162" spans="1:9" ht="11.25">
      <c r="A162" s="55"/>
      <c r="B162" s="59" t="s">
        <v>134</v>
      </c>
      <c r="C162" s="60"/>
      <c r="D162" s="62"/>
      <c r="E162" s="62"/>
      <c r="F162" s="62"/>
      <c r="G162" s="61">
        <v>105140.73399999994</v>
      </c>
      <c r="H162" s="61">
        <v>21565.351000000024</v>
      </c>
      <c r="I162" s="116">
        <v>25705.487999999954</v>
      </c>
    </row>
    <row r="163" spans="1:9" ht="11.25" customHeight="1">
      <c r="A163" s="181" t="s">
        <v>372</v>
      </c>
      <c r="B163" s="182"/>
      <c r="C163" s="182"/>
      <c r="D163" s="182"/>
      <c r="E163" s="182"/>
      <c r="F163" s="182"/>
      <c r="G163" s="182"/>
      <c r="H163" s="182"/>
      <c r="I163" s="183"/>
    </row>
    <row r="164" spans="1:9" ht="11.25" customHeight="1">
      <c r="A164" s="55" t="s">
        <v>374</v>
      </c>
      <c r="B164" s="156"/>
      <c r="C164" s="156"/>
      <c r="D164" s="156"/>
      <c r="E164" s="156"/>
      <c r="F164" s="156"/>
      <c r="G164" s="156"/>
      <c r="H164" s="156"/>
      <c r="I164" s="157"/>
    </row>
    <row r="165" ht="11.25">
      <c r="G165" s="18"/>
    </row>
    <row r="166" spans="1:9" ht="11.25">
      <c r="A166" s="180" t="s">
        <v>47</v>
      </c>
      <c r="B166" s="180"/>
      <c r="C166" s="180"/>
      <c r="D166" s="180"/>
      <c r="E166" s="180"/>
      <c r="F166" s="180"/>
      <c r="G166" s="180"/>
      <c r="H166" s="180"/>
      <c r="I166" s="180"/>
    </row>
    <row r="167" spans="1:9" ht="11.25">
      <c r="A167" s="3"/>
      <c r="B167" s="3"/>
      <c r="C167" s="3"/>
      <c r="D167" s="3"/>
      <c r="E167" s="3"/>
      <c r="F167" s="3"/>
      <c r="G167" s="121"/>
      <c r="H167" s="121"/>
      <c r="I167" s="121"/>
    </row>
    <row r="168" spans="1:9" ht="11.25">
      <c r="A168" s="180" t="s">
        <v>282</v>
      </c>
      <c r="B168" s="180"/>
      <c r="C168" s="180"/>
      <c r="D168" s="180"/>
      <c r="E168" s="180"/>
      <c r="F168" s="180"/>
      <c r="G168" s="180"/>
      <c r="H168" s="180"/>
      <c r="I168" s="180"/>
    </row>
    <row r="169" spans="1:9" ht="11.25">
      <c r="A169" s="3"/>
      <c r="B169" s="3"/>
      <c r="C169" s="3"/>
      <c r="D169" s="3"/>
      <c r="E169" s="3"/>
      <c r="F169" s="3"/>
      <c r="G169" s="121"/>
      <c r="H169" s="121"/>
      <c r="I169" s="121"/>
    </row>
    <row r="170" spans="1:9" ht="11.25">
      <c r="A170" s="43" t="s">
        <v>49</v>
      </c>
      <c r="B170" s="44"/>
      <c r="C170" s="45" t="s">
        <v>50</v>
      </c>
      <c r="D170" s="176" t="s">
        <v>51</v>
      </c>
      <c r="E170" s="184"/>
      <c r="F170" s="177"/>
      <c r="G170" s="176" t="s">
        <v>52</v>
      </c>
      <c r="H170" s="184"/>
      <c r="I170" s="177"/>
    </row>
    <row r="171" spans="1:9" ht="11.25">
      <c r="A171" s="63"/>
      <c r="B171" s="59"/>
      <c r="C171" s="60"/>
      <c r="D171" s="47">
        <v>2003</v>
      </c>
      <c r="E171" s="41" t="s">
        <v>424</v>
      </c>
      <c r="F171" s="41" t="s">
        <v>425</v>
      </c>
      <c r="G171" s="47">
        <v>2003</v>
      </c>
      <c r="H171" s="41" t="s">
        <v>424</v>
      </c>
      <c r="I171" s="41" t="s">
        <v>425</v>
      </c>
    </row>
    <row r="172" spans="1:12" ht="11.25">
      <c r="A172" s="43" t="s">
        <v>87</v>
      </c>
      <c r="B172" s="44"/>
      <c r="C172" s="45"/>
      <c r="D172" s="29"/>
      <c r="E172" s="29"/>
      <c r="F172" s="29"/>
      <c r="G172" s="30">
        <f>+G173+G182+G189+G193+G198</f>
        <v>351449.686</v>
      </c>
      <c r="H172" s="30">
        <f>+H173+H182+H189+H193+H198</f>
        <v>69482.843</v>
      </c>
      <c r="I172" s="30">
        <f>+I173+I182+I189+I193+I198</f>
        <v>105517.987</v>
      </c>
      <c r="J172" s="18"/>
      <c r="K172" s="18"/>
      <c r="L172" s="18"/>
    </row>
    <row r="173" spans="1:12" ht="11.25">
      <c r="A173" s="19"/>
      <c r="B173" s="46" t="s">
        <v>135</v>
      </c>
      <c r="C173" s="9"/>
      <c r="D173" s="10"/>
      <c r="E173" s="10"/>
      <c r="F173" s="10"/>
      <c r="G173" s="15">
        <f>SUM(G174:G180)</f>
        <v>54882.875</v>
      </c>
      <c r="H173" s="15">
        <f>SUM(H174:H180)</f>
        <v>10642.898</v>
      </c>
      <c r="I173" s="15">
        <f>SUM(I174:I180)</f>
        <v>16551.001</v>
      </c>
      <c r="J173" s="18"/>
      <c r="K173" s="18"/>
      <c r="L173" s="18"/>
    </row>
    <row r="174" spans="1:10" ht="11.25">
      <c r="A174" s="19"/>
      <c r="B174" s="14"/>
      <c r="C174" s="20" t="s">
        <v>294</v>
      </c>
      <c r="D174" s="21">
        <v>1415.299</v>
      </c>
      <c r="E174" s="21">
        <v>369.476</v>
      </c>
      <c r="F174" s="21">
        <v>272.429</v>
      </c>
      <c r="G174" s="21">
        <v>717.792</v>
      </c>
      <c r="H174" s="21">
        <v>152.145</v>
      </c>
      <c r="I174" s="21">
        <v>163.273</v>
      </c>
      <c r="J174" s="109"/>
    </row>
    <row r="175" spans="1:9" ht="11.25">
      <c r="A175" s="19"/>
      <c r="B175" s="14"/>
      <c r="C175" s="20" t="s">
        <v>428</v>
      </c>
      <c r="D175" s="21">
        <v>165.043</v>
      </c>
      <c r="E175" s="21">
        <v>13.232</v>
      </c>
      <c r="F175" s="21">
        <v>118.109</v>
      </c>
      <c r="G175" s="21">
        <v>368.106</v>
      </c>
      <c r="H175" s="21">
        <v>36.567</v>
      </c>
      <c r="I175" s="21">
        <v>234.272</v>
      </c>
    </row>
    <row r="176" spans="1:9" ht="11.25">
      <c r="A176" s="19"/>
      <c r="B176" s="14"/>
      <c r="C176" s="20" t="s">
        <v>371</v>
      </c>
      <c r="D176" s="21">
        <v>9644.134</v>
      </c>
      <c r="E176" s="21">
        <v>3355.517</v>
      </c>
      <c r="F176" s="21">
        <v>1110.78</v>
      </c>
      <c r="G176" s="21">
        <v>15114.958</v>
      </c>
      <c r="H176" s="21">
        <v>5137.976</v>
      </c>
      <c r="I176" s="21">
        <v>2054.992</v>
      </c>
    </row>
    <row r="177" spans="1:9" ht="11.25">
      <c r="A177" s="19"/>
      <c r="B177" s="14"/>
      <c r="C177" s="20" t="s">
        <v>136</v>
      </c>
      <c r="D177" s="21">
        <v>79.26</v>
      </c>
      <c r="E177" s="21">
        <v>44.833</v>
      </c>
      <c r="F177" s="21">
        <v>1.257</v>
      </c>
      <c r="G177" s="21">
        <v>63.954</v>
      </c>
      <c r="H177" s="21">
        <v>33.598</v>
      </c>
      <c r="I177" s="21">
        <v>3.758</v>
      </c>
    </row>
    <row r="178" spans="1:9" ht="11.25">
      <c r="A178" s="19"/>
      <c r="B178" s="14"/>
      <c r="C178" s="20" t="s">
        <v>137</v>
      </c>
      <c r="D178" s="21">
        <v>5540.766</v>
      </c>
      <c r="E178" s="21">
        <v>1009.729</v>
      </c>
      <c r="F178" s="21">
        <v>2951.79</v>
      </c>
      <c r="G178" s="21">
        <v>12386.545</v>
      </c>
      <c r="H178" s="21">
        <v>2175.184</v>
      </c>
      <c r="I178" s="21">
        <v>7396.178</v>
      </c>
    </row>
    <row r="179" spans="1:9" ht="11.25">
      <c r="A179" s="19"/>
      <c r="B179" s="14"/>
      <c r="C179" s="20" t="s">
        <v>429</v>
      </c>
      <c r="D179" s="21">
        <v>3019.159</v>
      </c>
      <c r="E179" s="21">
        <v>656.572</v>
      </c>
      <c r="F179" s="21">
        <v>632.682</v>
      </c>
      <c r="G179" s="21">
        <v>3014.292</v>
      </c>
      <c r="H179" s="21">
        <v>637.632</v>
      </c>
      <c r="I179" s="21">
        <v>648.047</v>
      </c>
    </row>
    <row r="180" spans="1:9" ht="11.25">
      <c r="A180" s="19"/>
      <c r="B180" s="14"/>
      <c r="C180" s="20" t="s">
        <v>64</v>
      </c>
      <c r="D180" s="21">
        <v>25104.754</v>
      </c>
      <c r="E180" s="21">
        <v>2718.493</v>
      </c>
      <c r="F180" s="21">
        <v>6232.998</v>
      </c>
      <c r="G180" s="21">
        <v>23217.228</v>
      </c>
      <c r="H180" s="21">
        <v>2469.796</v>
      </c>
      <c r="I180" s="21">
        <v>6050.481</v>
      </c>
    </row>
    <row r="181" spans="1:9" ht="11.25">
      <c r="A181" s="19"/>
      <c r="B181" s="14"/>
      <c r="C181" s="20"/>
      <c r="D181" s="24"/>
      <c r="E181" s="24"/>
      <c r="F181" s="24"/>
      <c r="G181" s="24"/>
      <c r="H181" s="20"/>
      <c r="I181" s="20"/>
    </row>
    <row r="182" spans="1:9" ht="11.25">
      <c r="A182" s="19"/>
      <c r="B182" s="46" t="s">
        <v>138</v>
      </c>
      <c r="C182" s="9"/>
      <c r="D182" s="15">
        <f aca="true" t="shared" si="18" ref="D182:I182">SUM(D183:D187)</f>
        <v>107404.90599999999</v>
      </c>
      <c r="E182" s="15">
        <f t="shared" si="18"/>
        <v>22905.032</v>
      </c>
      <c r="F182" s="15">
        <f t="shared" si="18"/>
        <v>30479.583000000002</v>
      </c>
      <c r="G182" s="15">
        <f t="shared" si="18"/>
        <v>228574.09500000003</v>
      </c>
      <c r="H182" s="15">
        <f t="shared" si="18"/>
        <v>46985.432</v>
      </c>
      <c r="I182" s="15">
        <f t="shared" si="18"/>
        <v>74204.366</v>
      </c>
    </row>
    <row r="183" spans="1:9" ht="11.25">
      <c r="A183" s="19"/>
      <c r="B183" s="14"/>
      <c r="C183" s="20" t="s">
        <v>362</v>
      </c>
      <c r="D183" s="21">
        <v>6442.758</v>
      </c>
      <c r="E183" s="21">
        <v>2623.055</v>
      </c>
      <c r="F183" s="21">
        <v>900.183</v>
      </c>
      <c r="G183" s="21">
        <v>15245.329</v>
      </c>
      <c r="H183" s="21">
        <v>5139.847</v>
      </c>
      <c r="I183" s="21">
        <v>3137.153</v>
      </c>
    </row>
    <row r="184" spans="1:9" ht="11.25">
      <c r="A184" s="19"/>
      <c r="B184" s="14"/>
      <c r="C184" s="20" t="s">
        <v>140</v>
      </c>
      <c r="D184" s="21">
        <v>61603.567</v>
      </c>
      <c r="E184" s="21">
        <v>13189.24</v>
      </c>
      <c r="F184" s="21">
        <v>15582.465</v>
      </c>
      <c r="G184" s="21">
        <v>150204.283</v>
      </c>
      <c r="H184" s="21">
        <v>31913.138</v>
      </c>
      <c r="I184" s="21">
        <v>43576.153</v>
      </c>
    </row>
    <row r="185" spans="1:9" ht="11.25">
      <c r="A185" s="19"/>
      <c r="B185" s="14"/>
      <c r="C185" s="20" t="s">
        <v>139</v>
      </c>
      <c r="D185" s="21">
        <v>5105.406</v>
      </c>
      <c r="E185" s="21">
        <v>1963.793</v>
      </c>
      <c r="F185" s="21">
        <v>2062.537</v>
      </c>
      <c r="G185" s="21">
        <v>16370.583</v>
      </c>
      <c r="H185" s="21">
        <v>6200.397</v>
      </c>
      <c r="I185" s="21">
        <v>7976.97</v>
      </c>
    </row>
    <row r="186" spans="1:9" ht="11.25">
      <c r="A186" s="19"/>
      <c r="B186" s="14"/>
      <c r="C186" s="20" t="s">
        <v>141</v>
      </c>
      <c r="D186" s="21">
        <v>25210.468</v>
      </c>
      <c r="E186" s="21">
        <v>2942.881</v>
      </c>
      <c r="F186" s="21">
        <v>9162.473</v>
      </c>
      <c r="G186" s="21">
        <v>40405.336</v>
      </c>
      <c r="H186" s="21">
        <v>2413.144</v>
      </c>
      <c r="I186" s="21">
        <v>17431.603</v>
      </c>
    </row>
    <row r="187" spans="1:9" ht="11.25">
      <c r="A187" s="19"/>
      <c r="B187" s="14"/>
      <c r="C187" s="20" t="s">
        <v>64</v>
      </c>
      <c r="D187" s="21">
        <v>9042.707</v>
      </c>
      <c r="E187" s="21">
        <v>2186.063</v>
      </c>
      <c r="F187" s="21">
        <v>2771.925</v>
      </c>
      <c r="G187" s="21">
        <v>6348.564</v>
      </c>
      <c r="H187" s="22">
        <v>1318.906</v>
      </c>
      <c r="I187" s="22">
        <v>2082.487</v>
      </c>
    </row>
    <row r="188" spans="1:9" ht="11.25">
      <c r="A188" s="19"/>
      <c r="B188" s="14"/>
      <c r="C188" s="20"/>
      <c r="D188" s="24"/>
      <c r="E188" s="24"/>
      <c r="F188" s="24"/>
      <c r="G188" s="24"/>
      <c r="H188" s="20"/>
      <c r="I188" s="20"/>
    </row>
    <row r="189" spans="1:9" ht="11.25">
      <c r="A189" s="19"/>
      <c r="B189" s="46" t="s">
        <v>92</v>
      </c>
      <c r="C189" s="9"/>
      <c r="D189" s="15">
        <f aca="true" t="shared" si="19" ref="D189:I189">+D190+D191</f>
        <v>3571.095</v>
      </c>
      <c r="E189" s="15">
        <f t="shared" si="19"/>
        <v>998.587</v>
      </c>
      <c r="F189" s="15">
        <f t="shared" si="19"/>
        <v>716.897</v>
      </c>
      <c r="G189" s="15">
        <f t="shared" si="19"/>
        <v>12741.110999999999</v>
      </c>
      <c r="H189" s="15">
        <f t="shared" si="19"/>
        <v>3036.494</v>
      </c>
      <c r="I189" s="15">
        <f t="shared" si="19"/>
        <v>2815.1609999999996</v>
      </c>
    </row>
    <row r="190" spans="1:9" ht="11.25">
      <c r="A190" s="19"/>
      <c r="B190" s="14"/>
      <c r="C190" s="20" t="s">
        <v>142</v>
      </c>
      <c r="D190" s="21">
        <v>3149.604</v>
      </c>
      <c r="E190" s="21">
        <v>904.463</v>
      </c>
      <c r="F190" s="21">
        <v>656.63</v>
      </c>
      <c r="G190" s="21">
        <v>12322.499</v>
      </c>
      <c r="H190" s="21">
        <v>2950.376</v>
      </c>
      <c r="I190" s="21">
        <v>2739.479</v>
      </c>
    </row>
    <row r="191" spans="1:9" ht="11.25">
      <c r="A191" s="19"/>
      <c r="B191" s="14"/>
      <c r="C191" s="20" t="s">
        <v>64</v>
      </c>
      <c r="D191" s="21">
        <v>421.491</v>
      </c>
      <c r="E191" s="21">
        <v>94.124</v>
      </c>
      <c r="F191" s="21">
        <v>60.267</v>
      </c>
      <c r="G191" s="21">
        <v>418.612</v>
      </c>
      <c r="H191" s="21">
        <v>86.118</v>
      </c>
      <c r="I191" s="21">
        <v>75.682</v>
      </c>
    </row>
    <row r="192" spans="1:9" ht="11.25">
      <c r="A192" s="19"/>
      <c r="B192" s="14"/>
      <c r="C192" s="20"/>
      <c r="D192" s="24"/>
      <c r="E192" s="24"/>
      <c r="F192" s="24"/>
      <c r="G192" s="24"/>
      <c r="H192" s="20"/>
      <c r="I192" s="20"/>
    </row>
    <row r="193" spans="1:9" ht="11.25">
      <c r="A193" s="19"/>
      <c r="B193" s="46" t="s">
        <v>143</v>
      </c>
      <c r="C193" s="9"/>
      <c r="D193" s="15">
        <f aca="true" t="shared" si="20" ref="D193:I193">+D194+D195+D196</f>
        <v>4914.9130000000005</v>
      </c>
      <c r="E193" s="15">
        <f t="shared" si="20"/>
        <v>1118.807</v>
      </c>
      <c r="F193" s="15">
        <f t="shared" si="20"/>
        <v>804.279</v>
      </c>
      <c r="G193" s="15">
        <f t="shared" si="20"/>
        <v>17474.386</v>
      </c>
      <c r="H193" s="15">
        <f t="shared" si="20"/>
        <v>3768.45</v>
      </c>
      <c r="I193" s="15">
        <f t="shared" si="20"/>
        <v>2767.478</v>
      </c>
    </row>
    <row r="194" spans="1:9" ht="11.25">
      <c r="A194" s="19"/>
      <c r="B194" s="14"/>
      <c r="C194" s="20" t="s">
        <v>144</v>
      </c>
      <c r="D194" s="21">
        <v>4426.774</v>
      </c>
      <c r="E194" s="21">
        <v>1026.473</v>
      </c>
      <c r="F194" s="21">
        <v>688.544</v>
      </c>
      <c r="G194" s="21">
        <v>9221.731</v>
      </c>
      <c r="H194" s="21">
        <v>2149.75</v>
      </c>
      <c r="I194" s="21">
        <v>1429.485</v>
      </c>
    </row>
    <row r="195" spans="1:9" ht="11.25">
      <c r="A195" s="19"/>
      <c r="B195" s="14"/>
      <c r="C195" s="20" t="s">
        <v>90</v>
      </c>
      <c r="D195" s="21">
        <v>0</v>
      </c>
      <c r="E195" s="21">
        <v>0</v>
      </c>
      <c r="F195" s="21">
        <v>0</v>
      </c>
      <c r="G195" s="21">
        <v>0</v>
      </c>
      <c r="H195" s="21">
        <v>0</v>
      </c>
      <c r="I195" s="21">
        <v>0</v>
      </c>
    </row>
    <row r="196" spans="1:9" ht="11.25">
      <c r="A196" s="19"/>
      <c r="B196" s="14"/>
      <c r="C196" s="20" t="s">
        <v>64</v>
      </c>
      <c r="D196" s="21">
        <v>488.139</v>
      </c>
      <c r="E196" s="21">
        <v>92.334</v>
      </c>
      <c r="F196" s="21">
        <v>115.735</v>
      </c>
      <c r="G196" s="21">
        <v>8252.655</v>
      </c>
      <c r="H196" s="21">
        <v>1618.7</v>
      </c>
      <c r="I196" s="21">
        <v>1337.993</v>
      </c>
    </row>
    <row r="197" spans="1:9" ht="11.25">
      <c r="A197" s="19"/>
      <c r="B197" s="14"/>
      <c r="C197" s="20"/>
      <c r="D197" s="24"/>
      <c r="E197" s="24"/>
      <c r="F197" s="24"/>
      <c r="G197" s="24"/>
      <c r="H197" s="20"/>
      <c r="I197" s="20"/>
    </row>
    <row r="198" spans="1:12" ht="11.25">
      <c r="A198" s="19"/>
      <c r="B198" s="46" t="s">
        <v>145</v>
      </c>
      <c r="C198" s="9"/>
      <c r="D198" s="10"/>
      <c r="E198" s="10"/>
      <c r="F198" s="10"/>
      <c r="G198" s="15">
        <v>37777.21899999998</v>
      </c>
      <c r="H198" s="50">
        <v>5049.568999999996</v>
      </c>
      <c r="I198" s="50">
        <v>9179.981</v>
      </c>
      <c r="J198" s="18"/>
      <c r="K198" s="18"/>
      <c r="L198" s="18"/>
    </row>
    <row r="199" spans="1:9" ht="11.25">
      <c r="A199" s="19"/>
      <c r="B199" s="14"/>
      <c r="C199" s="20"/>
      <c r="D199" s="24"/>
      <c r="E199" s="24"/>
      <c r="F199" s="24"/>
      <c r="G199" s="21"/>
      <c r="H199" s="21"/>
      <c r="I199" s="21"/>
    </row>
    <row r="200" spans="1:12" ht="11.25">
      <c r="A200" s="8" t="s">
        <v>95</v>
      </c>
      <c r="B200" s="46"/>
      <c r="C200" s="9"/>
      <c r="D200" s="10"/>
      <c r="E200" s="10"/>
      <c r="F200" s="10"/>
      <c r="G200" s="15">
        <f>+G201+G206+G211+G213+G215</f>
        <v>2058895.2250000003</v>
      </c>
      <c r="H200" s="15">
        <f>+H201+H206+H211+H213+H215</f>
        <v>483870.19000000006</v>
      </c>
      <c r="I200" s="15">
        <f>+I201+I206+I211+I213+I215</f>
        <v>607380.7930000001</v>
      </c>
      <c r="J200" s="18"/>
      <c r="K200" s="18"/>
      <c r="L200" s="18"/>
    </row>
    <row r="201" spans="1:9" ht="11.25">
      <c r="A201" s="8"/>
      <c r="B201" s="46" t="s">
        <v>146</v>
      </c>
      <c r="C201" s="9"/>
      <c r="D201" s="15">
        <f aca="true" t="shared" si="21" ref="D201:I201">+D202+D203+D204</f>
        <v>2110607.284</v>
      </c>
      <c r="E201" s="15">
        <f t="shared" si="21"/>
        <v>525151.111</v>
      </c>
      <c r="F201" s="15">
        <f t="shared" si="21"/>
        <v>631403.577</v>
      </c>
      <c r="G201" s="15">
        <f t="shared" si="21"/>
        <v>882254.2000000001</v>
      </c>
      <c r="H201" s="15">
        <f t="shared" si="21"/>
        <v>210672.35400000002</v>
      </c>
      <c r="I201" s="15">
        <f t="shared" si="21"/>
        <v>282438.625</v>
      </c>
    </row>
    <row r="202" spans="1:9" ht="11.25">
      <c r="A202" s="19"/>
      <c r="B202" s="14"/>
      <c r="C202" s="20" t="s">
        <v>147</v>
      </c>
      <c r="D202" s="21">
        <v>349068.596</v>
      </c>
      <c r="E202" s="21">
        <v>79710.905</v>
      </c>
      <c r="F202" s="21">
        <v>96527.469</v>
      </c>
      <c r="G202" s="21">
        <v>125313.084</v>
      </c>
      <c r="H202" s="21">
        <v>27689.779</v>
      </c>
      <c r="I202" s="21">
        <v>36534.954</v>
      </c>
    </row>
    <row r="203" spans="1:9" ht="11.25">
      <c r="A203" s="19"/>
      <c r="B203" s="14"/>
      <c r="C203" s="20" t="s">
        <v>148</v>
      </c>
      <c r="D203" s="21">
        <v>1761487.482</v>
      </c>
      <c r="E203" s="21">
        <v>445440.206</v>
      </c>
      <c r="F203" s="21">
        <v>534876.108</v>
      </c>
      <c r="G203" s="21">
        <v>756917.824</v>
      </c>
      <c r="H203" s="21">
        <v>182982.575</v>
      </c>
      <c r="I203" s="21">
        <v>245903.671</v>
      </c>
    </row>
    <row r="204" spans="1:9" ht="11.25">
      <c r="A204" s="19"/>
      <c r="B204" s="14"/>
      <c r="C204" s="20" t="s">
        <v>64</v>
      </c>
      <c r="D204" s="21">
        <v>51.206</v>
      </c>
      <c r="E204" s="21">
        <v>0</v>
      </c>
      <c r="F204" s="21">
        <v>0</v>
      </c>
      <c r="G204" s="21">
        <v>23.292</v>
      </c>
      <c r="H204" s="21">
        <v>0</v>
      </c>
      <c r="I204" s="21">
        <v>0</v>
      </c>
    </row>
    <row r="205" spans="1:9" ht="11.25">
      <c r="A205" s="19"/>
      <c r="B205" s="14"/>
      <c r="C205" s="20"/>
      <c r="D205" s="24"/>
      <c r="E205" s="24"/>
      <c r="F205" s="24"/>
      <c r="G205" s="24"/>
      <c r="H205" s="20"/>
      <c r="I205" s="20"/>
    </row>
    <row r="206" spans="1:9" ht="11.25">
      <c r="A206" s="19"/>
      <c r="B206" s="46" t="s">
        <v>285</v>
      </c>
      <c r="C206" s="9"/>
      <c r="D206" s="10"/>
      <c r="E206" s="10"/>
      <c r="F206" s="10"/>
      <c r="G206" s="15">
        <f>+G207+G208+G209</f>
        <v>446590.69700000004</v>
      </c>
      <c r="H206" s="15">
        <f>+H207+H208+H209</f>
        <v>105428.38500000001</v>
      </c>
      <c r="I206" s="15">
        <f>+I207+I208+I209</f>
        <v>131587.618</v>
      </c>
    </row>
    <row r="207" spans="1:9" ht="11.25">
      <c r="A207" s="19"/>
      <c r="B207" s="14"/>
      <c r="C207" s="20" t="s">
        <v>149</v>
      </c>
      <c r="D207" s="21">
        <v>2911973</v>
      </c>
      <c r="E207" s="21">
        <v>644402</v>
      </c>
      <c r="F207" s="21">
        <v>713113</v>
      </c>
      <c r="G207" s="21">
        <v>428267.042</v>
      </c>
      <c r="H207" s="21">
        <v>101974.642</v>
      </c>
      <c r="I207" s="21">
        <v>126069.019</v>
      </c>
    </row>
    <row r="208" spans="1:9" ht="11.25">
      <c r="A208" s="19"/>
      <c r="B208" s="14"/>
      <c r="C208" s="20" t="s">
        <v>150</v>
      </c>
      <c r="D208" s="21">
        <v>28698</v>
      </c>
      <c r="E208" s="21">
        <v>27880</v>
      </c>
      <c r="F208" s="21">
        <v>357</v>
      </c>
      <c r="G208" s="21">
        <v>429.726</v>
      </c>
      <c r="H208" s="21">
        <v>138.705</v>
      </c>
      <c r="I208" s="21">
        <v>178.72</v>
      </c>
    </row>
    <row r="209" spans="1:9" ht="11.25">
      <c r="A209" s="19"/>
      <c r="B209" s="14"/>
      <c r="C209" s="20" t="s">
        <v>72</v>
      </c>
      <c r="D209" s="21"/>
      <c r="E209" s="21"/>
      <c r="F209" s="21"/>
      <c r="G209" s="21">
        <v>17893.929</v>
      </c>
      <c r="H209" s="21">
        <v>3315.038</v>
      </c>
      <c r="I209" s="21">
        <v>5339.879</v>
      </c>
    </row>
    <row r="210" spans="1:9" ht="11.25">
      <c r="A210" s="19"/>
      <c r="B210" s="14"/>
      <c r="C210" s="20"/>
      <c r="D210" s="24"/>
      <c r="E210" s="24"/>
      <c r="F210" s="24"/>
      <c r="G210" s="21"/>
      <c r="H210" s="21"/>
      <c r="I210" s="21"/>
    </row>
    <row r="211" spans="1:9" ht="11.25">
      <c r="A211" s="19"/>
      <c r="B211" s="46" t="s">
        <v>151</v>
      </c>
      <c r="C211" s="9"/>
      <c r="D211" s="10"/>
      <c r="E211" s="10"/>
      <c r="F211" s="10"/>
      <c r="G211" s="15">
        <v>636932.011</v>
      </c>
      <c r="H211" s="15">
        <v>147542.164</v>
      </c>
      <c r="I211" s="15">
        <v>164511.758</v>
      </c>
    </row>
    <row r="212" spans="1:9" ht="11.25">
      <c r="A212" s="19"/>
      <c r="B212" s="46"/>
      <c r="C212" s="9"/>
      <c r="D212" s="10"/>
      <c r="E212" s="10"/>
      <c r="F212" s="10"/>
      <c r="G212" s="15"/>
      <c r="H212" s="15"/>
      <c r="I212" s="15"/>
    </row>
    <row r="213" spans="1:9" ht="11.25">
      <c r="A213" s="19"/>
      <c r="B213" s="46" t="s">
        <v>430</v>
      </c>
      <c r="C213" s="9"/>
      <c r="D213" s="15">
        <v>228599.84</v>
      </c>
      <c r="E213" s="15">
        <v>51485.527</v>
      </c>
      <c r="F213" s="15">
        <v>64739.589</v>
      </c>
      <c r="G213" s="15">
        <v>92994.161</v>
      </c>
      <c r="H213" s="15">
        <v>20197.931</v>
      </c>
      <c r="I213" s="15">
        <v>28839.292</v>
      </c>
    </row>
    <row r="214" spans="1:9" ht="11.25">
      <c r="A214" s="19"/>
      <c r="B214" s="14"/>
      <c r="C214" s="20"/>
      <c r="D214" s="24"/>
      <c r="E214" s="24"/>
      <c r="F214" s="24"/>
      <c r="G214" s="21"/>
      <c r="H214" s="21"/>
      <c r="I214" s="21"/>
    </row>
    <row r="215" spans="1:9" ht="11.25">
      <c r="A215" s="19"/>
      <c r="B215" s="46" t="s">
        <v>98</v>
      </c>
      <c r="C215" s="9"/>
      <c r="D215" s="10"/>
      <c r="E215" s="10"/>
      <c r="F215" s="10"/>
      <c r="G215" s="15">
        <v>124.156</v>
      </c>
      <c r="H215" s="50">
        <v>29.356</v>
      </c>
      <c r="I215" s="50">
        <v>3.5</v>
      </c>
    </row>
    <row r="216" spans="1:9" ht="11.25">
      <c r="A216" s="19"/>
      <c r="B216" s="14"/>
      <c r="C216" s="20"/>
      <c r="D216" s="24"/>
      <c r="E216" s="24"/>
      <c r="F216" s="24"/>
      <c r="G216" s="21"/>
      <c r="H216" s="21"/>
      <c r="I216" s="21"/>
    </row>
    <row r="217" spans="1:9" ht="12" customHeight="1">
      <c r="A217" s="181" t="s">
        <v>372</v>
      </c>
      <c r="B217" s="182"/>
      <c r="C217" s="182"/>
      <c r="D217" s="182"/>
      <c r="E217" s="182"/>
      <c r="F217" s="182"/>
      <c r="G217" s="182"/>
      <c r="H217" s="182"/>
      <c r="I217" s="183"/>
    </row>
    <row r="218" spans="1:9" ht="12" customHeight="1">
      <c r="A218" s="55" t="s">
        <v>375</v>
      </c>
      <c r="B218" s="156"/>
      <c r="C218" s="156"/>
      <c r="D218" s="156"/>
      <c r="E218" s="156"/>
      <c r="F218" s="156"/>
      <c r="G218" s="156"/>
      <c r="H218" s="156"/>
      <c r="I218" s="157"/>
    </row>
    <row r="219" spans="7:9" ht="11.25">
      <c r="G219" s="18"/>
      <c r="H219" s="18"/>
      <c r="I219" s="18"/>
    </row>
    <row r="220" spans="1:9" ht="11.25">
      <c r="A220" s="180" t="s">
        <v>152</v>
      </c>
      <c r="B220" s="180"/>
      <c r="C220" s="180"/>
      <c r="D220" s="180"/>
      <c r="E220" s="180"/>
      <c r="F220" s="180"/>
      <c r="G220" s="180"/>
      <c r="H220" s="180"/>
      <c r="I220" s="180"/>
    </row>
    <row r="221" spans="1:9" ht="11.25">
      <c r="A221" s="3"/>
      <c r="B221" s="3"/>
      <c r="C221" s="3"/>
      <c r="D221" s="3"/>
      <c r="E221" s="3"/>
      <c r="F221" s="3"/>
      <c r="G221" s="121"/>
      <c r="H221" s="121"/>
      <c r="I221" s="121"/>
    </row>
    <row r="222" spans="1:9" ht="11.25">
      <c r="A222" s="180" t="s">
        <v>153</v>
      </c>
      <c r="B222" s="180"/>
      <c r="C222" s="180"/>
      <c r="D222" s="180"/>
      <c r="E222" s="180"/>
      <c r="F222" s="180"/>
      <c r="G222" s="180"/>
      <c r="H222" s="180"/>
      <c r="I222" s="180"/>
    </row>
    <row r="223" spans="1:9" ht="11.25">
      <c r="A223" s="3"/>
      <c r="B223" s="3"/>
      <c r="C223" s="3"/>
      <c r="D223" s="3"/>
      <c r="E223" s="3"/>
      <c r="F223" s="3"/>
      <c r="G223" s="3"/>
      <c r="H223" s="3"/>
      <c r="I223" s="3"/>
    </row>
    <row r="224" spans="1:9" ht="11.25">
      <c r="A224" s="43" t="s">
        <v>49</v>
      </c>
      <c r="B224" s="44"/>
      <c r="C224" s="45" t="s">
        <v>50</v>
      </c>
      <c r="D224" s="176" t="s">
        <v>51</v>
      </c>
      <c r="E224" s="184"/>
      <c r="F224" s="177"/>
      <c r="G224" s="176" t="s">
        <v>154</v>
      </c>
      <c r="H224" s="184"/>
      <c r="I224" s="177"/>
    </row>
    <row r="225" spans="1:9" ht="11.25">
      <c r="A225" s="8"/>
      <c r="B225" s="46"/>
      <c r="C225" s="9"/>
      <c r="D225" s="47">
        <v>2003</v>
      </c>
      <c r="E225" s="41" t="s">
        <v>424</v>
      </c>
      <c r="F225" s="41" t="s">
        <v>425</v>
      </c>
      <c r="G225" s="47">
        <v>2003</v>
      </c>
      <c r="H225" s="41" t="s">
        <v>424</v>
      </c>
      <c r="I225" s="41" t="s">
        <v>425</v>
      </c>
    </row>
    <row r="226" spans="1:9" ht="11.25">
      <c r="A226" s="64" t="s">
        <v>37</v>
      </c>
      <c r="B226" s="65"/>
      <c r="C226" s="66"/>
      <c r="D226" s="67"/>
      <c r="E226" s="67"/>
      <c r="F226" s="67"/>
      <c r="G226" s="68">
        <f>+G228+G260</f>
        <v>1397293.754</v>
      </c>
      <c r="H226" s="68">
        <f>+H228+H260</f>
        <v>324833.596</v>
      </c>
      <c r="I226" s="68">
        <f>+I228+I260</f>
        <v>378458.194</v>
      </c>
    </row>
    <row r="227" spans="1:9" ht="11.25">
      <c r="A227" s="43"/>
      <c r="B227" s="44"/>
      <c r="C227" s="45"/>
      <c r="D227" s="29"/>
      <c r="E227" s="29"/>
      <c r="F227" s="29"/>
      <c r="G227" s="29"/>
      <c r="H227" s="29"/>
      <c r="I227" s="45"/>
    </row>
    <row r="228" spans="1:9" ht="11.25">
      <c r="A228" s="8" t="s">
        <v>53</v>
      </c>
      <c r="B228" s="46"/>
      <c r="C228" s="9"/>
      <c r="D228" s="10"/>
      <c r="E228" s="10"/>
      <c r="F228" s="10"/>
      <c r="G228" s="15">
        <f>+G229+G252+G258</f>
        <v>425156.905</v>
      </c>
      <c r="H228" s="15">
        <f>+H229+H252+H258</f>
        <v>96015.961</v>
      </c>
      <c r="I228" s="15">
        <f>+I229+I252+I258</f>
        <v>116334.13500000001</v>
      </c>
    </row>
    <row r="229" spans="1:9" ht="11.25">
      <c r="A229" s="8" t="s">
        <v>54</v>
      </c>
      <c r="B229" s="46"/>
      <c r="C229" s="9"/>
      <c r="D229" s="10"/>
      <c r="E229" s="10"/>
      <c r="F229" s="10"/>
      <c r="G229" s="15">
        <f>+G230+G239+G245+G250</f>
        <v>404303.641</v>
      </c>
      <c r="H229" s="15">
        <f>+H230+H239+H245+H250</f>
        <v>90659.58</v>
      </c>
      <c r="I229" s="15">
        <f>+I230+I239+I245+I250</f>
        <v>109723.46900000001</v>
      </c>
    </row>
    <row r="230" spans="1:12" ht="11.25">
      <c r="A230" s="19"/>
      <c r="B230" s="46" t="s">
        <v>55</v>
      </c>
      <c r="C230" s="9"/>
      <c r="D230" s="15">
        <f aca="true" t="shared" si="22" ref="D230:I230">SUM(D231:D237)</f>
        <v>1663270.2659999998</v>
      </c>
      <c r="E230" s="15">
        <f t="shared" si="22"/>
        <v>447644.59900000005</v>
      </c>
      <c r="F230" s="15">
        <f t="shared" si="22"/>
        <v>438790.538</v>
      </c>
      <c r="G230" s="15">
        <f t="shared" si="22"/>
        <v>235091.123</v>
      </c>
      <c r="H230" s="15">
        <f t="shared" si="22"/>
        <v>56461.61100000001</v>
      </c>
      <c r="I230" s="15">
        <f t="shared" si="22"/>
        <v>65415.995</v>
      </c>
      <c r="J230" s="18"/>
      <c r="K230" s="18"/>
      <c r="L230" s="18"/>
    </row>
    <row r="231" spans="1:9" ht="11.25">
      <c r="A231" s="19"/>
      <c r="B231" s="46"/>
      <c r="C231" s="2" t="s">
        <v>57</v>
      </c>
      <c r="D231" s="21">
        <v>70713.364</v>
      </c>
      <c r="E231" s="21">
        <v>4713.003</v>
      </c>
      <c r="F231" s="21">
        <v>0</v>
      </c>
      <c r="G231" s="21">
        <v>13530.196</v>
      </c>
      <c r="H231" s="21">
        <v>792.717</v>
      </c>
      <c r="I231" s="21">
        <v>0</v>
      </c>
    </row>
    <row r="232" spans="1:9" ht="11.25">
      <c r="A232" s="19"/>
      <c r="B232" s="46"/>
      <c r="C232" s="2" t="s">
        <v>431</v>
      </c>
      <c r="D232" s="21">
        <v>41762.75</v>
      </c>
      <c r="E232" s="21">
        <v>15953.37</v>
      </c>
      <c r="F232" s="21">
        <v>0</v>
      </c>
      <c r="G232" s="21">
        <v>3813.717</v>
      </c>
      <c r="H232" s="21">
        <v>1360.992</v>
      </c>
      <c r="I232" s="21">
        <v>0</v>
      </c>
    </row>
    <row r="233" spans="1:9" ht="11.25">
      <c r="A233" s="19"/>
      <c r="B233" s="46"/>
      <c r="C233" s="2" t="s">
        <v>432</v>
      </c>
      <c r="D233" s="21">
        <v>43303.371</v>
      </c>
      <c r="E233" s="21">
        <v>2975.78</v>
      </c>
      <c r="F233" s="21">
        <v>12643.96</v>
      </c>
      <c r="G233" s="21">
        <v>4524.811</v>
      </c>
      <c r="H233" s="21">
        <v>301.422</v>
      </c>
      <c r="I233" s="21">
        <v>1421.686</v>
      </c>
    </row>
    <row r="234" spans="1:9" ht="11.25">
      <c r="A234" s="19"/>
      <c r="B234" s="14"/>
      <c r="C234" s="20" t="s">
        <v>155</v>
      </c>
      <c r="D234" s="21">
        <v>1002968.816</v>
      </c>
      <c r="E234" s="21">
        <v>339157.085</v>
      </c>
      <c r="F234" s="21">
        <v>374384.158</v>
      </c>
      <c r="G234" s="21">
        <v>119202.759</v>
      </c>
      <c r="H234" s="21">
        <v>39183.872</v>
      </c>
      <c r="I234" s="21">
        <v>53936.383</v>
      </c>
    </row>
    <row r="235" spans="1:9" ht="11.25">
      <c r="A235" s="19"/>
      <c r="B235" s="14"/>
      <c r="C235" s="20" t="s">
        <v>156</v>
      </c>
      <c r="D235" s="21">
        <v>83413.146</v>
      </c>
      <c r="E235" s="21">
        <v>25408.572</v>
      </c>
      <c r="F235" s="21">
        <v>5868.942</v>
      </c>
      <c r="G235" s="21">
        <v>17856.098</v>
      </c>
      <c r="H235" s="21">
        <v>4985.514</v>
      </c>
      <c r="I235" s="21">
        <v>1290.606</v>
      </c>
    </row>
    <row r="236" spans="1:9" ht="11.25">
      <c r="A236" s="19"/>
      <c r="B236" s="14"/>
      <c r="C236" s="20" t="s">
        <v>157</v>
      </c>
      <c r="D236" s="21">
        <v>401264.779</v>
      </c>
      <c r="E236" s="21">
        <v>56506.601</v>
      </c>
      <c r="F236" s="21">
        <v>44313.22</v>
      </c>
      <c r="G236" s="21">
        <v>63587.582</v>
      </c>
      <c r="H236" s="21">
        <v>9020.595</v>
      </c>
      <c r="I236" s="21">
        <v>8150.918</v>
      </c>
    </row>
    <row r="237" spans="1:9" ht="11.25">
      <c r="A237" s="19"/>
      <c r="B237" s="14"/>
      <c r="C237" s="20" t="s">
        <v>64</v>
      </c>
      <c r="D237" s="21">
        <v>19844.04</v>
      </c>
      <c r="E237" s="21">
        <v>2930.188</v>
      </c>
      <c r="F237" s="21">
        <v>1580.258</v>
      </c>
      <c r="G237" s="21">
        <v>12575.96</v>
      </c>
      <c r="H237" s="21">
        <v>816.499</v>
      </c>
      <c r="I237" s="21">
        <v>616.402</v>
      </c>
    </row>
    <row r="238" spans="1:9" ht="11.25">
      <c r="A238" s="19"/>
      <c r="B238" s="14"/>
      <c r="C238" s="20"/>
      <c r="D238" s="24"/>
      <c r="E238" s="24"/>
      <c r="F238" s="24"/>
      <c r="G238" s="24"/>
      <c r="H238" s="24"/>
      <c r="I238" s="20"/>
    </row>
    <row r="239" spans="1:9" ht="11.25">
      <c r="A239" s="19"/>
      <c r="B239" s="46" t="s">
        <v>158</v>
      </c>
      <c r="C239" s="9"/>
      <c r="D239" s="15">
        <f aca="true" t="shared" si="23" ref="D239:I239">SUM(D240:D243)</f>
        <v>180339.24</v>
      </c>
      <c r="E239" s="15">
        <f t="shared" si="23"/>
        <v>32229.951</v>
      </c>
      <c r="F239" s="15">
        <f t="shared" si="23"/>
        <v>38591.614</v>
      </c>
      <c r="G239" s="15">
        <f t="shared" si="23"/>
        <v>61247.994000000006</v>
      </c>
      <c r="H239" s="15">
        <f t="shared" si="23"/>
        <v>11188.572</v>
      </c>
      <c r="I239" s="15">
        <f t="shared" si="23"/>
        <v>16176.689</v>
      </c>
    </row>
    <row r="240" spans="1:9" ht="11.25">
      <c r="A240" s="19"/>
      <c r="B240" s="14"/>
      <c r="C240" s="20" t="s">
        <v>159</v>
      </c>
      <c r="D240" s="21">
        <v>16515.753</v>
      </c>
      <c r="E240" s="21">
        <v>4360.427</v>
      </c>
      <c r="F240" s="21">
        <v>3377.094</v>
      </c>
      <c r="G240" s="21">
        <v>18618.722</v>
      </c>
      <c r="H240" s="21">
        <v>4208.792</v>
      </c>
      <c r="I240" s="21">
        <v>4846.257</v>
      </c>
    </row>
    <row r="241" spans="1:9" ht="11.25">
      <c r="A241" s="19"/>
      <c r="B241" s="14"/>
      <c r="C241" s="20" t="s">
        <v>160</v>
      </c>
      <c r="D241" s="21">
        <v>154523.882</v>
      </c>
      <c r="E241" s="21">
        <v>26641.014</v>
      </c>
      <c r="F241" s="21">
        <v>33224.474</v>
      </c>
      <c r="G241" s="21">
        <v>37373.243</v>
      </c>
      <c r="H241" s="21">
        <v>6139.84</v>
      </c>
      <c r="I241" s="21">
        <v>10037.266</v>
      </c>
    </row>
    <row r="242" spans="1:9" ht="11.25">
      <c r="A242" s="19"/>
      <c r="B242" s="14"/>
      <c r="C242" s="20" t="s">
        <v>161</v>
      </c>
      <c r="D242" s="21">
        <v>5404.292</v>
      </c>
      <c r="E242" s="21">
        <v>1052.45</v>
      </c>
      <c r="F242" s="21">
        <v>1222.4</v>
      </c>
      <c r="G242" s="21">
        <v>4216.709</v>
      </c>
      <c r="H242" s="21">
        <v>701.211</v>
      </c>
      <c r="I242" s="21">
        <v>1071.074</v>
      </c>
    </row>
    <row r="243" spans="1:9" ht="11.25">
      <c r="A243" s="19"/>
      <c r="B243" s="14"/>
      <c r="C243" s="20" t="s">
        <v>64</v>
      </c>
      <c r="D243" s="21">
        <v>3895.313</v>
      </c>
      <c r="E243" s="21">
        <v>176.06</v>
      </c>
      <c r="F243" s="21">
        <v>767.646</v>
      </c>
      <c r="G243" s="21">
        <v>1039.32</v>
      </c>
      <c r="H243" s="21">
        <v>138.729</v>
      </c>
      <c r="I243" s="21">
        <v>222.092</v>
      </c>
    </row>
    <row r="244" spans="1:9" ht="11.25">
      <c r="A244" s="19"/>
      <c r="B244" s="14"/>
      <c r="C244" s="20"/>
      <c r="D244" s="24"/>
      <c r="E244" s="24"/>
      <c r="F244" s="24"/>
      <c r="G244" s="24"/>
      <c r="H244" s="24"/>
      <c r="I244" s="20"/>
    </row>
    <row r="245" spans="1:9" ht="11.25">
      <c r="A245" s="19"/>
      <c r="B245" s="46" t="s">
        <v>77</v>
      </c>
      <c r="C245" s="9"/>
      <c r="D245" s="15">
        <f aca="true" t="shared" si="24" ref="D245:I245">SUM(D246:D248)</f>
        <v>166063.766</v>
      </c>
      <c r="E245" s="15">
        <f t="shared" si="24"/>
        <v>34828.104999999996</v>
      </c>
      <c r="F245" s="15">
        <f t="shared" si="24"/>
        <v>33613.526000000005</v>
      </c>
      <c r="G245" s="15">
        <f t="shared" si="24"/>
        <v>33741.726</v>
      </c>
      <c r="H245" s="15">
        <f t="shared" si="24"/>
        <v>6619.898</v>
      </c>
      <c r="I245" s="15">
        <f t="shared" si="24"/>
        <v>7699.575000000001</v>
      </c>
    </row>
    <row r="246" spans="1:9" ht="11.25">
      <c r="A246" s="19"/>
      <c r="B246" s="14"/>
      <c r="C246" s="20" t="s">
        <v>162</v>
      </c>
      <c r="D246" s="21">
        <v>4269.438</v>
      </c>
      <c r="E246" s="21">
        <v>891.808</v>
      </c>
      <c r="F246" s="21">
        <v>788.022</v>
      </c>
      <c r="G246" s="21">
        <v>1517.769</v>
      </c>
      <c r="H246" s="21">
        <v>337.329</v>
      </c>
      <c r="I246" s="21">
        <v>302.269</v>
      </c>
    </row>
    <row r="247" spans="1:9" ht="11.25">
      <c r="A247" s="19"/>
      <c r="B247" s="14"/>
      <c r="C247" s="20" t="s">
        <v>163</v>
      </c>
      <c r="D247" s="21">
        <v>158876.486</v>
      </c>
      <c r="E247" s="21">
        <v>33275.133</v>
      </c>
      <c r="F247" s="21">
        <v>32028.812</v>
      </c>
      <c r="G247" s="21">
        <v>27196.771</v>
      </c>
      <c r="H247" s="21">
        <v>5614.345</v>
      </c>
      <c r="I247" s="21">
        <v>5507.147</v>
      </c>
    </row>
    <row r="248" spans="1:9" ht="11.25">
      <c r="A248" s="19"/>
      <c r="B248" s="14"/>
      <c r="C248" s="20" t="s">
        <v>72</v>
      </c>
      <c r="D248" s="21">
        <v>2917.842</v>
      </c>
      <c r="E248" s="21">
        <v>661.164</v>
      </c>
      <c r="F248" s="21">
        <v>796.692</v>
      </c>
      <c r="G248" s="21">
        <v>5027.186</v>
      </c>
      <c r="H248" s="21">
        <v>668.224</v>
      </c>
      <c r="I248" s="21">
        <v>1890.159</v>
      </c>
    </row>
    <row r="249" spans="1:12" ht="11.25">
      <c r="A249" s="19"/>
      <c r="B249" s="14"/>
      <c r="C249" s="20"/>
      <c r="D249" s="24"/>
      <c r="E249" s="24"/>
      <c r="F249" s="24"/>
      <c r="G249" s="21"/>
      <c r="H249" s="21"/>
      <c r="I249" s="21"/>
      <c r="J249" s="18"/>
      <c r="K249" s="18"/>
      <c r="L249" s="18"/>
    </row>
    <row r="250" spans="1:9" ht="11.25">
      <c r="A250" s="19"/>
      <c r="B250" s="46" t="s">
        <v>164</v>
      </c>
      <c r="C250" s="9"/>
      <c r="D250" s="10"/>
      <c r="E250" s="10"/>
      <c r="F250" s="10"/>
      <c r="G250" s="15">
        <v>74222.79800000001</v>
      </c>
      <c r="H250" s="15">
        <v>16389.49899999998</v>
      </c>
      <c r="I250" s="50">
        <v>20431.21</v>
      </c>
    </row>
    <row r="251" spans="1:9" ht="11.25">
      <c r="A251" s="51"/>
      <c r="B251" s="52"/>
      <c r="C251" s="53"/>
      <c r="D251" s="54"/>
      <c r="E251" s="54"/>
      <c r="F251" s="54"/>
      <c r="G251" s="54"/>
      <c r="H251" s="54"/>
      <c r="I251" s="53"/>
    </row>
    <row r="252" spans="1:9" ht="11.25">
      <c r="A252" s="8" t="s">
        <v>87</v>
      </c>
      <c r="B252" s="46"/>
      <c r="C252" s="9"/>
      <c r="D252" s="10"/>
      <c r="E252" s="10"/>
      <c r="F252" s="10"/>
      <c r="G252" s="15">
        <f>+G253+G254+G256</f>
        <v>18014.08</v>
      </c>
      <c r="H252" s="15">
        <f>+H253+H254+H256</f>
        <v>4619.453</v>
      </c>
      <c r="I252" s="15">
        <f>+I253+I254+I256</f>
        <v>5756.155</v>
      </c>
    </row>
    <row r="253" spans="1:12" ht="11.25">
      <c r="A253" s="19"/>
      <c r="B253" s="14"/>
      <c r="C253" s="20" t="s">
        <v>143</v>
      </c>
      <c r="D253" s="24"/>
      <c r="E253" s="24"/>
      <c r="F253" s="24"/>
      <c r="G253" s="21">
        <v>3.126</v>
      </c>
      <c r="H253" s="21">
        <v>0</v>
      </c>
      <c r="I253" s="21">
        <v>0</v>
      </c>
      <c r="J253" s="18"/>
      <c r="K253" s="18"/>
      <c r="L253" s="18"/>
    </row>
    <row r="254" spans="1:9" ht="11.25">
      <c r="A254" s="19"/>
      <c r="B254" s="14"/>
      <c r="C254" s="20" t="s">
        <v>165</v>
      </c>
      <c r="D254" s="24"/>
      <c r="E254" s="24"/>
      <c r="F254" s="24"/>
      <c r="G254" s="21">
        <v>2079.834</v>
      </c>
      <c r="H254" s="21">
        <v>498.237</v>
      </c>
      <c r="I254" s="21">
        <v>451</v>
      </c>
    </row>
    <row r="255" spans="1:9" ht="11.25">
      <c r="A255" s="19"/>
      <c r="B255" s="14"/>
      <c r="C255" s="20"/>
      <c r="D255" s="24"/>
      <c r="E255" s="24"/>
      <c r="F255" s="24"/>
      <c r="G255" s="21"/>
      <c r="H255" s="21"/>
      <c r="I255" s="21"/>
    </row>
    <row r="256" spans="1:9" ht="11.25">
      <c r="A256" s="19"/>
      <c r="B256" s="46" t="s">
        <v>94</v>
      </c>
      <c r="C256" s="9"/>
      <c r="D256" s="10"/>
      <c r="E256" s="10"/>
      <c r="F256" s="10"/>
      <c r="G256" s="15">
        <v>15931.12</v>
      </c>
      <c r="H256" s="15">
        <v>4121.216</v>
      </c>
      <c r="I256" s="50">
        <v>5305.155</v>
      </c>
    </row>
    <row r="257" spans="1:9" ht="11.25">
      <c r="A257" s="19"/>
      <c r="B257" s="14"/>
      <c r="C257" s="20"/>
      <c r="D257" s="24"/>
      <c r="E257" s="24"/>
      <c r="F257" s="24"/>
      <c r="G257" s="21"/>
      <c r="H257" s="21"/>
      <c r="I257" s="21"/>
    </row>
    <row r="258" spans="1:9" ht="11.25">
      <c r="A258" s="8" t="s">
        <v>95</v>
      </c>
      <c r="B258" s="46"/>
      <c r="C258" s="9"/>
      <c r="D258" s="10"/>
      <c r="E258" s="10"/>
      <c r="F258" s="10"/>
      <c r="G258" s="15">
        <v>2839.184</v>
      </c>
      <c r="H258" s="15">
        <v>736.928</v>
      </c>
      <c r="I258" s="15">
        <v>854.511</v>
      </c>
    </row>
    <row r="259" spans="1:12" ht="11.25">
      <c r="A259" s="55"/>
      <c r="B259" s="56"/>
      <c r="C259" s="57"/>
      <c r="D259" s="25"/>
      <c r="E259" s="25"/>
      <c r="F259" s="25"/>
      <c r="G259" s="70"/>
      <c r="H259" s="70"/>
      <c r="I259" s="122"/>
      <c r="J259" s="18"/>
      <c r="K259" s="18"/>
      <c r="L259" s="18"/>
    </row>
    <row r="260" spans="1:9" ht="11.25">
      <c r="A260" s="8" t="s">
        <v>166</v>
      </c>
      <c r="B260" s="46"/>
      <c r="C260" s="9"/>
      <c r="D260" s="10"/>
      <c r="E260" s="10"/>
      <c r="F260" s="10"/>
      <c r="G260" s="15">
        <f>+G261+G296+G315</f>
        <v>972136.8489999999</v>
      </c>
      <c r="H260" s="15">
        <f>+H261+H296+H315</f>
        <v>228817.635</v>
      </c>
      <c r="I260" s="15">
        <f>+I261+I296+I315</f>
        <v>262124.059</v>
      </c>
    </row>
    <row r="261" spans="1:9" ht="11.25">
      <c r="A261" s="8" t="s">
        <v>54</v>
      </c>
      <c r="B261" s="46"/>
      <c r="C261" s="9"/>
      <c r="D261" s="10"/>
      <c r="E261" s="10"/>
      <c r="F261" s="10"/>
      <c r="G261" s="15">
        <f>+G262+G270+G285+G292+G294</f>
        <v>575964.727</v>
      </c>
      <c r="H261" s="15">
        <f>+H262+H270+H285+H292+H294</f>
        <v>145985.047</v>
      </c>
      <c r="I261" s="15">
        <f>+I262+I270+I285+I292+I294</f>
        <v>155128.998</v>
      </c>
    </row>
    <row r="262" spans="1:12" ht="11.25">
      <c r="A262" s="8"/>
      <c r="B262" s="46" t="s">
        <v>55</v>
      </c>
      <c r="C262" s="9"/>
      <c r="D262" s="15"/>
      <c r="E262" s="15"/>
      <c r="F262" s="15"/>
      <c r="G262" s="15">
        <f>SUM(G263:G268)</f>
        <v>78186.168</v>
      </c>
      <c r="H262" s="15">
        <f>SUM(H263:H268)</f>
        <v>16195.922999999999</v>
      </c>
      <c r="I262" s="15">
        <f>SUM(I263:I268)</f>
        <v>21010.911999999997</v>
      </c>
      <c r="J262" s="18"/>
      <c r="K262" s="18"/>
      <c r="L262" s="18"/>
    </row>
    <row r="263" spans="1:15" ht="11.25">
      <c r="A263" s="19"/>
      <c r="B263" s="14"/>
      <c r="C263" s="20" t="s">
        <v>167</v>
      </c>
      <c r="D263" s="21">
        <v>102942.136</v>
      </c>
      <c r="E263" s="21">
        <v>12031.725</v>
      </c>
      <c r="F263" s="21">
        <v>25477.085</v>
      </c>
      <c r="G263" s="21">
        <v>24992.133</v>
      </c>
      <c r="H263" s="21">
        <v>3147.218</v>
      </c>
      <c r="I263" s="21">
        <v>6344.245</v>
      </c>
      <c r="J263" s="18"/>
      <c r="K263" s="18"/>
      <c r="L263" s="18"/>
      <c r="M263" s="18"/>
      <c r="N263" s="18"/>
      <c r="O263" s="18"/>
    </row>
    <row r="264" spans="1:9" ht="11.25">
      <c r="A264" s="19"/>
      <c r="B264" s="14"/>
      <c r="C264" s="20" t="s">
        <v>168</v>
      </c>
      <c r="D264" s="21">
        <v>20.382</v>
      </c>
      <c r="E264" s="21">
        <v>0</v>
      </c>
      <c r="F264" s="21">
        <v>9</v>
      </c>
      <c r="G264" s="21">
        <v>10.74</v>
      </c>
      <c r="H264" s="21">
        <v>0</v>
      </c>
      <c r="I264" s="21">
        <v>4.073</v>
      </c>
    </row>
    <row r="265" spans="1:9" ht="11.25">
      <c r="A265" s="19"/>
      <c r="B265" s="14"/>
      <c r="C265" s="20" t="s">
        <v>169</v>
      </c>
      <c r="D265" s="21">
        <v>28423.851</v>
      </c>
      <c r="E265" s="21">
        <v>10908.041</v>
      </c>
      <c r="F265" s="21">
        <v>6175.727</v>
      </c>
      <c r="G265" s="21">
        <v>5551.557</v>
      </c>
      <c r="H265" s="21">
        <v>2107.354</v>
      </c>
      <c r="I265" s="21">
        <v>1319.618</v>
      </c>
    </row>
    <row r="266" spans="1:9" ht="11.25">
      <c r="A266" s="19"/>
      <c r="B266" s="14"/>
      <c r="C266" s="20" t="s">
        <v>170</v>
      </c>
      <c r="D266" s="21">
        <v>1510.34</v>
      </c>
      <c r="E266" s="21">
        <v>147.098</v>
      </c>
      <c r="F266" s="21">
        <v>888.232</v>
      </c>
      <c r="G266" s="21">
        <v>420.824</v>
      </c>
      <c r="H266" s="21">
        <v>64.324</v>
      </c>
      <c r="I266" s="21">
        <v>221.077</v>
      </c>
    </row>
    <row r="267" spans="1:9" ht="11.25">
      <c r="A267" s="19"/>
      <c r="B267" s="14"/>
      <c r="C267" s="20" t="s">
        <v>171</v>
      </c>
      <c r="D267" s="21">
        <v>6902.287</v>
      </c>
      <c r="E267" s="21">
        <v>1724.515</v>
      </c>
      <c r="F267" s="21">
        <v>1212.505</v>
      </c>
      <c r="G267" s="21">
        <v>1800.965</v>
      </c>
      <c r="H267" s="21">
        <v>421.091</v>
      </c>
      <c r="I267" s="21">
        <v>389.555</v>
      </c>
    </row>
    <row r="268" spans="1:9" ht="11.25">
      <c r="A268" s="19"/>
      <c r="B268" s="14"/>
      <c r="C268" s="20" t="s">
        <v>64</v>
      </c>
      <c r="D268" s="21"/>
      <c r="E268" s="21"/>
      <c r="F268" s="21"/>
      <c r="G268" s="21">
        <v>45409.949</v>
      </c>
      <c r="H268" s="21">
        <v>10455.936</v>
      </c>
      <c r="I268" s="21">
        <v>12732.344</v>
      </c>
    </row>
    <row r="269" spans="1:9" ht="11.25">
      <c r="A269" s="19"/>
      <c r="B269" s="14"/>
      <c r="C269" s="20"/>
      <c r="D269" s="24"/>
      <c r="E269" s="24"/>
      <c r="F269" s="24"/>
      <c r="G269" s="21"/>
      <c r="H269" s="21"/>
      <c r="I269" s="21"/>
    </row>
    <row r="270" spans="1:9" ht="11.25">
      <c r="A270" s="19"/>
      <c r="B270" s="46" t="s">
        <v>300</v>
      </c>
      <c r="C270" s="9"/>
      <c r="D270" s="10"/>
      <c r="E270" s="10"/>
      <c r="F270" s="10"/>
      <c r="G270" s="15">
        <f>SUM(G271:G276)</f>
        <v>134552.063</v>
      </c>
      <c r="H270" s="15">
        <f>SUM(H271:H276)</f>
        <v>29179.822</v>
      </c>
      <c r="I270" s="15">
        <f>SUM(I271:I276)</f>
        <v>44846.854999999996</v>
      </c>
    </row>
    <row r="271" spans="1:9" ht="11.25">
      <c r="A271" s="19"/>
      <c r="B271" s="14"/>
      <c r="C271" s="20" t="s">
        <v>172</v>
      </c>
      <c r="D271" s="21">
        <v>0</v>
      </c>
      <c r="E271" s="21">
        <v>0</v>
      </c>
      <c r="F271" s="21">
        <v>0.74</v>
      </c>
      <c r="G271" s="21">
        <v>0</v>
      </c>
      <c r="H271" s="21">
        <v>0</v>
      </c>
      <c r="I271" s="21">
        <v>1.487</v>
      </c>
    </row>
    <row r="272" spans="1:9" ht="11.25">
      <c r="A272" s="19"/>
      <c r="B272" s="14"/>
      <c r="C272" s="20" t="s">
        <v>173</v>
      </c>
      <c r="D272" s="21">
        <v>932.865</v>
      </c>
      <c r="E272" s="21">
        <v>113.487</v>
      </c>
      <c r="F272" s="21">
        <v>293.624</v>
      </c>
      <c r="G272" s="21">
        <v>715.277</v>
      </c>
      <c r="H272" s="21">
        <v>111.278</v>
      </c>
      <c r="I272" s="21">
        <v>262.121</v>
      </c>
    </row>
    <row r="273" spans="1:9" ht="11.25">
      <c r="A273" s="19"/>
      <c r="B273" s="14"/>
      <c r="C273" s="20" t="s">
        <v>174</v>
      </c>
      <c r="D273" s="21">
        <v>41588.21</v>
      </c>
      <c r="E273" s="21">
        <v>7392.52</v>
      </c>
      <c r="F273" s="21">
        <v>3890</v>
      </c>
      <c r="G273" s="21">
        <v>22354.472</v>
      </c>
      <c r="H273" s="21">
        <v>3934.904</v>
      </c>
      <c r="I273" s="21">
        <v>2551.974</v>
      </c>
    </row>
    <row r="274" spans="1:9" ht="11.25">
      <c r="A274" s="19"/>
      <c r="B274" s="14"/>
      <c r="C274" s="20" t="s">
        <v>175</v>
      </c>
      <c r="D274" s="21">
        <v>890.681</v>
      </c>
      <c r="E274" s="21">
        <v>522.292</v>
      </c>
      <c r="F274" s="21">
        <v>78.445</v>
      </c>
      <c r="G274" s="21">
        <v>507.191</v>
      </c>
      <c r="H274" s="21">
        <v>287.781</v>
      </c>
      <c r="I274" s="21">
        <v>52.283</v>
      </c>
    </row>
    <row r="275" spans="1:9" ht="11.25">
      <c r="A275" s="19"/>
      <c r="B275" s="14"/>
      <c r="C275" s="20" t="s">
        <v>433</v>
      </c>
      <c r="D275" s="21">
        <v>505682.808</v>
      </c>
      <c r="E275" s="21">
        <v>142531.921</v>
      </c>
      <c r="F275" s="21">
        <v>148316.229</v>
      </c>
      <c r="G275" s="21">
        <v>102772.713</v>
      </c>
      <c r="H275" s="21">
        <v>23637.241</v>
      </c>
      <c r="I275" s="21">
        <v>39541.754</v>
      </c>
    </row>
    <row r="276" spans="1:9" ht="11.25">
      <c r="A276" s="19"/>
      <c r="B276" s="14"/>
      <c r="C276" s="20" t="s">
        <v>64</v>
      </c>
      <c r="D276" s="21"/>
      <c r="E276" s="21"/>
      <c r="F276" s="21"/>
      <c r="G276" s="21">
        <v>8202.41</v>
      </c>
      <c r="H276" s="21">
        <v>1208.618</v>
      </c>
      <c r="I276" s="21">
        <v>2437.236</v>
      </c>
    </row>
    <row r="277" spans="1:9" ht="11.25">
      <c r="A277" s="55"/>
      <c r="B277" s="56"/>
      <c r="C277" s="57"/>
      <c r="D277" s="25"/>
      <c r="E277" s="25"/>
      <c r="F277" s="25"/>
      <c r="G277" s="25"/>
      <c r="H277" s="25"/>
      <c r="I277" s="57"/>
    </row>
    <row r="278" spans="1:9" ht="11.25">
      <c r="A278" s="14"/>
      <c r="B278" s="14"/>
      <c r="C278" s="14"/>
      <c r="D278" s="14"/>
      <c r="E278" s="14"/>
      <c r="F278" s="14"/>
      <c r="G278" s="14"/>
      <c r="H278" s="14"/>
      <c r="I278" s="14"/>
    </row>
    <row r="279" spans="1:9" ht="11.25">
      <c r="A279" s="180" t="s">
        <v>152</v>
      </c>
      <c r="B279" s="180"/>
      <c r="C279" s="180"/>
      <c r="D279" s="180"/>
      <c r="E279" s="180"/>
      <c r="F279" s="180"/>
      <c r="G279" s="180"/>
      <c r="H279" s="180"/>
      <c r="I279" s="180"/>
    </row>
    <row r="280" spans="1:9" ht="11.25">
      <c r="A280" s="3"/>
      <c r="B280" s="3"/>
      <c r="C280" s="3"/>
      <c r="D280" s="3"/>
      <c r="E280" s="3"/>
      <c r="F280" s="3"/>
      <c r="G280" s="3"/>
      <c r="H280" s="3"/>
      <c r="I280" s="3"/>
    </row>
    <row r="281" spans="1:9" ht="11.25">
      <c r="A281" s="180" t="s">
        <v>153</v>
      </c>
      <c r="B281" s="180"/>
      <c r="C281" s="180"/>
      <c r="D281" s="180"/>
      <c r="E281" s="180"/>
      <c r="F281" s="180"/>
      <c r="G281" s="180"/>
      <c r="H281" s="180"/>
      <c r="I281" s="180"/>
    </row>
    <row r="282" spans="1:9" ht="11.25">
      <c r="A282" s="3"/>
      <c r="B282" s="3"/>
      <c r="C282" s="3"/>
      <c r="D282" s="3"/>
      <c r="E282" s="3"/>
      <c r="F282" s="3"/>
      <c r="G282" s="3"/>
      <c r="H282" s="3"/>
      <c r="I282" s="3"/>
    </row>
    <row r="283" spans="1:9" ht="11.25">
      <c r="A283" s="43" t="s">
        <v>49</v>
      </c>
      <c r="B283" s="44"/>
      <c r="C283" s="45" t="s">
        <v>50</v>
      </c>
      <c r="D283" s="176" t="s">
        <v>51</v>
      </c>
      <c r="E283" s="184"/>
      <c r="F283" s="177"/>
      <c r="G283" s="176" t="s">
        <v>154</v>
      </c>
      <c r="H283" s="184"/>
      <c r="I283" s="177"/>
    </row>
    <row r="284" spans="1:9" ht="11.25">
      <c r="A284" s="8"/>
      <c r="B284" s="46"/>
      <c r="C284" s="9"/>
      <c r="D284" s="47">
        <v>2003</v>
      </c>
      <c r="E284" s="41" t="s">
        <v>424</v>
      </c>
      <c r="F284" s="41" t="s">
        <v>425</v>
      </c>
      <c r="G284" s="47">
        <v>2003</v>
      </c>
      <c r="H284" s="41" t="s">
        <v>424</v>
      </c>
      <c r="I284" s="41" t="s">
        <v>425</v>
      </c>
    </row>
    <row r="285" spans="1:9" ht="11.25">
      <c r="A285" s="11"/>
      <c r="B285" s="44" t="s">
        <v>77</v>
      </c>
      <c r="C285" s="45"/>
      <c r="D285" s="30">
        <f aca="true" t="shared" si="25" ref="D285:I285">SUM(D286:D290)</f>
        <v>36131.784</v>
      </c>
      <c r="E285" s="30">
        <f t="shared" si="25"/>
        <v>11120.599</v>
      </c>
      <c r="F285" s="30">
        <f t="shared" si="25"/>
        <v>7455.688</v>
      </c>
      <c r="G285" s="30">
        <f t="shared" si="25"/>
        <v>32524.933</v>
      </c>
      <c r="H285" s="30">
        <f t="shared" si="25"/>
        <v>8764.589</v>
      </c>
      <c r="I285" s="30">
        <f t="shared" si="25"/>
        <v>7879.0070000000005</v>
      </c>
    </row>
    <row r="286" spans="1:9" ht="11.25">
      <c r="A286" s="19"/>
      <c r="B286" s="14"/>
      <c r="C286" s="20" t="s">
        <v>176</v>
      </c>
      <c r="D286" s="21">
        <v>913.767</v>
      </c>
      <c r="E286" s="21">
        <v>161.1</v>
      </c>
      <c r="F286" s="21">
        <v>112.509</v>
      </c>
      <c r="G286" s="21">
        <v>906.675</v>
      </c>
      <c r="H286" s="21">
        <v>179.582</v>
      </c>
      <c r="I286" s="21">
        <v>107.649</v>
      </c>
    </row>
    <row r="287" spans="1:9" ht="11.25">
      <c r="A287" s="19"/>
      <c r="B287" s="14"/>
      <c r="C287" s="20" t="s">
        <v>177</v>
      </c>
      <c r="D287" s="21">
        <v>6418.291</v>
      </c>
      <c r="E287" s="21">
        <v>2297.627</v>
      </c>
      <c r="F287" s="21">
        <v>2040.216</v>
      </c>
      <c r="G287" s="21">
        <v>4237.148</v>
      </c>
      <c r="H287" s="21">
        <v>1513.646</v>
      </c>
      <c r="I287" s="21">
        <v>1316.515</v>
      </c>
    </row>
    <row r="288" spans="1:9" ht="11.25">
      <c r="A288" s="19"/>
      <c r="B288" s="14"/>
      <c r="C288" s="20" t="s">
        <v>178</v>
      </c>
      <c r="D288" s="21">
        <v>2895.376</v>
      </c>
      <c r="E288" s="21">
        <v>676.939</v>
      </c>
      <c r="F288" s="21">
        <v>999.244</v>
      </c>
      <c r="G288" s="21">
        <v>3157.47</v>
      </c>
      <c r="H288" s="21">
        <v>781.66</v>
      </c>
      <c r="I288" s="21">
        <v>936.329</v>
      </c>
    </row>
    <row r="289" spans="1:9" ht="11.25">
      <c r="A289" s="19"/>
      <c r="B289" s="14"/>
      <c r="C289" s="20" t="s">
        <v>179</v>
      </c>
      <c r="D289" s="21">
        <v>2232.774</v>
      </c>
      <c r="E289" s="21">
        <v>490.239</v>
      </c>
      <c r="F289" s="21">
        <v>699.252</v>
      </c>
      <c r="G289" s="21">
        <v>3352.454</v>
      </c>
      <c r="H289" s="21">
        <v>735.308</v>
      </c>
      <c r="I289" s="21">
        <v>1110.461</v>
      </c>
    </row>
    <row r="290" spans="1:9" ht="11.25">
      <c r="A290" s="19"/>
      <c r="B290" s="14"/>
      <c r="C290" s="20" t="s">
        <v>72</v>
      </c>
      <c r="D290" s="21">
        <v>23671.576</v>
      </c>
      <c r="E290" s="21">
        <v>7494.694</v>
      </c>
      <c r="F290" s="21">
        <v>3604.467</v>
      </c>
      <c r="G290" s="21">
        <v>20871.186</v>
      </c>
      <c r="H290" s="21">
        <v>5554.393</v>
      </c>
      <c r="I290" s="21">
        <v>4408.053</v>
      </c>
    </row>
    <row r="291" spans="1:9" ht="11.25">
      <c r="A291" s="19"/>
      <c r="B291" s="14"/>
      <c r="C291" s="20"/>
      <c r="D291" s="24"/>
      <c r="E291" s="24"/>
      <c r="F291" s="24"/>
      <c r="G291" s="21"/>
      <c r="H291" s="21"/>
      <c r="I291" s="21"/>
    </row>
    <row r="292" spans="1:9" ht="11.25">
      <c r="A292" s="19"/>
      <c r="B292" s="46" t="s">
        <v>180</v>
      </c>
      <c r="C292" s="9"/>
      <c r="D292" s="10"/>
      <c r="E292" s="10"/>
      <c r="F292" s="10"/>
      <c r="G292" s="15">
        <v>43606.549</v>
      </c>
      <c r="H292" s="15">
        <v>8348.61</v>
      </c>
      <c r="I292" s="15">
        <v>8936.31</v>
      </c>
    </row>
    <row r="293" spans="1:9" ht="11.25">
      <c r="A293" s="19"/>
      <c r="B293" s="46"/>
      <c r="C293" s="9"/>
      <c r="D293" s="10"/>
      <c r="E293" s="10"/>
      <c r="F293" s="10"/>
      <c r="G293" s="10"/>
      <c r="H293" s="10"/>
      <c r="I293" s="9"/>
    </row>
    <row r="294" spans="1:9" ht="11.25">
      <c r="A294" s="19"/>
      <c r="B294" s="46" t="s">
        <v>134</v>
      </c>
      <c r="C294" s="9"/>
      <c r="D294" s="10"/>
      <c r="E294" s="10"/>
      <c r="F294" s="10"/>
      <c r="G294" s="15">
        <v>287095.01399999997</v>
      </c>
      <c r="H294" s="15">
        <v>83496.103</v>
      </c>
      <c r="I294" s="50">
        <v>72455.914</v>
      </c>
    </row>
    <row r="295" spans="1:12" ht="11.25">
      <c r="A295" s="51"/>
      <c r="B295" s="52"/>
      <c r="C295" s="53"/>
      <c r="D295" s="54"/>
      <c r="E295" s="54"/>
      <c r="F295" s="54"/>
      <c r="G295" s="54"/>
      <c r="H295" s="54"/>
      <c r="I295" s="53"/>
      <c r="J295" s="18"/>
      <c r="K295" s="18"/>
      <c r="L295" s="18"/>
    </row>
    <row r="296" spans="1:12" ht="11.25">
      <c r="A296" s="8" t="s">
        <v>181</v>
      </c>
      <c r="B296" s="46"/>
      <c r="C296" s="9"/>
      <c r="D296" s="10"/>
      <c r="E296" s="10"/>
      <c r="F296" s="10"/>
      <c r="G296" s="15">
        <f>+G297+G304+G306+G313</f>
        <v>320752.986</v>
      </c>
      <c r="H296" s="15">
        <f>+H297+H304+H306+H313</f>
        <v>57360.024</v>
      </c>
      <c r="I296" s="15">
        <f>+I297+I304+I306+I313</f>
        <v>79082.929</v>
      </c>
      <c r="J296" s="18"/>
      <c r="K296" s="18"/>
      <c r="L296" s="18"/>
    </row>
    <row r="297" spans="1:12" ht="11.25">
      <c r="A297" s="19"/>
      <c r="B297" s="46" t="s">
        <v>135</v>
      </c>
      <c r="C297" s="9"/>
      <c r="D297" s="10"/>
      <c r="E297" s="10"/>
      <c r="F297" s="10"/>
      <c r="G297" s="15">
        <f>SUM(G298:G302)</f>
        <v>67630.682</v>
      </c>
      <c r="H297" s="15">
        <f>SUM(H298:H302)</f>
        <v>5396.629</v>
      </c>
      <c r="I297" s="15">
        <f>SUM(I298:I302)</f>
        <v>13366.039</v>
      </c>
      <c r="J297" s="18"/>
      <c r="K297" s="18"/>
      <c r="L297" s="18"/>
    </row>
    <row r="298" spans="1:9" ht="11.25">
      <c r="A298" s="19"/>
      <c r="B298" s="14"/>
      <c r="C298" s="20" t="s">
        <v>428</v>
      </c>
      <c r="D298" s="21">
        <v>8784.908</v>
      </c>
      <c r="E298" s="21">
        <v>819.466</v>
      </c>
      <c r="F298" s="21">
        <v>547.227</v>
      </c>
      <c r="G298" s="21">
        <v>15240.499</v>
      </c>
      <c r="H298" s="21">
        <v>1239.366</v>
      </c>
      <c r="I298" s="21">
        <v>936.607</v>
      </c>
    </row>
    <row r="299" spans="1:9" ht="11.25">
      <c r="A299" s="19"/>
      <c r="B299" s="14"/>
      <c r="C299" s="20" t="s">
        <v>371</v>
      </c>
      <c r="D299" s="21">
        <v>15638.572</v>
      </c>
      <c r="E299" s="21">
        <v>925.41</v>
      </c>
      <c r="F299" s="21">
        <v>2496.215</v>
      </c>
      <c r="G299" s="21">
        <v>28460.155</v>
      </c>
      <c r="H299" s="21">
        <v>1462.071</v>
      </c>
      <c r="I299" s="21">
        <v>4784.016</v>
      </c>
    </row>
    <row r="300" spans="1:9" ht="11.25">
      <c r="A300" s="19"/>
      <c r="B300" s="14"/>
      <c r="C300" s="20" t="s">
        <v>182</v>
      </c>
      <c r="D300" s="21">
        <v>4225.383</v>
      </c>
      <c r="E300" s="21">
        <v>862.514</v>
      </c>
      <c r="F300" s="21">
        <v>1068.375</v>
      </c>
      <c r="G300" s="21">
        <v>3932.538</v>
      </c>
      <c r="H300" s="21">
        <v>723.412</v>
      </c>
      <c r="I300" s="21">
        <v>1021.94</v>
      </c>
    </row>
    <row r="301" spans="1:9" ht="11.25">
      <c r="A301" s="19"/>
      <c r="B301" s="14"/>
      <c r="C301" s="20" t="s">
        <v>137</v>
      </c>
      <c r="D301" s="21">
        <v>4128.078</v>
      </c>
      <c r="E301" s="21">
        <v>518.208</v>
      </c>
      <c r="F301" s="21">
        <v>883.213</v>
      </c>
      <c r="G301" s="21">
        <v>9642.53</v>
      </c>
      <c r="H301" s="21">
        <v>1185.578</v>
      </c>
      <c r="I301" s="21">
        <v>2268.12</v>
      </c>
    </row>
    <row r="302" spans="1:9" ht="11.25">
      <c r="A302" s="19"/>
      <c r="B302" s="14"/>
      <c r="C302" s="20" t="s">
        <v>64</v>
      </c>
      <c r="D302" s="21">
        <v>7548.772</v>
      </c>
      <c r="E302" s="21">
        <v>635.028</v>
      </c>
      <c r="F302" s="21">
        <v>2908.539</v>
      </c>
      <c r="G302" s="21">
        <v>10354.96</v>
      </c>
      <c r="H302" s="21">
        <v>786.202</v>
      </c>
      <c r="I302" s="21">
        <v>4355.356</v>
      </c>
    </row>
    <row r="303" spans="1:9" ht="11.25">
      <c r="A303" s="19"/>
      <c r="B303" s="14"/>
      <c r="C303" s="20"/>
      <c r="D303" s="24"/>
      <c r="E303" s="24"/>
      <c r="F303" s="24"/>
      <c r="G303" s="24"/>
      <c r="H303" s="24"/>
      <c r="I303" s="20"/>
    </row>
    <row r="304" spans="1:9" ht="11.25">
      <c r="A304" s="19"/>
      <c r="B304" s="46" t="s">
        <v>143</v>
      </c>
      <c r="C304" s="9"/>
      <c r="D304" s="15">
        <v>1811.998</v>
      </c>
      <c r="E304" s="15">
        <v>472.785</v>
      </c>
      <c r="F304" s="15">
        <v>342.563</v>
      </c>
      <c r="G304" s="15">
        <v>11715.763</v>
      </c>
      <c r="H304" s="15">
        <v>2861.316</v>
      </c>
      <c r="I304" s="15">
        <v>2691.661</v>
      </c>
    </row>
    <row r="305" spans="1:9" ht="11.25">
      <c r="A305" s="19"/>
      <c r="B305" s="14"/>
      <c r="C305" s="20"/>
      <c r="D305" s="24"/>
      <c r="E305" s="24"/>
      <c r="F305" s="24"/>
      <c r="G305" s="24"/>
      <c r="H305" s="24"/>
      <c r="I305" s="20"/>
    </row>
    <row r="306" spans="1:9" ht="11.25">
      <c r="A306" s="19"/>
      <c r="B306" s="46" t="s">
        <v>138</v>
      </c>
      <c r="C306" s="9"/>
      <c r="D306" s="15">
        <f aca="true" t="shared" si="26" ref="D306:I306">SUM(D307:D311)</f>
        <v>125096.62</v>
      </c>
      <c r="E306" s="15">
        <f t="shared" si="26"/>
        <v>26650.237</v>
      </c>
      <c r="F306" s="15">
        <f t="shared" si="26"/>
        <v>29729.676</v>
      </c>
      <c r="G306" s="15">
        <f t="shared" si="26"/>
        <v>219536.70200000002</v>
      </c>
      <c r="H306" s="15">
        <f t="shared" si="26"/>
        <v>43378.269</v>
      </c>
      <c r="I306" s="15">
        <f t="shared" si="26"/>
        <v>55993.916000000005</v>
      </c>
    </row>
    <row r="307" spans="1:9" ht="11.25">
      <c r="A307" s="19"/>
      <c r="B307" s="14"/>
      <c r="C307" s="20" t="s">
        <v>183</v>
      </c>
      <c r="D307" s="21">
        <v>106606.586</v>
      </c>
      <c r="E307" s="21">
        <v>22577.155</v>
      </c>
      <c r="F307" s="21">
        <v>23064.652</v>
      </c>
      <c r="G307" s="21">
        <v>196984.089</v>
      </c>
      <c r="H307" s="21">
        <v>38434.547</v>
      </c>
      <c r="I307" s="21">
        <v>46897.332</v>
      </c>
    </row>
    <row r="308" spans="1:9" ht="11.25">
      <c r="A308" s="19"/>
      <c r="B308" s="14"/>
      <c r="C308" s="20" t="s">
        <v>184</v>
      </c>
      <c r="D308" s="21">
        <v>16010.036</v>
      </c>
      <c r="E308" s="21">
        <v>3671.28</v>
      </c>
      <c r="F308" s="21">
        <v>4194.48</v>
      </c>
      <c r="G308" s="21">
        <v>20172.212</v>
      </c>
      <c r="H308" s="21">
        <v>4635.617</v>
      </c>
      <c r="I308" s="21">
        <v>6065.406</v>
      </c>
    </row>
    <row r="309" spans="1:9" ht="11.25">
      <c r="A309" s="19"/>
      <c r="B309" s="14"/>
      <c r="C309" s="20" t="s">
        <v>140</v>
      </c>
      <c r="D309" s="21">
        <v>194.597</v>
      </c>
      <c r="E309" s="21">
        <v>0.232</v>
      </c>
      <c r="F309" s="21">
        <v>336.047</v>
      </c>
      <c r="G309" s="21">
        <v>281.984</v>
      </c>
      <c r="H309" s="21">
        <v>0.418</v>
      </c>
      <c r="I309" s="21">
        <v>710.518</v>
      </c>
    </row>
    <row r="310" spans="1:9" ht="11.25">
      <c r="A310" s="19"/>
      <c r="B310" s="14"/>
      <c r="C310" s="20" t="s">
        <v>141</v>
      </c>
      <c r="D310" s="21">
        <v>1809.24</v>
      </c>
      <c r="E310" s="21">
        <v>141.74</v>
      </c>
      <c r="F310" s="21">
        <v>1873.401</v>
      </c>
      <c r="G310" s="21">
        <v>1712.439</v>
      </c>
      <c r="H310" s="21">
        <v>128.408</v>
      </c>
      <c r="I310" s="21">
        <v>2014.676</v>
      </c>
    </row>
    <row r="311" spans="1:9" ht="11.25">
      <c r="A311" s="19"/>
      <c r="B311" s="14"/>
      <c r="C311" s="20" t="s">
        <v>72</v>
      </c>
      <c r="D311" s="21">
        <v>476.161</v>
      </c>
      <c r="E311" s="21">
        <v>259.83</v>
      </c>
      <c r="F311" s="21">
        <v>261.096</v>
      </c>
      <c r="G311" s="21">
        <v>385.978</v>
      </c>
      <c r="H311" s="21">
        <v>179.279</v>
      </c>
      <c r="I311" s="21">
        <v>305.984</v>
      </c>
    </row>
    <row r="312" spans="1:9" ht="11.25">
      <c r="A312" s="19"/>
      <c r="B312" s="14"/>
      <c r="C312" s="20"/>
      <c r="D312" s="24"/>
      <c r="E312" s="24"/>
      <c r="F312" s="24"/>
      <c r="G312" s="24"/>
      <c r="H312" s="24"/>
      <c r="I312" s="20"/>
    </row>
    <row r="313" spans="1:9" ht="11.25">
      <c r="A313" s="19"/>
      <c r="B313" s="46" t="s">
        <v>94</v>
      </c>
      <c r="C313" s="9"/>
      <c r="D313" s="10"/>
      <c r="E313" s="10"/>
      <c r="F313" s="10"/>
      <c r="G313" s="15">
        <v>21869.838999999978</v>
      </c>
      <c r="H313" s="15">
        <v>5723.81</v>
      </c>
      <c r="I313" s="15">
        <v>7031.312999999995</v>
      </c>
    </row>
    <row r="314" spans="1:9" ht="11.25">
      <c r="A314" s="51"/>
      <c r="B314" s="52"/>
      <c r="C314" s="53"/>
      <c r="D314" s="54"/>
      <c r="E314" s="54"/>
      <c r="F314" s="54"/>
      <c r="G314" s="151"/>
      <c r="H314" s="151"/>
      <c r="I314" s="151"/>
    </row>
    <row r="315" spans="1:9" ht="11.25">
      <c r="A315" s="8" t="s">
        <v>185</v>
      </c>
      <c r="B315" s="46"/>
      <c r="C315" s="9"/>
      <c r="D315" s="10"/>
      <c r="E315" s="10"/>
      <c r="F315" s="10"/>
      <c r="G315" s="15">
        <f>+G316+G320+G321+G322</f>
        <v>75419.136</v>
      </c>
      <c r="H315" s="15">
        <f>+H316+H320+H321+H322</f>
        <v>25472.564</v>
      </c>
      <c r="I315" s="15">
        <f>+I316+I320+I321+I322</f>
        <v>27912.132</v>
      </c>
    </row>
    <row r="316" spans="1:12" ht="11.25">
      <c r="A316" s="19"/>
      <c r="B316" s="46" t="s">
        <v>146</v>
      </c>
      <c r="C316" s="9"/>
      <c r="D316" s="10"/>
      <c r="E316" s="10"/>
      <c r="F316" s="10"/>
      <c r="G316" s="15">
        <f>+G317+G318</f>
        <v>8094.612</v>
      </c>
      <c r="H316" s="15">
        <f>+H317+H318</f>
        <v>2678.099</v>
      </c>
      <c r="I316" s="15">
        <f>+I317+I318</f>
        <v>1916.4689999999998</v>
      </c>
      <c r="J316" s="18"/>
      <c r="K316" s="18"/>
      <c r="L316" s="18"/>
    </row>
    <row r="317" spans="1:9" ht="11.25">
      <c r="A317" s="19"/>
      <c r="B317" s="14"/>
      <c r="C317" s="20" t="s">
        <v>186</v>
      </c>
      <c r="D317" s="21">
        <v>13653.61</v>
      </c>
      <c r="E317" s="21">
        <v>5092.915</v>
      </c>
      <c r="F317" s="21">
        <v>3590.14</v>
      </c>
      <c r="G317" s="21">
        <v>7039.956</v>
      </c>
      <c r="H317" s="21">
        <v>2436.02</v>
      </c>
      <c r="I317" s="21">
        <v>1877.369</v>
      </c>
    </row>
    <row r="318" spans="1:9" ht="11.25">
      <c r="A318" s="19"/>
      <c r="B318" s="14"/>
      <c r="C318" s="20" t="s">
        <v>72</v>
      </c>
      <c r="D318" s="21">
        <v>1672.543</v>
      </c>
      <c r="E318" s="21">
        <v>378.031</v>
      </c>
      <c r="F318" s="21">
        <v>46.603</v>
      </c>
      <c r="G318" s="21">
        <v>1054.656</v>
      </c>
      <c r="H318" s="21">
        <v>242.079</v>
      </c>
      <c r="I318" s="21">
        <v>39.1</v>
      </c>
    </row>
    <row r="319" spans="1:9" ht="11.25">
      <c r="A319" s="19"/>
      <c r="B319" s="14"/>
      <c r="C319" s="20"/>
      <c r="D319" s="24"/>
      <c r="E319" s="24"/>
      <c r="F319" s="24"/>
      <c r="G319" s="24"/>
      <c r="H319" s="24"/>
      <c r="I319" s="20"/>
    </row>
    <row r="320" spans="1:9" ht="11.25">
      <c r="A320" s="19"/>
      <c r="B320" s="46" t="s">
        <v>187</v>
      </c>
      <c r="C320" s="9"/>
      <c r="D320" s="10"/>
      <c r="E320" s="10"/>
      <c r="F320" s="10"/>
      <c r="G320" s="15">
        <v>10759.831</v>
      </c>
      <c r="H320" s="15">
        <v>3189.996</v>
      </c>
      <c r="I320" s="15">
        <v>3252.584</v>
      </c>
    </row>
    <row r="321" spans="1:9" ht="11.25">
      <c r="A321" s="19"/>
      <c r="B321" s="46" t="s">
        <v>151</v>
      </c>
      <c r="C321" s="9"/>
      <c r="D321" s="10"/>
      <c r="E321" s="10"/>
      <c r="F321" s="10"/>
      <c r="G321" s="15">
        <v>55966.601</v>
      </c>
      <c r="H321" s="15">
        <v>19544.434</v>
      </c>
      <c r="I321" s="15">
        <v>22548.573</v>
      </c>
    </row>
    <row r="322" spans="1:9" ht="11.25">
      <c r="A322" s="19"/>
      <c r="B322" s="46" t="s">
        <v>98</v>
      </c>
      <c r="C322" s="9"/>
      <c r="D322" s="10"/>
      <c r="E322" s="10"/>
      <c r="F322" s="10"/>
      <c r="G322" s="15">
        <v>598.0920000000042</v>
      </c>
      <c r="H322" s="15">
        <v>60.03499999999622</v>
      </c>
      <c r="I322" s="15">
        <v>194.50600000000122</v>
      </c>
    </row>
    <row r="323" spans="1:9" ht="11.25">
      <c r="A323" s="19"/>
      <c r="B323" s="14"/>
      <c r="C323" s="20"/>
      <c r="D323" s="24"/>
      <c r="E323" s="24"/>
      <c r="F323" s="24"/>
      <c r="G323" s="21"/>
      <c r="H323" s="21"/>
      <c r="I323" s="21"/>
    </row>
    <row r="324" spans="1:9" ht="11.25">
      <c r="A324" s="100" t="s">
        <v>368</v>
      </c>
      <c r="B324" s="27"/>
      <c r="C324" s="27"/>
      <c r="D324" s="27"/>
      <c r="E324" s="27"/>
      <c r="F324" s="27"/>
      <c r="G324" s="27"/>
      <c r="H324" s="27"/>
      <c r="I324" s="28"/>
    </row>
    <row r="326" spans="1:9" ht="11.25">
      <c r="A326" s="180" t="s">
        <v>188</v>
      </c>
      <c r="B326" s="180"/>
      <c r="C326" s="180"/>
      <c r="D326" s="180"/>
      <c r="E326" s="180"/>
      <c r="F326" s="180"/>
      <c r="G326" s="180"/>
      <c r="H326" s="180"/>
      <c r="I326" s="180"/>
    </row>
    <row r="328" spans="1:9" ht="11.25">
      <c r="A328" s="180" t="s">
        <v>189</v>
      </c>
      <c r="B328" s="180"/>
      <c r="C328" s="180"/>
      <c r="D328" s="180"/>
      <c r="E328" s="180"/>
      <c r="F328" s="180"/>
      <c r="G328" s="180"/>
      <c r="H328" s="180"/>
      <c r="I328" s="180"/>
    </row>
    <row r="330" spans="1:9" ht="11.25">
      <c r="A330" s="43" t="s">
        <v>3</v>
      </c>
      <c r="B330" s="44"/>
      <c r="C330" s="45"/>
      <c r="D330" s="34" t="s">
        <v>51</v>
      </c>
      <c r="E330" s="35"/>
      <c r="F330" s="36"/>
      <c r="G330" s="35" t="s">
        <v>154</v>
      </c>
      <c r="H330" s="35"/>
      <c r="I330" s="36"/>
    </row>
    <row r="331" spans="1:9" ht="11.25">
      <c r="A331" s="8"/>
      <c r="B331" s="46"/>
      <c r="C331" s="9"/>
      <c r="D331" s="47">
        <v>2003</v>
      </c>
      <c r="E331" s="41" t="s">
        <v>424</v>
      </c>
      <c r="F331" s="41" t="s">
        <v>425</v>
      </c>
      <c r="G331" s="47">
        <v>2003</v>
      </c>
      <c r="H331" s="41" t="s">
        <v>424</v>
      </c>
      <c r="I331" s="41" t="s">
        <v>425</v>
      </c>
    </row>
    <row r="332" spans="1:9" ht="11.25">
      <c r="A332" s="43" t="s">
        <v>190</v>
      </c>
      <c r="B332" s="44"/>
      <c r="C332" s="45"/>
      <c r="D332" s="29"/>
      <c r="E332" s="29"/>
      <c r="F332" s="29"/>
      <c r="G332" s="30">
        <f>+G334+G340+G348</f>
        <v>292507.10900000005</v>
      </c>
      <c r="H332" s="30">
        <f>+H334+H340+H348</f>
        <v>36754.548</v>
      </c>
      <c r="I332" s="30">
        <f>+I334+I340+I348</f>
        <v>54339.80599999999</v>
      </c>
    </row>
    <row r="333" spans="1:9" ht="11.25">
      <c r="A333" s="19"/>
      <c r="B333" s="14"/>
      <c r="C333" s="20"/>
      <c r="D333" s="24"/>
      <c r="E333" s="24"/>
      <c r="F333" s="24"/>
      <c r="G333" s="21"/>
      <c r="H333" s="21"/>
      <c r="I333" s="21"/>
    </row>
    <row r="334" spans="1:9" ht="11.25">
      <c r="A334" s="19"/>
      <c r="B334" s="46" t="s">
        <v>191</v>
      </c>
      <c r="C334" s="9"/>
      <c r="D334" s="15">
        <f aca="true" t="shared" si="27" ref="D334:I334">SUM(D335:D338)</f>
        <v>21195.970999999998</v>
      </c>
      <c r="E334" s="15">
        <f t="shared" si="27"/>
        <v>3291.219</v>
      </c>
      <c r="F334" s="15">
        <f t="shared" si="27"/>
        <v>3761.694</v>
      </c>
      <c r="G334" s="15">
        <f t="shared" si="27"/>
        <v>116506.025</v>
      </c>
      <c r="H334" s="15">
        <f t="shared" si="27"/>
        <v>17005.571</v>
      </c>
      <c r="I334" s="15">
        <f t="shared" si="27"/>
        <v>16796.041</v>
      </c>
    </row>
    <row r="335" spans="1:9" ht="11.25">
      <c r="A335" s="19"/>
      <c r="B335" s="14"/>
      <c r="C335" s="20" t="s">
        <v>192</v>
      </c>
      <c r="D335" s="21">
        <v>7993.466</v>
      </c>
      <c r="E335" s="21">
        <v>969.814</v>
      </c>
      <c r="F335" s="21">
        <v>958.393</v>
      </c>
      <c r="G335" s="21">
        <v>43241.486</v>
      </c>
      <c r="H335" s="21">
        <v>3903.093</v>
      </c>
      <c r="I335" s="21">
        <v>4233.269</v>
      </c>
    </row>
    <row r="336" spans="1:9" ht="11.25">
      <c r="A336" s="19"/>
      <c r="B336" s="14"/>
      <c r="C336" s="20" t="s">
        <v>193</v>
      </c>
      <c r="D336" s="21">
        <v>4297.422</v>
      </c>
      <c r="E336" s="21">
        <v>620.736</v>
      </c>
      <c r="F336" s="21">
        <v>976.209</v>
      </c>
      <c r="G336" s="21">
        <v>37389.261</v>
      </c>
      <c r="H336" s="21">
        <v>7978.679</v>
      </c>
      <c r="I336" s="21">
        <v>6564.129</v>
      </c>
    </row>
    <row r="337" spans="1:9" ht="11.25">
      <c r="A337" s="19"/>
      <c r="B337" s="14"/>
      <c r="C337" s="20" t="s">
        <v>194</v>
      </c>
      <c r="D337" s="21">
        <v>5226.45</v>
      </c>
      <c r="E337" s="21">
        <v>856.616</v>
      </c>
      <c r="F337" s="21">
        <v>974.815</v>
      </c>
      <c r="G337" s="21">
        <v>27673.161</v>
      </c>
      <c r="H337" s="21">
        <v>3609.338</v>
      </c>
      <c r="I337" s="21">
        <v>4505.553</v>
      </c>
    </row>
    <row r="338" spans="1:9" ht="11.25">
      <c r="A338" s="19"/>
      <c r="B338" s="14"/>
      <c r="C338" s="20" t="s">
        <v>195</v>
      </c>
      <c r="D338" s="21">
        <v>3678.633</v>
      </c>
      <c r="E338" s="21">
        <v>844.053</v>
      </c>
      <c r="F338" s="21">
        <v>852.277</v>
      </c>
      <c r="G338" s="21">
        <v>8202.117</v>
      </c>
      <c r="H338" s="21">
        <v>1514.461</v>
      </c>
      <c r="I338" s="21">
        <v>1493.09</v>
      </c>
    </row>
    <row r="339" spans="1:9" ht="11.25">
      <c r="A339" s="19"/>
      <c r="B339" s="14"/>
      <c r="C339" s="20"/>
      <c r="D339" s="24"/>
      <c r="E339" s="24"/>
      <c r="F339" s="24"/>
      <c r="G339" s="24"/>
      <c r="H339" s="24"/>
      <c r="I339" s="20"/>
    </row>
    <row r="340" spans="1:9" ht="11.25">
      <c r="A340" s="19"/>
      <c r="B340" s="46" t="s">
        <v>196</v>
      </c>
      <c r="C340" s="9"/>
      <c r="D340" s="15">
        <f aca="true" t="shared" si="28" ref="D340:I340">SUM(D341:D346)</f>
        <v>938086.105</v>
      </c>
      <c r="E340" s="15">
        <f t="shared" si="28"/>
        <v>120806.14199999999</v>
      </c>
      <c r="F340" s="15">
        <f t="shared" si="28"/>
        <v>177329.456</v>
      </c>
      <c r="G340" s="15">
        <f t="shared" si="28"/>
        <v>175803.564</v>
      </c>
      <c r="H340" s="15">
        <f t="shared" si="28"/>
        <v>19696.308</v>
      </c>
      <c r="I340" s="15">
        <f t="shared" si="28"/>
        <v>37490.293999999994</v>
      </c>
    </row>
    <row r="341" spans="1:9" ht="11.25">
      <c r="A341" s="19"/>
      <c r="B341" s="14"/>
      <c r="C341" s="20" t="s">
        <v>197</v>
      </c>
      <c r="D341" s="21">
        <v>480061.034</v>
      </c>
      <c r="E341" s="21">
        <v>64086.945</v>
      </c>
      <c r="F341" s="21">
        <v>81388.151</v>
      </c>
      <c r="G341" s="21">
        <v>85295.356</v>
      </c>
      <c r="H341" s="21">
        <v>9355.15</v>
      </c>
      <c r="I341" s="21">
        <v>16608.498</v>
      </c>
    </row>
    <row r="342" spans="1:9" ht="11.25">
      <c r="A342" s="19"/>
      <c r="B342" s="14"/>
      <c r="C342" s="20" t="s">
        <v>198</v>
      </c>
      <c r="D342" s="21">
        <v>187115.511</v>
      </c>
      <c r="E342" s="21">
        <v>39533.349</v>
      </c>
      <c r="F342" s="21">
        <v>28080.942</v>
      </c>
      <c r="G342" s="21">
        <v>31360.549</v>
      </c>
      <c r="H342" s="21">
        <v>5898.935</v>
      </c>
      <c r="I342" s="21">
        <v>5115.156</v>
      </c>
    </row>
    <row r="343" spans="1:9" ht="11.25">
      <c r="A343" s="19"/>
      <c r="B343" s="14"/>
      <c r="C343" s="20" t="s">
        <v>199</v>
      </c>
      <c r="D343" s="21">
        <v>12113.846</v>
      </c>
      <c r="E343" s="21">
        <v>7086.52</v>
      </c>
      <c r="F343" s="21">
        <v>4581.56</v>
      </c>
      <c r="G343" s="21">
        <v>2781.903</v>
      </c>
      <c r="H343" s="21">
        <v>1500.253</v>
      </c>
      <c r="I343" s="21">
        <v>1122.832</v>
      </c>
    </row>
    <row r="344" spans="1:9" ht="11.25">
      <c r="A344" s="19"/>
      <c r="B344" s="14"/>
      <c r="C344" s="20" t="s">
        <v>200</v>
      </c>
      <c r="D344" s="21">
        <v>68860.188</v>
      </c>
      <c r="E344" s="21">
        <v>6710.436</v>
      </c>
      <c r="F344" s="21">
        <v>16017.85</v>
      </c>
      <c r="G344" s="21">
        <v>13978.117</v>
      </c>
      <c r="H344" s="21">
        <v>1284.967</v>
      </c>
      <c r="I344" s="21">
        <v>3853.532</v>
      </c>
    </row>
    <row r="345" spans="1:9" ht="11.25">
      <c r="A345" s="19"/>
      <c r="B345" s="14"/>
      <c r="C345" s="20" t="s">
        <v>201</v>
      </c>
      <c r="D345" s="21">
        <v>86440.893</v>
      </c>
      <c r="E345" s="21">
        <v>2490.84</v>
      </c>
      <c r="F345" s="21">
        <v>23486.84</v>
      </c>
      <c r="G345" s="21">
        <v>18403.852</v>
      </c>
      <c r="H345" s="21">
        <v>707.589</v>
      </c>
      <c r="I345" s="21">
        <v>5554.574</v>
      </c>
    </row>
    <row r="346" spans="1:9" ht="11.25">
      <c r="A346" s="19"/>
      <c r="B346" s="14"/>
      <c r="C346" s="20" t="s">
        <v>202</v>
      </c>
      <c r="D346" s="21">
        <v>103494.633</v>
      </c>
      <c r="E346" s="21">
        <v>898.052</v>
      </c>
      <c r="F346" s="21">
        <v>23774.113</v>
      </c>
      <c r="G346" s="21">
        <v>23983.787</v>
      </c>
      <c r="H346" s="21">
        <v>949.414</v>
      </c>
      <c r="I346" s="21">
        <v>5235.702</v>
      </c>
    </row>
    <row r="347" spans="1:9" ht="11.25">
      <c r="A347" s="19"/>
      <c r="B347" s="14"/>
      <c r="C347" s="20"/>
      <c r="D347" s="24"/>
      <c r="E347" s="24"/>
      <c r="F347" s="24"/>
      <c r="G347" s="24"/>
      <c r="H347" s="24"/>
      <c r="I347" s="20"/>
    </row>
    <row r="348" spans="1:9" ht="11.25">
      <c r="A348" s="19"/>
      <c r="B348" s="46" t="s">
        <v>203</v>
      </c>
      <c r="C348" s="9"/>
      <c r="D348" s="10"/>
      <c r="E348" s="10"/>
      <c r="F348" s="10"/>
      <c r="G348" s="15">
        <v>197.52</v>
      </c>
      <c r="H348" s="15">
        <v>52.669</v>
      </c>
      <c r="I348" s="15">
        <v>53.471</v>
      </c>
    </row>
    <row r="349" spans="1:9" ht="11.25">
      <c r="A349" s="19"/>
      <c r="B349" s="14"/>
      <c r="C349" s="20"/>
      <c r="D349" s="24"/>
      <c r="E349" s="24"/>
      <c r="F349" s="24"/>
      <c r="G349" s="24"/>
      <c r="H349" s="24"/>
      <c r="I349" s="20"/>
    </row>
    <row r="350" spans="1:9" ht="11.25">
      <c r="A350" s="8" t="s">
        <v>287</v>
      </c>
      <c r="B350" s="46"/>
      <c r="C350" s="9"/>
      <c r="D350" s="10"/>
      <c r="E350" s="10"/>
      <c r="F350" s="10"/>
      <c r="G350" s="15">
        <f>+G352+G353</f>
        <v>372302.064</v>
      </c>
      <c r="H350" s="15">
        <f>+H352+H353</f>
        <v>109556.524</v>
      </c>
      <c r="I350" s="15">
        <f>+I352+I353</f>
        <v>65942.231</v>
      </c>
    </row>
    <row r="351" spans="1:9" ht="11.25">
      <c r="A351" s="19"/>
      <c r="B351" s="14"/>
      <c r="C351" s="20"/>
      <c r="D351" s="24"/>
      <c r="E351" s="24"/>
      <c r="F351" s="24"/>
      <c r="G351" s="21"/>
      <c r="H351" s="21"/>
      <c r="I351" s="21"/>
    </row>
    <row r="352" spans="1:9" ht="11.25">
      <c r="A352" s="19"/>
      <c r="B352" s="14"/>
      <c r="C352" s="20" t="s">
        <v>204</v>
      </c>
      <c r="D352" s="21">
        <v>1765</v>
      </c>
      <c r="E352" s="21">
        <v>299</v>
      </c>
      <c r="F352" s="21">
        <v>439</v>
      </c>
      <c r="G352" s="21">
        <v>25868.633</v>
      </c>
      <c r="H352" s="21">
        <v>4425.584</v>
      </c>
      <c r="I352" s="21">
        <v>7529.26</v>
      </c>
    </row>
    <row r="353" spans="1:9" ht="11.25">
      <c r="A353" s="19"/>
      <c r="B353" s="14" t="s">
        <v>205</v>
      </c>
      <c r="C353" s="9"/>
      <c r="D353" s="10"/>
      <c r="E353" s="10"/>
      <c r="F353" s="10"/>
      <c r="G353" s="21">
        <v>346433.431</v>
      </c>
      <c r="H353" s="21">
        <v>105130.94</v>
      </c>
      <c r="I353" s="21">
        <v>58412.971</v>
      </c>
    </row>
    <row r="354" spans="1:9" ht="11.25">
      <c r="A354" s="19"/>
      <c r="B354" s="14"/>
      <c r="C354" s="20"/>
      <c r="D354" s="25"/>
      <c r="E354" s="25"/>
      <c r="F354" s="25"/>
      <c r="G354" s="25"/>
      <c r="H354" s="25"/>
      <c r="I354" s="20"/>
    </row>
    <row r="355" spans="1:9" ht="11.25">
      <c r="A355" s="158" t="s">
        <v>368</v>
      </c>
      <c r="B355" s="58"/>
      <c r="C355" s="58"/>
      <c r="D355" s="58"/>
      <c r="E355" s="58"/>
      <c r="F355" s="58"/>
      <c r="G355" s="58"/>
      <c r="H355" s="58"/>
      <c r="I355" s="12"/>
    </row>
    <row r="356" spans="1:9" ht="11.25">
      <c r="A356" s="55"/>
      <c r="B356" s="56" t="s">
        <v>381</v>
      </c>
      <c r="C356" s="56"/>
      <c r="D356" s="56"/>
      <c r="E356" s="56"/>
      <c r="F356" s="56"/>
      <c r="G356" s="159"/>
      <c r="H356" s="159"/>
      <c r="I356" s="122"/>
    </row>
  </sheetData>
  <mergeCells count="30">
    <mergeCell ref="A2:I2"/>
    <mergeCell ref="A4:I4"/>
    <mergeCell ref="D6:F6"/>
    <mergeCell ref="G6:I6"/>
    <mergeCell ref="D119:F119"/>
    <mergeCell ref="G119:I119"/>
    <mergeCell ref="A64:I64"/>
    <mergeCell ref="A66:I66"/>
    <mergeCell ref="D68:F68"/>
    <mergeCell ref="G68:I68"/>
    <mergeCell ref="A220:I220"/>
    <mergeCell ref="A222:I222"/>
    <mergeCell ref="D224:F224"/>
    <mergeCell ref="G224:I224"/>
    <mergeCell ref="A326:I326"/>
    <mergeCell ref="A328:I328"/>
    <mergeCell ref="A279:I279"/>
    <mergeCell ref="A281:I281"/>
    <mergeCell ref="D283:F283"/>
    <mergeCell ref="G283:I283"/>
    <mergeCell ref="A217:I217"/>
    <mergeCell ref="A114:I114"/>
    <mergeCell ref="A61:I61"/>
    <mergeCell ref="A163:I163"/>
    <mergeCell ref="A166:I166"/>
    <mergeCell ref="A168:I168"/>
    <mergeCell ref="D170:F170"/>
    <mergeCell ref="G170:I170"/>
    <mergeCell ref="A115:I115"/>
    <mergeCell ref="A117:I117"/>
  </mergeCells>
  <printOptions horizontalCentered="1"/>
  <pageMargins left="0.7874015748031497" right="0.5905511811023623" top="0.7874015748031497" bottom="0.7874015748031497" header="0.3937007874015748" footer="0.3937007874015748"/>
  <pageSetup horizontalDpi="300" verticalDpi="300" orientation="portrait" scale="96" r:id="rId1"/>
  <headerFooter alignWithMargins="0">
    <oddHeader>&amp;RODEPA</oddHeader>
    <oddFooter>&amp;C&amp;P</oddFooter>
  </headerFooter>
  <rowBreaks count="6" manualBreakCount="6">
    <brk id="62" max="8" man="1"/>
    <brk id="114" max="8" man="1"/>
    <brk id="164" max="8" man="1"/>
    <brk id="218" max="8" man="1"/>
    <brk id="277" max="8" man="1"/>
    <brk id="324" max="8" man="1"/>
  </rowBreaks>
</worksheet>
</file>

<file path=xl/worksheets/sheet5.xml><?xml version="1.0" encoding="utf-8"?>
<worksheet xmlns="http://schemas.openxmlformats.org/spreadsheetml/2006/main" xmlns:r="http://schemas.openxmlformats.org/officeDocument/2006/relationships">
  <dimension ref="A2:I422"/>
  <sheetViews>
    <sheetView showZeros="0" workbookViewId="0" topLeftCell="A1">
      <selection activeCell="A1" sqref="A1"/>
    </sheetView>
  </sheetViews>
  <sheetFormatPr defaultColWidth="11.421875" defaultRowHeight="12.75"/>
  <cols>
    <col min="1" max="1" width="6.421875" style="2" customWidth="1"/>
    <col min="2" max="2" width="26.8515625" style="2" customWidth="1"/>
    <col min="3" max="8" width="9.7109375" style="2" customWidth="1"/>
    <col min="9" max="9" width="3.7109375" style="2" customWidth="1"/>
    <col min="10" max="16384" width="11.421875" style="2" customWidth="1"/>
  </cols>
  <sheetData>
    <row r="1" ht="4.5" customHeight="1"/>
    <row r="2" spans="1:8" ht="11.25">
      <c r="A2" s="1" t="s">
        <v>206</v>
      </c>
      <c r="B2" s="1"/>
      <c r="C2" s="1"/>
      <c r="D2" s="1"/>
      <c r="E2" s="1"/>
      <c r="F2" s="1"/>
      <c r="G2" s="1"/>
      <c r="H2" s="1"/>
    </row>
    <row r="3" spans="1:8" ht="15" customHeight="1">
      <c r="A3" s="108" t="s">
        <v>286</v>
      </c>
      <c r="B3" s="1"/>
      <c r="C3" s="1"/>
      <c r="D3" s="1"/>
      <c r="E3" s="1"/>
      <c r="F3" s="1"/>
      <c r="G3" s="1"/>
      <c r="H3" s="1"/>
    </row>
    <row r="4" spans="1:8" ht="11.25">
      <c r="A4" s="43" t="s">
        <v>208</v>
      </c>
      <c r="B4" s="45" t="s">
        <v>209</v>
      </c>
      <c r="C4" s="34" t="s">
        <v>51</v>
      </c>
      <c r="D4" s="35"/>
      <c r="E4" s="36"/>
      <c r="F4" s="35" t="s">
        <v>210</v>
      </c>
      <c r="G4" s="35"/>
      <c r="H4" s="36"/>
    </row>
    <row r="5" spans="1:8" ht="11.25">
      <c r="A5" s="63"/>
      <c r="B5" s="60"/>
      <c r="C5" s="47">
        <v>2003</v>
      </c>
      <c r="D5" s="41" t="s">
        <v>424</v>
      </c>
      <c r="E5" s="41" t="s">
        <v>425</v>
      </c>
      <c r="F5" s="47">
        <v>2003</v>
      </c>
      <c r="G5" s="41" t="s">
        <v>424</v>
      </c>
      <c r="H5" s="41" t="s">
        <v>425</v>
      </c>
    </row>
    <row r="6" spans="1:8" ht="2.25" customHeight="1">
      <c r="A6" s="19"/>
      <c r="B6" s="20"/>
      <c r="C6" s="24"/>
      <c r="D6" s="24"/>
      <c r="E6" s="24"/>
      <c r="F6" s="24"/>
      <c r="G6" s="24"/>
      <c r="H6" s="20"/>
    </row>
    <row r="7" spans="1:8" ht="11.25">
      <c r="A7" s="8" t="s">
        <v>288</v>
      </c>
      <c r="B7" s="9"/>
      <c r="C7" s="15">
        <f aca="true" t="shared" si="0" ref="C7:H7">SUM(C8:C16)</f>
        <v>8920.393</v>
      </c>
      <c r="D7" s="15">
        <f t="shared" si="0"/>
        <v>32.5</v>
      </c>
      <c r="E7" s="15">
        <f t="shared" si="0"/>
        <v>828.36</v>
      </c>
      <c r="F7" s="15">
        <f t="shared" si="0"/>
        <v>3945.2560000000003</v>
      </c>
      <c r="G7" s="15">
        <f t="shared" si="0"/>
        <v>15.741999999999999</v>
      </c>
      <c r="H7" s="15">
        <f t="shared" si="0"/>
        <v>334.91999999999996</v>
      </c>
    </row>
    <row r="8" spans="1:8" ht="11.25">
      <c r="A8" s="19"/>
      <c r="B8" s="2" t="s">
        <v>348</v>
      </c>
      <c r="C8" s="21">
        <v>8694.8</v>
      </c>
      <c r="D8" s="21">
        <v>0</v>
      </c>
      <c r="E8" s="21">
        <v>810</v>
      </c>
      <c r="F8" s="21">
        <v>3829.333</v>
      </c>
      <c r="G8" s="21">
        <v>0</v>
      </c>
      <c r="H8" s="21">
        <v>321.275</v>
      </c>
    </row>
    <row r="9" spans="1:8" ht="11.25">
      <c r="A9" s="19"/>
      <c r="B9" s="2" t="s">
        <v>360</v>
      </c>
      <c r="C9" s="21">
        <v>35</v>
      </c>
      <c r="D9" s="21">
        <v>7</v>
      </c>
      <c r="E9" s="21">
        <v>16</v>
      </c>
      <c r="F9" s="21">
        <v>20.61</v>
      </c>
      <c r="G9" s="21">
        <v>3.642</v>
      </c>
      <c r="H9" s="21">
        <v>9.885</v>
      </c>
    </row>
    <row r="10" spans="1:8" ht="11.25">
      <c r="A10" s="19"/>
      <c r="B10" s="2" t="s">
        <v>347</v>
      </c>
      <c r="C10" s="21">
        <v>2.2</v>
      </c>
      <c r="D10" s="21">
        <v>0</v>
      </c>
      <c r="E10" s="21">
        <v>2.34</v>
      </c>
      <c r="F10" s="21">
        <v>3.887</v>
      </c>
      <c r="G10" s="21">
        <v>0</v>
      </c>
      <c r="H10" s="21">
        <v>3.729</v>
      </c>
    </row>
    <row r="11" spans="1:8" ht="11.25">
      <c r="A11" s="19"/>
      <c r="B11" s="2" t="s">
        <v>442</v>
      </c>
      <c r="C11" s="21">
        <v>0.07</v>
      </c>
      <c r="D11" s="21">
        <v>0</v>
      </c>
      <c r="E11" s="21">
        <v>0.02</v>
      </c>
      <c r="F11" s="21">
        <v>0.112</v>
      </c>
      <c r="G11" s="21">
        <v>0</v>
      </c>
      <c r="H11" s="21">
        <v>0.031</v>
      </c>
    </row>
    <row r="12" spans="1:8" ht="11.25">
      <c r="A12" s="19"/>
      <c r="B12" s="2" t="s">
        <v>342</v>
      </c>
      <c r="C12" s="21">
        <v>105</v>
      </c>
      <c r="D12" s="21">
        <v>0</v>
      </c>
      <c r="E12" s="21">
        <v>0</v>
      </c>
      <c r="F12" s="21">
        <v>63.75</v>
      </c>
      <c r="G12" s="21">
        <v>0</v>
      </c>
      <c r="H12" s="21">
        <v>0</v>
      </c>
    </row>
    <row r="13" spans="1:8" ht="11.25">
      <c r="A13" s="19"/>
      <c r="B13" s="2" t="s">
        <v>64</v>
      </c>
      <c r="C13" s="21">
        <v>83.323</v>
      </c>
      <c r="D13" s="21">
        <v>25.5</v>
      </c>
      <c r="E13" s="21">
        <v>0</v>
      </c>
      <c r="F13" s="21">
        <v>27.564</v>
      </c>
      <c r="G13" s="21">
        <v>12.1</v>
      </c>
      <c r="H13" s="21">
        <v>0</v>
      </c>
    </row>
    <row r="14" spans="1:8" ht="11.25">
      <c r="A14" s="19"/>
      <c r="C14" s="21"/>
      <c r="D14" s="21"/>
      <c r="E14" s="21"/>
      <c r="F14" s="21"/>
      <c r="G14" s="21"/>
      <c r="H14" s="21"/>
    </row>
    <row r="15" spans="1:8" ht="11.25">
      <c r="A15" s="19"/>
      <c r="C15" s="21"/>
      <c r="D15" s="21"/>
      <c r="E15" s="21"/>
      <c r="F15" s="21"/>
      <c r="G15" s="21"/>
      <c r="H15" s="21"/>
    </row>
    <row r="16" spans="1:8" ht="11.25">
      <c r="A16" s="19"/>
      <c r="C16" s="21"/>
      <c r="D16" s="21"/>
      <c r="E16" s="21"/>
      <c r="F16" s="21"/>
      <c r="G16" s="21"/>
      <c r="H16" s="21"/>
    </row>
    <row r="17" spans="1:8" ht="9" customHeight="1">
      <c r="A17" s="19"/>
      <c r="C17" s="21"/>
      <c r="D17" s="21"/>
      <c r="E17" s="21"/>
      <c r="F17" s="21"/>
      <c r="G17" s="21"/>
      <c r="H17" s="21"/>
    </row>
    <row r="18" spans="1:8" ht="11.25">
      <c r="A18" s="8" t="s">
        <v>211</v>
      </c>
      <c r="B18" s="9"/>
      <c r="C18" s="15">
        <f aca="true" t="shared" si="1" ref="C18:H18">SUM(C19:C26)</f>
        <v>11044.425</v>
      </c>
      <c r="D18" s="15">
        <f t="shared" si="1"/>
        <v>5820.596</v>
      </c>
      <c r="E18" s="15">
        <f t="shared" si="1"/>
        <v>4858.247</v>
      </c>
      <c r="F18" s="15">
        <f t="shared" si="1"/>
        <v>10854.742</v>
      </c>
      <c r="G18" s="15">
        <f t="shared" si="1"/>
        <v>6377.633999999999</v>
      </c>
      <c r="H18" s="15">
        <f t="shared" si="1"/>
        <v>4205.972</v>
      </c>
    </row>
    <row r="19" spans="1:8" ht="11.25">
      <c r="A19" s="19"/>
      <c r="B19" s="2" t="s">
        <v>338</v>
      </c>
      <c r="C19" s="21">
        <v>10400.918</v>
      </c>
      <c r="D19" s="21">
        <v>5537.749</v>
      </c>
      <c r="E19" s="21">
        <v>4566.565</v>
      </c>
      <c r="F19" s="21">
        <v>10321.922</v>
      </c>
      <c r="G19" s="21">
        <v>5964.249</v>
      </c>
      <c r="H19" s="21">
        <v>3924.403</v>
      </c>
    </row>
    <row r="20" spans="1:8" ht="11.25">
      <c r="A20" s="19"/>
      <c r="B20" s="2" t="s">
        <v>328</v>
      </c>
      <c r="C20" s="21">
        <v>373.536</v>
      </c>
      <c r="D20" s="21">
        <v>251.923</v>
      </c>
      <c r="E20" s="21">
        <v>169.974</v>
      </c>
      <c r="F20" s="21">
        <v>456.328</v>
      </c>
      <c r="G20" s="21">
        <v>382.866</v>
      </c>
      <c r="H20" s="21">
        <v>213.846</v>
      </c>
    </row>
    <row r="21" spans="1:8" ht="11.25">
      <c r="A21" s="19"/>
      <c r="B21" s="2" t="s">
        <v>342</v>
      </c>
      <c r="C21" s="21">
        <v>0</v>
      </c>
      <c r="D21" s="21">
        <v>0</v>
      </c>
      <c r="E21" s="21">
        <v>77.18</v>
      </c>
      <c r="F21" s="21">
        <v>0</v>
      </c>
      <c r="G21" s="21">
        <v>0</v>
      </c>
      <c r="H21" s="21">
        <v>30.654</v>
      </c>
    </row>
    <row r="22" spans="1:8" ht="11.25">
      <c r="A22" s="19"/>
      <c r="B22" s="2" t="s">
        <v>335</v>
      </c>
      <c r="C22" s="21">
        <v>213.416</v>
      </c>
      <c r="D22" s="21">
        <v>0</v>
      </c>
      <c r="E22" s="21">
        <v>37.308</v>
      </c>
      <c r="F22" s="21">
        <v>28.079</v>
      </c>
      <c r="G22" s="21">
        <v>0</v>
      </c>
      <c r="H22" s="21">
        <v>20.715</v>
      </c>
    </row>
    <row r="23" spans="1:8" ht="11.25">
      <c r="A23" s="19"/>
      <c r="B23" s="2" t="s">
        <v>329</v>
      </c>
      <c r="C23" s="21">
        <v>8</v>
      </c>
      <c r="D23" s="21">
        <v>8</v>
      </c>
      <c r="E23" s="21">
        <v>7</v>
      </c>
      <c r="F23" s="21">
        <v>17.6</v>
      </c>
      <c r="G23" s="21">
        <v>17.6</v>
      </c>
      <c r="H23" s="21">
        <v>15.4</v>
      </c>
    </row>
    <row r="24" spans="1:8" ht="11.25">
      <c r="A24" s="19"/>
      <c r="B24" s="2" t="s">
        <v>336</v>
      </c>
      <c r="C24" s="21">
        <v>0.545</v>
      </c>
      <c r="D24" s="21">
        <v>0.03</v>
      </c>
      <c r="E24" s="21">
        <v>0.2</v>
      </c>
      <c r="F24" s="21">
        <v>2.73</v>
      </c>
      <c r="G24" s="21">
        <v>0.123</v>
      </c>
      <c r="H24" s="21">
        <v>0.9</v>
      </c>
    </row>
    <row r="25" spans="1:8" ht="11.25" customHeight="1">
      <c r="A25" s="19"/>
      <c r="B25" s="2" t="s">
        <v>442</v>
      </c>
      <c r="C25" s="21">
        <v>1.31</v>
      </c>
      <c r="D25" s="21">
        <v>0.394</v>
      </c>
      <c r="E25" s="21">
        <v>0.02</v>
      </c>
      <c r="F25" s="21">
        <v>6.083</v>
      </c>
      <c r="G25" s="21">
        <v>2.896</v>
      </c>
      <c r="H25" s="21">
        <v>0.054</v>
      </c>
    </row>
    <row r="26" spans="1:8" ht="11.25">
      <c r="A26" s="19"/>
      <c r="B26" s="2" t="s">
        <v>64</v>
      </c>
      <c r="C26" s="21">
        <v>46.7</v>
      </c>
      <c r="D26" s="21">
        <v>22.5</v>
      </c>
      <c r="E26" s="21">
        <v>0</v>
      </c>
      <c r="F26" s="21">
        <v>22</v>
      </c>
      <c r="G26" s="21">
        <v>9.9</v>
      </c>
      <c r="H26" s="21">
        <v>0</v>
      </c>
    </row>
    <row r="27" spans="1:8" ht="11.25">
      <c r="A27" s="19"/>
      <c r="B27" s="2" t="s">
        <v>363</v>
      </c>
      <c r="C27" s="21"/>
      <c r="D27" s="21"/>
      <c r="E27" s="21"/>
      <c r="F27" s="21"/>
      <c r="G27" s="21"/>
      <c r="H27" s="21"/>
    </row>
    <row r="28" spans="1:8" ht="11.25">
      <c r="A28" s="19"/>
      <c r="B28" s="2" t="s">
        <v>363</v>
      </c>
      <c r="C28" s="21"/>
      <c r="D28" s="21"/>
      <c r="E28" s="21"/>
      <c r="F28" s="21"/>
      <c r="G28" s="21"/>
      <c r="H28" s="21"/>
    </row>
    <row r="29" spans="1:8" ht="9.75" customHeight="1">
      <c r="A29" s="19"/>
      <c r="C29" s="21"/>
      <c r="D29" s="21"/>
      <c r="E29" s="21"/>
      <c r="F29" s="21"/>
      <c r="G29" s="21"/>
      <c r="H29" s="21"/>
    </row>
    <row r="30" spans="1:8" ht="11.25">
      <c r="A30" s="8" t="s">
        <v>212</v>
      </c>
      <c r="B30" s="9"/>
      <c r="C30" s="15">
        <f aca="true" t="shared" si="2" ref="C30:H30">SUM(C31:C41)</f>
        <v>51013.875000000015</v>
      </c>
      <c r="D30" s="15">
        <f t="shared" si="2"/>
        <v>15753.393</v>
      </c>
      <c r="E30" s="15">
        <f t="shared" si="2"/>
        <v>33850.024</v>
      </c>
      <c r="F30" s="15">
        <f t="shared" si="2"/>
        <v>15622.539999999999</v>
      </c>
      <c r="G30" s="15">
        <f t="shared" si="2"/>
        <v>6103.614</v>
      </c>
      <c r="H30" s="15">
        <f t="shared" si="2"/>
        <v>11597.868</v>
      </c>
    </row>
    <row r="31" spans="1:8" ht="11.25" customHeight="1">
      <c r="A31" s="19"/>
      <c r="B31" s="2" t="s">
        <v>328</v>
      </c>
      <c r="C31" s="21">
        <v>16496.402</v>
      </c>
      <c r="D31" s="21">
        <v>7769.673</v>
      </c>
      <c r="E31" s="21">
        <v>9547.743</v>
      </c>
      <c r="F31" s="21">
        <v>6523.071</v>
      </c>
      <c r="G31" s="21">
        <v>3962.531</v>
      </c>
      <c r="H31" s="21">
        <v>4478.825</v>
      </c>
    </row>
    <row r="32" spans="1:8" ht="11.25" customHeight="1">
      <c r="A32" s="19"/>
      <c r="B32" s="2" t="s">
        <v>336</v>
      </c>
      <c r="C32" s="21">
        <v>17266.318</v>
      </c>
      <c r="D32" s="21">
        <v>2863.202</v>
      </c>
      <c r="E32" s="21">
        <v>11446</v>
      </c>
      <c r="F32" s="21">
        <v>5088.54</v>
      </c>
      <c r="G32" s="21">
        <v>837.677</v>
      </c>
      <c r="H32" s="21">
        <v>3424.394</v>
      </c>
    </row>
    <row r="33" spans="1:8" ht="11.25" customHeight="1">
      <c r="A33" s="19"/>
      <c r="B33" s="2" t="s">
        <v>334</v>
      </c>
      <c r="C33" s="21">
        <v>2696.065</v>
      </c>
      <c r="D33" s="21">
        <v>614.5</v>
      </c>
      <c r="E33" s="21">
        <v>4055.245</v>
      </c>
      <c r="F33" s="21">
        <v>546.916</v>
      </c>
      <c r="G33" s="21">
        <v>135.813</v>
      </c>
      <c r="H33" s="21">
        <v>1242.096</v>
      </c>
    </row>
    <row r="34" spans="1:8" ht="11.25" customHeight="1">
      <c r="A34" s="19"/>
      <c r="B34" s="2" t="s">
        <v>335</v>
      </c>
      <c r="C34" s="21">
        <v>836.8</v>
      </c>
      <c r="D34" s="21">
        <v>352</v>
      </c>
      <c r="E34" s="21">
        <v>3604.44</v>
      </c>
      <c r="F34" s="21">
        <v>134.043</v>
      </c>
      <c r="G34" s="21">
        <v>51.896</v>
      </c>
      <c r="H34" s="21">
        <v>1122.43</v>
      </c>
    </row>
    <row r="35" spans="1:8" ht="11.25" customHeight="1">
      <c r="A35" s="19"/>
      <c r="B35" s="2" t="s">
        <v>342</v>
      </c>
      <c r="C35" s="21">
        <v>1694.118</v>
      </c>
      <c r="D35" s="21">
        <v>52</v>
      </c>
      <c r="E35" s="21">
        <v>1750.8</v>
      </c>
      <c r="F35" s="21">
        <v>291.405</v>
      </c>
      <c r="G35" s="21">
        <v>9.86</v>
      </c>
      <c r="H35" s="21">
        <v>379.439</v>
      </c>
    </row>
    <row r="36" spans="1:8" ht="11.25" customHeight="1">
      <c r="A36" s="19"/>
      <c r="B36" s="2" t="s">
        <v>355</v>
      </c>
      <c r="C36" s="21">
        <v>872.4</v>
      </c>
      <c r="D36" s="21">
        <v>302.4</v>
      </c>
      <c r="E36" s="21">
        <v>617.16</v>
      </c>
      <c r="F36" s="21">
        <v>272.251</v>
      </c>
      <c r="G36" s="21">
        <v>97.049</v>
      </c>
      <c r="H36" s="21">
        <v>156.279</v>
      </c>
    </row>
    <row r="37" spans="1:8" ht="11.25" customHeight="1">
      <c r="A37" s="19"/>
      <c r="B37" s="2" t="s">
        <v>345</v>
      </c>
      <c r="C37" s="21">
        <v>189</v>
      </c>
      <c r="D37" s="21">
        <v>67.5</v>
      </c>
      <c r="E37" s="21">
        <v>460.7</v>
      </c>
      <c r="F37" s="21">
        <v>81.701</v>
      </c>
      <c r="G37" s="21">
        <v>28.611</v>
      </c>
      <c r="H37" s="21">
        <v>150.975</v>
      </c>
    </row>
    <row r="38" spans="1:8" ht="11.25" customHeight="1">
      <c r="A38" s="19"/>
      <c r="B38" s="2" t="s">
        <v>329</v>
      </c>
      <c r="C38" s="21">
        <v>1177.91</v>
      </c>
      <c r="D38" s="21">
        <v>272.86</v>
      </c>
      <c r="E38" s="21">
        <v>480.39</v>
      </c>
      <c r="F38" s="21">
        <v>249.992</v>
      </c>
      <c r="G38" s="21">
        <v>65.398</v>
      </c>
      <c r="H38" s="21">
        <v>127.046</v>
      </c>
    </row>
    <row r="39" spans="1:8" ht="11.25" customHeight="1">
      <c r="A39" s="19"/>
      <c r="B39" s="2" t="s">
        <v>343</v>
      </c>
      <c r="C39" s="21">
        <v>277.599</v>
      </c>
      <c r="D39" s="21">
        <v>0</v>
      </c>
      <c r="E39" s="21">
        <v>518.391</v>
      </c>
      <c r="F39" s="21">
        <v>53.291</v>
      </c>
      <c r="G39" s="21">
        <v>0</v>
      </c>
      <c r="H39" s="21">
        <v>124.65</v>
      </c>
    </row>
    <row r="40" spans="1:8" ht="11.25" customHeight="1">
      <c r="A40" s="19"/>
      <c r="B40" s="2" t="s">
        <v>376</v>
      </c>
      <c r="C40" s="21">
        <v>360.775</v>
      </c>
      <c r="D40" s="21">
        <v>0</v>
      </c>
      <c r="E40" s="21">
        <v>325.75</v>
      </c>
      <c r="F40" s="21">
        <v>75.243</v>
      </c>
      <c r="G40" s="21">
        <v>0</v>
      </c>
      <c r="H40" s="21">
        <v>94.26</v>
      </c>
    </row>
    <row r="41" spans="1:8" ht="11.25" customHeight="1">
      <c r="A41" s="19"/>
      <c r="B41" s="2" t="s">
        <v>64</v>
      </c>
      <c r="C41" s="21">
        <v>9146.488</v>
      </c>
      <c r="D41" s="21">
        <v>3459.258</v>
      </c>
      <c r="E41" s="21">
        <v>1043.405</v>
      </c>
      <c r="F41" s="21">
        <v>2306.087</v>
      </c>
      <c r="G41" s="21">
        <v>914.779</v>
      </c>
      <c r="H41" s="21">
        <v>297.474</v>
      </c>
    </row>
    <row r="42" spans="1:8" ht="11.25" customHeight="1">
      <c r="A42" s="19"/>
      <c r="C42" s="21"/>
      <c r="D42" s="21"/>
      <c r="E42" s="21"/>
      <c r="F42" s="21"/>
      <c r="G42" s="21"/>
      <c r="H42" s="21"/>
    </row>
    <row r="43" spans="1:8" ht="11.25">
      <c r="A43" s="8" t="s">
        <v>213</v>
      </c>
      <c r="B43" s="9"/>
      <c r="C43" s="15">
        <f aca="true" t="shared" si="3" ref="C43:H43">SUM(C44:C50)</f>
        <v>75.238</v>
      </c>
      <c r="D43" s="15">
        <f t="shared" si="3"/>
        <v>43.91</v>
      </c>
      <c r="E43" s="15">
        <f t="shared" si="3"/>
        <v>16.221</v>
      </c>
      <c r="F43" s="15">
        <f t="shared" si="3"/>
        <v>98.38799999999999</v>
      </c>
      <c r="G43" s="15">
        <f t="shared" si="3"/>
        <v>75.35000000000001</v>
      </c>
      <c r="H43" s="15">
        <f t="shared" si="3"/>
        <v>44.32299999999999</v>
      </c>
    </row>
    <row r="44" spans="1:8" ht="11.25" customHeight="1">
      <c r="A44" s="19"/>
      <c r="B44" s="2" t="s">
        <v>328</v>
      </c>
      <c r="C44" s="21">
        <v>41.755</v>
      </c>
      <c r="D44" s="21">
        <v>41.755</v>
      </c>
      <c r="E44" s="21">
        <v>14.3</v>
      </c>
      <c r="F44" s="21">
        <v>71.277</v>
      </c>
      <c r="G44" s="21">
        <v>71.277</v>
      </c>
      <c r="H44" s="21">
        <v>40.66</v>
      </c>
    </row>
    <row r="45" spans="1:8" ht="11.25" customHeight="1">
      <c r="A45" s="19"/>
      <c r="B45" s="2" t="s">
        <v>336</v>
      </c>
      <c r="C45" s="21">
        <v>10.328</v>
      </c>
      <c r="D45" s="21">
        <v>2.01</v>
      </c>
      <c r="E45" s="21">
        <v>1.799</v>
      </c>
      <c r="F45" s="21">
        <v>14.431</v>
      </c>
      <c r="G45" s="21">
        <v>3.9</v>
      </c>
      <c r="H45" s="21">
        <v>3.541</v>
      </c>
    </row>
    <row r="46" spans="1:8" ht="11.25" customHeight="1">
      <c r="A46" s="19"/>
      <c r="B46" s="2" t="s">
        <v>356</v>
      </c>
      <c r="C46" s="21">
        <v>0.01</v>
      </c>
      <c r="D46" s="21">
        <v>0.01</v>
      </c>
      <c r="E46" s="21">
        <v>0.122</v>
      </c>
      <c r="F46" s="21">
        <v>0.02</v>
      </c>
      <c r="G46" s="21">
        <v>0.02</v>
      </c>
      <c r="H46" s="21">
        <v>0.122</v>
      </c>
    </row>
    <row r="47" spans="1:8" ht="11.25" customHeight="1">
      <c r="A47" s="19"/>
      <c r="B47" s="2" t="s">
        <v>64</v>
      </c>
      <c r="C47" s="21">
        <v>23.145</v>
      </c>
      <c r="D47" s="21">
        <v>0.135</v>
      </c>
      <c r="E47" s="21">
        <v>0</v>
      </c>
      <c r="F47" s="21">
        <v>12.66</v>
      </c>
      <c r="G47" s="21">
        <v>0.153</v>
      </c>
      <c r="H47" s="21">
        <v>0</v>
      </c>
    </row>
    <row r="48" spans="1:8" ht="11.25" customHeight="1">
      <c r="A48" s="19"/>
      <c r="C48" s="21"/>
      <c r="D48" s="21"/>
      <c r="E48" s="21"/>
      <c r="F48" s="21"/>
      <c r="G48" s="21"/>
      <c r="H48" s="21"/>
    </row>
    <row r="49" spans="1:8" ht="11.25" customHeight="1">
      <c r="A49" s="19"/>
      <c r="C49" s="21"/>
      <c r="D49" s="21"/>
      <c r="E49" s="21"/>
      <c r="F49" s="21"/>
      <c r="G49" s="21"/>
      <c r="H49" s="21"/>
    </row>
    <row r="50" spans="1:8" ht="11.25" customHeight="1">
      <c r="A50" s="19"/>
      <c r="C50" s="21"/>
      <c r="D50" s="21"/>
      <c r="E50" s="21"/>
      <c r="F50" s="21"/>
      <c r="G50" s="21"/>
      <c r="H50" s="21"/>
    </row>
    <row r="51" spans="1:8" ht="11.25" customHeight="1">
      <c r="A51" s="19"/>
      <c r="C51" s="21"/>
      <c r="D51" s="21"/>
      <c r="E51" s="21"/>
      <c r="F51" s="21"/>
      <c r="G51" s="21"/>
      <c r="H51" s="21"/>
    </row>
    <row r="52" spans="1:8" ht="11.25">
      <c r="A52" s="8" t="s">
        <v>214</v>
      </c>
      <c r="B52" s="9"/>
      <c r="C52" s="15">
        <f aca="true" t="shared" si="4" ref="C52:H52">SUM(C53:C63)</f>
        <v>77137.76199999999</v>
      </c>
      <c r="D52" s="15">
        <f t="shared" si="4"/>
        <v>59096.820999999996</v>
      </c>
      <c r="E52" s="15">
        <f t="shared" si="4"/>
        <v>83090.694</v>
      </c>
      <c r="F52" s="15">
        <f t="shared" si="4"/>
        <v>72260.348</v>
      </c>
      <c r="G52" s="15">
        <f t="shared" si="4"/>
        <v>54509.823</v>
      </c>
      <c r="H52" s="15">
        <f t="shared" si="4"/>
        <v>61165.155000000006</v>
      </c>
    </row>
    <row r="53" spans="1:8" ht="11.25" customHeight="1">
      <c r="A53" s="19"/>
      <c r="B53" s="2" t="s">
        <v>328</v>
      </c>
      <c r="C53" s="21">
        <v>30886.101</v>
      </c>
      <c r="D53" s="21">
        <v>26393.013</v>
      </c>
      <c r="E53" s="21">
        <v>31348.462</v>
      </c>
      <c r="F53" s="21">
        <v>32342.174</v>
      </c>
      <c r="G53" s="21">
        <v>27636.98</v>
      </c>
      <c r="H53" s="21">
        <v>22941.64</v>
      </c>
    </row>
    <row r="54" spans="1:8" ht="11.25" customHeight="1">
      <c r="A54" s="19"/>
      <c r="B54" s="2" t="s">
        <v>334</v>
      </c>
      <c r="C54" s="21">
        <v>8537.121</v>
      </c>
      <c r="D54" s="21">
        <v>6673.9</v>
      </c>
      <c r="E54" s="21">
        <v>15748.729</v>
      </c>
      <c r="F54" s="21">
        <v>8098.154</v>
      </c>
      <c r="G54" s="21">
        <v>5563.819</v>
      </c>
      <c r="H54" s="21">
        <v>11697.926</v>
      </c>
    </row>
    <row r="55" spans="1:8" ht="11.25" customHeight="1">
      <c r="A55" s="19"/>
      <c r="B55" s="2" t="s">
        <v>443</v>
      </c>
      <c r="C55" s="21">
        <v>1019.343</v>
      </c>
      <c r="D55" s="21">
        <v>696.648</v>
      </c>
      <c r="E55" s="21">
        <v>6801.584</v>
      </c>
      <c r="F55" s="21">
        <v>924.99</v>
      </c>
      <c r="G55" s="21">
        <v>593.727</v>
      </c>
      <c r="H55" s="21">
        <v>5229.743</v>
      </c>
    </row>
    <row r="56" spans="1:8" ht="11.25" customHeight="1">
      <c r="A56" s="19"/>
      <c r="B56" s="2" t="s">
        <v>336</v>
      </c>
      <c r="C56" s="21">
        <v>6287.039</v>
      </c>
      <c r="D56" s="21">
        <v>2879.918</v>
      </c>
      <c r="E56" s="21">
        <v>7004.787</v>
      </c>
      <c r="F56" s="21">
        <v>5874.264</v>
      </c>
      <c r="G56" s="21">
        <v>2664.331</v>
      </c>
      <c r="H56" s="21">
        <v>5105.599</v>
      </c>
    </row>
    <row r="57" spans="1:8" ht="11.25" customHeight="1">
      <c r="A57" s="19"/>
      <c r="B57" s="2" t="s">
        <v>338</v>
      </c>
      <c r="C57" s="21">
        <v>7896.429</v>
      </c>
      <c r="D57" s="21">
        <v>6010.998</v>
      </c>
      <c r="E57" s="21">
        <v>4239.81</v>
      </c>
      <c r="F57" s="21">
        <v>5847.18</v>
      </c>
      <c r="G57" s="21">
        <v>4334.706</v>
      </c>
      <c r="H57" s="21">
        <v>3100.301</v>
      </c>
    </row>
    <row r="58" spans="1:8" ht="11.25" customHeight="1">
      <c r="A58" s="19"/>
      <c r="B58" s="2" t="s">
        <v>335</v>
      </c>
      <c r="C58" s="21">
        <v>1858.017</v>
      </c>
      <c r="D58" s="21">
        <v>1535.102</v>
      </c>
      <c r="E58" s="21">
        <v>2969.995</v>
      </c>
      <c r="F58" s="21">
        <v>2208.495</v>
      </c>
      <c r="G58" s="21">
        <v>1764.423</v>
      </c>
      <c r="H58" s="21">
        <v>2451.653</v>
      </c>
    </row>
    <row r="59" spans="1:8" ht="11.25" customHeight="1">
      <c r="A59" s="19"/>
      <c r="B59" s="2" t="s">
        <v>332</v>
      </c>
      <c r="C59" s="21">
        <v>1379.948</v>
      </c>
      <c r="D59" s="21">
        <v>1336.748</v>
      </c>
      <c r="E59" s="21">
        <v>2838.603</v>
      </c>
      <c r="F59" s="21">
        <v>1256.556</v>
      </c>
      <c r="G59" s="21">
        <v>1210.636</v>
      </c>
      <c r="H59" s="21">
        <v>2395.892</v>
      </c>
    </row>
    <row r="60" spans="1:8" ht="11.25" customHeight="1">
      <c r="A60" s="19"/>
      <c r="B60" s="2" t="s">
        <v>344</v>
      </c>
      <c r="C60" s="21">
        <v>3551.319</v>
      </c>
      <c r="D60" s="21">
        <v>1824.07</v>
      </c>
      <c r="E60" s="21">
        <v>2595.725</v>
      </c>
      <c r="F60" s="21">
        <v>1944.773</v>
      </c>
      <c r="G60" s="21">
        <v>876.602</v>
      </c>
      <c r="H60" s="21">
        <v>1329.499</v>
      </c>
    </row>
    <row r="61" spans="1:8" ht="11.25" customHeight="1">
      <c r="A61" s="19"/>
      <c r="B61" s="2" t="s">
        <v>333</v>
      </c>
      <c r="C61" s="21">
        <v>1018.075</v>
      </c>
      <c r="D61" s="21">
        <v>787.644</v>
      </c>
      <c r="E61" s="21">
        <v>1139.783</v>
      </c>
      <c r="F61" s="21">
        <v>1312.205</v>
      </c>
      <c r="G61" s="21">
        <v>983.762</v>
      </c>
      <c r="H61" s="21">
        <v>1201.09</v>
      </c>
    </row>
    <row r="62" spans="1:8" ht="11.25" customHeight="1">
      <c r="A62" s="19"/>
      <c r="B62" s="2" t="s">
        <v>444</v>
      </c>
      <c r="C62" s="21">
        <v>530.181</v>
      </c>
      <c r="D62" s="21">
        <v>444.159</v>
      </c>
      <c r="E62" s="21">
        <v>760.596</v>
      </c>
      <c r="F62" s="21">
        <v>557.094</v>
      </c>
      <c r="G62" s="21">
        <v>464.489</v>
      </c>
      <c r="H62" s="21">
        <v>686.743</v>
      </c>
    </row>
    <row r="63" spans="1:8" ht="11.25" customHeight="1">
      <c r="A63" s="55"/>
      <c r="B63" s="57" t="s">
        <v>64</v>
      </c>
      <c r="C63" s="21">
        <v>14174.189</v>
      </c>
      <c r="D63" s="21">
        <v>10514.621</v>
      </c>
      <c r="E63" s="21">
        <v>7642.62</v>
      </c>
      <c r="F63" s="21">
        <v>11894.463</v>
      </c>
      <c r="G63" s="21">
        <v>8416.348</v>
      </c>
      <c r="H63" s="21">
        <v>5025.069</v>
      </c>
    </row>
    <row r="64" spans="1:8" ht="11.25" customHeight="1">
      <c r="A64" s="11" t="s">
        <v>372</v>
      </c>
      <c r="B64" s="12"/>
      <c r="C64" s="13"/>
      <c r="D64" s="13"/>
      <c r="E64" s="11"/>
      <c r="F64" s="58"/>
      <c r="G64" s="58"/>
      <c r="H64" s="12"/>
    </row>
    <row r="65" spans="1:8" ht="11.25" customHeight="1">
      <c r="A65" s="55" t="s">
        <v>380</v>
      </c>
      <c r="B65" s="56"/>
      <c r="C65" s="56"/>
      <c r="D65" s="56"/>
      <c r="E65" s="56"/>
      <c r="F65" s="56"/>
      <c r="G65" s="56"/>
      <c r="H65" s="57"/>
    </row>
    <row r="66" spans="1:8" ht="11.25">
      <c r="A66" s="1" t="s">
        <v>206</v>
      </c>
      <c r="B66" s="1"/>
      <c r="C66" s="1"/>
      <c r="D66" s="1"/>
      <c r="E66" s="1"/>
      <c r="F66" s="1"/>
      <c r="G66" s="1"/>
      <c r="H66" s="1"/>
    </row>
    <row r="67" spans="1:8" ht="3.75" customHeight="1">
      <c r="A67" s="3"/>
      <c r="B67" s="3"/>
      <c r="C67" s="3"/>
      <c r="D67" s="3"/>
      <c r="E67" s="3"/>
      <c r="F67" s="3"/>
      <c r="G67" s="3"/>
      <c r="H67" s="3"/>
    </row>
    <row r="68" spans="1:8" ht="11.25">
      <c r="A68" s="1" t="s">
        <v>286</v>
      </c>
      <c r="B68" s="1"/>
      <c r="C68" s="1"/>
      <c r="D68" s="1"/>
      <c r="E68" s="1"/>
      <c r="F68" s="1"/>
      <c r="G68" s="1"/>
      <c r="H68" s="1"/>
    </row>
    <row r="69" spans="1:8" ht="6" customHeight="1">
      <c r="A69" s="3"/>
      <c r="B69" s="3"/>
      <c r="C69" s="3"/>
      <c r="D69" s="3"/>
      <c r="E69" s="3"/>
      <c r="F69" s="3"/>
      <c r="G69" s="3"/>
      <c r="H69" s="3"/>
    </row>
    <row r="70" spans="1:8" ht="11.25">
      <c r="A70" s="43" t="s">
        <v>208</v>
      </c>
      <c r="B70" s="45" t="s">
        <v>209</v>
      </c>
      <c r="C70" s="34" t="s">
        <v>51</v>
      </c>
      <c r="D70" s="35"/>
      <c r="E70" s="36"/>
      <c r="F70" s="35" t="s">
        <v>210</v>
      </c>
      <c r="G70" s="35"/>
      <c r="H70" s="36"/>
    </row>
    <row r="71" spans="1:8" ht="11.25">
      <c r="A71" s="63"/>
      <c r="B71" s="60"/>
      <c r="C71" s="47">
        <v>2003</v>
      </c>
      <c r="D71" s="41" t="s">
        <v>424</v>
      </c>
      <c r="E71" s="41" t="s">
        <v>425</v>
      </c>
      <c r="F71" s="47">
        <v>2003</v>
      </c>
      <c r="G71" s="41" t="s">
        <v>424</v>
      </c>
      <c r="H71" s="41" t="s">
        <v>425</v>
      </c>
    </row>
    <row r="72" spans="1:8" ht="11.25">
      <c r="A72" s="8" t="s">
        <v>301</v>
      </c>
      <c r="B72" s="9"/>
      <c r="C72" s="15">
        <f aca="true" t="shared" si="5" ref="C72:H72">SUM(C73:C83)</f>
        <v>113884.08799999999</v>
      </c>
      <c r="D72" s="15">
        <f t="shared" si="5"/>
        <v>5285.632</v>
      </c>
      <c r="E72" s="15">
        <f t="shared" si="5"/>
        <v>5045.7480000000005</v>
      </c>
      <c r="F72" s="15">
        <f t="shared" si="5"/>
        <v>91011.99800000002</v>
      </c>
      <c r="G72" s="15">
        <f t="shared" si="5"/>
        <v>4544.85</v>
      </c>
      <c r="H72" s="15">
        <f t="shared" si="5"/>
        <v>4658.771000000001</v>
      </c>
    </row>
    <row r="73" spans="1:8" ht="11.25">
      <c r="A73" s="19"/>
      <c r="B73" s="2" t="s">
        <v>328</v>
      </c>
      <c r="C73" s="21">
        <v>18207.24</v>
      </c>
      <c r="D73" s="21">
        <v>3622.16</v>
      </c>
      <c r="E73" s="21">
        <v>1666.751</v>
      </c>
      <c r="F73" s="21">
        <v>13768.377</v>
      </c>
      <c r="G73" s="21">
        <v>2911.341</v>
      </c>
      <c r="H73" s="21">
        <v>1415.288</v>
      </c>
    </row>
    <row r="74" spans="1:8" ht="11.25">
      <c r="A74" s="19"/>
      <c r="B74" s="2" t="s">
        <v>331</v>
      </c>
      <c r="C74" s="21">
        <v>4688.849</v>
      </c>
      <c r="D74" s="21">
        <v>580.484</v>
      </c>
      <c r="E74" s="21">
        <v>845.243</v>
      </c>
      <c r="F74" s="21">
        <v>4257.893</v>
      </c>
      <c r="G74" s="21">
        <v>726.916</v>
      </c>
      <c r="H74" s="21">
        <v>997.822</v>
      </c>
    </row>
    <row r="75" spans="1:8" ht="11.25">
      <c r="A75" s="19"/>
      <c r="B75" s="2" t="s">
        <v>334</v>
      </c>
      <c r="C75" s="21">
        <v>17643.229</v>
      </c>
      <c r="D75" s="21">
        <v>198.491</v>
      </c>
      <c r="E75" s="21">
        <v>840.528</v>
      </c>
      <c r="F75" s="21">
        <v>15554.665</v>
      </c>
      <c r="G75" s="21">
        <v>160.354</v>
      </c>
      <c r="H75" s="21">
        <v>640.824</v>
      </c>
    </row>
    <row r="76" spans="1:8" ht="11.25">
      <c r="A76" s="19"/>
      <c r="B76" s="2" t="s">
        <v>338</v>
      </c>
      <c r="C76" s="21">
        <v>3313.513</v>
      </c>
      <c r="D76" s="21">
        <v>277.18</v>
      </c>
      <c r="E76" s="21">
        <v>320.244</v>
      </c>
      <c r="F76" s="21">
        <v>2581.838</v>
      </c>
      <c r="G76" s="21">
        <v>232.391</v>
      </c>
      <c r="H76" s="21">
        <v>333.13</v>
      </c>
    </row>
    <row r="77" spans="1:8" ht="11.25">
      <c r="A77" s="19"/>
      <c r="B77" s="2" t="s">
        <v>340</v>
      </c>
      <c r="C77" s="21">
        <v>1581.577</v>
      </c>
      <c r="D77" s="21">
        <v>44.8</v>
      </c>
      <c r="E77" s="21">
        <v>251.2</v>
      </c>
      <c r="F77" s="21">
        <v>1327.036</v>
      </c>
      <c r="G77" s="21">
        <v>50.896</v>
      </c>
      <c r="H77" s="21">
        <v>291.941</v>
      </c>
    </row>
    <row r="78" spans="1:8" ht="11.25">
      <c r="A78" s="19"/>
      <c r="B78" s="2" t="s">
        <v>335</v>
      </c>
      <c r="C78" s="21">
        <v>13358.6</v>
      </c>
      <c r="D78" s="21">
        <v>22.4</v>
      </c>
      <c r="E78" s="21">
        <v>387.4</v>
      </c>
      <c r="F78" s="21">
        <v>11107.224</v>
      </c>
      <c r="G78" s="21">
        <v>16.254</v>
      </c>
      <c r="H78" s="21">
        <v>256.052</v>
      </c>
    </row>
    <row r="79" spans="1:8" ht="11.25">
      <c r="A79" s="19"/>
      <c r="B79" s="2" t="s">
        <v>443</v>
      </c>
      <c r="C79" s="21">
        <v>335.262</v>
      </c>
      <c r="D79" s="21">
        <v>0</v>
      </c>
      <c r="E79" s="21">
        <v>147.233</v>
      </c>
      <c r="F79" s="21">
        <v>391.372</v>
      </c>
      <c r="G79" s="21">
        <v>0</v>
      </c>
      <c r="H79" s="21">
        <v>176.505</v>
      </c>
    </row>
    <row r="80" spans="1:8" ht="11.25">
      <c r="A80" s="19"/>
      <c r="B80" s="2" t="s">
        <v>333</v>
      </c>
      <c r="C80" s="21">
        <v>25554.331</v>
      </c>
      <c r="D80" s="21">
        <v>0.021</v>
      </c>
      <c r="E80" s="21">
        <v>206.44</v>
      </c>
      <c r="F80" s="21">
        <v>19930.181</v>
      </c>
      <c r="G80" s="21">
        <v>0.148</v>
      </c>
      <c r="H80" s="21">
        <v>173.345</v>
      </c>
    </row>
    <row r="81" spans="1:8" ht="11.25">
      <c r="A81" s="19"/>
      <c r="B81" s="2" t="s">
        <v>332</v>
      </c>
      <c r="C81" s="21">
        <v>651.348</v>
      </c>
      <c r="D81" s="21">
        <v>22.4</v>
      </c>
      <c r="E81" s="21">
        <v>89.6</v>
      </c>
      <c r="F81" s="21">
        <v>529.198</v>
      </c>
      <c r="G81" s="21">
        <v>18.063</v>
      </c>
      <c r="H81" s="21">
        <v>103.525</v>
      </c>
    </row>
    <row r="82" spans="1:8" ht="11.25">
      <c r="A82" s="19"/>
      <c r="B82" s="2" t="s">
        <v>344</v>
      </c>
      <c r="C82" s="21">
        <v>2857.458</v>
      </c>
      <c r="D82" s="21">
        <v>285.54</v>
      </c>
      <c r="E82" s="21">
        <v>45.264</v>
      </c>
      <c r="F82" s="21">
        <v>1903.708</v>
      </c>
      <c r="G82" s="21">
        <v>240.901</v>
      </c>
      <c r="H82" s="21">
        <v>44.404</v>
      </c>
    </row>
    <row r="83" spans="1:8" ht="11.25">
      <c r="A83" s="19"/>
      <c r="B83" s="2" t="s">
        <v>64</v>
      </c>
      <c r="C83" s="21">
        <v>25692.681</v>
      </c>
      <c r="D83" s="21">
        <v>232.156</v>
      </c>
      <c r="E83" s="21">
        <v>245.845</v>
      </c>
      <c r="F83" s="21">
        <v>19660.506</v>
      </c>
      <c r="G83" s="21">
        <v>187.586</v>
      </c>
      <c r="H83" s="21">
        <v>225.935</v>
      </c>
    </row>
    <row r="84" spans="1:8" ht="11.25">
      <c r="A84" s="19"/>
      <c r="B84" s="20"/>
      <c r="C84" s="21"/>
      <c r="D84" s="21"/>
      <c r="E84" s="21"/>
      <c r="F84" s="21"/>
      <c r="G84" s="21"/>
      <c r="H84" s="22"/>
    </row>
    <row r="85" spans="1:8" ht="11.25">
      <c r="A85" s="8" t="s">
        <v>215</v>
      </c>
      <c r="B85" s="9"/>
      <c r="C85" s="15">
        <f aca="true" t="shared" si="6" ref="C85:H85">SUM(C86:C96)</f>
        <v>596407.978</v>
      </c>
      <c r="D85" s="15">
        <f t="shared" si="6"/>
        <v>88178.743</v>
      </c>
      <c r="E85" s="15">
        <f t="shared" si="6"/>
        <v>125194.227</v>
      </c>
      <c r="F85" s="15">
        <f t="shared" si="6"/>
        <v>316195.027</v>
      </c>
      <c r="G85" s="15">
        <f t="shared" si="6"/>
        <v>45962.731</v>
      </c>
      <c r="H85" s="15">
        <f t="shared" si="6"/>
        <v>57903.956</v>
      </c>
    </row>
    <row r="86" spans="1:8" ht="11.25">
      <c r="A86" s="19"/>
      <c r="B86" s="2" t="s">
        <v>334</v>
      </c>
      <c r="C86" s="21">
        <v>72716.838</v>
      </c>
      <c r="D86" s="21">
        <v>17864.323</v>
      </c>
      <c r="E86" s="21">
        <v>26155.12</v>
      </c>
      <c r="F86" s="21">
        <v>31072.466</v>
      </c>
      <c r="G86" s="21">
        <v>8400.898</v>
      </c>
      <c r="H86" s="21">
        <v>10532.56</v>
      </c>
    </row>
    <row r="87" spans="1:8" ht="11.25">
      <c r="A87" s="19"/>
      <c r="B87" s="2" t="s">
        <v>328</v>
      </c>
      <c r="C87" s="21">
        <v>92550.758</v>
      </c>
      <c r="D87" s="21">
        <v>11230.186</v>
      </c>
      <c r="E87" s="21">
        <v>20698.466</v>
      </c>
      <c r="F87" s="21">
        <v>66288.806</v>
      </c>
      <c r="G87" s="21">
        <v>7075.961</v>
      </c>
      <c r="H87" s="21">
        <v>8758.074</v>
      </c>
    </row>
    <row r="88" spans="1:8" ht="11.25">
      <c r="A88" s="19"/>
      <c r="B88" s="2" t="s">
        <v>341</v>
      </c>
      <c r="C88" s="21">
        <v>45601.046</v>
      </c>
      <c r="D88" s="21">
        <v>7404.065</v>
      </c>
      <c r="E88" s="21">
        <v>10439.938</v>
      </c>
      <c r="F88" s="21">
        <v>26494.976</v>
      </c>
      <c r="G88" s="21">
        <v>4148.818</v>
      </c>
      <c r="H88" s="21">
        <v>6234.538</v>
      </c>
    </row>
    <row r="89" spans="1:8" ht="11.25">
      <c r="A89" s="19"/>
      <c r="B89" s="2" t="s">
        <v>342</v>
      </c>
      <c r="C89" s="21">
        <v>38726.58</v>
      </c>
      <c r="D89" s="21">
        <v>6153.213</v>
      </c>
      <c r="E89" s="21">
        <v>9522.404</v>
      </c>
      <c r="F89" s="21">
        <v>17280.156</v>
      </c>
      <c r="G89" s="21">
        <v>3072.803</v>
      </c>
      <c r="H89" s="21">
        <v>4659.987</v>
      </c>
    </row>
    <row r="90" spans="1:8" ht="11.25">
      <c r="A90" s="19"/>
      <c r="B90" s="2" t="s">
        <v>338</v>
      </c>
      <c r="C90" s="21">
        <v>40958.935</v>
      </c>
      <c r="D90" s="21">
        <v>7321.238</v>
      </c>
      <c r="E90" s="21">
        <v>8962.629</v>
      </c>
      <c r="F90" s="21">
        <v>19003.049</v>
      </c>
      <c r="G90" s="21">
        <v>3582.112</v>
      </c>
      <c r="H90" s="21">
        <v>4489.622</v>
      </c>
    </row>
    <row r="91" spans="1:8" ht="11.25">
      <c r="A91" s="19"/>
      <c r="B91" s="2" t="s">
        <v>335</v>
      </c>
      <c r="C91" s="21">
        <v>36428.176</v>
      </c>
      <c r="D91" s="21">
        <v>7419.846</v>
      </c>
      <c r="E91" s="21">
        <v>6193.632</v>
      </c>
      <c r="F91" s="21">
        <v>18799.435</v>
      </c>
      <c r="G91" s="21">
        <v>4182.916</v>
      </c>
      <c r="H91" s="21">
        <v>2947.196</v>
      </c>
    </row>
    <row r="92" spans="1:8" ht="11.25">
      <c r="A92" s="19"/>
      <c r="B92" s="2" t="s">
        <v>343</v>
      </c>
      <c r="C92" s="21">
        <v>37816.681</v>
      </c>
      <c r="D92" s="21">
        <v>5592.915</v>
      </c>
      <c r="E92" s="21">
        <v>5505.589</v>
      </c>
      <c r="F92" s="21">
        <v>16122.127</v>
      </c>
      <c r="G92" s="21">
        <v>2555.82</v>
      </c>
      <c r="H92" s="21">
        <v>2503.397</v>
      </c>
    </row>
    <row r="93" spans="1:8" ht="11.25">
      <c r="A93" s="19"/>
      <c r="B93" s="2" t="s">
        <v>336</v>
      </c>
      <c r="C93" s="21">
        <v>18870.412</v>
      </c>
      <c r="D93" s="21">
        <v>2010.603</v>
      </c>
      <c r="E93" s="21">
        <v>4315.282</v>
      </c>
      <c r="F93" s="21">
        <v>14661.48</v>
      </c>
      <c r="G93" s="21">
        <v>1287.542</v>
      </c>
      <c r="H93" s="21">
        <v>2395.004</v>
      </c>
    </row>
    <row r="94" spans="1:8" ht="11.25">
      <c r="A94" s="19"/>
      <c r="B94" s="2" t="s">
        <v>333</v>
      </c>
      <c r="C94" s="21">
        <v>18776.847</v>
      </c>
      <c r="D94" s="21">
        <v>2227.543</v>
      </c>
      <c r="E94" s="21">
        <v>3575.547</v>
      </c>
      <c r="F94" s="21">
        <v>9430.556</v>
      </c>
      <c r="G94" s="21">
        <v>1283.513</v>
      </c>
      <c r="H94" s="21">
        <v>1756.764</v>
      </c>
    </row>
    <row r="95" spans="1:8" ht="11.25">
      <c r="A95" s="19"/>
      <c r="B95" s="2" t="s">
        <v>445</v>
      </c>
      <c r="C95" s="21">
        <v>16001.541</v>
      </c>
      <c r="D95" s="21">
        <v>3028.159</v>
      </c>
      <c r="E95" s="21">
        <v>2320.067</v>
      </c>
      <c r="F95" s="21">
        <v>8742.196</v>
      </c>
      <c r="G95" s="21">
        <v>1607.865</v>
      </c>
      <c r="H95" s="21">
        <v>1518.129</v>
      </c>
    </row>
    <row r="96" spans="1:8" ht="11.25">
      <c r="A96" s="19"/>
      <c r="B96" s="2" t="s">
        <v>64</v>
      </c>
      <c r="C96" s="21">
        <v>177960.164</v>
      </c>
      <c r="D96" s="21">
        <v>17926.652</v>
      </c>
      <c r="E96" s="21">
        <v>27505.553</v>
      </c>
      <c r="F96" s="21">
        <v>88299.78</v>
      </c>
      <c r="G96" s="21">
        <v>8764.483</v>
      </c>
      <c r="H96" s="21">
        <v>12108.685</v>
      </c>
    </row>
    <row r="97" spans="1:8" ht="11.25">
      <c r="A97" s="19"/>
      <c r="B97" s="20"/>
      <c r="C97" s="24"/>
      <c r="D97" s="24"/>
      <c r="E97" s="24"/>
      <c r="F97" s="24"/>
      <c r="G97" s="24"/>
      <c r="H97" s="20"/>
    </row>
    <row r="98" spans="1:8" ht="11.25">
      <c r="A98" s="8" t="s">
        <v>216</v>
      </c>
      <c r="B98" s="9"/>
      <c r="C98" s="15">
        <f aca="true" t="shared" si="7" ref="C98:H98">SUM(C99:C109)</f>
        <v>54219.496</v>
      </c>
      <c r="D98" s="15">
        <f t="shared" si="7"/>
        <v>44359.842999999986</v>
      </c>
      <c r="E98" s="15">
        <f t="shared" si="7"/>
        <v>47616.416</v>
      </c>
      <c r="F98" s="15">
        <f t="shared" si="7"/>
        <v>45876.450000000004</v>
      </c>
      <c r="G98" s="15">
        <f t="shared" si="7"/>
        <v>37895.234000000004</v>
      </c>
      <c r="H98" s="15">
        <f t="shared" si="7"/>
        <v>35360.972</v>
      </c>
    </row>
    <row r="99" spans="1:8" ht="11.25">
      <c r="A99" s="19"/>
      <c r="B99" s="2" t="s">
        <v>328</v>
      </c>
      <c r="C99" s="21">
        <v>36760.975</v>
      </c>
      <c r="D99" s="21">
        <v>30044.413</v>
      </c>
      <c r="E99" s="21">
        <v>30298.924</v>
      </c>
      <c r="F99" s="21">
        <v>31349.135</v>
      </c>
      <c r="G99" s="21">
        <v>26077.093</v>
      </c>
      <c r="H99" s="21">
        <v>21753.48</v>
      </c>
    </row>
    <row r="100" spans="1:8" ht="11.25">
      <c r="A100" s="19"/>
      <c r="B100" s="2" t="s">
        <v>334</v>
      </c>
      <c r="C100" s="21">
        <v>3995.637</v>
      </c>
      <c r="D100" s="21">
        <v>3715.223</v>
      </c>
      <c r="E100" s="21">
        <v>4869.661</v>
      </c>
      <c r="F100" s="21">
        <v>3555.335</v>
      </c>
      <c r="G100" s="21">
        <v>3328.032</v>
      </c>
      <c r="H100" s="21">
        <v>3827.076</v>
      </c>
    </row>
    <row r="101" spans="1:8" ht="11.25">
      <c r="A101" s="19"/>
      <c r="B101" s="2" t="s">
        <v>332</v>
      </c>
      <c r="C101" s="21">
        <v>1333.359</v>
      </c>
      <c r="D101" s="21">
        <v>1122.21</v>
      </c>
      <c r="E101" s="21">
        <v>2912.318</v>
      </c>
      <c r="F101" s="21">
        <v>1457.919</v>
      </c>
      <c r="G101" s="21">
        <v>1251.143</v>
      </c>
      <c r="H101" s="21">
        <v>2884.961</v>
      </c>
    </row>
    <row r="102" spans="1:8" ht="11.25">
      <c r="A102" s="19"/>
      <c r="B102" s="2" t="s">
        <v>336</v>
      </c>
      <c r="C102" s="21">
        <v>1343.219</v>
      </c>
      <c r="D102" s="21">
        <v>1261.076</v>
      </c>
      <c r="E102" s="21">
        <v>2224.816</v>
      </c>
      <c r="F102" s="21">
        <v>1562.967</v>
      </c>
      <c r="G102" s="21">
        <v>1467.547</v>
      </c>
      <c r="H102" s="21">
        <v>1933.34</v>
      </c>
    </row>
    <row r="103" spans="1:8" ht="11.25">
      <c r="A103" s="19"/>
      <c r="B103" s="2" t="s">
        <v>338</v>
      </c>
      <c r="C103" s="21">
        <v>4292.883</v>
      </c>
      <c r="D103" s="21">
        <v>3103.032</v>
      </c>
      <c r="E103" s="21">
        <v>1975.616</v>
      </c>
      <c r="F103" s="21">
        <v>3212.454</v>
      </c>
      <c r="G103" s="21">
        <v>2184.568</v>
      </c>
      <c r="H103" s="21">
        <v>1466.441</v>
      </c>
    </row>
    <row r="104" spans="1:8" ht="11.25">
      <c r="A104" s="19"/>
      <c r="B104" s="2" t="s">
        <v>342</v>
      </c>
      <c r="C104" s="21">
        <v>1526.574</v>
      </c>
      <c r="D104" s="21">
        <v>1156.573</v>
      </c>
      <c r="E104" s="21">
        <v>1280.384</v>
      </c>
      <c r="F104" s="21">
        <v>1034.718</v>
      </c>
      <c r="G104" s="21">
        <v>746.047</v>
      </c>
      <c r="H104" s="21">
        <v>853.834</v>
      </c>
    </row>
    <row r="105" spans="1:8" ht="11.25">
      <c r="A105" s="19"/>
      <c r="B105" s="2" t="s">
        <v>335</v>
      </c>
      <c r="C105" s="21">
        <v>729.838</v>
      </c>
      <c r="D105" s="21">
        <v>670.879</v>
      </c>
      <c r="E105" s="21">
        <v>974.752</v>
      </c>
      <c r="F105" s="21">
        <v>674.226</v>
      </c>
      <c r="G105" s="21">
        <v>603.925</v>
      </c>
      <c r="H105" s="21">
        <v>716.764</v>
      </c>
    </row>
    <row r="106" spans="1:8" ht="11.25">
      <c r="A106" s="19"/>
      <c r="B106" s="2" t="s">
        <v>344</v>
      </c>
      <c r="C106" s="21">
        <v>1726.042</v>
      </c>
      <c r="D106" s="21">
        <v>1278.698</v>
      </c>
      <c r="E106" s="21">
        <v>975.882</v>
      </c>
      <c r="F106" s="21">
        <v>923.47</v>
      </c>
      <c r="G106" s="21">
        <v>652.247</v>
      </c>
      <c r="H106" s="21">
        <v>512.571</v>
      </c>
    </row>
    <row r="107" spans="1:8" ht="11.25">
      <c r="A107" s="19"/>
      <c r="B107" s="2" t="s">
        <v>345</v>
      </c>
      <c r="C107" s="21">
        <v>320.362</v>
      </c>
      <c r="D107" s="21">
        <v>299.106</v>
      </c>
      <c r="E107" s="21">
        <v>340.396</v>
      </c>
      <c r="F107" s="21">
        <v>236.546</v>
      </c>
      <c r="G107" s="21">
        <v>227.505</v>
      </c>
      <c r="H107" s="21">
        <v>205.426</v>
      </c>
    </row>
    <row r="108" spans="1:8" ht="11.25">
      <c r="A108" s="19"/>
      <c r="B108" s="2" t="s">
        <v>333</v>
      </c>
      <c r="C108" s="21">
        <v>161.397</v>
      </c>
      <c r="D108" s="21">
        <v>116.039</v>
      </c>
      <c r="E108" s="21">
        <v>169.19</v>
      </c>
      <c r="F108" s="21">
        <v>186.017</v>
      </c>
      <c r="G108" s="21">
        <v>116.4</v>
      </c>
      <c r="H108" s="21">
        <v>160.579</v>
      </c>
    </row>
    <row r="109" spans="1:8" ht="11.25">
      <c r="A109" s="19"/>
      <c r="B109" s="2" t="s">
        <v>64</v>
      </c>
      <c r="C109" s="21">
        <v>2029.21</v>
      </c>
      <c r="D109" s="21">
        <v>1592.594</v>
      </c>
      <c r="E109" s="21">
        <v>1594.477</v>
      </c>
      <c r="F109" s="21">
        <v>1683.663</v>
      </c>
      <c r="G109" s="21">
        <v>1240.727</v>
      </c>
      <c r="H109" s="21">
        <v>1046.5</v>
      </c>
    </row>
    <row r="110" spans="1:8" ht="11.25">
      <c r="A110" s="19"/>
      <c r="B110" s="20"/>
      <c r="C110" s="24"/>
      <c r="D110" s="24"/>
      <c r="E110" s="24"/>
      <c r="F110" s="24"/>
      <c r="G110" s="24"/>
      <c r="H110" s="20"/>
    </row>
    <row r="111" spans="1:8" ht="11.25">
      <c r="A111" s="8" t="s">
        <v>217</v>
      </c>
      <c r="B111" s="9"/>
      <c r="C111" s="15">
        <f aca="true" t="shared" si="8" ref="C111:H111">SUM(C112:C122)</f>
        <v>120597.03500000003</v>
      </c>
      <c r="D111" s="15">
        <f t="shared" si="8"/>
        <v>57640.06399999999</v>
      </c>
      <c r="E111" s="15">
        <f t="shared" si="8"/>
        <v>68168.49199999998</v>
      </c>
      <c r="F111" s="15">
        <f t="shared" si="8"/>
        <v>66052.021</v>
      </c>
      <c r="G111" s="15">
        <f t="shared" si="8"/>
        <v>32319.498999999993</v>
      </c>
      <c r="H111" s="15">
        <f t="shared" si="8"/>
        <v>33118.076</v>
      </c>
    </row>
    <row r="112" spans="1:8" ht="11.25">
      <c r="A112" s="19"/>
      <c r="B112" s="2" t="s">
        <v>334</v>
      </c>
      <c r="C112" s="21">
        <v>27797.953</v>
      </c>
      <c r="D112" s="21">
        <v>18597.82</v>
      </c>
      <c r="E112" s="21">
        <v>20880.738</v>
      </c>
      <c r="F112" s="21">
        <v>13225.155</v>
      </c>
      <c r="G112" s="21">
        <v>8373.692</v>
      </c>
      <c r="H112" s="21">
        <v>8789.02</v>
      </c>
    </row>
    <row r="113" spans="1:8" ht="11.25">
      <c r="A113" s="19"/>
      <c r="B113" s="2" t="s">
        <v>328</v>
      </c>
      <c r="C113" s="21">
        <v>25940.777</v>
      </c>
      <c r="D113" s="21">
        <v>14011.551</v>
      </c>
      <c r="E113" s="21">
        <v>10390.239</v>
      </c>
      <c r="F113" s="21">
        <v>16514.504</v>
      </c>
      <c r="G113" s="21">
        <v>8931.39</v>
      </c>
      <c r="H113" s="21">
        <v>4751.528</v>
      </c>
    </row>
    <row r="114" spans="1:8" ht="11.25">
      <c r="A114" s="19"/>
      <c r="B114" s="2" t="s">
        <v>333</v>
      </c>
      <c r="C114" s="21">
        <v>9876.789</v>
      </c>
      <c r="D114" s="21">
        <v>4749.439</v>
      </c>
      <c r="E114" s="21">
        <v>7322.803</v>
      </c>
      <c r="F114" s="21">
        <v>7865.835</v>
      </c>
      <c r="G114" s="21">
        <v>3653.547</v>
      </c>
      <c r="H114" s="21">
        <v>4599.748</v>
      </c>
    </row>
    <row r="115" spans="1:8" ht="11.25">
      <c r="A115" s="19"/>
      <c r="B115" s="2" t="s">
        <v>337</v>
      </c>
      <c r="C115" s="21">
        <v>1976.781</v>
      </c>
      <c r="D115" s="21">
        <v>46.592</v>
      </c>
      <c r="E115" s="21">
        <v>5138.131</v>
      </c>
      <c r="F115" s="21">
        <v>886.166</v>
      </c>
      <c r="G115" s="21">
        <v>22.354</v>
      </c>
      <c r="H115" s="21">
        <v>2383.901</v>
      </c>
    </row>
    <row r="116" spans="1:8" ht="11.25">
      <c r="A116" s="19"/>
      <c r="B116" s="2" t="s">
        <v>335</v>
      </c>
      <c r="C116" s="21">
        <v>6152.532</v>
      </c>
      <c r="D116" s="21">
        <v>3690.692</v>
      </c>
      <c r="E116" s="21">
        <v>4523.31</v>
      </c>
      <c r="F116" s="21">
        <v>3129.933</v>
      </c>
      <c r="G116" s="21">
        <v>2011.487</v>
      </c>
      <c r="H116" s="21">
        <v>2199.704</v>
      </c>
    </row>
    <row r="117" spans="1:8" ht="11.25">
      <c r="A117" s="19"/>
      <c r="B117" s="2" t="s">
        <v>341</v>
      </c>
      <c r="C117" s="21">
        <v>2984.028</v>
      </c>
      <c r="D117" s="21">
        <v>2569.727</v>
      </c>
      <c r="E117" s="21">
        <v>2349.06</v>
      </c>
      <c r="F117" s="21">
        <v>2358.406</v>
      </c>
      <c r="G117" s="21">
        <v>2050.941</v>
      </c>
      <c r="H117" s="21">
        <v>1949.078</v>
      </c>
    </row>
    <row r="118" spans="1:8" ht="11.25">
      <c r="A118" s="19"/>
      <c r="B118" s="2" t="s">
        <v>342</v>
      </c>
      <c r="C118" s="21">
        <v>9697.615</v>
      </c>
      <c r="D118" s="21">
        <v>2523.871</v>
      </c>
      <c r="E118" s="21">
        <v>2634.348</v>
      </c>
      <c r="F118" s="21">
        <v>4755.369</v>
      </c>
      <c r="G118" s="21">
        <v>1255.313</v>
      </c>
      <c r="H118" s="21">
        <v>1335.049</v>
      </c>
    </row>
    <row r="119" spans="1:8" ht="11.25">
      <c r="A119" s="19"/>
      <c r="B119" s="2" t="s">
        <v>338</v>
      </c>
      <c r="C119" s="21">
        <v>3743.024</v>
      </c>
      <c r="D119" s="21">
        <v>1812.892</v>
      </c>
      <c r="E119" s="21">
        <v>1337.804</v>
      </c>
      <c r="F119" s="21">
        <v>1876.513</v>
      </c>
      <c r="G119" s="21">
        <v>888.016</v>
      </c>
      <c r="H119" s="21">
        <v>730.875</v>
      </c>
    </row>
    <row r="120" spans="1:8" ht="11.25">
      <c r="A120" s="19"/>
      <c r="B120" s="2" t="s">
        <v>345</v>
      </c>
      <c r="C120" s="21">
        <v>1123.357</v>
      </c>
      <c r="D120" s="21">
        <v>841.189</v>
      </c>
      <c r="E120" s="21">
        <v>1540.939</v>
      </c>
      <c r="F120" s="21">
        <v>726.133</v>
      </c>
      <c r="G120" s="21">
        <v>574.603</v>
      </c>
      <c r="H120" s="21">
        <v>709.209</v>
      </c>
    </row>
    <row r="121" spans="1:8" ht="11.25">
      <c r="A121" s="19"/>
      <c r="B121" s="2" t="s">
        <v>445</v>
      </c>
      <c r="C121" s="21">
        <v>1585.83</v>
      </c>
      <c r="D121" s="21">
        <v>1180.841</v>
      </c>
      <c r="E121" s="21">
        <v>748.682</v>
      </c>
      <c r="F121" s="21">
        <v>1256.596</v>
      </c>
      <c r="G121" s="21">
        <v>968.725</v>
      </c>
      <c r="H121" s="21">
        <v>612.797</v>
      </c>
    </row>
    <row r="122" spans="1:8" ht="11.25">
      <c r="A122" s="55"/>
      <c r="B122" s="2" t="s">
        <v>64</v>
      </c>
      <c r="C122" s="21">
        <v>29718.349</v>
      </c>
      <c r="D122" s="21">
        <v>7615.45</v>
      </c>
      <c r="E122" s="21">
        <v>11302.438</v>
      </c>
      <c r="F122" s="21">
        <v>13457.411</v>
      </c>
      <c r="G122" s="21">
        <v>3589.431</v>
      </c>
      <c r="H122" s="21">
        <v>5057.167</v>
      </c>
    </row>
    <row r="123" spans="1:8" ht="11.25">
      <c r="A123" s="26" t="s">
        <v>372</v>
      </c>
      <c r="B123" s="27"/>
      <c r="C123" s="27"/>
      <c r="D123" s="27"/>
      <c r="E123" s="27"/>
      <c r="F123" s="27"/>
      <c r="G123" s="27"/>
      <c r="H123" s="28"/>
    </row>
    <row r="124" spans="1:8" ht="4.5" customHeight="1">
      <c r="A124" s="14"/>
      <c r="B124" s="14"/>
      <c r="C124" s="14"/>
      <c r="D124" s="14"/>
      <c r="E124" s="14"/>
      <c r="F124" s="14"/>
      <c r="G124" s="14"/>
      <c r="H124" s="14"/>
    </row>
    <row r="125" spans="1:8" ht="11.25">
      <c r="A125" s="1" t="s">
        <v>206</v>
      </c>
      <c r="B125" s="1"/>
      <c r="C125" s="1"/>
      <c r="D125" s="1"/>
      <c r="E125" s="1"/>
      <c r="F125" s="1"/>
      <c r="G125" s="1"/>
      <c r="H125" s="1"/>
    </row>
    <row r="126" spans="1:8" ht="3.75" customHeight="1">
      <c r="A126" s="3"/>
      <c r="B126" s="3"/>
      <c r="C126" s="3"/>
      <c r="D126" s="3"/>
      <c r="E126" s="3"/>
      <c r="F126" s="3"/>
      <c r="G126" s="3"/>
      <c r="H126" s="3"/>
    </row>
    <row r="127" spans="1:8" ht="11.25">
      <c r="A127" s="1" t="s">
        <v>286</v>
      </c>
      <c r="B127" s="1"/>
      <c r="C127" s="1"/>
      <c r="D127" s="1"/>
      <c r="E127" s="1"/>
      <c r="F127" s="1"/>
      <c r="G127" s="1"/>
      <c r="H127" s="1"/>
    </row>
    <row r="128" spans="1:8" ht="6" customHeight="1">
      <c r="A128" s="3"/>
      <c r="B128" s="3"/>
      <c r="C128" s="3"/>
      <c r="D128" s="3"/>
      <c r="E128" s="3"/>
      <c r="F128" s="3"/>
      <c r="G128" s="3"/>
      <c r="H128" s="3"/>
    </row>
    <row r="129" spans="1:8" ht="11.25">
      <c r="A129" s="43" t="s">
        <v>208</v>
      </c>
      <c r="B129" s="45" t="s">
        <v>209</v>
      </c>
      <c r="C129" s="34" t="s">
        <v>51</v>
      </c>
      <c r="D129" s="35"/>
      <c r="E129" s="36"/>
      <c r="F129" s="35" t="s">
        <v>210</v>
      </c>
      <c r="G129" s="35"/>
      <c r="H129" s="36"/>
    </row>
    <row r="130" spans="1:8" ht="11.25">
      <c r="A130" s="63"/>
      <c r="B130" s="60"/>
      <c r="C130" s="47">
        <v>2003</v>
      </c>
      <c r="D130" s="41" t="s">
        <v>424</v>
      </c>
      <c r="E130" s="41" t="s">
        <v>425</v>
      </c>
      <c r="F130" s="47">
        <v>2003</v>
      </c>
      <c r="G130" s="41" t="s">
        <v>424</v>
      </c>
      <c r="H130" s="41" t="s">
        <v>425</v>
      </c>
    </row>
    <row r="131" spans="1:8" ht="11.25">
      <c r="A131" s="11"/>
      <c r="B131" s="20"/>
      <c r="C131" s="24"/>
      <c r="D131" s="24"/>
      <c r="E131" s="13"/>
      <c r="F131" s="13"/>
      <c r="G131" s="13"/>
      <c r="H131" s="12"/>
    </row>
    <row r="132" spans="1:8" ht="11.25">
      <c r="A132" s="8" t="s">
        <v>218</v>
      </c>
      <c r="B132" s="9"/>
      <c r="C132" s="15">
        <f aca="true" t="shared" si="9" ref="C132:H132">SUM(C133:C143)</f>
        <v>706331.5349999999</v>
      </c>
      <c r="D132" s="15">
        <f t="shared" si="9"/>
        <v>407928.748</v>
      </c>
      <c r="E132" s="15">
        <f t="shared" si="9"/>
        <v>448163.0090000001</v>
      </c>
      <c r="F132" s="15">
        <f t="shared" si="9"/>
        <v>728738.8740000002</v>
      </c>
      <c r="G132" s="15">
        <f t="shared" si="9"/>
        <v>427337.764</v>
      </c>
      <c r="H132" s="15">
        <f t="shared" si="9"/>
        <v>378539.39100000006</v>
      </c>
    </row>
    <row r="133" spans="1:8" ht="11.25">
      <c r="A133" s="19"/>
      <c r="B133" s="2" t="s">
        <v>328</v>
      </c>
      <c r="C133" s="21">
        <v>426731.816</v>
      </c>
      <c r="D133" s="21">
        <v>282988.939</v>
      </c>
      <c r="E133" s="21">
        <v>283219.037</v>
      </c>
      <c r="F133" s="21">
        <v>451959.88</v>
      </c>
      <c r="G133" s="21">
        <v>294909.907</v>
      </c>
      <c r="H133" s="21">
        <v>235602.234</v>
      </c>
    </row>
    <row r="134" spans="1:8" ht="11.25">
      <c r="A134" s="19"/>
      <c r="B134" s="2" t="s">
        <v>334</v>
      </c>
      <c r="C134" s="21">
        <v>54432.805</v>
      </c>
      <c r="D134" s="21">
        <v>26142.204</v>
      </c>
      <c r="E134" s="21">
        <v>41759.728</v>
      </c>
      <c r="F134" s="21">
        <v>56555.302</v>
      </c>
      <c r="G134" s="21">
        <v>28761.406</v>
      </c>
      <c r="H134" s="21">
        <v>33965.134</v>
      </c>
    </row>
    <row r="135" spans="1:8" ht="11.25">
      <c r="A135" s="19"/>
      <c r="B135" s="2" t="s">
        <v>336</v>
      </c>
      <c r="C135" s="21">
        <v>38396.836</v>
      </c>
      <c r="D135" s="21">
        <v>22806.119</v>
      </c>
      <c r="E135" s="21">
        <v>29211.975</v>
      </c>
      <c r="F135" s="21">
        <v>51651.454</v>
      </c>
      <c r="G135" s="21">
        <v>30530.94</v>
      </c>
      <c r="H135" s="21">
        <v>23473.326</v>
      </c>
    </row>
    <row r="136" spans="1:8" ht="11.25">
      <c r="A136" s="19"/>
      <c r="B136" s="2" t="s">
        <v>338</v>
      </c>
      <c r="C136" s="21">
        <v>42116.177</v>
      </c>
      <c r="D136" s="21">
        <v>23257.763</v>
      </c>
      <c r="E136" s="21">
        <v>20273.475</v>
      </c>
      <c r="F136" s="21">
        <v>34478.24</v>
      </c>
      <c r="G136" s="21">
        <v>19511.729</v>
      </c>
      <c r="H136" s="21">
        <v>17547.961</v>
      </c>
    </row>
    <row r="137" spans="1:8" ht="11.25">
      <c r="A137" s="19"/>
      <c r="B137" s="2" t="s">
        <v>443</v>
      </c>
      <c r="C137" s="21">
        <v>3226.782</v>
      </c>
      <c r="D137" s="21">
        <v>2020.152</v>
      </c>
      <c r="E137" s="21">
        <v>11753.521</v>
      </c>
      <c r="F137" s="21">
        <v>3717.834</v>
      </c>
      <c r="G137" s="21">
        <v>2468.82</v>
      </c>
      <c r="H137" s="21">
        <v>9827.672</v>
      </c>
    </row>
    <row r="138" spans="1:8" ht="11.25">
      <c r="A138" s="19"/>
      <c r="B138" s="2" t="s">
        <v>332</v>
      </c>
      <c r="C138" s="21">
        <v>9239.696</v>
      </c>
      <c r="D138" s="21">
        <v>3131.319</v>
      </c>
      <c r="E138" s="21">
        <v>6153.808</v>
      </c>
      <c r="F138" s="21">
        <v>9245.801</v>
      </c>
      <c r="G138" s="21">
        <v>3625.231</v>
      </c>
      <c r="H138" s="21">
        <v>6613.581</v>
      </c>
    </row>
    <row r="139" spans="1:8" ht="11.25">
      <c r="A139" s="19"/>
      <c r="B139" s="2" t="s">
        <v>337</v>
      </c>
      <c r="C139" s="21">
        <v>7787.933</v>
      </c>
      <c r="D139" s="21">
        <v>570.278</v>
      </c>
      <c r="E139" s="21">
        <v>5873.889</v>
      </c>
      <c r="F139" s="21">
        <v>7615.62</v>
      </c>
      <c r="G139" s="21">
        <v>566.751</v>
      </c>
      <c r="H139" s="21">
        <v>5596.971</v>
      </c>
    </row>
    <row r="140" spans="1:8" ht="11.25">
      <c r="A140" s="19"/>
      <c r="B140" s="2" t="s">
        <v>331</v>
      </c>
      <c r="C140" s="21">
        <v>9371.15</v>
      </c>
      <c r="D140" s="21">
        <v>5705.158</v>
      </c>
      <c r="E140" s="21">
        <v>5579.755</v>
      </c>
      <c r="F140" s="21">
        <v>10063.496</v>
      </c>
      <c r="G140" s="21">
        <v>6648.692</v>
      </c>
      <c r="H140" s="21">
        <v>5343.435</v>
      </c>
    </row>
    <row r="141" spans="1:8" ht="11.25">
      <c r="A141" s="19"/>
      <c r="B141" s="2" t="s">
        <v>340</v>
      </c>
      <c r="C141" s="21">
        <v>9680.616</v>
      </c>
      <c r="D141" s="21">
        <v>5369.608</v>
      </c>
      <c r="E141" s="21">
        <v>4882.634</v>
      </c>
      <c r="F141" s="21">
        <v>10155.743</v>
      </c>
      <c r="G141" s="21">
        <v>6083.866</v>
      </c>
      <c r="H141" s="21">
        <v>5318.201</v>
      </c>
    </row>
    <row r="142" spans="1:8" ht="11.25">
      <c r="A142" s="19"/>
      <c r="B142" s="2" t="s">
        <v>345</v>
      </c>
      <c r="C142" s="21">
        <v>5757.342</v>
      </c>
      <c r="D142" s="21">
        <v>2479.646</v>
      </c>
      <c r="E142" s="21">
        <v>5679.655</v>
      </c>
      <c r="F142" s="21">
        <v>5625.072</v>
      </c>
      <c r="G142" s="21">
        <v>2472.254</v>
      </c>
      <c r="H142" s="21">
        <v>4125.528</v>
      </c>
    </row>
    <row r="143" spans="1:8" ht="11.25">
      <c r="A143" s="19"/>
      <c r="B143" s="2" t="s">
        <v>64</v>
      </c>
      <c r="C143" s="21">
        <v>99590.382</v>
      </c>
      <c r="D143" s="21">
        <v>33457.562</v>
      </c>
      <c r="E143" s="21">
        <v>33775.532</v>
      </c>
      <c r="F143" s="21">
        <v>87670.432</v>
      </c>
      <c r="G143" s="21">
        <v>31758.168</v>
      </c>
      <c r="H143" s="21">
        <v>31125.348</v>
      </c>
    </row>
    <row r="144" spans="1:8" ht="11.25">
      <c r="A144" s="19"/>
      <c r="B144" s="20"/>
      <c r="C144" s="24"/>
      <c r="D144" s="24"/>
      <c r="E144" s="24"/>
      <c r="F144" s="24"/>
      <c r="G144" s="24"/>
      <c r="H144" s="20"/>
    </row>
    <row r="145" spans="1:8" ht="11.25">
      <c r="A145" s="8" t="s">
        <v>219</v>
      </c>
      <c r="B145" s="9"/>
      <c r="C145" s="15">
        <f aca="true" t="shared" si="10" ref="C145:H145">SUM(C146:C156)</f>
        <v>74308.429</v>
      </c>
      <c r="D145" s="15">
        <f t="shared" si="10"/>
        <v>14117.338</v>
      </c>
      <c r="E145" s="15">
        <f t="shared" si="10"/>
        <v>10792.990999999998</v>
      </c>
      <c r="F145" s="15">
        <f t="shared" si="10"/>
        <v>46692.985</v>
      </c>
      <c r="G145" s="15">
        <f t="shared" si="10"/>
        <v>8416.675</v>
      </c>
      <c r="H145" s="15">
        <f t="shared" si="10"/>
        <v>7217.691</v>
      </c>
    </row>
    <row r="146" spans="1:8" ht="11.25">
      <c r="A146" s="19"/>
      <c r="B146" s="2" t="s">
        <v>348</v>
      </c>
      <c r="C146" s="21">
        <v>11388.679</v>
      </c>
      <c r="D146" s="21">
        <v>197.532</v>
      </c>
      <c r="E146" s="21">
        <v>1457.854</v>
      </c>
      <c r="F146" s="21">
        <v>7907.059</v>
      </c>
      <c r="G146" s="21">
        <v>138.273</v>
      </c>
      <c r="H146" s="21">
        <v>1055.911</v>
      </c>
    </row>
    <row r="147" spans="1:8" ht="11.25">
      <c r="A147" s="19"/>
      <c r="B147" s="2" t="s">
        <v>352</v>
      </c>
      <c r="C147" s="21">
        <v>4744.148</v>
      </c>
      <c r="D147" s="21">
        <v>1397.211</v>
      </c>
      <c r="E147" s="21">
        <v>1721.674</v>
      </c>
      <c r="F147" s="21">
        <v>2957.396</v>
      </c>
      <c r="G147" s="21">
        <v>843.755</v>
      </c>
      <c r="H147" s="21">
        <v>1040.461</v>
      </c>
    </row>
    <row r="148" spans="1:8" ht="11.25">
      <c r="A148" s="19"/>
      <c r="B148" s="2" t="s">
        <v>342</v>
      </c>
      <c r="C148" s="21">
        <v>6852.548</v>
      </c>
      <c r="D148" s="21">
        <v>1850.233</v>
      </c>
      <c r="E148" s="21">
        <v>1459.072</v>
      </c>
      <c r="F148" s="21">
        <v>4202.65</v>
      </c>
      <c r="G148" s="21">
        <v>1127.803</v>
      </c>
      <c r="H148" s="21">
        <v>955.519</v>
      </c>
    </row>
    <row r="149" spans="1:8" ht="11.25">
      <c r="A149" s="19"/>
      <c r="B149" s="2" t="s">
        <v>359</v>
      </c>
      <c r="C149" s="21">
        <v>3680.89</v>
      </c>
      <c r="D149" s="21">
        <v>1152.37</v>
      </c>
      <c r="E149" s="21">
        <v>991.03</v>
      </c>
      <c r="F149" s="21">
        <v>2380.425</v>
      </c>
      <c r="G149" s="21">
        <v>722.288</v>
      </c>
      <c r="H149" s="21">
        <v>687.394</v>
      </c>
    </row>
    <row r="150" spans="1:8" ht="11.25">
      <c r="A150" s="19"/>
      <c r="B150" s="2" t="s">
        <v>343</v>
      </c>
      <c r="C150" s="21">
        <v>2591</v>
      </c>
      <c r="D150" s="21">
        <v>594.31</v>
      </c>
      <c r="E150" s="21">
        <v>864.994</v>
      </c>
      <c r="F150" s="21">
        <v>1702.966</v>
      </c>
      <c r="G150" s="21">
        <v>379.98</v>
      </c>
      <c r="H150" s="21">
        <v>611.495</v>
      </c>
    </row>
    <row r="151" spans="1:8" ht="11.25">
      <c r="A151" s="19"/>
      <c r="B151" s="2" t="s">
        <v>331</v>
      </c>
      <c r="C151" s="21">
        <v>9788.931</v>
      </c>
      <c r="D151" s="21">
        <v>944.852</v>
      </c>
      <c r="E151" s="21">
        <v>682.712</v>
      </c>
      <c r="F151" s="21">
        <v>6448.181</v>
      </c>
      <c r="G151" s="21">
        <v>612.454</v>
      </c>
      <c r="H151" s="21">
        <v>474.53</v>
      </c>
    </row>
    <row r="152" spans="1:8" ht="11.25">
      <c r="A152" s="19"/>
      <c r="B152" s="2" t="s">
        <v>376</v>
      </c>
      <c r="C152" s="21">
        <v>2721.874</v>
      </c>
      <c r="D152" s="21">
        <v>487.492</v>
      </c>
      <c r="E152" s="21">
        <v>771.477</v>
      </c>
      <c r="F152" s="21">
        <v>1641.767</v>
      </c>
      <c r="G152" s="21">
        <v>329.313</v>
      </c>
      <c r="H152" s="21">
        <v>457.914</v>
      </c>
    </row>
    <row r="153" spans="1:8" ht="11.25">
      <c r="A153" s="19"/>
      <c r="B153" s="2" t="s">
        <v>446</v>
      </c>
      <c r="C153" s="21">
        <v>0</v>
      </c>
      <c r="D153" s="21">
        <v>0</v>
      </c>
      <c r="E153" s="21">
        <v>603.477</v>
      </c>
      <c r="F153" s="21">
        <v>0</v>
      </c>
      <c r="G153" s="21">
        <v>0</v>
      </c>
      <c r="H153" s="21">
        <v>445.367</v>
      </c>
    </row>
    <row r="154" spans="1:8" ht="11.25">
      <c r="A154" s="19"/>
      <c r="B154" s="2" t="s">
        <v>340</v>
      </c>
      <c r="C154" s="21">
        <v>381.673</v>
      </c>
      <c r="D154" s="21">
        <v>65.087</v>
      </c>
      <c r="E154" s="21">
        <v>405.987</v>
      </c>
      <c r="F154" s="21">
        <v>256.446</v>
      </c>
      <c r="G154" s="21">
        <v>43.812</v>
      </c>
      <c r="H154" s="21">
        <v>292.989</v>
      </c>
    </row>
    <row r="155" spans="1:8" ht="11.25">
      <c r="A155" s="19"/>
      <c r="B155" s="2" t="s">
        <v>356</v>
      </c>
      <c r="C155" s="21">
        <v>7400.139</v>
      </c>
      <c r="D155" s="21">
        <v>1740.892</v>
      </c>
      <c r="E155" s="21">
        <v>427.259</v>
      </c>
      <c r="F155" s="21">
        <v>4236.822</v>
      </c>
      <c r="G155" s="21">
        <v>932.183</v>
      </c>
      <c r="H155" s="21">
        <v>277.883</v>
      </c>
    </row>
    <row r="156" spans="1:8" ht="11.25">
      <c r="A156" s="19"/>
      <c r="B156" s="2" t="s">
        <v>64</v>
      </c>
      <c r="C156" s="21">
        <v>24758.547</v>
      </c>
      <c r="D156" s="21">
        <v>5687.359</v>
      </c>
      <c r="E156" s="21">
        <v>1407.455</v>
      </c>
      <c r="F156" s="21">
        <v>14959.273</v>
      </c>
      <c r="G156" s="21">
        <v>3286.814</v>
      </c>
      <c r="H156" s="21">
        <v>918.228</v>
      </c>
    </row>
    <row r="157" spans="1:8" ht="11.25">
      <c r="A157" s="19"/>
      <c r="B157" s="20"/>
      <c r="C157" s="24"/>
      <c r="D157" s="24"/>
      <c r="E157" s="24"/>
      <c r="F157" s="24"/>
      <c r="G157" s="24"/>
      <c r="H157" s="20"/>
    </row>
    <row r="158" spans="1:8" ht="11.25">
      <c r="A158" s="8" t="s">
        <v>293</v>
      </c>
      <c r="B158" s="9"/>
      <c r="C158" s="15">
        <f aca="true" t="shared" si="11" ref="C158:H158">SUM(C159:C169)</f>
        <v>26531.731</v>
      </c>
      <c r="D158" s="15">
        <f t="shared" si="11"/>
        <v>12031.173999999999</v>
      </c>
      <c r="E158" s="15">
        <f t="shared" si="11"/>
        <v>18606.817</v>
      </c>
      <c r="F158" s="15">
        <f t="shared" si="11"/>
        <v>39508.334</v>
      </c>
      <c r="G158" s="15">
        <f t="shared" si="11"/>
        <v>17915.436999999994</v>
      </c>
      <c r="H158" s="15">
        <f t="shared" si="11"/>
        <v>33736.759</v>
      </c>
    </row>
    <row r="159" spans="1:8" ht="11.25">
      <c r="A159" s="19"/>
      <c r="B159" s="2" t="s">
        <v>328</v>
      </c>
      <c r="C159" s="21">
        <v>8139.789</v>
      </c>
      <c r="D159" s="21">
        <v>3415.106</v>
      </c>
      <c r="E159" s="21">
        <v>4629.699</v>
      </c>
      <c r="F159" s="21">
        <v>13137.977</v>
      </c>
      <c r="G159" s="21">
        <v>5585.194</v>
      </c>
      <c r="H159" s="21">
        <v>8787.8</v>
      </c>
    </row>
    <row r="160" spans="1:8" ht="11.25">
      <c r="A160" s="19"/>
      <c r="B160" s="2" t="s">
        <v>361</v>
      </c>
      <c r="C160" s="21">
        <v>4148.591</v>
      </c>
      <c r="D160" s="21">
        <v>2569.552</v>
      </c>
      <c r="E160" s="21">
        <v>2812.721</v>
      </c>
      <c r="F160" s="21">
        <v>6531.974</v>
      </c>
      <c r="G160" s="21">
        <v>4211.945</v>
      </c>
      <c r="H160" s="21">
        <v>6156.34</v>
      </c>
    </row>
    <row r="161" spans="1:8" ht="11.25">
      <c r="A161" s="19"/>
      <c r="B161" s="2" t="s">
        <v>345</v>
      </c>
      <c r="C161" s="21">
        <v>1591.903</v>
      </c>
      <c r="D161" s="21">
        <v>797.598</v>
      </c>
      <c r="E161" s="21">
        <v>2859.998</v>
      </c>
      <c r="F161" s="21">
        <v>1880.366</v>
      </c>
      <c r="G161" s="21">
        <v>867.487</v>
      </c>
      <c r="H161" s="21">
        <v>4648.406</v>
      </c>
    </row>
    <row r="162" spans="1:8" ht="11.25">
      <c r="A162" s="19"/>
      <c r="B162" s="2" t="s">
        <v>448</v>
      </c>
      <c r="C162" s="21">
        <v>2912.035</v>
      </c>
      <c r="D162" s="21">
        <v>1296.119</v>
      </c>
      <c r="E162" s="21">
        <v>2775.52</v>
      </c>
      <c r="F162" s="21">
        <v>3581.246</v>
      </c>
      <c r="G162" s="21">
        <v>1643.14</v>
      </c>
      <c r="H162" s="21">
        <v>4364.046</v>
      </c>
    </row>
    <row r="163" spans="1:8" ht="11.25">
      <c r="A163" s="19"/>
      <c r="B163" s="2" t="s">
        <v>330</v>
      </c>
      <c r="C163" s="21">
        <v>1858.917</v>
      </c>
      <c r="D163" s="21">
        <v>792.692</v>
      </c>
      <c r="E163" s="21">
        <v>1830.606</v>
      </c>
      <c r="F163" s="21">
        <v>2445.995</v>
      </c>
      <c r="G163" s="21">
        <v>988.157</v>
      </c>
      <c r="H163" s="21">
        <v>3342.257</v>
      </c>
    </row>
    <row r="164" spans="1:8" ht="11.25">
      <c r="A164" s="19"/>
      <c r="B164" s="2" t="s">
        <v>329</v>
      </c>
      <c r="C164" s="21">
        <v>2084.58</v>
      </c>
      <c r="D164" s="21">
        <v>771.969</v>
      </c>
      <c r="E164" s="21">
        <v>1289.987</v>
      </c>
      <c r="F164" s="21">
        <v>3019.687</v>
      </c>
      <c r="G164" s="21">
        <v>1095.436</v>
      </c>
      <c r="H164" s="21">
        <v>2218.299</v>
      </c>
    </row>
    <row r="165" spans="1:8" ht="11.25">
      <c r="A165" s="19"/>
      <c r="B165" s="2" t="s">
        <v>449</v>
      </c>
      <c r="C165" s="21">
        <v>1590.696</v>
      </c>
      <c r="D165" s="21">
        <v>861.274</v>
      </c>
      <c r="E165" s="21">
        <v>752.615</v>
      </c>
      <c r="F165" s="21">
        <v>2459.413</v>
      </c>
      <c r="G165" s="21">
        <v>1254.536</v>
      </c>
      <c r="H165" s="21">
        <v>1248.275</v>
      </c>
    </row>
    <row r="166" spans="1:8" ht="11.25">
      <c r="A166" s="19"/>
      <c r="B166" s="2" t="s">
        <v>450</v>
      </c>
      <c r="C166" s="21">
        <v>1408.617</v>
      </c>
      <c r="D166" s="21">
        <v>374.79</v>
      </c>
      <c r="E166" s="21">
        <v>535.217</v>
      </c>
      <c r="F166" s="21">
        <v>1952.709</v>
      </c>
      <c r="G166" s="21">
        <v>501.644</v>
      </c>
      <c r="H166" s="21">
        <v>879.962</v>
      </c>
    </row>
    <row r="167" spans="1:8" ht="11.25">
      <c r="A167" s="19"/>
      <c r="B167" s="2" t="s">
        <v>451</v>
      </c>
      <c r="C167" s="21">
        <v>526.556</v>
      </c>
      <c r="D167" s="21">
        <v>318.478</v>
      </c>
      <c r="E167" s="21">
        <v>245.268</v>
      </c>
      <c r="F167" s="21">
        <v>1192.11</v>
      </c>
      <c r="G167" s="21">
        <v>629.522</v>
      </c>
      <c r="H167" s="21">
        <v>551.703</v>
      </c>
    </row>
    <row r="168" spans="1:8" ht="11.25">
      <c r="A168" s="19"/>
      <c r="B168" s="2" t="s">
        <v>331</v>
      </c>
      <c r="C168" s="21">
        <v>458.245</v>
      </c>
      <c r="D168" s="21">
        <v>183.514</v>
      </c>
      <c r="E168" s="21">
        <v>109.92</v>
      </c>
      <c r="F168" s="21">
        <v>1091.577</v>
      </c>
      <c r="G168" s="21">
        <v>411.027</v>
      </c>
      <c r="H168" s="21">
        <v>355.556</v>
      </c>
    </row>
    <row r="169" spans="1:8" ht="11.25">
      <c r="A169" s="19"/>
      <c r="B169" s="2" t="s">
        <v>64</v>
      </c>
      <c r="C169" s="21">
        <v>1811.802</v>
      </c>
      <c r="D169" s="21">
        <v>650.082</v>
      </c>
      <c r="E169" s="21">
        <v>765.266</v>
      </c>
      <c r="F169" s="21">
        <v>2215.28</v>
      </c>
      <c r="G169" s="21">
        <v>727.349</v>
      </c>
      <c r="H169" s="21">
        <v>1184.115</v>
      </c>
    </row>
    <row r="170" spans="1:8" ht="11.25">
      <c r="A170" s="19"/>
      <c r="B170" s="20"/>
      <c r="C170" s="24"/>
      <c r="D170" s="24"/>
      <c r="E170" s="24"/>
      <c r="F170" s="24"/>
      <c r="G170" s="24"/>
      <c r="H170" s="20"/>
    </row>
    <row r="171" spans="1:8" ht="11.25">
      <c r="A171" s="8" t="s">
        <v>220</v>
      </c>
      <c r="B171" s="9"/>
      <c r="C171" s="15">
        <f aca="true" t="shared" si="12" ref="C171:H171">SUM(C172:C182)</f>
        <v>31317.619000000002</v>
      </c>
      <c r="D171" s="15">
        <f t="shared" si="12"/>
        <v>5230.695000000001</v>
      </c>
      <c r="E171" s="15">
        <f t="shared" si="12"/>
        <v>3567.464000000001</v>
      </c>
      <c r="F171" s="15">
        <f t="shared" si="12"/>
        <v>40485.191</v>
      </c>
      <c r="G171" s="15">
        <f t="shared" si="12"/>
        <v>6884.158</v>
      </c>
      <c r="H171" s="15">
        <f t="shared" si="12"/>
        <v>4950.363</v>
      </c>
    </row>
    <row r="172" spans="1:8" ht="11.25">
      <c r="A172" s="19"/>
      <c r="B172" s="2" t="s">
        <v>345</v>
      </c>
      <c r="C172" s="21">
        <v>5085.261</v>
      </c>
      <c r="D172" s="21">
        <v>1690.36</v>
      </c>
      <c r="E172" s="21">
        <v>623.34</v>
      </c>
      <c r="F172" s="21">
        <v>8195.319</v>
      </c>
      <c r="G172" s="21">
        <v>2584.513</v>
      </c>
      <c r="H172" s="21">
        <v>1014.987</v>
      </c>
    </row>
    <row r="173" spans="1:8" ht="11.25">
      <c r="A173" s="19"/>
      <c r="B173" s="2" t="s">
        <v>337</v>
      </c>
      <c r="C173" s="21">
        <v>1988.73</v>
      </c>
      <c r="D173" s="21">
        <v>894.32</v>
      </c>
      <c r="E173" s="21">
        <v>536.619</v>
      </c>
      <c r="F173" s="21">
        <v>2721.963</v>
      </c>
      <c r="G173" s="21">
        <v>1163.703</v>
      </c>
      <c r="H173" s="21">
        <v>777.676</v>
      </c>
    </row>
    <row r="174" spans="1:8" ht="11.25">
      <c r="A174" s="19"/>
      <c r="B174" s="2" t="s">
        <v>338</v>
      </c>
      <c r="C174" s="21">
        <v>7648.28</v>
      </c>
      <c r="D174" s="21">
        <v>488.82</v>
      </c>
      <c r="E174" s="21">
        <v>483.42</v>
      </c>
      <c r="F174" s="21">
        <v>9078.254</v>
      </c>
      <c r="G174" s="21">
        <v>543.643</v>
      </c>
      <c r="H174" s="21">
        <v>588.971</v>
      </c>
    </row>
    <row r="175" spans="1:8" ht="11.25">
      <c r="A175" s="19"/>
      <c r="B175" s="2" t="s">
        <v>335</v>
      </c>
      <c r="C175" s="21">
        <v>1715.805</v>
      </c>
      <c r="D175" s="21">
        <v>60</v>
      </c>
      <c r="E175" s="21">
        <v>224.48</v>
      </c>
      <c r="F175" s="21">
        <v>2365.269</v>
      </c>
      <c r="G175" s="21">
        <v>75.01</v>
      </c>
      <c r="H175" s="21">
        <v>348.019</v>
      </c>
    </row>
    <row r="176" spans="1:8" ht="11.25">
      <c r="A176" s="19"/>
      <c r="B176" s="2" t="s">
        <v>333</v>
      </c>
      <c r="C176" s="21">
        <v>1580.838</v>
      </c>
      <c r="D176" s="21">
        <v>86</v>
      </c>
      <c r="E176" s="21">
        <v>158</v>
      </c>
      <c r="F176" s="21">
        <v>2211.612</v>
      </c>
      <c r="G176" s="21">
        <v>110.64</v>
      </c>
      <c r="H176" s="21">
        <v>253.055</v>
      </c>
    </row>
    <row r="177" spans="1:8" ht="11.25">
      <c r="A177" s="19"/>
      <c r="B177" s="2" t="s">
        <v>342</v>
      </c>
      <c r="C177" s="21">
        <v>895.684</v>
      </c>
      <c r="D177" s="21">
        <v>152.864</v>
      </c>
      <c r="E177" s="21">
        <v>128.8</v>
      </c>
      <c r="F177" s="21">
        <v>1209.105</v>
      </c>
      <c r="G177" s="21">
        <v>195.902</v>
      </c>
      <c r="H177" s="21">
        <v>188.594</v>
      </c>
    </row>
    <row r="178" spans="1:8" ht="11.25">
      <c r="A178" s="19"/>
      <c r="B178" s="2" t="s">
        <v>344</v>
      </c>
      <c r="C178" s="21">
        <v>1802.25</v>
      </c>
      <c r="D178" s="21">
        <v>329.6</v>
      </c>
      <c r="E178" s="21">
        <v>232.8</v>
      </c>
      <c r="F178" s="21">
        <v>1418.348</v>
      </c>
      <c r="G178" s="21">
        <v>220.615</v>
      </c>
      <c r="H178" s="21">
        <v>186.558</v>
      </c>
    </row>
    <row r="179" spans="1:8" ht="11.25">
      <c r="A179" s="19"/>
      <c r="B179" s="2" t="s">
        <v>347</v>
      </c>
      <c r="C179" s="21">
        <v>508.84</v>
      </c>
      <c r="D179" s="21">
        <v>137.368</v>
      </c>
      <c r="E179" s="21">
        <v>94.329</v>
      </c>
      <c r="F179" s="21">
        <v>876.162</v>
      </c>
      <c r="G179" s="21">
        <v>239.489</v>
      </c>
      <c r="H179" s="21">
        <v>151.119</v>
      </c>
    </row>
    <row r="180" spans="1:8" ht="11.25">
      <c r="A180" s="19"/>
      <c r="B180" s="2" t="s">
        <v>447</v>
      </c>
      <c r="C180" s="21">
        <v>500.24</v>
      </c>
      <c r="D180" s="21">
        <v>220.24</v>
      </c>
      <c r="E180" s="21">
        <v>100</v>
      </c>
      <c r="F180" s="21">
        <v>657.034</v>
      </c>
      <c r="G180" s="21">
        <v>289.084</v>
      </c>
      <c r="H180" s="21">
        <v>131.65</v>
      </c>
    </row>
    <row r="181" spans="1:8" ht="11.25">
      <c r="A181" s="19"/>
      <c r="B181" s="2" t="s">
        <v>334</v>
      </c>
      <c r="C181" s="21">
        <v>829.282</v>
      </c>
      <c r="D181" s="21">
        <v>110.18</v>
      </c>
      <c r="E181" s="21">
        <v>90.3</v>
      </c>
      <c r="F181" s="21">
        <v>1167.816</v>
      </c>
      <c r="G181" s="21">
        <v>142.953</v>
      </c>
      <c r="H181" s="21">
        <v>130.409</v>
      </c>
    </row>
    <row r="182" spans="1:8" ht="11.25">
      <c r="A182" s="55"/>
      <c r="B182" s="2" t="s">
        <v>64</v>
      </c>
      <c r="C182" s="70">
        <v>8762.409</v>
      </c>
      <c r="D182" s="70">
        <v>1060.943</v>
      </c>
      <c r="E182" s="70">
        <v>895.376</v>
      </c>
      <c r="F182" s="70">
        <v>10584.309</v>
      </c>
      <c r="G182" s="70">
        <v>1318.606</v>
      </c>
      <c r="H182" s="70">
        <v>1179.325</v>
      </c>
    </row>
    <row r="183" spans="1:8" ht="11.25">
      <c r="A183" s="26" t="s">
        <v>372</v>
      </c>
      <c r="B183" s="27"/>
      <c r="C183" s="27"/>
      <c r="D183" s="27"/>
      <c r="E183" s="27"/>
      <c r="F183" s="27"/>
      <c r="G183" s="27"/>
      <c r="H183" s="28"/>
    </row>
    <row r="184" spans="1:8" ht="4.5" customHeight="1">
      <c r="A184" s="14"/>
      <c r="B184" s="14"/>
      <c r="C184" s="14"/>
      <c r="D184" s="14"/>
      <c r="E184" s="14"/>
      <c r="F184" s="14"/>
      <c r="G184" s="14"/>
      <c r="H184" s="14"/>
    </row>
    <row r="185" spans="1:8" ht="11.25">
      <c r="A185" s="1" t="s">
        <v>206</v>
      </c>
      <c r="B185" s="1"/>
      <c r="C185" s="1"/>
      <c r="D185" s="1"/>
      <c r="E185" s="1"/>
      <c r="F185" s="1"/>
      <c r="G185" s="1"/>
      <c r="H185" s="1"/>
    </row>
    <row r="186" spans="1:8" ht="3.75" customHeight="1">
      <c r="A186" s="3"/>
      <c r="B186" s="3"/>
      <c r="C186" s="3"/>
      <c r="D186" s="3"/>
      <c r="E186" s="3"/>
      <c r="F186" s="3"/>
      <c r="G186" s="3"/>
      <c r="H186" s="3"/>
    </row>
    <row r="187" spans="1:8" ht="11.25">
      <c r="A187" s="1" t="s">
        <v>286</v>
      </c>
      <c r="B187" s="1"/>
      <c r="C187" s="1"/>
      <c r="D187" s="1"/>
      <c r="E187" s="1"/>
      <c r="F187" s="1"/>
      <c r="G187" s="1"/>
      <c r="H187" s="1"/>
    </row>
    <row r="188" spans="1:8" ht="6" customHeight="1">
      <c r="A188" s="3"/>
      <c r="B188" s="3"/>
      <c r="C188" s="3"/>
      <c r="D188" s="3"/>
      <c r="E188" s="3"/>
      <c r="F188" s="3"/>
      <c r="G188" s="3"/>
      <c r="H188" s="3"/>
    </row>
    <row r="189" spans="1:8" ht="11.25">
      <c r="A189" s="43" t="s">
        <v>208</v>
      </c>
      <c r="B189" s="45" t="s">
        <v>209</v>
      </c>
      <c r="C189" s="34" t="s">
        <v>51</v>
      </c>
      <c r="D189" s="35"/>
      <c r="E189" s="36"/>
      <c r="F189" s="35" t="s">
        <v>210</v>
      </c>
      <c r="G189" s="35"/>
      <c r="H189" s="36"/>
    </row>
    <row r="190" spans="1:8" ht="11.25">
      <c r="A190" s="63"/>
      <c r="B190" s="60"/>
      <c r="C190" s="47">
        <v>2003</v>
      </c>
      <c r="D190" s="41" t="s">
        <v>424</v>
      </c>
      <c r="E190" s="41" t="s">
        <v>425</v>
      </c>
      <c r="F190" s="47">
        <v>2003</v>
      </c>
      <c r="G190" s="41" t="s">
        <v>424</v>
      </c>
      <c r="H190" s="41" t="s">
        <v>425</v>
      </c>
    </row>
    <row r="191" spans="1:8" ht="11.25">
      <c r="A191" s="19"/>
      <c r="B191" s="20"/>
      <c r="C191" s="24"/>
      <c r="D191" s="24"/>
      <c r="E191" s="24"/>
      <c r="F191" s="24"/>
      <c r="G191" s="24"/>
      <c r="H191" s="20"/>
    </row>
    <row r="192" spans="1:8" ht="11.25">
      <c r="A192" s="8" t="s">
        <v>221</v>
      </c>
      <c r="B192" s="9"/>
      <c r="C192" s="15">
        <f aca="true" t="shared" si="13" ref="C192:H192">SUM(C193:C203)</f>
        <v>48093.659999999996</v>
      </c>
      <c r="D192" s="15">
        <f t="shared" si="13"/>
        <v>4780.063</v>
      </c>
      <c r="E192" s="15">
        <f t="shared" si="13"/>
        <v>4862.708</v>
      </c>
      <c r="F192" s="15">
        <f t="shared" si="13"/>
        <v>45402.481999999996</v>
      </c>
      <c r="G192" s="15">
        <f t="shared" si="13"/>
        <v>3993.17</v>
      </c>
      <c r="H192" s="15">
        <f t="shared" si="13"/>
        <v>5474.304</v>
      </c>
    </row>
    <row r="193" spans="1:8" ht="11.25">
      <c r="A193" s="19"/>
      <c r="B193" s="2" t="s">
        <v>338</v>
      </c>
      <c r="C193" s="21">
        <v>5445.82</v>
      </c>
      <c r="D193" s="21">
        <v>1269.07</v>
      </c>
      <c r="E193" s="21">
        <v>953.25</v>
      </c>
      <c r="F193" s="21">
        <v>4341.884</v>
      </c>
      <c r="G193" s="21">
        <v>982.762</v>
      </c>
      <c r="H193" s="21">
        <v>1030.575</v>
      </c>
    </row>
    <row r="194" spans="1:8" ht="11.25">
      <c r="A194" s="19"/>
      <c r="B194" s="2" t="s">
        <v>342</v>
      </c>
      <c r="C194" s="21">
        <v>4736.186</v>
      </c>
      <c r="D194" s="21">
        <v>983.086</v>
      </c>
      <c r="E194" s="21">
        <v>780.2</v>
      </c>
      <c r="F194" s="21">
        <v>4266.916</v>
      </c>
      <c r="G194" s="21">
        <v>767.619</v>
      </c>
      <c r="H194" s="21">
        <v>895.174</v>
      </c>
    </row>
    <row r="195" spans="1:8" ht="11.25">
      <c r="A195" s="19"/>
      <c r="B195" s="2" t="s">
        <v>328</v>
      </c>
      <c r="C195" s="21">
        <v>7866.266</v>
      </c>
      <c r="D195" s="21">
        <v>589.442</v>
      </c>
      <c r="E195" s="21">
        <v>521.169</v>
      </c>
      <c r="F195" s="21">
        <v>6740.196</v>
      </c>
      <c r="G195" s="21">
        <v>545.904</v>
      </c>
      <c r="H195" s="21">
        <v>560.521</v>
      </c>
    </row>
    <row r="196" spans="1:8" ht="11.25">
      <c r="A196" s="19"/>
      <c r="B196" s="2" t="s">
        <v>348</v>
      </c>
      <c r="C196" s="21">
        <v>1974.4</v>
      </c>
      <c r="D196" s="21">
        <v>0</v>
      </c>
      <c r="E196" s="21">
        <v>378.5</v>
      </c>
      <c r="F196" s="21">
        <v>2069.826</v>
      </c>
      <c r="G196" s="21">
        <v>0</v>
      </c>
      <c r="H196" s="21">
        <v>449.539</v>
      </c>
    </row>
    <row r="197" spans="1:8" ht="11.25">
      <c r="A197" s="19"/>
      <c r="B197" s="2" t="s">
        <v>334</v>
      </c>
      <c r="C197" s="21">
        <v>1906.28</v>
      </c>
      <c r="D197" s="21">
        <v>200</v>
      </c>
      <c r="E197" s="21">
        <v>398.5</v>
      </c>
      <c r="F197" s="21">
        <v>2429.38</v>
      </c>
      <c r="G197" s="21">
        <v>180.075</v>
      </c>
      <c r="H197" s="21">
        <v>449.215</v>
      </c>
    </row>
    <row r="198" spans="1:8" ht="11.25">
      <c r="A198" s="19"/>
      <c r="B198" s="2" t="s">
        <v>336</v>
      </c>
      <c r="C198" s="21">
        <v>3212.15</v>
      </c>
      <c r="D198" s="21">
        <v>116.66</v>
      </c>
      <c r="E198" s="21">
        <v>201</v>
      </c>
      <c r="F198" s="21">
        <v>3198.047</v>
      </c>
      <c r="G198" s="21">
        <v>113.292</v>
      </c>
      <c r="H198" s="21">
        <v>230.387</v>
      </c>
    </row>
    <row r="199" spans="1:8" ht="11.25">
      <c r="A199" s="19"/>
      <c r="B199" s="2" t="s">
        <v>346</v>
      </c>
      <c r="C199" s="21">
        <v>4172.11</v>
      </c>
      <c r="D199" s="21">
        <v>202.6</v>
      </c>
      <c r="E199" s="21">
        <v>248.64</v>
      </c>
      <c r="F199" s="21">
        <v>3208.123</v>
      </c>
      <c r="G199" s="21">
        <v>124.52</v>
      </c>
      <c r="H199" s="21">
        <v>226.494</v>
      </c>
    </row>
    <row r="200" spans="1:8" ht="11.25">
      <c r="A200" s="19"/>
      <c r="B200" s="2" t="s">
        <v>337</v>
      </c>
      <c r="C200" s="21">
        <v>858.5</v>
      </c>
      <c r="D200" s="21">
        <v>190.75</v>
      </c>
      <c r="E200" s="21">
        <v>127.392</v>
      </c>
      <c r="F200" s="21">
        <v>925.285</v>
      </c>
      <c r="G200" s="21">
        <v>184.586</v>
      </c>
      <c r="H200" s="21">
        <v>189.669</v>
      </c>
    </row>
    <row r="201" spans="1:8" ht="11.25">
      <c r="A201" s="19"/>
      <c r="B201" s="2" t="s">
        <v>350</v>
      </c>
      <c r="C201" s="21">
        <v>631.3</v>
      </c>
      <c r="D201" s="21">
        <v>81.3</v>
      </c>
      <c r="E201" s="21">
        <v>141.15</v>
      </c>
      <c r="F201" s="21">
        <v>607.538</v>
      </c>
      <c r="G201" s="21">
        <v>76.594</v>
      </c>
      <c r="H201" s="21">
        <v>163.293</v>
      </c>
    </row>
    <row r="202" spans="1:8" ht="11.25">
      <c r="A202" s="19"/>
      <c r="B202" s="2" t="s">
        <v>339</v>
      </c>
      <c r="C202" s="21">
        <v>1536.12</v>
      </c>
      <c r="D202" s="21">
        <v>96.48</v>
      </c>
      <c r="E202" s="21">
        <v>119.6</v>
      </c>
      <c r="F202" s="21">
        <v>2213.582</v>
      </c>
      <c r="G202" s="21">
        <v>89.454</v>
      </c>
      <c r="H202" s="21">
        <v>160.916</v>
      </c>
    </row>
    <row r="203" spans="1:8" ht="11.25">
      <c r="A203" s="19"/>
      <c r="B203" s="2" t="s">
        <v>64</v>
      </c>
      <c r="C203" s="21">
        <v>15754.528</v>
      </c>
      <c r="D203" s="21">
        <v>1050.675</v>
      </c>
      <c r="E203" s="21">
        <v>993.307</v>
      </c>
      <c r="F203" s="21">
        <v>15401.705</v>
      </c>
      <c r="G203" s="21">
        <v>928.364</v>
      </c>
      <c r="H203" s="21">
        <v>1118.521</v>
      </c>
    </row>
    <row r="204" spans="1:8" ht="11.25">
      <c r="A204" s="19"/>
      <c r="B204" s="20"/>
      <c r="C204" s="24"/>
      <c r="D204" s="24"/>
      <c r="E204" s="24"/>
      <c r="F204" s="24"/>
      <c r="G204" s="24"/>
      <c r="H204" s="20"/>
    </row>
    <row r="205" spans="1:8" ht="11.25">
      <c r="A205" s="8" t="s">
        <v>222</v>
      </c>
      <c r="B205" s="9"/>
      <c r="C205" s="15">
        <f aca="true" t="shared" si="14" ref="C205:H205">SUM(C206:C216)</f>
        <v>17746.271</v>
      </c>
      <c r="D205" s="15">
        <f t="shared" si="14"/>
        <v>2886.643</v>
      </c>
      <c r="E205" s="15">
        <f t="shared" si="14"/>
        <v>3378.5880000000006</v>
      </c>
      <c r="F205" s="15">
        <f t="shared" si="14"/>
        <v>13689.333</v>
      </c>
      <c r="G205" s="15">
        <f t="shared" si="14"/>
        <v>2113.99</v>
      </c>
      <c r="H205" s="15">
        <f t="shared" si="14"/>
        <v>2888.8559999999998</v>
      </c>
    </row>
    <row r="206" spans="1:8" ht="11.25">
      <c r="A206" s="19"/>
      <c r="B206" s="2" t="s">
        <v>329</v>
      </c>
      <c r="C206" s="21">
        <v>6379.03</v>
      </c>
      <c r="D206" s="21">
        <v>862.126</v>
      </c>
      <c r="E206" s="21">
        <v>1246.642</v>
      </c>
      <c r="F206" s="21">
        <v>4768.364</v>
      </c>
      <c r="G206" s="21">
        <v>613.797</v>
      </c>
      <c r="H206" s="21">
        <v>956.13</v>
      </c>
    </row>
    <row r="207" spans="1:8" ht="11.25">
      <c r="A207" s="19"/>
      <c r="B207" s="2" t="s">
        <v>328</v>
      </c>
      <c r="C207" s="21">
        <v>4433.968</v>
      </c>
      <c r="D207" s="21">
        <v>1427.582</v>
      </c>
      <c r="E207" s="21">
        <v>955.394</v>
      </c>
      <c r="F207" s="21">
        <v>3229.905</v>
      </c>
      <c r="G207" s="21">
        <v>978.946</v>
      </c>
      <c r="H207" s="21">
        <v>887.733</v>
      </c>
    </row>
    <row r="208" spans="1:8" ht="11.25">
      <c r="A208" s="19"/>
      <c r="B208" s="2" t="s">
        <v>331</v>
      </c>
      <c r="C208" s="21">
        <v>3982.885</v>
      </c>
      <c r="D208" s="21">
        <v>253.2</v>
      </c>
      <c r="E208" s="21">
        <v>518.67</v>
      </c>
      <c r="F208" s="21">
        <v>3278.136</v>
      </c>
      <c r="G208" s="21">
        <v>202.52</v>
      </c>
      <c r="H208" s="21">
        <v>460.391</v>
      </c>
    </row>
    <row r="209" spans="1:8" ht="11.25">
      <c r="A209" s="19"/>
      <c r="B209" s="2" t="s">
        <v>338</v>
      </c>
      <c r="C209" s="21">
        <v>598.551</v>
      </c>
      <c r="D209" s="21">
        <v>37.82</v>
      </c>
      <c r="E209" s="21">
        <v>362.36</v>
      </c>
      <c r="F209" s="21">
        <v>495.161</v>
      </c>
      <c r="G209" s="21">
        <v>34.809</v>
      </c>
      <c r="H209" s="21">
        <v>303.249</v>
      </c>
    </row>
    <row r="210" spans="1:8" ht="11.25">
      <c r="A210" s="19"/>
      <c r="B210" s="2" t="s">
        <v>348</v>
      </c>
      <c r="C210" s="21">
        <v>307.44</v>
      </c>
      <c r="D210" s="21">
        <v>0</v>
      </c>
      <c r="E210" s="21">
        <v>88.145</v>
      </c>
      <c r="F210" s="21">
        <v>276.163</v>
      </c>
      <c r="G210" s="21">
        <v>0</v>
      </c>
      <c r="H210" s="21">
        <v>87.031</v>
      </c>
    </row>
    <row r="211" spans="1:8" ht="11.25">
      <c r="A211" s="19"/>
      <c r="B211" s="2" t="s">
        <v>350</v>
      </c>
      <c r="C211" s="21">
        <v>394.113</v>
      </c>
      <c r="D211" s="21">
        <v>20.13</v>
      </c>
      <c r="E211" s="21">
        <v>100.04</v>
      </c>
      <c r="F211" s="21">
        <v>336.563</v>
      </c>
      <c r="G211" s="21">
        <v>15.684</v>
      </c>
      <c r="H211" s="21">
        <v>86.728</v>
      </c>
    </row>
    <row r="212" spans="1:8" ht="11.25">
      <c r="A212" s="19"/>
      <c r="B212" s="2" t="s">
        <v>332</v>
      </c>
      <c r="C212" s="21">
        <v>19.52</v>
      </c>
      <c r="D212" s="21">
        <v>0</v>
      </c>
      <c r="E212" s="21">
        <v>19.52</v>
      </c>
      <c r="F212" s="21">
        <v>10.496</v>
      </c>
      <c r="G212" s="21">
        <v>0</v>
      </c>
      <c r="H212" s="21">
        <v>32.424</v>
      </c>
    </row>
    <row r="213" spans="1:8" ht="11.25">
      <c r="A213" s="19"/>
      <c r="B213" s="2" t="s">
        <v>452</v>
      </c>
      <c r="C213" s="21">
        <v>0</v>
      </c>
      <c r="D213" s="21">
        <v>0</v>
      </c>
      <c r="E213" s="21">
        <v>19.521</v>
      </c>
      <c r="F213" s="21">
        <v>0</v>
      </c>
      <c r="G213" s="21">
        <v>0</v>
      </c>
      <c r="H213" s="21">
        <v>22.848</v>
      </c>
    </row>
    <row r="214" spans="1:8" ht="11.25">
      <c r="A214" s="19"/>
      <c r="B214" s="2" t="s">
        <v>342</v>
      </c>
      <c r="C214" s="21">
        <v>188.01</v>
      </c>
      <c r="D214" s="21">
        <v>0</v>
      </c>
      <c r="E214" s="21">
        <v>21.96</v>
      </c>
      <c r="F214" s="21">
        <v>127.121</v>
      </c>
      <c r="G214" s="21">
        <v>0</v>
      </c>
      <c r="H214" s="21">
        <v>17.373</v>
      </c>
    </row>
    <row r="215" spans="1:8" ht="11.25">
      <c r="A215" s="19"/>
      <c r="B215" s="2" t="s">
        <v>377</v>
      </c>
      <c r="C215" s="21">
        <v>60.39</v>
      </c>
      <c r="D215" s="21">
        <v>0</v>
      </c>
      <c r="E215" s="21">
        <v>20.13</v>
      </c>
      <c r="F215" s="21">
        <v>50.415</v>
      </c>
      <c r="G215" s="21">
        <v>0</v>
      </c>
      <c r="H215" s="21">
        <v>16.802</v>
      </c>
    </row>
    <row r="216" spans="1:8" ht="11.25">
      <c r="A216" s="19"/>
      <c r="B216" s="2" t="s">
        <v>64</v>
      </c>
      <c r="C216" s="21">
        <v>1382.364</v>
      </c>
      <c r="D216" s="21">
        <v>285.785</v>
      </c>
      <c r="E216" s="21">
        <v>26.206</v>
      </c>
      <c r="F216" s="21">
        <v>1117.009</v>
      </c>
      <c r="G216" s="21">
        <v>268.234</v>
      </c>
      <c r="H216" s="21">
        <v>18.147</v>
      </c>
    </row>
    <row r="217" spans="1:8" ht="11.25">
      <c r="A217" s="19"/>
      <c r="B217" s="20"/>
      <c r="C217" s="24"/>
      <c r="D217" s="24"/>
      <c r="E217" s="24"/>
      <c r="F217" s="24"/>
      <c r="G217" s="24"/>
      <c r="H217" s="20"/>
    </row>
    <row r="218" spans="1:8" ht="11.25">
      <c r="A218" s="8" t="s">
        <v>223</v>
      </c>
      <c r="B218" s="9"/>
      <c r="C218" s="15">
        <f aca="true" t="shared" si="15" ref="C218:H218">SUM(C219:C229)</f>
        <v>56791.808</v>
      </c>
      <c r="D218" s="15">
        <f t="shared" si="15"/>
        <v>7969.219</v>
      </c>
      <c r="E218" s="15">
        <f t="shared" si="15"/>
        <v>3924.2000000000007</v>
      </c>
      <c r="F218" s="15">
        <f t="shared" si="15"/>
        <v>50878.274000000005</v>
      </c>
      <c r="G218" s="15">
        <f t="shared" si="15"/>
        <v>6891.996</v>
      </c>
      <c r="H218" s="15">
        <f t="shared" si="15"/>
        <v>3645.5700000000006</v>
      </c>
    </row>
    <row r="219" spans="1:8" ht="11.25">
      <c r="A219" s="19"/>
      <c r="B219" s="2" t="s">
        <v>328</v>
      </c>
      <c r="C219" s="21">
        <v>51052.789</v>
      </c>
      <c r="D219" s="21">
        <v>7040.533</v>
      </c>
      <c r="E219" s="21">
        <v>3287.742</v>
      </c>
      <c r="F219" s="21">
        <v>45606.184</v>
      </c>
      <c r="G219" s="21">
        <v>6075.93</v>
      </c>
      <c r="H219" s="21">
        <v>3047.891</v>
      </c>
    </row>
    <row r="220" spans="1:8" ht="11.25">
      <c r="A220" s="19"/>
      <c r="B220" s="2" t="s">
        <v>331</v>
      </c>
      <c r="C220" s="21">
        <v>3890.938</v>
      </c>
      <c r="D220" s="21">
        <v>799.048</v>
      </c>
      <c r="E220" s="21">
        <v>315.513</v>
      </c>
      <c r="F220" s="21">
        <v>3527.085</v>
      </c>
      <c r="G220" s="21">
        <v>681.794</v>
      </c>
      <c r="H220" s="21">
        <v>279.808</v>
      </c>
    </row>
    <row r="221" spans="1:8" ht="11.25">
      <c r="A221" s="19"/>
      <c r="B221" s="2" t="s">
        <v>338</v>
      </c>
      <c r="C221" s="21">
        <v>996.236</v>
      </c>
      <c r="D221" s="21">
        <v>58.33</v>
      </c>
      <c r="E221" s="21">
        <v>236.368</v>
      </c>
      <c r="F221" s="21">
        <v>863.406</v>
      </c>
      <c r="G221" s="21">
        <v>46.647</v>
      </c>
      <c r="H221" s="21">
        <v>222.576</v>
      </c>
    </row>
    <row r="222" spans="1:8" ht="11.25">
      <c r="A222" s="19"/>
      <c r="B222" s="2" t="s">
        <v>357</v>
      </c>
      <c r="C222" s="21">
        <v>20.262</v>
      </c>
      <c r="D222" s="21">
        <v>0</v>
      </c>
      <c r="E222" s="21">
        <v>20.262</v>
      </c>
      <c r="F222" s="21">
        <v>20.135</v>
      </c>
      <c r="G222" s="21">
        <v>0</v>
      </c>
      <c r="H222" s="21">
        <v>20.135</v>
      </c>
    </row>
    <row r="223" spans="1:8" ht="11.25">
      <c r="A223" s="19"/>
      <c r="B223" s="2" t="s">
        <v>329</v>
      </c>
      <c r="C223" s="21">
        <v>454.257</v>
      </c>
      <c r="D223" s="21">
        <v>0</v>
      </c>
      <c r="E223" s="21">
        <v>19.648</v>
      </c>
      <c r="F223" s="21">
        <v>411.627</v>
      </c>
      <c r="G223" s="21">
        <v>0</v>
      </c>
      <c r="H223" s="21">
        <v>16.879</v>
      </c>
    </row>
    <row r="224" spans="1:8" ht="11.25">
      <c r="A224" s="19"/>
      <c r="B224" s="2" t="s">
        <v>343</v>
      </c>
      <c r="C224" s="21">
        <v>54.526</v>
      </c>
      <c r="D224" s="21">
        <v>1.524</v>
      </c>
      <c r="E224" s="21">
        <v>6.59</v>
      </c>
      <c r="F224" s="21">
        <v>74.473</v>
      </c>
      <c r="G224" s="21">
        <v>1.189</v>
      </c>
      <c r="H224" s="21">
        <v>13.64</v>
      </c>
    </row>
    <row r="225" spans="1:8" ht="11.25">
      <c r="A225" s="19"/>
      <c r="B225" s="2" t="s">
        <v>352</v>
      </c>
      <c r="C225" s="21">
        <v>42.367</v>
      </c>
      <c r="D225" s="21">
        <v>8.596</v>
      </c>
      <c r="E225" s="21">
        <v>10.438</v>
      </c>
      <c r="F225" s="21">
        <v>52.963</v>
      </c>
      <c r="G225" s="21">
        <v>10.75</v>
      </c>
      <c r="H225" s="21">
        <v>13.101</v>
      </c>
    </row>
    <row r="226" spans="1:8" ht="11.25">
      <c r="A226" s="19"/>
      <c r="B226" s="2" t="s">
        <v>351</v>
      </c>
      <c r="C226" s="21">
        <v>158.932</v>
      </c>
      <c r="D226" s="21">
        <v>55.31</v>
      </c>
      <c r="E226" s="21">
        <v>9.578</v>
      </c>
      <c r="F226" s="21">
        <v>198.965</v>
      </c>
      <c r="G226" s="21">
        <v>70.901</v>
      </c>
      <c r="H226" s="21">
        <v>12.186</v>
      </c>
    </row>
    <row r="227" spans="1:8" ht="11.25">
      <c r="A227" s="19"/>
      <c r="B227" s="2" t="s">
        <v>348</v>
      </c>
      <c r="C227" s="21">
        <v>0</v>
      </c>
      <c r="D227" s="21">
        <v>0</v>
      </c>
      <c r="E227" s="21">
        <v>11.052</v>
      </c>
      <c r="F227" s="21">
        <v>0</v>
      </c>
      <c r="G227" s="21">
        <v>0</v>
      </c>
      <c r="H227" s="21">
        <v>11.606</v>
      </c>
    </row>
    <row r="228" spans="1:8" ht="11.25">
      <c r="A228" s="19"/>
      <c r="B228" s="2" t="s">
        <v>453</v>
      </c>
      <c r="C228" s="21">
        <v>13.815</v>
      </c>
      <c r="D228" s="21">
        <v>3.07</v>
      </c>
      <c r="E228" s="21">
        <v>5.526</v>
      </c>
      <c r="F228" s="21">
        <v>12.595</v>
      </c>
      <c r="G228" s="21">
        <v>2.702</v>
      </c>
      <c r="H228" s="21">
        <v>5.416</v>
      </c>
    </row>
    <row r="229" spans="1:8" ht="11.25">
      <c r="A229" s="19"/>
      <c r="B229" s="2" t="s">
        <v>64</v>
      </c>
      <c r="C229" s="21">
        <v>107.686</v>
      </c>
      <c r="D229" s="21">
        <v>2.808</v>
      </c>
      <c r="E229" s="21">
        <v>1.483</v>
      </c>
      <c r="F229" s="21">
        <v>110.841</v>
      </c>
      <c r="G229" s="21">
        <v>2.083</v>
      </c>
      <c r="H229" s="21">
        <v>2.332</v>
      </c>
    </row>
    <row r="230" spans="1:8" ht="11.25">
      <c r="A230" s="19"/>
      <c r="B230" s="20"/>
      <c r="C230" s="24"/>
      <c r="D230" s="24"/>
      <c r="E230" s="24"/>
      <c r="F230" s="24"/>
      <c r="G230" s="24"/>
      <c r="H230" s="20"/>
    </row>
    <row r="231" spans="1:8" ht="11.25">
      <c r="A231" s="8" t="s">
        <v>224</v>
      </c>
      <c r="B231" s="9"/>
      <c r="C231" s="15">
        <f aca="true" t="shared" si="16" ref="C231:H231">SUM(C232:C242)</f>
        <v>192936.73099999997</v>
      </c>
      <c r="D231" s="15">
        <f t="shared" si="16"/>
        <v>41835.409</v>
      </c>
      <c r="E231" s="15">
        <f t="shared" si="16"/>
        <v>43398.093</v>
      </c>
      <c r="F231" s="15">
        <f t="shared" si="16"/>
        <v>524108.272</v>
      </c>
      <c r="G231" s="15">
        <f>SUM(G232:G242)-1</f>
        <v>107906.50600000001</v>
      </c>
      <c r="H231" s="15">
        <f t="shared" si="16"/>
        <v>125327.31599999999</v>
      </c>
    </row>
    <row r="232" spans="1:8" ht="11.25">
      <c r="A232" s="19"/>
      <c r="B232" s="2" t="s">
        <v>336</v>
      </c>
      <c r="C232" s="21">
        <v>49964.933</v>
      </c>
      <c r="D232" s="21">
        <v>8116.558</v>
      </c>
      <c r="E232" s="21">
        <v>10348.31</v>
      </c>
      <c r="F232" s="21">
        <v>114876.632</v>
      </c>
      <c r="G232" s="21">
        <v>18820.834</v>
      </c>
      <c r="H232" s="21">
        <v>25081.503</v>
      </c>
    </row>
    <row r="233" spans="1:8" ht="11.25">
      <c r="A233" s="19"/>
      <c r="B233" s="2" t="s">
        <v>328</v>
      </c>
      <c r="C233" s="21">
        <v>26388.743</v>
      </c>
      <c r="D233" s="21">
        <v>6640.812</v>
      </c>
      <c r="E233" s="21">
        <v>7073.979</v>
      </c>
      <c r="F233" s="21">
        <v>84702.785</v>
      </c>
      <c r="G233" s="21">
        <v>21101.27</v>
      </c>
      <c r="H233" s="21">
        <v>23568.245</v>
      </c>
    </row>
    <row r="234" spans="1:8" ht="11.25">
      <c r="A234" s="19"/>
      <c r="B234" s="2" t="s">
        <v>354</v>
      </c>
      <c r="C234" s="21">
        <v>11546.486</v>
      </c>
      <c r="D234" s="21">
        <v>1913.327</v>
      </c>
      <c r="E234" s="21">
        <v>2284.335</v>
      </c>
      <c r="F234" s="21">
        <v>34174.95</v>
      </c>
      <c r="G234" s="21">
        <v>5318.85</v>
      </c>
      <c r="H234" s="21">
        <v>7018.93</v>
      </c>
    </row>
    <row r="235" spans="1:8" ht="11.25">
      <c r="A235" s="19"/>
      <c r="B235" s="2" t="s">
        <v>345</v>
      </c>
      <c r="C235" s="21">
        <v>11805.121</v>
      </c>
      <c r="D235" s="21">
        <v>3771.388</v>
      </c>
      <c r="E235" s="21">
        <v>2314.377</v>
      </c>
      <c r="F235" s="21">
        <v>28838.662</v>
      </c>
      <c r="G235" s="21">
        <v>8134.46</v>
      </c>
      <c r="H235" s="21">
        <v>6917.879</v>
      </c>
    </row>
    <row r="236" spans="1:8" ht="11.25">
      <c r="A236" s="19"/>
      <c r="B236" s="2" t="s">
        <v>329</v>
      </c>
      <c r="C236" s="21">
        <v>9257.926</v>
      </c>
      <c r="D236" s="21">
        <v>2377.172</v>
      </c>
      <c r="E236" s="21">
        <v>1774.301</v>
      </c>
      <c r="F236" s="21">
        <v>29107.874</v>
      </c>
      <c r="G236" s="21">
        <v>5884.989</v>
      </c>
      <c r="H236" s="21">
        <v>6489.928</v>
      </c>
    </row>
    <row r="237" spans="1:8" ht="11.25">
      <c r="A237" s="19"/>
      <c r="B237" s="2" t="s">
        <v>355</v>
      </c>
      <c r="C237" s="21">
        <v>9837.241</v>
      </c>
      <c r="D237" s="21">
        <v>1673.326</v>
      </c>
      <c r="E237" s="21">
        <v>2001.591</v>
      </c>
      <c r="F237" s="21">
        <v>30212.978</v>
      </c>
      <c r="G237" s="21">
        <v>5044.954</v>
      </c>
      <c r="H237" s="21">
        <v>6382.488</v>
      </c>
    </row>
    <row r="238" spans="1:8" ht="11.25">
      <c r="A238" s="19"/>
      <c r="B238" s="2" t="s">
        <v>334</v>
      </c>
      <c r="C238" s="21">
        <v>8556.131</v>
      </c>
      <c r="D238" s="21">
        <v>1996.165</v>
      </c>
      <c r="E238" s="21">
        <v>2064.094</v>
      </c>
      <c r="F238" s="21">
        <v>22556.061</v>
      </c>
      <c r="G238" s="21">
        <v>5296.881</v>
      </c>
      <c r="H238" s="21">
        <v>6018.207</v>
      </c>
    </row>
    <row r="239" spans="1:8" ht="11.25">
      <c r="A239" s="19"/>
      <c r="B239" s="2" t="s">
        <v>331</v>
      </c>
      <c r="C239" s="21">
        <v>7078.489</v>
      </c>
      <c r="D239" s="21">
        <v>1665.366</v>
      </c>
      <c r="E239" s="21">
        <v>1962.281</v>
      </c>
      <c r="F239" s="21">
        <v>22386.61</v>
      </c>
      <c r="G239" s="21">
        <v>5240.554</v>
      </c>
      <c r="H239" s="21">
        <v>5956.963</v>
      </c>
    </row>
    <row r="240" spans="1:8" ht="11.25">
      <c r="A240" s="19"/>
      <c r="B240" s="2" t="s">
        <v>347</v>
      </c>
      <c r="C240" s="21">
        <v>5516.542</v>
      </c>
      <c r="D240" s="21">
        <v>1745.076</v>
      </c>
      <c r="E240" s="21">
        <v>1233.79</v>
      </c>
      <c r="F240" s="21">
        <v>14701.129</v>
      </c>
      <c r="G240" s="21">
        <v>4433.017</v>
      </c>
      <c r="H240" s="21">
        <v>3485.28</v>
      </c>
    </row>
    <row r="241" spans="1:8" ht="11.25">
      <c r="A241" s="19"/>
      <c r="B241" s="2" t="s">
        <v>379</v>
      </c>
      <c r="C241" s="21">
        <v>4031.548</v>
      </c>
      <c r="D241" s="21">
        <v>975.392</v>
      </c>
      <c r="E241" s="21">
        <v>1167.211</v>
      </c>
      <c r="F241" s="21">
        <v>11184.757</v>
      </c>
      <c r="G241" s="21">
        <v>2650.014</v>
      </c>
      <c r="H241" s="21">
        <v>3388.668</v>
      </c>
    </row>
    <row r="242" spans="1:8" ht="11.25">
      <c r="A242" s="19"/>
      <c r="B242" s="2" t="s">
        <v>64</v>
      </c>
      <c r="C242" s="21">
        <v>48953.571</v>
      </c>
      <c r="D242" s="21">
        <v>10960.827</v>
      </c>
      <c r="E242" s="21">
        <v>11173.824</v>
      </c>
      <c r="F242" s="21">
        <v>131365.834</v>
      </c>
      <c r="G242" s="21">
        <v>25981.683</v>
      </c>
      <c r="H242" s="21">
        <v>31019.225</v>
      </c>
    </row>
    <row r="243" spans="1:8" ht="11.25">
      <c r="A243" s="26" t="s">
        <v>372</v>
      </c>
      <c r="B243" s="27"/>
      <c r="C243" s="27"/>
      <c r="D243" s="27"/>
      <c r="E243" s="27"/>
      <c r="F243" s="27"/>
      <c r="G243" s="27"/>
      <c r="H243" s="28"/>
    </row>
    <row r="244" spans="1:8" ht="11.25" customHeight="1">
      <c r="A244" s="14"/>
      <c r="B244" s="14"/>
      <c r="C244" s="14"/>
      <c r="D244" s="14"/>
      <c r="E244" s="14"/>
      <c r="F244" s="14"/>
      <c r="G244" s="14"/>
      <c r="H244" s="14"/>
    </row>
    <row r="245" spans="1:8" ht="11.25">
      <c r="A245" s="180" t="s">
        <v>225</v>
      </c>
      <c r="B245" s="180"/>
      <c r="C245" s="180"/>
      <c r="D245" s="180"/>
      <c r="E245" s="180"/>
      <c r="F245" s="180"/>
      <c r="G245" s="180"/>
      <c r="H245" s="180"/>
    </row>
    <row r="246" spans="1:8" ht="11.25" customHeight="1">
      <c r="A246" s="3"/>
      <c r="B246" s="3"/>
      <c r="C246" s="3"/>
      <c r="D246" s="3"/>
      <c r="E246" s="3"/>
      <c r="F246" s="3"/>
      <c r="G246" s="3"/>
      <c r="H246" s="3"/>
    </row>
    <row r="247" spans="1:8" ht="11.25">
      <c r="A247" s="180" t="s">
        <v>226</v>
      </c>
      <c r="B247" s="180"/>
      <c r="C247" s="180"/>
      <c r="D247" s="180"/>
      <c r="E247" s="180"/>
      <c r="F247" s="180"/>
      <c r="G247" s="180"/>
      <c r="H247" s="180"/>
    </row>
    <row r="248" spans="1:8" ht="11.25" customHeight="1">
      <c r="A248" s="3"/>
      <c r="B248" s="3"/>
      <c r="C248" s="3"/>
      <c r="D248" s="3"/>
      <c r="E248" s="3"/>
      <c r="F248" s="3"/>
      <c r="G248" s="3"/>
      <c r="H248" s="3"/>
    </row>
    <row r="249" spans="1:8" ht="11.25">
      <c r="A249" s="43" t="s">
        <v>208</v>
      </c>
      <c r="B249" s="45" t="s">
        <v>209</v>
      </c>
      <c r="C249" s="34" t="s">
        <v>51</v>
      </c>
      <c r="D249" s="35"/>
      <c r="E249" s="36"/>
      <c r="F249" s="37" t="s">
        <v>154</v>
      </c>
      <c r="G249" s="37"/>
      <c r="H249" s="38"/>
    </row>
    <row r="250" spans="1:8" ht="11.25">
      <c r="A250" s="63"/>
      <c r="B250" s="60"/>
      <c r="C250" s="47">
        <v>2003</v>
      </c>
      <c r="D250" s="41" t="s">
        <v>424</v>
      </c>
      <c r="E250" s="41" t="s">
        <v>425</v>
      </c>
      <c r="F250" s="41">
        <v>2003</v>
      </c>
      <c r="G250" s="41" t="s">
        <v>424</v>
      </c>
      <c r="H250" s="41" t="s">
        <v>425</v>
      </c>
    </row>
    <row r="251" spans="1:8" ht="11.25">
      <c r="A251" s="19"/>
      <c r="B251" s="20"/>
      <c r="C251" s="13"/>
      <c r="D251" s="13"/>
      <c r="E251" s="13"/>
      <c r="F251" s="13"/>
      <c r="G251" s="13"/>
      <c r="H251" s="12"/>
    </row>
    <row r="252" spans="1:8" ht="11.25">
      <c r="A252" s="8" t="s">
        <v>227</v>
      </c>
      <c r="B252" s="9"/>
      <c r="C252" s="15">
        <f aca="true" t="shared" si="17" ref="C252:H252">SUM(C253:C256)</f>
        <v>1002968.819</v>
      </c>
      <c r="D252" s="15">
        <f t="shared" si="17"/>
        <v>339157.08499999996</v>
      </c>
      <c r="E252" s="15">
        <f t="shared" si="17"/>
        <v>374384.158</v>
      </c>
      <c r="F252" s="15">
        <f t="shared" si="17"/>
        <v>119202.76199999999</v>
      </c>
      <c r="G252" s="15">
        <f t="shared" si="17"/>
        <v>39183.873</v>
      </c>
      <c r="H252" s="15">
        <f t="shared" si="17"/>
        <v>53936.38500000001</v>
      </c>
    </row>
    <row r="253" spans="1:8" ht="11.25">
      <c r="A253" s="19"/>
      <c r="B253" s="2" t="s">
        <v>356</v>
      </c>
      <c r="C253" s="21">
        <v>962942.29</v>
      </c>
      <c r="D253" s="21">
        <v>336263.039</v>
      </c>
      <c r="E253" s="21">
        <v>361315.771</v>
      </c>
      <c r="F253" s="21">
        <v>114348.614</v>
      </c>
      <c r="G253" s="21">
        <v>38815.979</v>
      </c>
      <c r="H253" s="21">
        <v>51989.451</v>
      </c>
    </row>
    <row r="254" spans="1:8" ht="11.25">
      <c r="A254" s="19"/>
      <c r="B254" s="2" t="s">
        <v>344</v>
      </c>
      <c r="C254" s="21">
        <v>30513.048</v>
      </c>
      <c r="D254" s="21">
        <v>2893.996</v>
      </c>
      <c r="E254" s="21">
        <v>13062.605</v>
      </c>
      <c r="F254" s="21">
        <v>3647.18</v>
      </c>
      <c r="G254" s="21">
        <v>367.815</v>
      </c>
      <c r="H254" s="21">
        <v>1943.192</v>
      </c>
    </row>
    <row r="255" spans="1:8" ht="11.25">
      <c r="A255" s="19"/>
      <c r="B255" s="2" t="s">
        <v>338</v>
      </c>
      <c r="C255" s="21">
        <v>0</v>
      </c>
      <c r="D255" s="21">
        <v>0</v>
      </c>
      <c r="E255" s="21">
        <v>1.088</v>
      </c>
      <c r="F255" s="21">
        <v>0</v>
      </c>
      <c r="G255" s="21">
        <v>0</v>
      </c>
      <c r="H255" s="21">
        <v>2.603</v>
      </c>
    </row>
    <row r="256" spans="1:8" ht="11.25">
      <c r="A256" s="19"/>
      <c r="B256" s="2" t="s">
        <v>64</v>
      </c>
      <c r="C256" s="21">
        <v>9513.481</v>
      </c>
      <c r="D256" s="21">
        <v>0.05</v>
      </c>
      <c r="E256" s="21">
        <v>4.694</v>
      </c>
      <c r="F256" s="21">
        <v>1206.968</v>
      </c>
      <c r="G256" s="21">
        <v>0.079</v>
      </c>
      <c r="H256" s="21">
        <v>1.139</v>
      </c>
    </row>
    <row r="257" spans="1:8" ht="11.25">
      <c r="A257" s="19"/>
      <c r="B257" s="20"/>
      <c r="C257" s="24"/>
      <c r="D257" s="24"/>
      <c r="E257" s="24"/>
      <c r="F257" s="24"/>
      <c r="G257" s="24"/>
      <c r="H257" s="20"/>
    </row>
    <row r="258" spans="1:8" ht="11.25">
      <c r="A258" s="8" t="s">
        <v>228</v>
      </c>
      <c r="B258" s="9"/>
      <c r="C258" s="15">
        <f aca="true" t="shared" si="18" ref="C258:H258">SUM(C259:C261)</f>
        <v>83413.14799999999</v>
      </c>
      <c r="D258" s="15">
        <f t="shared" si="18"/>
        <v>25408.572</v>
      </c>
      <c r="E258" s="15">
        <f t="shared" si="18"/>
        <v>5868.942</v>
      </c>
      <c r="F258" s="15">
        <f t="shared" si="18"/>
        <v>17856.101</v>
      </c>
      <c r="G258" s="15">
        <f t="shared" si="18"/>
        <v>4985.514999999999</v>
      </c>
      <c r="H258" s="15">
        <f t="shared" si="18"/>
        <v>1290.6060000000002</v>
      </c>
    </row>
    <row r="259" spans="1:8" ht="11.25">
      <c r="A259" s="19"/>
      <c r="B259" s="2" t="s">
        <v>329</v>
      </c>
      <c r="C259" s="21">
        <v>83361.097</v>
      </c>
      <c r="D259" s="21">
        <v>25408.56</v>
      </c>
      <c r="E259" s="21">
        <v>5757.052</v>
      </c>
      <c r="F259" s="21">
        <v>17841.723</v>
      </c>
      <c r="G259" s="21">
        <v>4985.419</v>
      </c>
      <c r="H259" s="21">
        <v>1256.276</v>
      </c>
    </row>
    <row r="260" spans="1:8" ht="11.25">
      <c r="A260" s="19"/>
      <c r="B260" s="2" t="s">
        <v>356</v>
      </c>
      <c r="C260" s="21">
        <v>52.018</v>
      </c>
      <c r="D260" s="21">
        <v>0.003</v>
      </c>
      <c r="E260" s="21">
        <v>110</v>
      </c>
      <c r="F260" s="21">
        <v>14.009</v>
      </c>
      <c r="G260" s="21">
        <v>0.053</v>
      </c>
      <c r="H260" s="21">
        <v>29.15</v>
      </c>
    </row>
    <row r="261" spans="1:8" ht="11.25">
      <c r="A261" s="19"/>
      <c r="B261" s="2" t="s">
        <v>64</v>
      </c>
      <c r="C261" s="21">
        <v>0.033</v>
      </c>
      <c r="D261" s="21">
        <v>0.009</v>
      </c>
      <c r="E261" s="21">
        <v>1.89</v>
      </c>
      <c r="F261" s="21">
        <v>0.369</v>
      </c>
      <c r="G261" s="21">
        <v>0.043</v>
      </c>
      <c r="H261" s="21">
        <v>5.18</v>
      </c>
    </row>
    <row r="262" spans="1:8" ht="11.25">
      <c r="A262" s="19"/>
      <c r="B262" s="20"/>
      <c r="C262" s="21"/>
      <c r="D262" s="21"/>
      <c r="E262" s="21"/>
      <c r="F262" s="21"/>
      <c r="G262" s="21"/>
      <c r="H262" s="22"/>
    </row>
    <row r="263" spans="1:8" ht="11.25">
      <c r="A263" s="8" t="s">
        <v>229</v>
      </c>
      <c r="B263" s="9"/>
      <c r="C263" s="15">
        <f aca="true" t="shared" si="19" ref="C263:H263">SUM(C264:C267)</f>
        <v>401264.781</v>
      </c>
      <c r="D263" s="15">
        <f t="shared" si="19"/>
        <v>56506.601</v>
      </c>
      <c r="E263" s="15">
        <f t="shared" si="19"/>
        <v>44313.22</v>
      </c>
      <c r="F263" s="15">
        <f t="shared" si="19"/>
        <v>63587.58500000001</v>
      </c>
      <c r="G263" s="15">
        <f t="shared" si="19"/>
        <v>9020.595000000001</v>
      </c>
      <c r="H263" s="15">
        <f t="shared" si="19"/>
        <v>8150.92</v>
      </c>
    </row>
    <row r="264" spans="1:8" ht="11.25">
      <c r="A264" s="19"/>
      <c r="B264" s="2" t="s">
        <v>328</v>
      </c>
      <c r="C264" s="21">
        <v>252583.874</v>
      </c>
      <c r="D264" s="21">
        <v>0</v>
      </c>
      <c r="E264" s="21">
        <v>39681.66</v>
      </c>
      <c r="F264" s="21">
        <v>38853.32</v>
      </c>
      <c r="G264" s="21">
        <v>0</v>
      </c>
      <c r="H264" s="21">
        <v>7258.055</v>
      </c>
    </row>
    <row r="265" spans="1:8" ht="11.25">
      <c r="A265" s="19"/>
      <c r="B265" s="2" t="s">
        <v>356</v>
      </c>
      <c r="C265" s="21">
        <v>92255.841</v>
      </c>
      <c r="D265" s="21">
        <v>45814.991</v>
      </c>
      <c r="E265" s="21">
        <v>3537.06</v>
      </c>
      <c r="F265" s="21">
        <v>14956.253</v>
      </c>
      <c r="G265" s="21">
        <v>6984.149</v>
      </c>
      <c r="H265" s="21">
        <v>681.16</v>
      </c>
    </row>
    <row r="266" spans="1:8" ht="11.25">
      <c r="A266" s="19"/>
      <c r="B266" s="2" t="s">
        <v>353</v>
      </c>
      <c r="C266" s="21">
        <v>0</v>
      </c>
      <c r="D266" s="21">
        <v>0</v>
      </c>
      <c r="E266" s="21">
        <v>1094.5</v>
      </c>
      <c r="F266" s="21">
        <v>0</v>
      </c>
      <c r="G266" s="21">
        <v>0</v>
      </c>
      <c r="H266" s="21">
        <v>211.705</v>
      </c>
    </row>
    <row r="267" spans="1:8" ht="11.25">
      <c r="A267" s="19"/>
      <c r="B267" s="2" t="s">
        <v>64</v>
      </c>
      <c r="C267" s="21">
        <v>56425.066</v>
      </c>
      <c r="D267" s="21">
        <v>10691.61</v>
      </c>
      <c r="E267" s="21">
        <v>0</v>
      </c>
      <c r="F267" s="21">
        <v>9778.012</v>
      </c>
      <c r="G267" s="21">
        <v>2036.446</v>
      </c>
      <c r="H267" s="21">
        <v>0</v>
      </c>
    </row>
    <row r="268" spans="1:8" ht="11.25">
      <c r="A268" s="19"/>
      <c r="B268" s="20"/>
      <c r="C268" s="21"/>
      <c r="D268" s="21"/>
      <c r="E268" s="21"/>
      <c r="F268" s="21"/>
      <c r="G268" s="21"/>
      <c r="H268" s="22"/>
    </row>
    <row r="269" spans="1:8" ht="11.25">
      <c r="A269" s="8" t="s">
        <v>230</v>
      </c>
      <c r="B269" s="9"/>
      <c r="C269" s="15">
        <f aca="true" t="shared" si="20" ref="C269:H269">SUM(C270:C275)</f>
        <v>131386.37300000002</v>
      </c>
      <c r="D269" s="15">
        <f t="shared" si="20"/>
        <v>22939.767</v>
      </c>
      <c r="E269" s="15">
        <f t="shared" si="20"/>
        <v>31661.813000000002</v>
      </c>
      <c r="F269" s="15">
        <f t="shared" si="20"/>
        <v>30554.439</v>
      </c>
      <c r="G269" s="15">
        <f t="shared" si="20"/>
        <v>5254.581</v>
      </c>
      <c r="H269" s="15">
        <f t="shared" si="20"/>
        <v>7667.945</v>
      </c>
    </row>
    <row r="270" spans="1:8" ht="11.25">
      <c r="A270" s="19"/>
      <c r="B270" s="2" t="s">
        <v>454</v>
      </c>
      <c r="C270" s="21">
        <v>110852.668</v>
      </c>
      <c r="D270" s="21">
        <v>8952.825</v>
      </c>
      <c r="E270" s="21">
        <v>30143.826</v>
      </c>
      <c r="F270" s="21">
        <v>25060.039</v>
      </c>
      <c r="G270" s="21">
        <v>1776.059</v>
      </c>
      <c r="H270" s="21">
        <v>7248.062</v>
      </c>
    </row>
    <row r="271" spans="1:8" ht="11.25">
      <c r="A271" s="19"/>
      <c r="B271" s="2" t="s">
        <v>357</v>
      </c>
      <c r="C271" s="21">
        <v>5482.844</v>
      </c>
      <c r="D271" s="21">
        <v>3514.844</v>
      </c>
      <c r="E271" s="21">
        <v>1269</v>
      </c>
      <c r="F271" s="21">
        <v>1622.171</v>
      </c>
      <c r="G271" s="21">
        <v>953.925</v>
      </c>
      <c r="H271" s="21">
        <v>318.816</v>
      </c>
    </row>
    <row r="272" spans="1:8" ht="11.25">
      <c r="A272" s="19"/>
      <c r="B272" s="2" t="s">
        <v>356</v>
      </c>
      <c r="C272" s="21">
        <v>1797.38</v>
      </c>
      <c r="D272" s="21">
        <v>1039.8</v>
      </c>
      <c r="E272" s="21">
        <v>94.5</v>
      </c>
      <c r="F272" s="21">
        <v>528.069</v>
      </c>
      <c r="G272" s="21">
        <v>300.357</v>
      </c>
      <c r="H272" s="21">
        <v>36.152</v>
      </c>
    </row>
    <row r="273" spans="1:8" ht="11.25">
      <c r="A273" s="19"/>
      <c r="B273" s="2" t="s">
        <v>344</v>
      </c>
      <c r="C273" s="21">
        <v>4378.33</v>
      </c>
      <c r="D273" s="21">
        <v>2982.25</v>
      </c>
      <c r="E273" s="21">
        <v>24.5</v>
      </c>
      <c r="F273" s="21">
        <v>915.797</v>
      </c>
      <c r="G273" s="21">
        <v>608.657</v>
      </c>
      <c r="H273" s="21">
        <v>12.06</v>
      </c>
    </row>
    <row r="274" spans="1:8" ht="11.25">
      <c r="A274" s="19"/>
      <c r="B274" s="2" t="s">
        <v>64</v>
      </c>
      <c r="C274" s="21">
        <v>8875.151</v>
      </c>
      <c r="D274" s="21">
        <v>6450.048</v>
      </c>
      <c r="E274" s="21">
        <v>129.987</v>
      </c>
      <c r="F274" s="21">
        <v>2428.363</v>
      </c>
      <c r="G274" s="21">
        <v>1615.5829999999999</v>
      </c>
      <c r="H274" s="21">
        <v>52.855</v>
      </c>
    </row>
    <row r="275" spans="1:8" ht="11.25">
      <c r="A275" s="19"/>
      <c r="C275" s="21"/>
      <c r="D275" s="21"/>
      <c r="E275" s="21"/>
      <c r="F275" s="21"/>
      <c r="G275" s="21"/>
      <c r="H275" s="21"/>
    </row>
    <row r="276" spans="1:8" ht="11.25">
      <c r="A276" s="19"/>
      <c r="B276" s="20"/>
      <c r="C276" s="24"/>
      <c r="D276" s="24"/>
      <c r="E276" s="24"/>
      <c r="F276" s="24"/>
      <c r="G276" s="24"/>
      <c r="H276" s="20"/>
    </row>
    <row r="277" spans="1:8" ht="11.25">
      <c r="A277" s="8" t="s">
        <v>358</v>
      </c>
      <c r="B277" s="9"/>
      <c r="C277" s="15">
        <f aca="true" t="shared" si="21" ref="C277:H277">SUM(C278:C283)</f>
        <v>932.8649999999999</v>
      </c>
      <c r="D277" s="15">
        <f t="shared" si="21"/>
        <v>113.48700000000001</v>
      </c>
      <c r="E277" s="15">
        <f t="shared" si="21"/>
        <v>293.62399999999997</v>
      </c>
      <c r="F277" s="15">
        <f t="shared" si="21"/>
        <v>715.279</v>
      </c>
      <c r="G277" s="15">
        <f t="shared" si="21"/>
        <v>111.28</v>
      </c>
      <c r="H277" s="15">
        <f t="shared" si="21"/>
        <v>262.12300000000005</v>
      </c>
    </row>
    <row r="278" spans="1:8" ht="11.25">
      <c r="A278" s="19"/>
      <c r="B278" s="2" t="s">
        <v>356</v>
      </c>
      <c r="C278" s="21">
        <v>920.457</v>
      </c>
      <c r="D278" s="21">
        <v>105.962</v>
      </c>
      <c r="E278" s="21">
        <v>290.996</v>
      </c>
      <c r="F278" s="21">
        <v>670.915</v>
      </c>
      <c r="G278" s="21">
        <v>79.164</v>
      </c>
      <c r="H278" s="21">
        <v>254.852</v>
      </c>
    </row>
    <row r="279" spans="1:8" ht="11.25">
      <c r="A279" s="19"/>
      <c r="B279" s="2" t="s">
        <v>336</v>
      </c>
      <c r="C279" s="21">
        <v>4.472</v>
      </c>
      <c r="D279" s="21">
        <v>2.18</v>
      </c>
      <c r="E279" s="21">
        <v>0.953</v>
      </c>
      <c r="F279" s="21">
        <v>18.777</v>
      </c>
      <c r="G279" s="21">
        <v>11.454</v>
      </c>
      <c r="H279" s="21">
        <v>3.981</v>
      </c>
    </row>
    <row r="280" spans="1:8" ht="11.25">
      <c r="A280" s="19"/>
      <c r="B280" s="2" t="s">
        <v>328</v>
      </c>
      <c r="C280" s="21">
        <v>2.994</v>
      </c>
      <c r="D280" s="21">
        <v>0.785</v>
      </c>
      <c r="E280" s="21">
        <v>0.748</v>
      </c>
      <c r="F280" s="21">
        <v>5.736</v>
      </c>
      <c r="G280" s="21">
        <v>2.096</v>
      </c>
      <c r="H280" s="21">
        <v>2.314</v>
      </c>
    </row>
    <row r="281" spans="1:8" ht="11.25">
      <c r="A281" s="19"/>
      <c r="B281" s="2" t="s">
        <v>378</v>
      </c>
      <c r="C281" s="21">
        <v>0</v>
      </c>
      <c r="D281" s="21">
        <v>0</v>
      </c>
      <c r="E281" s="21">
        <v>0.927</v>
      </c>
      <c r="F281" s="21">
        <v>0</v>
      </c>
      <c r="G281" s="21">
        <v>0</v>
      </c>
      <c r="H281" s="21">
        <v>0.976</v>
      </c>
    </row>
    <row r="282" spans="1:8" ht="11.25">
      <c r="A282" s="19"/>
      <c r="B282" s="2" t="s">
        <v>344</v>
      </c>
      <c r="C282" s="21">
        <v>0.382</v>
      </c>
      <c r="D282" s="21">
        <v>0</v>
      </c>
      <c r="E282" s="21">
        <v>0</v>
      </c>
      <c r="F282" s="21">
        <v>1.285</v>
      </c>
      <c r="G282" s="21">
        <v>0</v>
      </c>
      <c r="H282" s="21">
        <v>0</v>
      </c>
    </row>
    <row r="283" spans="1:8" ht="11.25">
      <c r="A283" s="19"/>
      <c r="B283" s="2" t="s">
        <v>64</v>
      </c>
      <c r="C283" s="21">
        <v>4.56</v>
      </c>
      <c r="D283" s="21">
        <v>4.56</v>
      </c>
      <c r="E283" s="21">
        <v>0</v>
      </c>
      <c r="F283" s="21">
        <v>18.566</v>
      </c>
      <c r="G283" s="21">
        <v>18.566</v>
      </c>
      <c r="H283" s="21">
        <v>0</v>
      </c>
    </row>
    <row r="284" spans="1:8" ht="11.25">
      <c r="A284" s="19"/>
      <c r="C284" s="21"/>
      <c r="D284" s="21"/>
      <c r="E284" s="21"/>
      <c r="F284" s="21"/>
      <c r="G284" s="21"/>
      <c r="H284" s="21"/>
    </row>
    <row r="285" spans="1:8" ht="11.25">
      <c r="A285" s="8" t="s">
        <v>231</v>
      </c>
      <c r="B285" s="20"/>
      <c r="C285" s="15">
        <f aca="true" t="shared" si="22" ref="C285:H285">+C286</f>
        <v>41588.21</v>
      </c>
      <c r="D285" s="15">
        <f t="shared" si="22"/>
        <v>7392.52</v>
      </c>
      <c r="E285" s="15">
        <f t="shared" si="22"/>
        <v>3890</v>
      </c>
      <c r="F285" s="15">
        <f t="shared" si="22"/>
        <v>22354.472</v>
      </c>
      <c r="G285" s="15">
        <f t="shared" si="22"/>
        <v>3934.904</v>
      </c>
      <c r="H285" s="15">
        <f t="shared" si="22"/>
        <v>2551.974</v>
      </c>
    </row>
    <row r="286" spans="1:8" ht="11.25">
      <c r="A286" s="19"/>
      <c r="B286" s="2" t="s">
        <v>356</v>
      </c>
      <c r="C286" s="21">
        <v>41588.21</v>
      </c>
      <c r="D286" s="21">
        <v>7392.52</v>
      </c>
      <c r="E286" s="21">
        <v>3890</v>
      </c>
      <c r="F286" s="21">
        <v>22354.472</v>
      </c>
      <c r="G286" s="21">
        <v>3934.904</v>
      </c>
      <c r="H286" s="21">
        <v>2551.974</v>
      </c>
    </row>
    <row r="287" spans="1:8" ht="11.25">
      <c r="A287" s="19"/>
      <c r="B287" s="20"/>
      <c r="C287" s="21">
        <v>0</v>
      </c>
      <c r="D287" s="21">
        <v>0</v>
      </c>
      <c r="E287" s="21">
        <v>0</v>
      </c>
      <c r="F287" s="21">
        <v>0</v>
      </c>
      <c r="G287" s="21">
        <v>0</v>
      </c>
      <c r="H287" s="21">
        <v>0</v>
      </c>
    </row>
    <row r="288" spans="1:8" ht="11.25">
      <c r="A288" s="19"/>
      <c r="B288" s="20"/>
      <c r="C288" s="21"/>
      <c r="D288" s="21"/>
      <c r="E288" s="21"/>
      <c r="F288" s="21"/>
      <c r="G288" s="21"/>
      <c r="H288" s="21"/>
    </row>
    <row r="289" spans="1:8" ht="11.25">
      <c r="A289" s="8" t="s">
        <v>292</v>
      </c>
      <c r="B289" s="9"/>
      <c r="C289" s="15">
        <f aca="true" t="shared" si="23" ref="C289:H289">SUM(C290:C293)</f>
        <v>163253.789</v>
      </c>
      <c r="D289" s="15">
        <f t="shared" si="23"/>
        <v>40518.481</v>
      </c>
      <c r="E289" s="15">
        <f t="shared" si="23"/>
        <v>42546.326</v>
      </c>
      <c r="F289" s="15">
        <f t="shared" si="23"/>
        <v>104156.308</v>
      </c>
      <c r="G289" s="15">
        <f t="shared" si="23"/>
        <v>25435.988999999998</v>
      </c>
      <c r="H289" s="15">
        <f t="shared" si="23"/>
        <v>31630.157</v>
      </c>
    </row>
    <row r="290" spans="1:8" ht="11.25">
      <c r="A290" s="19"/>
      <c r="B290" s="20" t="s">
        <v>356</v>
      </c>
      <c r="C290" s="22">
        <v>160962.69</v>
      </c>
      <c r="D290" s="22">
        <v>40215.079</v>
      </c>
      <c r="E290" s="22">
        <v>42430.84</v>
      </c>
      <c r="F290" s="22">
        <v>102319.966</v>
      </c>
      <c r="G290" s="22">
        <v>25201.461</v>
      </c>
      <c r="H290" s="22">
        <v>31341.081</v>
      </c>
    </row>
    <row r="291" spans="1:8" ht="11.25">
      <c r="A291" s="19"/>
      <c r="B291" s="20" t="s">
        <v>335</v>
      </c>
      <c r="C291" s="22">
        <v>53.788</v>
      </c>
      <c r="D291" s="22">
        <v>10</v>
      </c>
      <c r="E291" s="22">
        <v>29.568</v>
      </c>
      <c r="F291" s="22">
        <v>148.422</v>
      </c>
      <c r="G291" s="22">
        <v>28.03</v>
      </c>
      <c r="H291" s="22">
        <v>88.55</v>
      </c>
    </row>
    <row r="292" spans="1:8" ht="11.25">
      <c r="A292" s="19"/>
      <c r="B292" s="20" t="s">
        <v>336</v>
      </c>
      <c r="C292" s="22">
        <v>84.243</v>
      </c>
      <c r="D292" s="22">
        <v>10.394</v>
      </c>
      <c r="E292" s="22">
        <v>28.08</v>
      </c>
      <c r="F292" s="22">
        <v>147.499</v>
      </c>
      <c r="G292" s="22">
        <v>16.48</v>
      </c>
      <c r="H292" s="22">
        <v>61.002</v>
      </c>
    </row>
    <row r="293" spans="1:8" ht="11.25">
      <c r="A293" s="19"/>
      <c r="B293" s="20" t="s">
        <v>64</v>
      </c>
      <c r="C293" s="22">
        <v>2153.068</v>
      </c>
      <c r="D293" s="22">
        <v>283.008</v>
      </c>
      <c r="E293" s="22">
        <v>57.838</v>
      </c>
      <c r="F293" s="22">
        <v>1540.421</v>
      </c>
      <c r="G293" s="22">
        <v>190.018</v>
      </c>
      <c r="H293" s="22">
        <v>139.524</v>
      </c>
    </row>
    <row r="294" spans="1:8" ht="11.25">
      <c r="A294" s="19"/>
      <c r="B294" s="20"/>
      <c r="C294" s="24"/>
      <c r="D294" s="24"/>
      <c r="E294" s="24"/>
      <c r="F294" s="24"/>
      <c r="G294" s="24"/>
      <c r="H294" s="20"/>
    </row>
    <row r="295" spans="1:8" ht="11.25">
      <c r="A295" s="8" t="s">
        <v>232</v>
      </c>
      <c r="B295" s="9"/>
      <c r="C295" s="15">
        <f aca="true" t="shared" si="24" ref="C295:H295">SUM(C296:C302)</f>
        <v>170516.292</v>
      </c>
      <c r="D295" s="15">
        <f t="shared" si="24"/>
        <v>73951.681</v>
      </c>
      <c r="E295" s="15">
        <f t="shared" si="24"/>
        <v>30777.885</v>
      </c>
      <c r="F295" s="15">
        <f t="shared" si="24"/>
        <v>46539.804000000004</v>
      </c>
      <c r="G295" s="15">
        <f t="shared" si="24"/>
        <v>23591.636000000002</v>
      </c>
      <c r="H295" s="15">
        <f t="shared" si="24"/>
        <v>6999.107999999999</v>
      </c>
    </row>
    <row r="296" spans="1:8" ht="11.25">
      <c r="A296" s="19"/>
      <c r="B296" s="2" t="s">
        <v>342</v>
      </c>
      <c r="C296" s="21">
        <v>59401.406</v>
      </c>
      <c r="D296" s="21">
        <v>16619</v>
      </c>
      <c r="E296" s="21">
        <v>16624.92</v>
      </c>
      <c r="F296" s="21">
        <v>14120.726</v>
      </c>
      <c r="G296" s="21">
        <v>4275.85</v>
      </c>
      <c r="H296" s="21">
        <v>3604.732</v>
      </c>
    </row>
    <row r="297" spans="1:8" ht="11.25">
      <c r="A297" s="19"/>
      <c r="B297" s="2" t="s">
        <v>356</v>
      </c>
      <c r="C297" s="21">
        <v>61900.696</v>
      </c>
      <c r="D297" s="21">
        <v>24151</v>
      </c>
      <c r="E297" s="21">
        <v>8315.775</v>
      </c>
      <c r="F297" s="21">
        <v>17119.165</v>
      </c>
      <c r="G297" s="21">
        <v>8240.182</v>
      </c>
      <c r="H297" s="21">
        <v>1960.986</v>
      </c>
    </row>
    <row r="298" spans="1:8" ht="11.25">
      <c r="A298" s="19"/>
      <c r="B298" s="2" t="s">
        <v>344</v>
      </c>
      <c r="C298" s="21">
        <v>28596.784</v>
      </c>
      <c r="D298" s="21">
        <v>15444.49</v>
      </c>
      <c r="E298" s="21">
        <v>5191.32</v>
      </c>
      <c r="F298" s="21">
        <v>8432.108</v>
      </c>
      <c r="G298" s="21">
        <v>4911.068</v>
      </c>
      <c r="H298" s="21">
        <v>1291.84</v>
      </c>
    </row>
    <row r="299" spans="1:8" ht="11.25">
      <c r="A299" s="19"/>
      <c r="B299" s="2" t="s">
        <v>343</v>
      </c>
      <c r="C299" s="21">
        <v>0</v>
      </c>
      <c r="D299" s="21">
        <v>0</v>
      </c>
      <c r="E299" s="21">
        <v>208</v>
      </c>
      <c r="F299" s="21">
        <v>0</v>
      </c>
      <c r="G299" s="21">
        <v>0</v>
      </c>
      <c r="H299" s="21">
        <v>41.885</v>
      </c>
    </row>
    <row r="300" spans="1:8" ht="11.25">
      <c r="A300" s="19"/>
      <c r="B300" s="2" t="s">
        <v>335</v>
      </c>
      <c r="C300" s="21">
        <v>6.4</v>
      </c>
      <c r="D300" s="21">
        <v>0</v>
      </c>
      <c r="E300" s="21">
        <v>3.8</v>
      </c>
      <c r="F300" s="21">
        <v>7.756</v>
      </c>
      <c r="G300" s="21">
        <v>0</v>
      </c>
      <c r="H300" s="21">
        <v>4.998</v>
      </c>
    </row>
    <row r="301" spans="1:8" ht="11.25">
      <c r="A301" s="19"/>
      <c r="B301" s="2" t="s">
        <v>345</v>
      </c>
      <c r="C301" s="21">
        <v>0.006</v>
      </c>
      <c r="D301" s="21">
        <v>0</v>
      </c>
      <c r="E301" s="21">
        <v>0.12</v>
      </c>
      <c r="F301" s="21">
        <v>0.111</v>
      </c>
      <c r="G301" s="21">
        <v>0</v>
      </c>
      <c r="H301" s="21">
        <v>2.021</v>
      </c>
    </row>
    <row r="302" spans="1:8" ht="11.25">
      <c r="A302" s="19"/>
      <c r="B302" s="2" t="s">
        <v>64</v>
      </c>
      <c r="C302" s="21">
        <v>20611</v>
      </c>
      <c r="D302" s="21">
        <v>17737.191</v>
      </c>
      <c r="E302" s="21">
        <v>433.95</v>
      </c>
      <c r="F302" s="21">
        <v>6859.938</v>
      </c>
      <c r="G302" s="21">
        <v>6164.536</v>
      </c>
      <c r="H302" s="21">
        <v>92.646</v>
      </c>
    </row>
    <row r="303" spans="1:8" ht="11.25">
      <c r="A303" s="55"/>
      <c r="B303" s="57"/>
      <c r="C303" s="25"/>
      <c r="D303" s="25"/>
      <c r="E303" s="25"/>
      <c r="F303" s="25"/>
      <c r="G303" s="25"/>
      <c r="H303" s="57"/>
    </row>
    <row r="304" spans="1:8" ht="11.25">
      <c r="A304" s="14"/>
      <c r="B304" s="14"/>
      <c r="C304" s="14"/>
      <c r="D304" s="14"/>
      <c r="E304" s="14"/>
      <c r="F304" s="14"/>
      <c r="G304" s="14"/>
      <c r="H304" s="14"/>
    </row>
    <row r="305" spans="1:8" ht="11.25">
      <c r="A305" s="180" t="s">
        <v>225</v>
      </c>
      <c r="B305" s="180"/>
      <c r="C305" s="180"/>
      <c r="D305" s="180"/>
      <c r="E305" s="180"/>
      <c r="F305" s="180"/>
      <c r="G305" s="180"/>
      <c r="H305" s="180"/>
    </row>
    <row r="306" spans="1:8" ht="11.25">
      <c r="A306" s="3"/>
      <c r="B306" s="3"/>
      <c r="C306" s="3"/>
      <c r="D306" s="3"/>
      <c r="E306" s="3"/>
      <c r="F306" s="3"/>
      <c r="G306" s="3"/>
      <c r="H306" s="3"/>
    </row>
    <row r="307" spans="1:8" ht="11.25">
      <c r="A307" s="180" t="s">
        <v>226</v>
      </c>
      <c r="B307" s="180"/>
      <c r="C307" s="180"/>
      <c r="D307" s="180"/>
      <c r="E307" s="180"/>
      <c r="F307" s="180"/>
      <c r="G307" s="180"/>
      <c r="H307" s="180"/>
    </row>
    <row r="308" spans="1:8" ht="11.25">
      <c r="A308" s="3"/>
      <c r="B308" s="3"/>
      <c r="C308" s="3"/>
      <c r="D308" s="3"/>
      <c r="E308" s="3"/>
      <c r="F308" s="3"/>
      <c r="G308" s="3"/>
      <c r="H308" s="3"/>
    </row>
    <row r="309" spans="1:8" ht="11.25">
      <c r="A309" s="43" t="s">
        <v>208</v>
      </c>
      <c r="B309" s="45" t="s">
        <v>209</v>
      </c>
      <c r="C309" s="34" t="s">
        <v>51</v>
      </c>
      <c r="D309" s="35"/>
      <c r="E309" s="36"/>
      <c r="F309" s="37" t="s">
        <v>154</v>
      </c>
      <c r="G309" s="37"/>
      <c r="H309" s="38"/>
    </row>
    <row r="310" spans="1:8" ht="11.25">
      <c r="A310" s="63"/>
      <c r="B310" s="60"/>
      <c r="C310" s="47">
        <v>2003</v>
      </c>
      <c r="D310" s="41" t="s">
        <v>424</v>
      </c>
      <c r="E310" s="41" t="s">
        <v>425</v>
      </c>
      <c r="F310" s="41">
        <v>2003</v>
      </c>
      <c r="G310" s="41" t="s">
        <v>424</v>
      </c>
      <c r="H310" s="41" t="s">
        <v>425</v>
      </c>
    </row>
    <row r="311" spans="1:8" ht="11.25">
      <c r="A311" s="8" t="s">
        <v>458</v>
      </c>
      <c r="B311" s="9"/>
      <c r="C311" s="15">
        <f>SUM(C312:C316)</f>
        <v>8784.91</v>
      </c>
      <c r="D311" s="15">
        <f>SUM(D312:D316)</f>
        <v>819.466</v>
      </c>
      <c r="E311" s="15">
        <f>SUM(E312:E316)</f>
        <v>547.227</v>
      </c>
      <c r="F311" s="15">
        <f>SUM(F312:F316)-1</f>
        <v>15239.504</v>
      </c>
      <c r="G311" s="15">
        <f>SUM(G312:G316)</f>
        <v>1239.367</v>
      </c>
      <c r="H311" s="15">
        <f>SUM(H312:H316)</f>
        <v>936.609</v>
      </c>
    </row>
    <row r="312" spans="1:8" ht="11.25">
      <c r="A312" s="19"/>
      <c r="B312" s="20" t="s">
        <v>356</v>
      </c>
      <c r="C312" s="22">
        <v>2415.163</v>
      </c>
      <c r="D312" s="22">
        <v>350.001</v>
      </c>
      <c r="E312" s="22">
        <v>270.479</v>
      </c>
      <c r="F312" s="22">
        <v>4344.501</v>
      </c>
      <c r="G312" s="22">
        <v>559.396</v>
      </c>
      <c r="H312" s="22">
        <v>491.82</v>
      </c>
    </row>
    <row r="313" spans="1:8" ht="11.25">
      <c r="A313" s="19"/>
      <c r="B313" s="20" t="s">
        <v>357</v>
      </c>
      <c r="C313" s="22">
        <v>3782.502</v>
      </c>
      <c r="D313" s="22">
        <v>433.5</v>
      </c>
      <c r="E313" s="22">
        <v>276.744</v>
      </c>
      <c r="F313" s="22">
        <v>6508.764</v>
      </c>
      <c r="G313" s="22">
        <v>637.47</v>
      </c>
      <c r="H313" s="22">
        <v>444.387</v>
      </c>
    </row>
    <row r="314" spans="1:8" ht="11.25">
      <c r="A314" s="19"/>
      <c r="B314" s="20" t="s">
        <v>328</v>
      </c>
      <c r="C314" s="22">
        <v>0.015</v>
      </c>
      <c r="D314" s="22">
        <v>0.015</v>
      </c>
      <c r="E314" s="22">
        <v>0.004</v>
      </c>
      <c r="F314" s="22">
        <v>0.08</v>
      </c>
      <c r="G314" s="22">
        <v>0.08</v>
      </c>
      <c r="H314" s="22">
        <v>0.402</v>
      </c>
    </row>
    <row r="315" spans="1:8" ht="11.25">
      <c r="A315" s="19"/>
      <c r="B315" s="20" t="s">
        <v>329</v>
      </c>
      <c r="C315" s="22">
        <v>1703.6</v>
      </c>
      <c r="D315" s="22">
        <v>0</v>
      </c>
      <c r="E315" s="22">
        <v>0</v>
      </c>
      <c r="F315" s="22">
        <v>2876.262</v>
      </c>
      <c r="G315" s="22">
        <v>0</v>
      </c>
      <c r="H315" s="22">
        <v>0</v>
      </c>
    </row>
    <row r="316" spans="1:8" ht="11.25">
      <c r="A316" s="19"/>
      <c r="B316" s="20" t="s">
        <v>64</v>
      </c>
      <c r="C316" s="22">
        <v>883.63</v>
      </c>
      <c r="D316" s="22">
        <v>35.95</v>
      </c>
      <c r="E316" s="22">
        <v>0</v>
      </c>
      <c r="F316" s="22">
        <v>1510.897</v>
      </c>
      <c r="G316" s="22">
        <v>42.421</v>
      </c>
      <c r="H316" s="22">
        <v>0</v>
      </c>
    </row>
    <row r="317" spans="1:8" ht="11.25">
      <c r="A317" s="19"/>
      <c r="B317" s="20"/>
      <c r="C317" s="22"/>
      <c r="D317" s="22"/>
      <c r="E317" s="22"/>
      <c r="F317" s="22"/>
      <c r="G317" s="22"/>
      <c r="H317" s="22"/>
    </row>
    <row r="318" spans="1:8" ht="11.25">
      <c r="A318" s="19"/>
      <c r="B318" s="20"/>
      <c r="C318" s="22"/>
      <c r="D318" s="22"/>
      <c r="E318" s="22"/>
      <c r="F318" s="22"/>
      <c r="G318" s="22"/>
      <c r="H318" s="22"/>
    </row>
    <row r="319" spans="1:8" ht="11.25">
      <c r="A319" s="19"/>
      <c r="B319" s="20"/>
      <c r="C319" s="22"/>
      <c r="D319" s="22"/>
      <c r="E319" s="22"/>
      <c r="F319" s="22"/>
      <c r="G319" s="22"/>
      <c r="H319" s="22"/>
    </row>
    <row r="320" spans="1:8" ht="11.25">
      <c r="A320" s="19"/>
      <c r="B320" s="20"/>
      <c r="C320" s="22"/>
      <c r="D320" s="22"/>
      <c r="E320" s="22"/>
      <c r="F320" s="22"/>
      <c r="G320" s="22"/>
      <c r="H320" s="22"/>
    </row>
    <row r="321" spans="1:8" ht="11.25">
      <c r="A321" s="19"/>
      <c r="B321" s="20"/>
      <c r="C321" s="22"/>
      <c r="D321" s="22"/>
      <c r="E321" s="22"/>
      <c r="F321" s="22"/>
      <c r="G321" s="22"/>
      <c r="H321" s="22"/>
    </row>
    <row r="322" spans="1:8" ht="11.25">
      <c r="A322" s="19"/>
      <c r="B322" s="20"/>
      <c r="C322" s="22"/>
      <c r="D322" s="22"/>
      <c r="E322" s="22"/>
      <c r="F322" s="22"/>
      <c r="G322" s="22"/>
      <c r="H322" s="22"/>
    </row>
    <row r="323" spans="1:8" ht="5.25" customHeight="1">
      <c r="A323" s="19"/>
      <c r="B323" s="20"/>
      <c r="C323" s="24"/>
      <c r="D323" s="24"/>
      <c r="E323" s="24"/>
      <c r="F323" s="24"/>
      <c r="G323" s="24"/>
      <c r="H323" s="20"/>
    </row>
    <row r="324" spans="1:8" ht="11.25">
      <c r="A324" s="8" t="s">
        <v>459</v>
      </c>
      <c r="B324" s="9"/>
      <c r="C324" s="15">
        <f aca="true" t="shared" si="25" ref="C324:H324">SUM(C325:C331)</f>
        <v>15638.572000000002</v>
      </c>
      <c r="D324" s="15">
        <f t="shared" si="25"/>
        <v>925.41</v>
      </c>
      <c r="E324" s="15">
        <f t="shared" si="25"/>
        <v>2496.215</v>
      </c>
      <c r="F324" s="15">
        <f t="shared" si="25"/>
        <v>28460.161</v>
      </c>
      <c r="G324" s="15">
        <f t="shared" si="25"/>
        <v>1462.071</v>
      </c>
      <c r="H324" s="15">
        <f t="shared" si="25"/>
        <v>4784.016999999999</v>
      </c>
    </row>
    <row r="325" spans="1:8" ht="11.25">
      <c r="A325" s="19"/>
      <c r="B325" s="20" t="s">
        <v>356</v>
      </c>
      <c r="C325" s="22">
        <v>8934.709</v>
      </c>
      <c r="D325" s="22">
        <v>627.76</v>
      </c>
      <c r="E325" s="22">
        <v>2209.135</v>
      </c>
      <c r="F325" s="22">
        <v>16614.665</v>
      </c>
      <c r="G325" s="22">
        <v>1001.102</v>
      </c>
      <c r="H325" s="22">
        <v>4287.138</v>
      </c>
    </row>
    <row r="326" spans="1:8" ht="11.25">
      <c r="A326" s="19"/>
      <c r="B326" s="20" t="s">
        <v>357</v>
      </c>
      <c r="C326" s="22">
        <v>3450.735</v>
      </c>
      <c r="D326" s="22">
        <v>112.5</v>
      </c>
      <c r="E326" s="22">
        <v>261.875</v>
      </c>
      <c r="F326" s="22">
        <v>6289.334</v>
      </c>
      <c r="G326" s="22">
        <v>184.162</v>
      </c>
      <c r="H326" s="22">
        <v>439.677</v>
      </c>
    </row>
    <row r="327" spans="1:8" ht="11.25">
      <c r="A327" s="19"/>
      <c r="B327" s="20" t="s">
        <v>377</v>
      </c>
      <c r="C327" s="22">
        <v>25.206</v>
      </c>
      <c r="D327" s="22">
        <v>18.9</v>
      </c>
      <c r="E327" s="22">
        <v>25.2</v>
      </c>
      <c r="F327" s="22">
        <v>39.789</v>
      </c>
      <c r="G327" s="22">
        <v>26.375</v>
      </c>
      <c r="H327" s="22">
        <v>57.119</v>
      </c>
    </row>
    <row r="328" spans="1:8" ht="11.25">
      <c r="A328" s="19"/>
      <c r="B328" s="20" t="s">
        <v>335</v>
      </c>
      <c r="C328" s="22">
        <v>0.004</v>
      </c>
      <c r="D328" s="22">
        <v>0</v>
      </c>
      <c r="E328" s="22">
        <v>0.005</v>
      </c>
      <c r="F328" s="22">
        <v>0.081</v>
      </c>
      <c r="G328" s="22">
        <v>0</v>
      </c>
      <c r="H328" s="22">
        <v>0.083</v>
      </c>
    </row>
    <row r="329" spans="1:8" ht="11.25">
      <c r="A329" s="19"/>
      <c r="B329" s="20" t="s">
        <v>344</v>
      </c>
      <c r="C329" s="22">
        <v>25.018</v>
      </c>
      <c r="D329" s="22">
        <v>0</v>
      </c>
      <c r="E329" s="22">
        <v>0</v>
      </c>
      <c r="F329" s="22">
        <v>48.455</v>
      </c>
      <c r="G329" s="22">
        <v>0</v>
      </c>
      <c r="H329" s="22">
        <v>0</v>
      </c>
    </row>
    <row r="330" spans="1:8" ht="11.25">
      <c r="A330" s="19"/>
      <c r="B330" s="20" t="s">
        <v>329</v>
      </c>
      <c r="C330" s="22">
        <v>48</v>
      </c>
      <c r="D330" s="22">
        <v>0</v>
      </c>
      <c r="E330" s="22">
        <v>0</v>
      </c>
      <c r="F330" s="22">
        <v>88.804</v>
      </c>
      <c r="G330" s="22">
        <v>0</v>
      </c>
      <c r="H330" s="22">
        <v>0</v>
      </c>
    </row>
    <row r="331" spans="1:8" ht="11.25">
      <c r="A331" s="19"/>
      <c r="B331" s="20" t="s">
        <v>64</v>
      </c>
      <c r="C331" s="22">
        <v>3154.9</v>
      </c>
      <c r="D331" s="22">
        <v>166.25</v>
      </c>
      <c r="E331" s="22">
        <v>0</v>
      </c>
      <c r="F331" s="22">
        <v>5379.033</v>
      </c>
      <c r="G331" s="22">
        <v>250.432</v>
      </c>
      <c r="H331" s="22">
        <v>0</v>
      </c>
    </row>
    <row r="332" spans="1:8" ht="11.25">
      <c r="A332" s="19"/>
      <c r="B332" s="20"/>
      <c r="C332" s="22"/>
      <c r="D332" s="20"/>
      <c r="E332" s="20"/>
      <c r="F332" s="22"/>
      <c r="G332" s="22"/>
      <c r="H332" s="20"/>
    </row>
    <row r="333" spans="1:8" ht="5.25" customHeight="1">
      <c r="A333" s="19"/>
      <c r="B333" s="20"/>
      <c r="C333" s="24"/>
      <c r="D333" s="24"/>
      <c r="E333" s="24"/>
      <c r="F333" s="24"/>
      <c r="G333" s="24"/>
      <c r="H333" s="20"/>
    </row>
    <row r="334" spans="1:8" ht="11.25">
      <c r="A334" s="8" t="s">
        <v>233</v>
      </c>
      <c r="B334" s="9"/>
      <c r="C334" s="15">
        <f aca="true" t="shared" si="26" ref="C334:H334">SUM(C335:C338)</f>
        <v>106606.587</v>
      </c>
      <c r="D334" s="15">
        <f t="shared" si="26"/>
        <v>22577.156000000003</v>
      </c>
      <c r="E334" s="15">
        <f t="shared" si="26"/>
        <v>23064.652000000002</v>
      </c>
      <c r="F334" s="15">
        <f t="shared" si="26"/>
        <v>196984.08999999997</v>
      </c>
      <c r="G334" s="15">
        <f t="shared" si="26"/>
        <v>38434.547</v>
      </c>
      <c r="H334" s="15">
        <f t="shared" si="26"/>
        <v>46897.332</v>
      </c>
    </row>
    <row r="335" spans="1:8" ht="11.25">
      <c r="A335" s="19"/>
      <c r="B335" s="20" t="s">
        <v>344</v>
      </c>
      <c r="C335" s="21">
        <v>77517.483</v>
      </c>
      <c r="D335" s="21">
        <v>15099.601</v>
      </c>
      <c r="E335" s="21">
        <v>21495.393</v>
      </c>
      <c r="F335" s="21">
        <v>145126.376</v>
      </c>
      <c r="G335" s="21">
        <v>25595.018</v>
      </c>
      <c r="H335" s="21">
        <v>42885.535</v>
      </c>
    </row>
    <row r="336" spans="1:8" ht="11.25">
      <c r="A336" s="19"/>
      <c r="B336" s="20" t="s">
        <v>357</v>
      </c>
      <c r="C336" s="21">
        <v>10434.288</v>
      </c>
      <c r="D336" s="21">
        <v>2956.348</v>
      </c>
      <c r="E336" s="21">
        <v>1569.259</v>
      </c>
      <c r="F336" s="21">
        <v>20549.27</v>
      </c>
      <c r="G336" s="21">
        <v>5320.659</v>
      </c>
      <c r="H336" s="21">
        <v>4011.797</v>
      </c>
    </row>
    <row r="337" spans="1:8" ht="11.25">
      <c r="A337" s="19"/>
      <c r="B337" s="20" t="s">
        <v>356</v>
      </c>
      <c r="C337" s="21">
        <v>18654.816</v>
      </c>
      <c r="D337" s="21">
        <v>4521.207</v>
      </c>
      <c r="E337" s="21">
        <v>0</v>
      </c>
      <c r="F337" s="21">
        <v>31308.444</v>
      </c>
      <c r="G337" s="21">
        <v>7518.87</v>
      </c>
      <c r="H337" s="21">
        <v>0</v>
      </c>
    </row>
    <row r="338" spans="1:8" ht="11.25">
      <c r="A338" s="19"/>
      <c r="B338" s="20" t="s">
        <v>64</v>
      </c>
      <c r="C338" s="21">
        <v>0</v>
      </c>
      <c r="D338" s="21">
        <v>0</v>
      </c>
      <c r="E338" s="21">
        <v>0</v>
      </c>
      <c r="F338" s="21">
        <v>0</v>
      </c>
      <c r="G338" s="21">
        <v>0</v>
      </c>
      <c r="H338" s="21">
        <v>0</v>
      </c>
    </row>
    <row r="339" spans="1:8" ht="11.25">
      <c r="A339" s="19"/>
      <c r="B339" s="20"/>
      <c r="C339" s="21"/>
      <c r="D339" s="21"/>
      <c r="E339" s="21"/>
      <c r="F339" s="21"/>
      <c r="G339" s="21"/>
      <c r="H339" s="21"/>
    </row>
    <row r="340" spans="1:8" ht="11.25">
      <c r="A340" s="19"/>
      <c r="B340" s="20"/>
      <c r="C340" s="21"/>
      <c r="D340" s="21"/>
      <c r="E340" s="21"/>
      <c r="F340" s="21"/>
      <c r="G340" s="21"/>
      <c r="H340" s="21"/>
    </row>
    <row r="341" spans="1:8" ht="5.25" customHeight="1">
      <c r="A341" s="19"/>
      <c r="B341" s="20"/>
      <c r="C341" s="24"/>
      <c r="D341" s="24"/>
      <c r="E341" s="24"/>
      <c r="F341" s="24"/>
      <c r="G341" s="24"/>
      <c r="H341" s="20"/>
    </row>
    <row r="342" spans="1:8" ht="11.25">
      <c r="A342" s="8" t="s">
        <v>234</v>
      </c>
      <c r="B342" s="9"/>
      <c r="C342" s="15">
        <f aca="true" t="shared" si="27" ref="C342:H342">SUM(C343:C345)</f>
        <v>16010.036</v>
      </c>
      <c r="D342" s="15">
        <f t="shared" si="27"/>
        <v>3671.28</v>
      </c>
      <c r="E342" s="15">
        <f t="shared" si="27"/>
        <v>4194.48</v>
      </c>
      <c r="F342" s="15">
        <f t="shared" si="27"/>
        <v>20172.213</v>
      </c>
      <c r="G342" s="15">
        <f t="shared" si="27"/>
        <v>4635.617</v>
      </c>
      <c r="H342" s="15">
        <f t="shared" si="27"/>
        <v>6065.406</v>
      </c>
    </row>
    <row r="343" spans="1:8" ht="11.25">
      <c r="A343" s="19"/>
      <c r="B343" s="20" t="s">
        <v>344</v>
      </c>
      <c r="C343" s="21">
        <v>15571.524</v>
      </c>
      <c r="D343" s="21">
        <v>3671.28</v>
      </c>
      <c r="E343" s="21">
        <v>4191.352</v>
      </c>
      <c r="F343" s="21">
        <v>19618.384</v>
      </c>
      <c r="G343" s="21">
        <v>4635.617</v>
      </c>
      <c r="H343" s="21">
        <v>6056.586</v>
      </c>
    </row>
    <row r="344" spans="1:8" ht="11.25">
      <c r="A344" s="19"/>
      <c r="B344" s="20" t="s">
        <v>357</v>
      </c>
      <c r="C344" s="21">
        <v>28.974</v>
      </c>
      <c r="D344" s="21">
        <v>0</v>
      </c>
      <c r="E344" s="21">
        <v>3.128</v>
      </c>
      <c r="F344" s="21">
        <v>61.684</v>
      </c>
      <c r="G344" s="21">
        <v>0</v>
      </c>
      <c r="H344" s="21">
        <v>8.82</v>
      </c>
    </row>
    <row r="345" spans="1:8" ht="11.25">
      <c r="A345" s="19"/>
      <c r="B345" s="20" t="s">
        <v>64</v>
      </c>
      <c r="C345" s="21">
        <v>409.538</v>
      </c>
      <c r="D345" s="21">
        <v>0</v>
      </c>
      <c r="E345" s="21">
        <v>0</v>
      </c>
      <c r="F345" s="21">
        <v>492.145</v>
      </c>
      <c r="G345" s="21">
        <v>0</v>
      </c>
      <c r="H345" s="21">
        <v>0</v>
      </c>
    </row>
    <row r="346" spans="1:8" ht="11.25">
      <c r="A346" s="19"/>
      <c r="B346" s="20"/>
      <c r="C346" s="21"/>
      <c r="D346" s="21"/>
      <c r="E346" s="21"/>
      <c r="F346" s="21"/>
      <c r="G346" s="21"/>
      <c r="H346" s="21"/>
    </row>
    <row r="347" spans="1:8" ht="11.25">
      <c r="A347" s="19"/>
      <c r="B347" s="20"/>
      <c r="C347" s="21"/>
      <c r="D347" s="21"/>
      <c r="E347" s="21"/>
      <c r="F347" s="21"/>
      <c r="G347" s="21"/>
      <c r="H347" s="21"/>
    </row>
    <row r="348" spans="1:8" ht="5.25" customHeight="1">
      <c r="A348" s="19"/>
      <c r="B348" s="20"/>
      <c r="C348" s="24"/>
      <c r="D348" s="24"/>
      <c r="E348" s="24"/>
      <c r="F348" s="24"/>
      <c r="G348" s="24"/>
      <c r="H348" s="20"/>
    </row>
    <row r="349" spans="1:8" ht="11.25">
      <c r="A349" s="8" t="s">
        <v>235</v>
      </c>
      <c r="B349" s="9"/>
      <c r="C349" s="15">
        <f aca="true" t="shared" si="28" ref="C349:H349">SUM(C350:C360)</f>
        <v>4128.090999999999</v>
      </c>
      <c r="D349" s="15">
        <f t="shared" si="28"/>
        <v>518.216</v>
      </c>
      <c r="E349" s="15">
        <f t="shared" si="28"/>
        <v>883.222</v>
      </c>
      <c r="F349" s="15">
        <f t="shared" si="28"/>
        <v>9642.548999999999</v>
      </c>
      <c r="G349" s="15">
        <f t="shared" si="28"/>
        <v>1185.587</v>
      </c>
      <c r="H349" s="15">
        <f t="shared" si="28"/>
        <v>2268.13</v>
      </c>
    </row>
    <row r="350" spans="1:8" ht="11.25">
      <c r="A350" s="19"/>
      <c r="B350" s="20" t="s">
        <v>356</v>
      </c>
      <c r="C350" s="21">
        <v>2164.903</v>
      </c>
      <c r="D350" s="21">
        <v>205.574</v>
      </c>
      <c r="E350" s="21">
        <v>377.904</v>
      </c>
      <c r="F350" s="21">
        <v>4465.727</v>
      </c>
      <c r="G350" s="21">
        <v>346.333</v>
      </c>
      <c r="H350" s="21">
        <v>836.21</v>
      </c>
    </row>
    <row r="351" spans="1:8" ht="11.25">
      <c r="A351" s="19"/>
      <c r="B351" s="20" t="s">
        <v>344</v>
      </c>
      <c r="C351" s="21">
        <v>660.706</v>
      </c>
      <c r="D351" s="21">
        <v>109.484</v>
      </c>
      <c r="E351" s="21">
        <v>234.564</v>
      </c>
      <c r="F351" s="21">
        <v>1422.976</v>
      </c>
      <c r="G351" s="21">
        <v>213.103</v>
      </c>
      <c r="H351" s="21">
        <v>533.152</v>
      </c>
    </row>
    <row r="352" spans="1:8" ht="11.25">
      <c r="A352" s="19"/>
      <c r="B352" s="20" t="s">
        <v>328</v>
      </c>
      <c r="C352" s="21">
        <v>437.27</v>
      </c>
      <c r="D352" s="21">
        <v>63.769</v>
      </c>
      <c r="E352" s="21">
        <v>140.864</v>
      </c>
      <c r="F352" s="21">
        <v>1156.717</v>
      </c>
      <c r="G352" s="21">
        <v>167.611</v>
      </c>
      <c r="H352" s="21">
        <v>429.987</v>
      </c>
    </row>
    <row r="353" spans="1:8" ht="11.25">
      <c r="A353" s="19"/>
      <c r="B353" s="20" t="s">
        <v>357</v>
      </c>
      <c r="C353" s="21">
        <v>202.328</v>
      </c>
      <c r="D353" s="21">
        <v>75.6</v>
      </c>
      <c r="E353" s="21">
        <v>76.606</v>
      </c>
      <c r="F353" s="21">
        <v>608.374</v>
      </c>
      <c r="G353" s="21">
        <v>163.414</v>
      </c>
      <c r="H353" s="21">
        <v>185.329</v>
      </c>
    </row>
    <row r="354" spans="1:8" ht="11.25">
      <c r="A354" s="19"/>
      <c r="B354" s="20" t="s">
        <v>339</v>
      </c>
      <c r="C354" s="21">
        <v>41.435</v>
      </c>
      <c r="D354" s="21">
        <v>13.785</v>
      </c>
      <c r="E354" s="21">
        <v>16.906</v>
      </c>
      <c r="F354" s="21">
        <v>283.379</v>
      </c>
      <c r="G354" s="21">
        <v>97.019</v>
      </c>
      <c r="H354" s="21">
        <v>119.998</v>
      </c>
    </row>
    <row r="355" spans="1:8" ht="11.25">
      <c r="A355" s="19"/>
      <c r="B355" s="20" t="s">
        <v>334</v>
      </c>
      <c r="C355" s="21">
        <v>57.837</v>
      </c>
      <c r="D355" s="21">
        <v>19.428</v>
      </c>
      <c r="E355" s="21">
        <v>17.072</v>
      </c>
      <c r="F355" s="21">
        <v>218.211</v>
      </c>
      <c r="G355" s="21">
        <v>76.483</v>
      </c>
      <c r="H355" s="21">
        <v>79.259</v>
      </c>
    </row>
    <row r="356" spans="1:8" ht="11.25">
      <c r="A356" s="19"/>
      <c r="B356" s="20" t="s">
        <v>350</v>
      </c>
      <c r="C356" s="21">
        <v>81.199</v>
      </c>
      <c r="D356" s="21">
        <v>14.876</v>
      </c>
      <c r="E356" s="21">
        <v>13.949</v>
      </c>
      <c r="F356" s="21">
        <v>261.593</v>
      </c>
      <c r="G356" s="21">
        <v>44.023</v>
      </c>
      <c r="H356" s="21">
        <v>46.388</v>
      </c>
    </row>
    <row r="357" spans="1:8" ht="11.25">
      <c r="A357" s="19"/>
      <c r="B357" s="20" t="s">
        <v>335</v>
      </c>
      <c r="C357" s="21">
        <v>5.98</v>
      </c>
      <c r="D357" s="21">
        <v>2.762</v>
      </c>
      <c r="E357" s="21">
        <v>2.528</v>
      </c>
      <c r="F357" s="21">
        <v>46.572</v>
      </c>
      <c r="G357" s="21">
        <v>18.755</v>
      </c>
      <c r="H357" s="21">
        <v>22.996</v>
      </c>
    </row>
    <row r="358" spans="1:8" ht="11.25">
      <c r="A358" s="19"/>
      <c r="B358" s="20" t="s">
        <v>333</v>
      </c>
      <c r="C358" s="21">
        <v>7.336</v>
      </c>
      <c r="D358" s="21">
        <v>2.931</v>
      </c>
      <c r="E358" s="21">
        <v>1.07</v>
      </c>
      <c r="F358" s="21">
        <v>65.103</v>
      </c>
      <c r="G358" s="21">
        <v>24.647</v>
      </c>
      <c r="H358" s="21">
        <v>12.038</v>
      </c>
    </row>
    <row r="359" spans="1:8" ht="11.25">
      <c r="A359" s="19"/>
      <c r="B359" s="20" t="s">
        <v>329</v>
      </c>
      <c r="C359" s="21">
        <v>0</v>
      </c>
      <c r="D359" s="21">
        <v>0</v>
      </c>
      <c r="E359" s="21">
        <v>0.903</v>
      </c>
      <c r="F359" s="21">
        <v>0</v>
      </c>
      <c r="G359" s="21">
        <v>0</v>
      </c>
      <c r="H359" s="21">
        <v>1.684</v>
      </c>
    </row>
    <row r="360" spans="1:8" ht="11.25">
      <c r="A360" s="19"/>
      <c r="B360" s="20" t="s">
        <v>64</v>
      </c>
      <c r="C360" s="21">
        <v>469.097</v>
      </c>
      <c r="D360" s="21">
        <v>10.007</v>
      </c>
      <c r="E360" s="21">
        <v>0.856</v>
      </c>
      <c r="F360" s="21">
        <v>1113.897</v>
      </c>
      <c r="G360" s="21">
        <v>34.199</v>
      </c>
      <c r="H360" s="21">
        <v>1.089</v>
      </c>
    </row>
    <row r="361" spans="1:8" ht="11.25">
      <c r="A361" s="11" t="s">
        <v>368</v>
      </c>
      <c r="B361" s="58"/>
      <c r="C361" s="58"/>
      <c r="D361" s="58"/>
      <c r="E361" s="58"/>
      <c r="F361" s="58"/>
      <c r="G361" s="58"/>
      <c r="H361" s="12"/>
    </row>
    <row r="362" spans="1:8" ht="11.25">
      <c r="A362" s="19" t="s">
        <v>302</v>
      </c>
      <c r="B362" s="14"/>
      <c r="C362" s="14"/>
      <c r="D362" s="14"/>
      <c r="E362" s="14"/>
      <c r="F362" s="14"/>
      <c r="G362" s="14"/>
      <c r="H362" s="20"/>
    </row>
    <row r="363" spans="1:8" ht="11.25">
      <c r="A363" s="19"/>
      <c r="B363" s="14" t="s">
        <v>303</v>
      </c>
      <c r="C363" s="14"/>
      <c r="D363" s="14"/>
      <c r="E363" s="14"/>
      <c r="F363" s="14"/>
      <c r="G363" s="14"/>
      <c r="H363" s="20"/>
    </row>
    <row r="364" spans="1:8" ht="11.25">
      <c r="A364" s="55" t="s">
        <v>304</v>
      </c>
      <c r="B364" s="56"/>
      <c r="C364" s="56"/>
      <c r="D364" s="56"/>
      <c r="E364" s="56"/>
      <c r="F364" s="56"/>
      <c r="G364" s="56"/>
      <c r="H364" s="57"/>
    </row>
    <row r="366" spans="1:8" ht="11.25">
      <c r="A366" s="180" t="s">
        <v>236</v>
      </c>
      <c r="B366" s="180"/>
      <c r="C366" s="180"/>
      <c r="D366" s="180"/>
      <c r="E366" s="180"/>
      <c r="F366" s="180"/>
      <c r="G366" s="180"/>
      <c r="H366" s="180"/>
    </row>
    <row r="367" spans="1:8" ht="11.25">
      <c r="A367" s="3"/>
      <c r="B367" s="3"/>
      <c r="C367" s="3"/>
      <c r="D367" s="3"/>
      <c r="E367" s="3"/>
      <c r="F367" s="3"/>
      <c r="G367" s="3"/>
      <c r="H367" s="3"/>
    </row>
    <row r="368" spans="1:8" ht="11.25">
      <c r="A368" s="180" t="s">
        <v>237</v>
      </c>
      <c r="B368" s="180"/>
      <c r="C368" s="180"/>
      <c r="D368" s="180"/>
      <c r="E368" s="180"/>
      <c r="F368" s="180"/>
      <c r="G368" s="180"/>
      <c r="H368" s="180"/>
    </row>
    <row r="369" spans="1:8" ht="11.25">
      <c r="A369" s="3"/>
      <c r="B369" s="3"/>
      <c r="C369" s="3"/>
      <c r="D369" s="3"/>
      <c r="E369" s="3"/>
      <c r="F369" s="3"/>
      <c r="G369" s="3"/>
      <c r="H369" s="3"/>
    </row>
    <row r="370" spans="1:8" ht="11.25">
      <c r="A370" s="43" t="s">
        <v>208</v>
      </c>
      <c r="B370" s="45" t="s">
        <v>209</v>
      </c>
      <c r="C370" s="34" t="s">
        <v>51</v>
      </c>
      <c r="D370" s="35"/>
      <c r="E370" s="36"/>
      <c r="F370" s="37" t="s">
        <v>154</v>
      </c>
      <c r="G370" s="37"/>
      <c r="H370" s="38"/>
    </row>
    <row r="371" spans="1:8" ht="11.25">
      <c r="A371" s="8"/>
      <c r="B371" s="9"/>
      <c r="C371" s="47">
        <v>2003</v>
      </c>
      <c r="D371" s="41" t="s">
        <v>424</v>
      </c>
      <c r="E371" s="41" t="s">
        <v>425</v>
      </c>
      <c r="F371" s="41">
        <v>2003</v>
      </c>
      <c r="G371" s="41" t="s">
        <v>424</v>
      </c>
      <c r="H371" s="41" t="s">
        <v>425</v>
      </c>
    </row>
    <row r="372" spans="1:8" ht="11.25">
      <c r="A372" s="11"/>
      <c r="B372" s="12"/>
      <c r="C372" s="13" t="s">
        <v>243</v>
      </c>
      <c r="D372" s="13"/>
      <c r="E372" s="13"/>
      <c r="F372" s="13"/>
      <c r="G372" s="13"/>
      <c r="H372" s="12"/>
    </row>
    <row r="373" spans="1:9" ht="11.25">
      <c r="A373" s="8" t="s">
        <v>238</v>
      </c>
      <c r="B373" s="9"/>
      <c r="C373" s="15">
        <f>SUM(C374:C381)</f>
        <v>480061.03400000004</v>
      </c>
      <c r="D373" s="15">
        <f>SUM(D374:D381)</f>
        <v>64086.94499999999</v>
      </c>
      <c r="E373" s="15">
        <f>SUM(E374:E381)</f>
        <v>81388.15100000001</v>
      </c>
      <c r="F373" s="15">
        <f>SUM(F374:F381)</f>
        <v>85295.361</v>
      </c>
      <c r="G373" s="15">
        <f>SUM(G374:G381)</f>
        <v>9355.152</v>
      </c>
      <c r="H373" s="15">
        <f>SUM(H374:H381)-1</f>
        <v>16607.500999999997</v>
      </c>
      <c r="I373" s="165"/>
    </row>
    <row r="374" spans="1:8" ht="11.25">
      <c r="A374" s="19"/>
      <c r="B374" s="20" t="s">
        <v>356</v>
      </c>
      <c r="C374" s="21">
        <v>149829.919</v>
      </c>
      <c r="D374" s="21">
        <v>24201.293</v>
      </c>
      <c r="E374" s="21">
        <v>39330.24</v>
      </c>
      <c r="F374" s="21">
        <v>27175.879</v>
      </c>
      <c r="G374" s="21">
        <v>3774.219</v>
      </c>
      <c r="H374" s="21">
        <v>8470.534</v>
      </c>
    </row>
    <row r="375" spans="1:8" ht="11.25">
      <c r="A375" s="19"/>
      <c r="B375" s="20" t="s">
        <v>348</v>
      </c>
      <c r="C375" s="21">
        <v>126137.025</v>
      </c>
      <c r="D375" s="21">
        <v>1839.631</v>
      </c>
      <c r="E375" s="21">
        <v>24345.474</v>
      </c>
      <c r="F375" s="21">
        <v>23890.468</v>
      </c>
      <c r="G375" s="21">
        <v>253.276</v>
      </c>
      <c r="H375" s="21">
        <v>4902.503</v>
      </c>
    </row>
    <row r="376" spans="1:8" ht="11.25">
      <c r="A376" s="19"/>
      <c r="B376" s="20" t="s">
        <v>337</v>
      </c>
      <c r="C376" s="21">
        <v>54537.35</v>
      </c>
      <c r="D376" s="21">
        <v>6954.72</v>
      </c>
      <c r="E376" s="21">
        <v>17360.24</v>
      </c>
      <c r="F376" s="21">
        <v>9128.24</v>
      </c>
      <c r="G376" s="21">
        <v>901</v>
      </c>
      <c r="H376" s="21">
        <v>3148.602</v>
      </c>
    </row>
    <row r="377" spans="1:8" ht="11.25">
      <c r="A377" s="19"/>
      <c r="B377" s="20" t="s">
        <v>328</v>
      </c>
      <c r="C377" s="21">
        <v>25233.374</v>
      </c>
      <c r="D377" s="21">
        <v>0</v>
      </c>
      <c r="E377" s="21">
        <v>150.107</v>
      </c>
      <c r="F377" s="21">
        <v>4606.298</v>
      </c>
      <c r="G377" s="21">
        <v>0</v>
      </c>
      <c r="H377" s="21">
        <v>27.374</v>
      </c>
    </row>
    <row r="378" spans="1:8" ht="11.25">
      <c r="A378" s="19"/>
      <c r="B378" s="20" t="s">
        <v>455</v>
      </c>
      <c r="C378" s="21">
        <v>95626.291</v>
      </c>
      <c r="D378" s="21">
        <v>31051.101</v>
      </c>
      <c r="E378" s="21">
        <v>150.13</v>
      </c>
      <c r="F378" s="21">
        <v>15463.988</v>
      </c>
      <c r="G378" s="21">
        <v>4404.257</v>
      </c>
      <c r="H378" s="21">
        <v>26.974</v>
      </c>
    </row>
    <row r="379" spans="1:8" ht="11.25">
      <c r="A379" s="19"/>
      <c r="B379" s="20" t="s">
        <v>379</v>
      </c>
      <c r="C379" s="21">
        <v>120</v>
      </c>
      <c r="D379" s="21">
        <v>40</v>
      </c>
      <c r="E379" s="21">
        <v>48</v>
      </c>
      <c r="F379" s="21">
        <v>64.2</v>
      </c>
      <c r="G379" s="21">
        <v>21.4</v>
      </c>
      <c r="H379" s="21">
        <v>25.68</v>
      </c>
    </row>
    <row r="380" spans="1:8" ht="11.25">
      <c r="A380" s="19"/>
      <c r="B380" s="20" t="s">
        <v>345</v>
      </c>
      <c r="C380" s="21">
        <v>4.412</v>
      </c>
      <c r="D380" s="21">
        <v>0.2</v>
      </c>
      <c r="E380" s="21">
        <v>3.312</v>
      </c>
      <c r="F380" s="21">
        <v>11.374</v>
      </c>
      <c r="G380" s="21">
        <v>1</v>
      </c>
      <c r="H380" s="21">
        <v>6.714</v>
      </c>
    </row>
    <row r="381" spans="1:8" ht="11.25">
      <c r="A381" s="19"/>
      <c r="B381" s="20" t="s">
        <v>64</v>
      </c>
      <c r="C381" s="21">
        <v>28572.663</v>
      </c>
      <c r="D381" s="21">
        <v>0</v>
      </c>
      <c r="E381" s="21">
        <v>0.648</v>
      </c>
      <c r="F381" s="21">
        <v>4954.914000000001</v>
      </c>
      <c r="G381" s="21">
        <v>0</v>
      </c>
      <c r="H381" s="21">
        <v>0.12</v>
      </c>
    </row>
    <row r="382" spans="1:8" ht="11.25">
      <c r="A382" s="19"/>
      <c r="B382" s="20"/>
      <c r="C382" s="21"/>
      <c r="D382" s="21"/>
      <c r="E382" s="21"/>
      <c r="F382" s="21"/>
      <c r="G382" s="21"/>
      <c r="H382" s="21"/>
    </row>
    <row r="383" spans="1:8" ht="11.25">
      <c r="A383" s="19"/>
      <c r="B383" s="20"/>
      <c r="C383" s="24"/>
      <c r="D383" s="24"/>
      <c r="E383" s="24"/>
      <c r="F383" s="24"/>
      <c r="G383" s="24"/>
      <c r="H383" s="20"/>
    </row>
    <row r="384" spans="1:8" ht="11.25">
      <c r="A384" s="8" t="s">
        <v>239</v>
      </c>
      <c r="B384" s="9"/>
      <c r="C384" s="15">
        <f aca="true" t="shared" si="29" ref="C384:H384">SUM(C385:C387)</f>
        <v>187115.511</v>
      </c>
      <c r="D384" s="15">
        <f t="shared" si="29"/>
        <v>39533.349</v>
      </c>
      <c r="E384" s="15">
        <f t="shared" si="29"/>
        <v>28080.942000000003</v>
      </c>
      <c r="F384" s="15">
        <f t="shared" si="29"/>
        <v>31360.55</v>
      </c>
      <c r="G384" s="15">
        <f t="shared" si="29"/>
        <v>5898.935</v>
      </c>
      <c r="H384" s="15">
        <f t="shared" si="29"/>
        <v>5115.157</v>
      </c>
    </row>
    <row r="385" spans="1:8" ht="11.25">
      <c r="A385" s="19"/>
      <c r="B385" s="20" t="s">
        <v>338</v>
      </c>
      <c r="C385" s="21">
        <v>161325.258</v>
      </c>
      <c r="D385" s="21">
        <v>39533.349</v>
      </c>
      <c r="E385" s="21">
        <v>17103.004</v>
      </c>
      <c r="F385" s="21">
        <v>26930.939</v>
      </c>
      <c r="G385" s="21">
        <v>5898.935</v>
      </c>
      <c r="H385" s="21">
        <v>2966.317</v>
      </c>
    </row>
    <row r="386" spans="1:8" ht="11.25">
      <c r="A386" s="19"/>
      <c r="B386" s="20" t="s">
        <v>456</v>
      </c>
      <c r="C386" s="21">
        <v>25790.253</v>
      </c>
      <c r="D386" s="21">
        <v>0</v>
      </c>
      <c r="E386" s="21">
        <v>10977.938</v>
      </c>
      <c r="F386" s="21">
        <v>4429.611</v>
      </c>
      <c r="G386" s="21">
        <v>0</v>
      </c>
      <c r="H386" s="21">
        <v>2148.84</v>
      </c>
    </row>
    <row r="387" spans="1:8" ht="11.25">
      <c r="A387" s="19"/>
      <c r="B387" s="20" t="s">
        <v>64</v>
      </c>
      <c r="C387" s="21">
        <v>0</v>
      </c>
      <c r="D387" s="21">
        <v>0</v>
      </c>
      <c r="E387" s="21">
        <v>0</v>
      </c>
      <c r="F387" s="21">
        <v>0</v>
      </c>
      <c r="G387" s="21">
        <v>0</v>
      </c>
      <c r="H387" s="21">
        <v>0</v>
      </c>
    </row>
    <row r="388" spans="1:8" ht="11.25">
      <c r="A388" s="19"/>
      <c r="B388" s="20"/>
      <c r="C388" s="21"/>
      <c r="D388" s="21"/>
      <c r="E388" s="21"/>
      <c r="F388" s="21"/>
      <c r="G388" s="21"/>
      <c r="H388" s="22"/>
    </row>
    <row r="389" spans="1:8" ht="11.25">
      <c r="A389" s="19"/>
      <c r="B389" s="20"/>
      <c r="C389" s="24"/>
      <c r="D389" s="24"/>
      <c r="E389" s="24"/>
      <c r="F389" s="24"/>
      <c r="G389" s="24"/>
      <c r="H389" s="20"/>
    </row>
    <row r="390" spans="1:8" ht="11.25">
      <c r="A390" s="8" t="s">
        <v>240</v>
      </c>
      <c r="B390" s="9"/>
      <c r="C390" s="15">
        <f aca="true" t="shared" si="30" ref="C390:H390">SUM(C391:C393)</f>
        <v>12113.846</v>
      </c>
      <c r="D390" s="15">
        <f t="shared" si="30"/>
        <v>7086.52</v>
      </c>
      <c r="E390" s="15">
        <f t="shared" si="30"/>
        <v>4581.56</v>
      </c>
      <c r="F390" s="15">
        <f t="shared" si="30"/>
        <v>2781.9039999999995</v>
      </c>
      <c r="G390" s="15">
        <f t="shared" si="30"/>
        <v>1500.254</v>
      </c>
      <c r="H390" s="15">
        <f t="shared" si="30"/>
        <v>1122.8319999999999</v>
      </c>
    </row>
    <row r="391" spans="1:8" ht="11.25">
      <c r="A391" s="19"/>
      <c r="B391" s="20" t="s">
        <v>339</v>
      </c>
      <c r="C391" s="21">
        <v>6619.4</v>
      </c>
      <c r="D391" s="21">
        <v>4900</v>
      </c>
      <c r="E391" s="21">
        <v>4558.04</v>
      </c>
      <c r="F391" s="21">
        <v>1491.062</v>
      </c>
      <c r="G391" s="21">
        <v>1057.812</v>
      </c>
      <c r="H391" s="21">
        <v>1112.84</v>
      </c>
    </row>
    <row r="392" spans="1:8" ht="11.25">
      <c r="A392" s="19"/>
      <c r="B392" s="20" t="s">
        <v>345</v>
      </c>
      <c r="C392" s="21">
        <v>183.246</v>
      </c>
      <c r="D392" s="21">
        <v>44.52</v>
      </c>
      <c r="E392" s="21">
        <v>23.52</v>
      </c>
      <c r="F392" s="21">
        <v>66.649</v>
      </c>
      <c r="G392" s="21">
        <v>15.434</v>
      </c>
      <c r="H392" s="21">
        <v>9.992</v>
      </c>
    </row>
    <row r="393" spans="1:8" ht="11.25">
      <c r="A393" s="19"/>
      <c r="B393" s="20" t="s">
        <v>64</v>
      </c>
      <c r="C393" s="21">
        <v>5311.2</v>
      </c>
      <c r="D393" s="21">
        <v>2142</v>
      </c>
      <c r="E393" s="21">
        <v>0</v>
      </c>
      <c r="F393" s="21">
        <v>1224.193</v>
      </c>
      <c r="G393" s="21">
        <v>427.008</v>
      </c>
      <c r="H393" s="21">
        <v>0</v>
      </c>
    </row>
    <row r="394" spans="1:8" ht="11.25">
      <c r="A394" s="19"/>
      <c r="B394" s="20"/>
      <c r="C394" s="21"/>
      <c r="D394" s="21"/>
      <c r="E394" s="21"/>
      <c r="F394" s="21"/>
      <c r="G394" s="21"/>
      <c r="H394" s="21"/>
    </row>
    <row r="395" spans="1:8" ht="11.25">
      <c r="A395" s="19"/>
      <c r="B395" s="20"/>
      <c r="C395" s="21"/>
      <c r="D395" s="21"/>
      <c r="E395" s="21"/>
      <c r="F395" s="21"/>
      <c r="G395" s="21"/>
      <c r="H395" s="22"/>
    </row>
    <row r="396" spans="1:8" ht="11.25">
      <c r="A396" s="19"/>
      <c r="B396" s="20"/>
      <c r="C396" s="24"/>
      <c r="D396" s="24"/>
      <c r="E396" s="24"/>
      <c r="F396" s="24"/>
      <c r="G396" s="24"/>
      <c r="H396" s="20"/>
    </row>
    <row r="397" spans="1:8" ht="11.25">
      <c r="A397" s="8" t="s">
        <v>241</v>
      </c>
      <c r="B397" s="9"/>
      <c r="C397" s="15">
        <f aca="true" t="shared" si="31" ref="C397:H397">SUM(C398:C401)</f>
        <v>68860.188</v>
      </c>
      <c r="D397" s="15">
        <f t="shared" si="31"/>
        <v>6710.436</v>
      </c>
      <c r="E397" s="15">
        <f t="shared" si="31"/>
        <v>16017.85</v>
      </c>
      <c r="F397" s="15">
        <f t="shared" si="31"/>
        <v>13978.118</v>
      </c>
      <c r="G397" s="15">
        <f t="shared" si="31"/>
        <v>1284.9679999999998</v>
      </c>
      <c r="H397" s="15">
        <f t="shared" si="31"/>
        <v>3853.533</v>
      </c>
    </row>
    <row r="398" spans="1:8" ht="11.25">
      <c r="A398" s="19"/>
      <c r="B398" s="20" t="s">
        <v>328</v>
      </c>
      <c r="C398" s="21">
        <v>61621.2</v>
      </c>
      <c r="D398" s="21">
        <v>6006.436</v>
      </c>
      <c r="E398" s="21">
        <v>15752.849</v>
      </c>
      <c r="F398" s="21">
        <v>12458.687</v>
      </c>
      <c r="G398" s="21">
        <v>1077.453</v>
      </c>
      <c r="H398" s="21">
        <v>3691.194</v>
      </c>
    </row>
    <row r="399" spans="1:8" ht="11.25">
      <c r="A399" s="19"/>
      <c r="B399" s="20" t="s">
        <v>338</v>
      </c>
      <c r="C399" s="21">
        <v>520</v>
      </c>
      <c r="D399" s="21">
        <v>120</v>
      </c>
      <c r="E399" s="21">
        <v>160</v>
      </c>
      <c r="F399" s="21">
        <v>304.68</v>
      </c>
      <c r="G399" s="21">
        <v>70.94</v>
      </c>
      <c r="H399" s="21">
        <v>94.6</v>
      </c>
    </row>
    <row r="400" spans="1:8" ht="11.25">
      <c r="A400" s="19"/>
      <c r="B400" s="20" t="s">
        <v>349</v>
      </c>
      <c r="C400" s="21">
        <v>147</v>
      </c>
      <c r="D400" s="21">
        <v>84</v>
      </c>
      <c r="E400" s="21">
        <v>105</v>
      </c>
      <c r="F400" s="21">
        <v>91.316</v>
      </c>
      <c r="G400" s="21">
        <v>51.369</v>
      </c>
      <c r="H400" s="21">
        <v>67.719</v>
      </c>
    </row>
    <row r="401" spans="1:8" ht="11.25">
      <c r="A401" s="19"/>
      <c r="B401" s="20" t="s">
        <v>64</v>
      </c>
      <c r="C401" s="21">
        <v>6571.988</v>
      </c>
      <c r="D401" s="21">
        <v>500</v>
      </c>
      <c r="E401" s="21">
        <v>0.001</v>
      </c>
      <c r="F401" s="21">
        <v>1123.435</v>
      </c>
      <c r="G401" s="21">
        <v>85.206</v>
      </c>
      <c r="H401" s="21">
        <v>0.02</v>
      </c>
    </row>
    <row r="402" spans="1:8" ht="11.25">
      <c r="A402" s="19"/>
      <c r="B402" s="20"/>
      <c r="C402" s="21"/>
      <c r="D402" s="21"/>
      <c r="E402" s="21"/>
      <c r="F402" s="21"/>
      <c r="G402" s="21"/>
      <c r="H402" s="22"/>
    </row>
    <row r="403" spans="1:8" ht="11.25">
      <c r="A403" s="19"/>
      <c r="B403" s="20"/>
      <c r="C403" s="24"/>
      <c r="D403" s="24"/>
      <c r="E403" s="24"/>
      <c r="F403" s="24"/>
      <c r="G403" s="24"/>
      <c r="H403" s="20"/>
    </row>
    <row r="404" spans="1:8" ht="11.25">
      <c r="A404" s="8" t="s">
        <v>242</v>
      </c>
      <c r="B404" s="9"/>
      <c r="C404" s="15">
        <f aca="true" t="shared" si="32" ref="C404:H404">SUM(C405:C408)</f>
        <v>86440.893</v>
      </c>
      <c r="D404" s="15">
        <f t="shared" si="32"/>
        <v>2490.84</v>
      </c>
      <c r="E404" s="15">
        <f t="shared" si="32"/>
        <v>23486.84</v>
      </c>
      <c r="F404" s="15">
        <f t="shared" si="32"/>
        <v>18403.855</v>
      </c>
      <c r="G404" s="15">
        <f t="shared" si="32"/>
        <v>707.59</v>
      </c>
      <c r="H404" s="15">
        <f t="shared" si="32"/>
        <v>5554.576</v>
      </c>
    </row>
    <row r="405" spans="1:8" ht="11.25">
      <c r="A405" s="19"/>
      <c r="B405" s="2" t="s">
        <v>328</v>
      </c>
      <c r="C405" s="21">
        <v>75168.165</v>
      </c>
      <c r="D405" s="21">
        <v>1203</v>
      </c>
      <c r="E405" s="21">
        <v>23056.751</v>
      </c>
      <c r="F405" s="21">
        <v>15493.905</v>
      </c>
      <c r="G405" s="21">
        <v>221.519</v>
      </c>
      <c r="H405" s="21">
        <v>5329.883</v>
      </c>
    </row>
    <row r="406" spans="1:8" ht="11.25">
      <c r="A406" s="19"/>
      <c r="B406" s="2" t="s">
        <v>349</v>
      </c>
      <c r="C406" s="21">
        <v>34.8</v>
      </c>
      <c r="D406" s="21">
        <v>10.8</v>
      </c>
      <c r="E406" s="21">
        <v>184</v>
      </c>
      <c r="F406" s="21">
        <v>18.666</v>
      </c>
      <c r="G406" s="21">
        <v>5.346</v>
      </c>
      <c r="H406" s="21">
        <v>94.001</v>
      </c>
    </row>
    <row r="407" spans="1:8" ht="11.25">
      <c r="A407" s="19"/>
      <c r="B407" s="2" t="s">
        <v>338</v>
      </c>
      <c r="C407" s="21">
        <v>2043.929</v>
      </c>
      <c r="D407" s="21">
        <v>655.04</v>
      </c>
      <c r="E407" s="21">
        <v>169.688</v>
      </c>
      <c r="F407" s="21">
        <v>1031.592</v>
      </c>
      <c r="G407" s="21">
        <v>337.725</v>
      </c>
      <c r="H407" s="21">
        <v>88.802</v>
      </c>
    </row>
    <row r="408" spans="1:8" ht="11.25">
      <c r="A408" s="19"/>
      <c r="B408" s="2" t="s">
        <v>64</v>
      </c>
      <c r="C408" s="21">
        <v>9193.999</v>
      </c>
      <c r="D408" s="21">
        <v>622</v>
      </c>
      <c r="E408" s="21">
        <v>76.401</v>
      </c>
      <c r="F408" s="21">
        <v>1859.692</v>
      </c>
      <c r="G408" s="21">
        <v>143</v>
      </c>
      <c r="H408" s="21">
        <v>41.89</v>
      </c>
    </row>
    <row r="409" spans="1:8" ht="11.25">
      <c r="A409" s="19"/>
      <c r="B409" s="20"/>
      <c r="C409" s="21"/>
      <c r="D409" s="21"/>
      <c r="E409" s="21"/>
      <c r="F409" s="21"/>
      <c r="G409" s="21"/>
      <c r="H409" s="22"/>
    </row>
    <row r="410" spans="1:8" ht="11.25">
      <c r="A410" s="19"/>
      <c r="B410" s="20"/>
      <c r="C410" s="24"/>
      <c r="D410" s="24"/>
      <c r="E410" s="24"/>
      <c r="F410" s="24"/>
      <c r="G410" s="24"/>
      <c r="H410" s="20"/>
    </row>
    <row r="411" spans="1:8" ht="11.25">
      <c r="A411" s="8" t="s">
        <v>290</v>
      </c>
      <c r="B411" s="9"/>
      <c r="C411" s="15">
        <f aca="true" t="shared" si="33" ref="C411:H411">SUM(C412:C419)</f>
        <v>1765</v>
      </c>
      <c r="D411" s="15">
        <f t="shared" si="33"/>
        <v>299</v>
      </c>
      <c r="E411" s="15">
        <f t="shared" si="33"/>
        <v>439</v>
      </c>
      <c r="F411" s="15">
        <f t="shared" si="33"/>
        <v>25868.641000000003</v>
      </c>
      <c r="G411" s="15">
        <f t="shared" si="33"/>
        <v>4425.588</v>
      </c>
      <c r="H411" s="15">
        <f t="shared" si="33"/>
        <v>7529.265</v>
      </c>
    </row>
    <row r="412" spans="1:8" ht="11.25">
      <c r="A412" s="19"/>
      <c r="B412" s="20" t="s">
        <v>344</v>
      </c>
      <c r="C412" s="24">
        <v>924</v>
      </c>
      <c r="D412" s="24">
        <v>96</v>
      </c>
      <c r="E412" s="24">
        <v>223</v>
      </c>
      <c r="F412" s="21">
        <v>13059.717</v>
      </c>
      <c r="G412" s="21">
        <v>1353.133</v>
      </c>
      <c r="H412" s="21">
        <v>3761.929</v>
      </c>
    </row>
    <row r="413" spans="1:8" ht="11.25">
      <c r="A413" s="19"/>
      <c r="B413" s="20" t="s">
        <v>333</v>
      </c>
      <c r="C413" s="24">
        <v>434</v>
      </c>
      <c r="D413" s="24">
        <v>148</v>
      </c>
      <c r="E413" s="24">
        <v>125</v>
      </c>
      <c r="F413" s="21">
        <v>7322.386</v>
      </c>
      <c r="G413" s="21">
        <v>2385.237</v>
      </c>
      <c r="H413" s="21">
        <v>2180.491</v>
      </c>
    </row>
    <row r="414" spans="1:8" ht="11.25">
      <c r="A414" s="19"/>
      <c r="B414" s="20" t="s">
        <v>328</v>
      </c>
      <c r="C414" s="24">
        <v>65</v>
      </c>
      <c r="D414" s="24">
        <v>5</v>
      </c>
      <c r="E414" s="24">
        <v>7</v>
      </c>
      <c r="F414" s="21">
        <v>1518.711</v>
      </c>
      <c r="G414" s="21">
        <v>71.308</v>
      </c>
      <c r="H414" s="21">
        <v>442.084</v>
      </c>
    </row>
    <row r="415" spans="1:8" ht="11.25">
      <c r="A415" s="19"/>
      <c r="B415" s="20" t="s">
        <v>338</v>
      </c>
      <c r="C415" s="24">
        <v>81</v>
      </c>
      <c r="D415" s="24">
        <v>18</v>
      </c>
      <c r="E415" s="24">
        <v>19</v>
      </c>
      <c r="F415" s="21">
        <v>929.732</v>
      </c>
      <c r="G415" s="21">
        <v>291.272</v>
      </c>
      <c r="H415" s="21">
        <v>325.778</v>
      </c>
    </row>
    <row r="416" spans="1:8" ht="11.25">
      <c r="A416" s="19"/>
      <c r="B416" s="20" t="s">
        <v>379</v>
      </c>
      <c r="C416" s="24">
        <v>1</v>
      </c>
      <c r="D416" s="24">
        <v>0</v>
      </c>
      <c r="E416" s="24">
        <v>1</v>
      </c>
      <c r="F416" s="21">
        <v>259</v>
      </c>
      <c r="G416" s="21">
        <v>0</v>
      </c>
      <c r="H416" s="21">
        <v>273.122</v>
      </c>
    </row>
    <row r="417" spans="1:8" ht="11.25">
      <c r="A417" s="19"/>
      <c r="B417" s="20" t="s">
        <v>345</v>
      </c>
      <c r="C417" s="24">
        <v>10</v>
      </c>
      <c r="D417" s="24">
        <v>3</v>
      </c>
      <c r="E417" s="24">
        <v>6</v>
      </c>
      <c r="F417" s="21">
        <v>121.612</v>
      </c>
      <c r="G417" s="21">
        <v>20.481</v>
      </c>
      <c r="H417" s="21">
        <v>133.803</v>
      </c>
    </row>
    <row r="418" spans="1:8" ht="11.25">
      <c r="A418" s="19"/>
      <c r="B418" s="20" t="s">
        <v>457</v>
      </c>
      <c r="C418" s="24">
        <v>66</v>
      </c>
      <c r="D418" s="24">
        <v>10</v>
      </c>
      <c r="E418" s="24">
        <v>12</v>
      </c>
      <c r="F418" s="21">
        <v>479.762</v>
      </c>
      <c r="G418" s="21">
        <v>63</v>
      </c>
      <c r="H418" s="21">
        <v>97.533</v>
      </c>
    </row>
    <row r="419" spans="1:8" ht="11.25">
      <c r="A419" s="19"/>
      <c r="B419" s="20" t="s">
        <v>64</v>
      </c>
      <c r="C419" s="24">
        <v>184</v>
      </c>
      <c r="D419" s="24">
        <v>19</v>
      </c>
      <c r="E419" s="24">
        <v>46</v>
      </c>
      <c r="F419" s="21">
        <v>2177.721</v>
      </c>
      <c r="G419" s="21">
        <v>241.157</v>
      </c>
      <c r="H419" s="21">
        <v>314.525</v>
      </c>
    </row>
    <row r="420" spans="1:8" ht="11.25">
      <c r="A420" s="19"/>
      <c r="B420" s="20"/>
      <c r="C420" s="24"/>
      <c r="D420" s="24"/>
      <c r="E420" s="24"/>
      <c r="F420" s="21"/>
      <c r="G420" s="21"/>
      <c r="H420" s="22"/>
    </row>
    <row r="421" spans="1:8" ht="11.25">
      <c r="A421" s="11" t="s">
        <v>368</v>
      </c>
      <c r="B421" s="58"/>
      <c r="C421" s="58"/>
      <c r="D421" s="58"/>
      <c r="E421" s="58"/>
      <c r="F421" s="58"/>
      <c r="G421" s="58"/>
      <c r="H421" s="12"/>
    </row>
    <row r="422" spans="1:8" ht="11.25">
      <c r="A422" s="55" t="s">
        <v>289</v>
      </c>
      <c r="B422" s="56"/>
      <c r="C422" s="56"/>
      <c r="D422" s="56"/>
      <c r="E422" s="56"/>
      <c r="F422" s="56"/>
      <c r="G422" s="56"/>
      <c r="H422" s="57"/>
    </row>
  </sheetData>
  <mergeCells count="6">
    <mergeCell ref="A245:H245"/>
    <mergeCell ref="A247:H247"/>
    <mergeCell ref="A366:H366"/>
    <mergeCell ref="A368:H368"/>
    <mergeCell ref="A305:H305"/>
    <mergeCell ref="A307:H307"/>
  </mergeCells>
  <printOptions horizontalCentered="1"/>
  <pageMargins left="0.7874015748031497" right="0.5905511811023623" top="0.7874015748031497" bottom="0.7874015748031497" header="0.3937007874015748" footer="0.3937007874015748"/>
  <pageSetup horizontalDpi="300" verticalDpi="300" orientation="portrait" scale="97" r:id="rId1"/>
  <headerFooter alignWithMargins="0">
    <oddHeader>&amp;RODEPA</oddHeader>
    <oddFooter>&amp;C&amp;P</oddFooter>
  </headerFooter>
  <rowBreaks count="6" manualBreakCount="6">
    <brk id="65" max="255" man="1"/>
    <brk id="123" max="7" man="1"/>
    <brk id="183" max="7" man="1"/>
    <brk id="243" max="7" man="1"/>
    <brk id="303" max="255" man="1"/>
    <brk id="3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 - Min. de Agricultura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Guerrero</dc:creator>
  <cp:keywords/>
  <dc:description/>
  <cp:lastModifiedBy>Sergio Edwards</cp:lastModifiedBy>
  <cp:lastPrinted>2004-05-13T13:23:01Z</cp:lastPrinted>
  <dcterms:created xsi:type="dcterms:W3CDTF">1999-03-05T21:50:02Z</dcterms:created>
  <dcterms:modified xsi:type="dcterms:W3CDTF">2004-05-18T10:26:55Z</dcterms:modified>
  <cp:category/>
  <cp:version/>
  <cp:contentType/>
  <cp:contentStatus/>
</cp:coreProperties>
</file>