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601" activeTab="0"/>
  </bookViews>
  <sheets>
    <sheet name="portada" sheetId="1" r:id="rId1"/>
    <sheet name="indice" sheetId="2" r:id="rId2"/>
    <sheet name="balanza" sheetId="3" r:id="rId3"/>
    <sheet name="balanza productos" sheetId="4" r:id="rId4"/>
    <sheet name="zona economica" sheetId="5" r:id="rId5"/>
    <sheet name="prin paises exp e imp" sheetId="6" r:id="rId6"/>
    <sheet name="prin prod exp e imp" sheetId="7" r:id="rId7"/>
    <sheet name="productos" sheetId="8" r:id="rId8"/>
  </sheets>
  <definedNames>
    <definedName name="_xlnm.Print_Area" localSheetId="2">'balanza'!$A$1:$E$40</definedName>
    <definedName name="_xlnm.Print_Area" localSheetId="3">'balanza productos'!$A$1:$E$76</definedName>
    <definedName name="_xlnm.Print_Area" localSheetId="5">'prin paises exp e imp'!$A$1:$F$102</definedName>
    <definedName name="_xlnm.Print_Area" localSheetId="7">'productos'!$A$1:$H$486</definedName>
    <definedName name="_xlnm.Print_Area" localSheetId="4">'zona economica'!$A$1:$D$83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<sst xmlns="http://schemas.openxmlformats.org/spreadsheetml/2006/main" count="839" uniqueCount="544">
  <si>
    <t>Otros</t>
  </si>
  <si>
    <t>Deshidratados</t>
  </si>
  <si>
    <t>Compotas</t>
  </si>
  <si>
    <t>Jugos</t>
  </si>
  <si>
    <t>Azúcar refinada</t>
  </si>
  <si>
    <t>ITEMS</t>
  </si>
  <si>
    <t>Var %</t>
  </si>
  <si>
    <t>Exportaciones</t>
  </si>
  <si>
    <t>Importaciones</t>
  </si>
  <si>
    <t>BALANZA DE PRODUCTOS SILVOAGROPECUARIOS POR CLASE Y SUBSECTOR *</t>
  </si>
  <si>
    <t xml:space="preserve">MILES US$ </t>
  </si>
  <si>
    <t>Clase / Subsector</t>
  </si>
  <si>
    <t xml:space="preserve">    Primarias</t>
  </si>
  <si>
    <t>Primarias</t>
  </si>
  <si>
    <t xml:space="preserve">           Agrícolas</t>
  </si>
  <si>
    <t>Industriales</t>
  </si>
  <si>
    <t xml:space="preserve">           Pecuarias</t>
  </si>
  <si>
    <t xml:space="preserve">           Forestales</t>
  </si>
  <si>
    <t xml:space="preserve">    Industriales</t>
  </si>
  <si>
    <t>Agrícolas</t>
  </si>
  <si>
    <t>Pecuarias</t>
  </si>
  <si>
    <t>Forestales</t>
  </si>
  <si>
    <t>Balanza de Productos</t>
  </si>
  <si>
    <t>Exportaciones Silvoagropecuarias</t>
  </si>
  <si>
    <t>Importaciones Silvoagropecuarias</t>
  </si>
  <si>
    <t>Balanza Silvoagropecuarias</t>
  </si>
  <si>
    <t xml:space="preserve">   Primario</t>
  </si>
  <si>
    <t xml:space="preserve">      Agrícola</t>
  </si>
  <si>
    <t xml:space="preserve">   Industrial</t>
  </si>
  <si>
    <t>Papel prensa (para periódico)</t>
  </si>
  <si>
    <t xml:space="preserve">      Pecuario                                          </t>
  </si>
  <si>
    <t xml:space="preserve">      Forestal                                          </t>
  </si>
  <si>
    <t>Estados Unidos</t>
  </si>
  <si>
    <t>Japón</t>
  </si>
  <si>
    <t>México</t>
  </si>
  <si>
    <t>Holanda</t>
  </si>
  <si>
    <t>Reino Unido</t>
  </si>
  <si>
    <t>China</t>
  </si>
  <si>
    <t>Italia</t>
  </si>
  <si>
    <t>Alemania</t>
  </si>
  <si>
    <t>España</t>
  </si>
  <si>
    <t>Francia</t>
  </si>
  <si>
    <t>Taiwán</t>
  </si>
  <si>
    <t>Canadá</t>
  </si>
  <si>
    <t>Colombia</t>
  </si>
  <si>
    <t>Perú</t>
  </si>
  <si>
    <t>Otros países</t>
  </si>
  <si>
    <t>TOTAL</t>
  </si>
  <si>
    <t>País</t>
  </si>
  <si>
    <t>EXPORTACION DE PRODUCTOS SILVOAGROPECUARIOS POR PAIS DE DESTINO*</t>
  </si>
  <si>
    <t>Los demás productos</t>
  </si>
  <si>
    <t>PRINCIPALES PRODUCTOS SILVOAGROPECUARIOS EXPORTADOS*</t>
  </si>
  <si>
    <t xml:space="preserve"> Producto</t>
  </si>
  <si>
    <t>Argentina</t>
  </si>
  <si>
    <t>Brasil</t>
  </si>
  <si>
    <t>Paraguay</t>
  </si>
  <si>
    <t>Bolivia</t>
  </si>
  <si>
    <t>Ecuador</t>
  </si>
  <si>
    <t>Uruguay</t>
  </si>
  <si>
    <t>MILES DE US$ CIF</t>
  </si>
  <si>
    <t>MILES DE US$ FOB</t>
  </si>
  <si>
    <t>Habas de soja, incluso quebrantadas</t>
  </si>
  <si>
    <t>SACH</t>
  </si>
  <si>
    <t>IMPORTACION DE PRODUCTOS SILVOAGROPECUARIOS POR PAIS DE ORIGEN</t>
  </si>
  <si>
    <t xml:space="preserve">Fuente : ODEPA con información del Servicio Nacional de Aduanas.
</t>
  </si>
  <si>
    <t>PRINCIPALES PRODUCTOS SILVOAGROPECUARIOS IMPORTADOS</t>
  </si>
  <si>
    <t>CUADRO N°  2</t>
  </si>
  <si>
    <t>CUADRO N°  4</t>
  </si>
  <si>
    <t>CUADRO N° 7</t>
  </si>
  <si>
    <t>CUADRO N° 6</t>
  </si>
  <si>
    <t>MILES US$</t>
  </si>
  <si>
    <t>EXPORTACIONES</t>
  </si>
  <si>
    <t>Saldo</t>
  </si>
  <si>
    <t>IMPORTACIONES</t>
  </si>
  <si>
    <t>SALDO SILVOAGROPECUARIO</t>
  </si>
  <si>
    <t xml:space="preserve">        Agrícolas</t>
  </si>
  <si>
    <t xml:space="preserve">        Pecuarias</t>
  </si>
  <si>
    <t xml:space="preserve">        Forestales</t>
  </si>
  <si>
    <t>CHILE : BALANZA DE PRODUCTOS SILVOAGROPECUARIOS *</t>
  </si>
  <si>
    <t>BALANZA  DE PRODUCTOS SILVOAGROPECUARIOS POR ZONA ECONOMICA *</t>
  </si>
  <si>
    <t>MILES DE US$</t>
  </si>
  <si>
    <t>Zona Económica</t>
  </si>
  <si>
    <t>APEC  (Excluido NAFTA)</t>
  </si>
  <si>
    <t>MERCOSUR</t>
  </si>
  <si>
    <t>NAFTA</t>
  </si>
  <si>
    <t xml:space="preserve">OTRAS </t>
  </si>
  <si>
    <t>TOTAL SILVOAGROPECUARIO</t>
  </si>
  <si>
    <t>Total Importaciones</t>
  </si>
  <si>
    <t>Balanza Total</t>
  </si>
  <si>
    <t>APEC(Excluido Nafta)</t>
  </si>
  <si>
    <t>UE</t>
  </si>
  <si>
    <t>OTRAS</t>
  </si>
  <si>
    <t>CUADRO N°  1</t>
  </si>
  <si>
    <t>CUADRO N°  3</t>
  </si>
  <si>
    <t>CONTENIDO</t>
  </si>
  <si>
    <t>Cuadro</t>
  </si>
  <si>
    <t>Descripción</t>
  </si>
  <si>
    <t>Página</t>
  </si>
  <si>
    <t xml:space="preserve">  Nº 1</t>
  </si>
  <si>
    <t>BALANZA DE PRODUCTOS SILVOAGROPECUARIOS</t>
  </si>
  <si>
    <t xml:space="preserve">  Nº 2</t>
  </si>
  <si>
    <t>BALANZA DE PRODUCTOS SILVOAGROPECUARIOS POR CLASE Y SUBSECTOR</t>
  </si>
  <si>
    <t xml:space="preserve">  Nº 3</t>
  </si>
  <si>
    <t>BALANZA DE PRODUCTOS SILVOAGROPECUARIOS POR ZONA ECONOMICA</t>
  </si>
  <si>
    <t xml:space="preserve">  Nº 4</t>
  </si>
  <si>
    <t>EXPORTACION DE PRODUCTOS SILVOAGROPECUARIOS POR PAIS DE DESTINO</t>
  </si>
  <si>
    <t xml:space="preserve">  Nº 5</t>
  </si>
  <si>
    <t>PRINCIPALES PRODUCTOS SILVOAGROPECUARIOS EXPORTADOS</t>
  </si>
  <si>
    <t xml:space="preserve">  Nº 6</t>
  </si>
  <si>
    <t xml:space="preserve">  Nº 7</t>
  </si>
  <si>
    <t>EXPORTACIONES DE PRODUCTOS SILVOAGROPECUARIOS POR ZONA ECONOMICA</t>
  </si>
  <si>
    <t>IMPORTACIONES DE PRODUCTOS SILVOAGROPECUARIOS POR ZONA ECONOMICA</t>
  </si>
  <si>
    <t>Ministerio de Agricultura, República de Chile</t>
  </si>
  <si>
    <t>Director y Representante Legal</t>
  </si>
  <si>
    <t>www.odepa.gob.cl</t>
  </si>
  <si>
    <t>Santiago de Chile</t>
  </si>
  <si>
    <t xml:space="preserve">  Nº 8</t>
  </si>
  <si>
    <t xml:space="preserve">  Nº 9</t>
  </si>
  <si>
    <t>CUADRO N°  5</t>
  </si>
  <si>
    <t>Gráfico</t>
  </si>
  <si>
    <t xml:space="preserve"> Fuente : ODEPA con información del Servicio Nacional de Aduanas   
* Cifras sujetas a revisión por informes de variación de valor (IVV).
</t>
  </si>
  <si>
    <t xml:space="preserve">Fuente : ODEPA con información del Servicio Nacional de Aduanas.  
* Cifras sujetas a revisión por informes de variación de valor (IVV).
</t>
  </si>
  <si>
    <t xml:space="preserve">Fuente : ODEPA con información del Servicio Nacional de Aduanas.  
Cifras sujetas a revisión por informes de variación de valor (IVV).
</t>
  </si>
  <si>
    <t xml:space="preserve"> Fuente : ODEPA con información del Servicio Nacional de Aduanas   
Cifras sujetas a revisión por informes de variación de valor (IVV).
</t>
  </si>
  <si>
    <t>Pisco</t>
  </si>
  <si>
    <t>Lana sucia y lavada</t>
  </si>
  <si>
    <t>Otros pecuarios</t>
  </si>
  <si>
    <t>Lácteos</t>
  </si>
  <si>
    <t>Leche líquida</t>
  </si>
  <si>
    <t>Leche en polvo descremada</t>
  </si>
  <si>
    <t>Leche en polvo entera</t>
  </si>
  <si>
    <t>Yogur</t>
  </si>
  <si>
    <t>Quesos</t>
  </si>
  <si>
    <t>Dulce de leche (manjar)</t>
  </si>
  <si>
    <t>Carnes y subproductos</t>
  </si>
  <si>
    <t>Carne bovina</t>
  </si>
  <si>
    <t>Carne ovina</t>
  </si>
  <si>
    <t>Carne porcina</t>
  </si>
  <si>
    <t>Otros productos pecuarios</t>
  </si>
  <si>
    <t xml:space="preserve">  Nº 10</t>
  </si>
  <si>
    <t>Maderas en plaquitas</t>
  </si>
  <si>
    <t>Otros forestales</t>
  </si>
  <si>
    <t>Maderas elaboradas</t>
  </si>
  <si>
    <t>Maíz consumo</t>
  </si>
  <si>
    <t>Cebada</t>
  </si>
  <si>
    <t>Arroz descascarillado</t>
  </si>
  <si>
    <t>Arroz partido</t>
  </si>
  <si>
    <t>Harina de trigo</t>
  </si>
  <si>
    <t>Mezclas de aceites</t>
  </si>
  <si>
    <t xml:space="preserve">  Nº 11</t>
  </si>
  <si>
    <t xml:space="preserve">  Nº 12</t>
  </si>
  <si>
    <t>Total Exportaciones</t>
  </si>
  <si>
    <t>No coníferas</t>
  </si>
  <si>
    <t>Maderas en bruto (Metros cúbicos)</t>
  </si>
  <si>
    <t>Celulosa cruda conífera</t>
  </si>
  <si>
    <t>Celulosa cruda no conífera</t>
  </si>
  <si>
    <t>Código</t>
  </si>
  <si>
    <t>UE ( 25 )</t>
  </si>
  <si>
    <t>Café sin tostar, sin descafeinar</t>
  </si>
  <si>
    <t xml:space="preserve">Exportaciones Agricola                                          </t>
  </si>
  <si>
    <t xml:space="preserve">Exportaciones Pecuario                                          </t>
  </si>
  <si>
    <t xml:space="preserve">Exportaciones Forestal                                          </t>
  </si>
  <si>
    <t xml:space="preserve">Importaciones Agricola                                          </t>
  </si>
  <si>
    <t xml:space="preserve">Importaciones Pecuario                                          </t>
  </si>
  <si>
    <t xml:space="preserve">Importaciones Forestal                                          </t>
  </si>
  <si>
    <t xml:space="preserve">Balanza Agricola  </t>
  </si>
  <si>
    <t xml:space="preserve">Balanza Pecuario  </t>
  </si>
  <si>
    <t xml:space="preserve">Balanza Forestal  </t>
  </si>
  <si>
    <t>Manzanas</t>
  </si>
  <si>
    <t>Kiwis</t>
  </si>
  <si>
    <t>Melocotones (duraznos)</t>
  </si>
  <si>
    <t>Frambuesas, moras y morasframbuesas</t>
  </si>
  <si>
    <t>Cerezas</t>
  </si>
  <si>
    <t>Nueces de nogal sin cáscara</t>
  </si>
  <si>
    <t>Nueces de nogal con cáscara</t>
  </si>
  <si>
    <t>Peras</t>
  </si>
  <si>
    <t>Nectarines</t>
  </si>
  <si>
    <t>Aguacates (paltas)</t>
  </si>
  <si>
    <t>Naranjas</t>
  </si>
  <si>
    <t>2005</t>
  </si>
  <si>
    <t xml:space="preserve"> 2006/05</t>
  </si>
  <si>
    <t>2006</t>
  </si>
  <si>
    <t>Var % 06/05</t>
  </si>
  <si>
    <t>% Participación 2006</t>
  </si>
  <si>
    <t>Los demás trigos y morcajo ( tranquillón)</t>
  </si>
  <si>
    <t>Vino con denominación de origen</t>
  </si>
  <si>
    <t>Arándanos</t>
  </si>
  <si>
    <t>Los demás vinos</t>
  </si>
  <si>
    <t>Leche condensada</t>
  </si>
  <si>
    <t>Bananas o plátanos, frescos o secos.</t>
  </si>
  <si>
    <t>Corea del Sur</t>
  </si>
  <si>
    <t>Reinaldo Ruiz Valdés</t>
  </si>
  <si>
    <t>Uvas frescas</t>
  </si>
  <si>
    <t>Las demás maderas aserradas de pino insigne</t>
  </si>
  <si>
    <t>Pasta química de coníferas semiblanqueada o bla</t>
  </si>
  <si>
    <t>Manzanas frescas</t>
  </si>
  <si>
    <t>Las demás carnes porcinas congeladas</t>
  </si>
  <si>
    <t>Maíz para la siembra</t>
  </si>
  <si>
    <t>Madera contrachapada de coníferas</t>
  </si>
  <si>
    <t>Pasta química de coníferas cruda</t>
  </si>
  <si>
    <t>08061000</t>
  </si>
  <si>
    <t>08081000</t>
  </si>
  <si>
    <t>02032900</t>
  </si>
  <si>
    <t>08104000</t>
  </si>
  <si>
    <t>02013000</t>
  </si>
  <si>
    <t>09011100</t>
  </si>
  <si>
    <t>08030000</t>
  </si>
  <si>
    <t>Carne bovina deshuesada fresca o refrigerada</t>
  </si>
  <si>
    <t>Tortas y residuos de soja</t>
  </si>
  <si>
    <t>Mezclas aceites</t>
  </si>
  <si>
    <t>Las demás preparaciones para alimentar animales</t>
  </si>
  <si>
    <t>Residuos de la industria del almidón</t>
  </si>
  <si>
    <t>Las demás preparaciones alimenticias</t>
  </si>
  <si>
    <t>Arroz semiblanqueado o blanqueado</t>
  </si>
  <si>
    <t>Pasta química de maderas distintas a las coníferas, a la sosa</t>
  </si>
  <si>
    <t>Kiwis frescos</t>
  </si>
  <si>
    <t>08105000</t>
  </si>
  <si>
    <t>Enero - junio</t>
  </si>
  <si>
    <t>Ene - jun  2005</t>
  </si>
  <si>
    <t>Ene - jun 2006</t>
  </si>
  <si>
    <t>Enero-junio</t>
  </si>
  <si>
    <t xml:space="preserve"> Enero - junio 2005</t>
  </si>
  <si>
    <t xml:space="preserve"> Enero - junio 2006</t>
  </si>
  <si>
    <t>Var. (%)  Enero - junio 2006/2005</t>
  </si>
  <si>
    <t>Enero -  junio</t>
  </si>
  <si>
    <t>Venezuela</t>
  </si>
  <si>
    <t>09024000</t>
  </si>
  <si>
    <t>Té negro (fermentado) y té parcialmente fermentado</t>
  </si>
  <si>
    <t>Barriles, cubas, tinas y demás manufacturas</t>
  </si>
  <si>
    <t>Julio de 2006</t>
  </si>
  <si>
    <t>EXPORTACIONES AGRICOLAS PRIMARIAS</t>
  </si>
  <si>
    <t>EXPORTACIONES PECUARIAS Y FORESTALES PRIMARIAS</t>
  </si>
  <si>
    <t>EXPORTACIONES AGRICOLAS INDUSTRIALES</t>
  </si>
  <si>
    <t>EXPORTACIONES PECUARIAS Y FORESTALES INDUSTRIALES</t>
  </si>
  <si>
    <t>IMPORTACIONES AGRICOLAS-PECUARIAS Y FORESTALES PRIMARIAS</t>
  </si>
  <si>
    <t xml:space="preserve">  Nº 13</t>
  </si>
  <si>
    <t>IMPORTACIONES AGRICOLAS INDUSTRIALES</t>
  </si>
  <si>
    <t xml:space="preserve">  Nº 14</t>
  </si>
  <si>
    <t>IMPORTACIONES PECUARIAS Y FORESTALES INDUSTRIALES</t>
  </si>
  <si>
    <t xml:space="preserve">  Nº 15</t>
  </si>
  <si>
    <t>IMPORTACIONES DE INSUMOS Y MAQUINARIAS</t>
  </si>
  <si>
    <t>EXPORTACIONES SILVOAGROPECUARIAS POR CLASE</t>
  </si>
  <si>
    <t>EXPORTACIONES SILVOAGROPECUARIAS POR SUBSECTOR</t>
  </si>
  <si>
    <t>EXPORTACION DE PRODUCTOS POR PAIS DE DESTINO</t>
  </si>
  <si>
    <t>IMPORTACION DE PRODUCTOS POR PAIS DE ORIGEN</t>
  </si>
  <si>
    <t>Las exportaciones que no son realizadas en la modalidad "a firme" pueden ser ajustadas de acuerdo al  Informe de Variación de Valor (IVV), el cual afecta directamente a cada declaración de exportación en el  mes en que fueron efectuadas. Por esta razón, l</t>
  </si>
  <si>
    <t>BOLETIN ESTADISTICO</t>
  </si>
  <si>
    <t>COMERCIO EXTERIOR SILVOAGROPECUARIO</t>
  </si>
  <si>
    <t>N° 42</t>
  </si>
  <si>
    <t>ENERO - JUNIO 2006</t>
  </si>
  <si>
    <t xml:space="preserve"> JULIO 2006</t>
  </si>
  <si>
    <t>Boletín Estadístico de Comercio Exterior Silvoagropecuario</t>
  </si>
  <si>
    <t>Enero - Junio 2006</t>
  </si>
  <si>
    <t>Publicación de la Oficina de Estudios y Políticas Agrarias -ODEPA-</t>
  </si>
  <si>
    <t>CUADRO Nº 8</t>
  </si>
  <si>
    <t>EXPORTACIONES AGRICOLAS PRIMARIAS  *</t>
  </si>
  <si>
    <t>Sector</t>
  </si>
  <si>
    <t>Volumen (Toneladas)</t>
  </si>
  <si>
    <t>Valor (Miles de US$ FOB)</t>
  </si>
  <si>
    <t>Productos</t>
  </si>
  <si>
    <t>AGRICOLAS PRIMARIAS</t>
  </si>
  <si>
    <t>Cereales</t>
  </si>
  <si>
    <t>Avena</t>
  </si>
  <si>
    <t>Maíz para siembra</t>
  </si>
  <si>
    <t xml:space="preserve">Otros </t>
  </si>
  <si>
    <t>Leguminosas secas</t>
  </si>
  <si>
    <t>Garbanzos</t>
  </si>
  <si>
    <t>Lentejas</t>
  </si>
  <si>
    <t>Frejoles consumo</t>
  </si>
  <si>
    <t>Oleaginosas</t>
  </si>
  <si>
    <t>Habas de soja</t>
  </si>
  <si>
    <t>Semilla de girasol</t>
  </si>
  <si>
    <t>Semillas de nabo o de colza</t>
  </si>
  <si>
    <t>Otras semillas</t>
  </si>
  <si>
    <t>Otras en su estado natural</t>
  </si>
  <si>
    <t>Frutas</t>
  </si>
  <si>
    <t xml:space="preserve">Albaricoques (damascos)                                                                                                                                                                                   </t>
  </si>
  <si>
    <t>Almendras con cáscara</t>
  </si>
  <si>
    <t>Almendras sin cascara</t>
  </si>
  <si>
    <t>Arandanos</t>
  </si>
  <si>
    <t xml:space="preserve">Ciruelas                                                                                                                                                               </t>
  </si>
  <si>
    <t>Limones</t>
  </si>
  <si>
    <t>Mandarinas, clementinas</t>
  </si>
  <si>
    <t>Uvas</t>
  </si>
  <si>
    <t>Otras</t>
  </si>
  <si>
    <t>Hortalizas y Tubérculos</t>
  </si>
  <si>
    <t>Ajos frescos</t>
  </si>
  <si>
    <t>Cebollas frescas</t>
  </si>
  <si>
    <t>Espárragos frescos</t>
  </si>
  <si>
    <t>Orégano fresco</t>
  </si>
  <si>
    <t>Radicchios y achicorias frescas</t>
  </si>
  <si>
    <t>Tomates frescos</t>
  </si>
  <si>
    <t>Otras frescas</t>
  </si>
  <si>
    <t>Semilla de pepino</t>
  </si>
  <si>
    <t>Semilla de pimiento</t>
  </si>
  <si>
    <t>Semilla de tomate</t>
  </si>
  <si>
    <t>Semillas de melón y sandia</t>
  </si>
  <si>
    <t>Las demás semillas</t>
  </si>
  <si>
    <t>CUADRO Nº 8 (Continuación)</t>
  </si>
  <si>
    <t>Flores, plantas y raices</t>
  </si>
  <si>
    <t>Bulbos en reposo vegetativo 1/</t>
  </si>
  <si>
    <t>Bulbos de lilium</t>
  </si>
  <si>
    <t>Bulbos de tulipán</t>
  </si>
  <si>
    <t>Bulbos de cala</t>
  </si>
  <si>
    <t xml:space="preserve">Los demás bulbos   </t>
  </si>
  <si>
    <t>Flores de corte</t>
  </si>
  <si>
    <t>De lilium</t>
  </si>
  <si>
    <t xml:space="preserve">De tulipán </t>
  </si>
  <si>
    <t>De peonía</t>
  </si>
  <si>
    <t>De clavel</t>
  </si>
  <si>
    <t>De liatris</t>
  </si>
  <si>
    <t>Otras flores de corte</t>
  </si>
  <si>
    <t>Las demás flores, plantas y raíces</t>
  </si>
  <si>
    <t>Forrajera</t>
  </si>
  <si>
    <t>Semillas</t>
  </si>
  <si>
    <t>Semilla forrajera de alfalfa</t>
  </si>
  <si>
    <t>Semilla forrajera de trébol</t>
  </si>
  <si>
    <t>Los demás</t>
  </si>
  <si>
    <t xml:space="preserve">Altramuces o lupinos </t>
  </si>
  <si>
    <t>Los demás productos forrajeros</t>
  </si>
  <si>
    <t xml:space="preserve">Semilla de remolacha azucarera                                                                                                                     </t>
  </si>
  <si>
    <t>Tabaco sin desvenar o desnervar</t>
  </si>
  <si>
    <t xml:space="preserve">Tabaco total o parcialmente desvenado o desnervado                                                                                                                         </t>
  </si>
  <si>
    <t>Desperdicios de tabaco</t>
  </si>
  <si>
    <t xml:space="preserve"> Fuente : ODEPA con información del Servicio Nacional de Aduanas   
* Cifras sujetas a revisión por Informes de Variación de Valor (IVV).</t>
  </si>
  <si>
    <t>Nota: 1/ Miles de Unidades</t>
  </si>
  <si>
    <t>CUADRO Nº 9</t>
  </si>
  <si>
    <t>EXPORTACIONES PECUARIAS Y FORESTALES PRIMARIAS  *</t>
  </si>
  <si>
    <t>PECUARIAS  PRIMARIAS</t>
  </si>
  <si>
    <t>En su estado natural</t>
  </si>
  <si>
    <t>Animales vivos    1/</t>
  </si>
  <si>
    <t>Aves</t>
  </si>
  <si>
    <t>Equinos</t>
  </si>
  <si>
    <t>Camélidos</t>
  </si>
  <si>
    <t>Porcinos</t>
  </si>
  <si>
    <t>Otros en su estado natural</t>
  </si>
  <si>
    <t>Miel</t>
  </si>
  <si>
    <t>Curtidos</t>
  </si>
  <si>
    <t xml:space="preserve">Cueros y pieles enteras, en bruto, de bovinos y equinos                                                                                                                                   </t>
  </si>
  <si>
    <t xml:space="preserve">Cueros y pieles en bruto de ovino                                                                                                                      </t>
  </si>
  <si>
    <t>Lanas y fibras</t>
  </si>
  <si>
    <t xml:space="preserve">Los demás </t>
  </si>
  <si>
    <t xml:space="preserve">Tripas, vegijas y estómagos de animales                                                                                                                         </t>
  </si>
  <si>
    <t>FORESTALES  PRIMARIAS</t>
  </si>
  <si>
    <t>Coníferas</t>
  </si>
  <si>
    <t xml:space="preserve"> Fuente : ODEPA con información del Servicio Nacional de Aduanas  
 * Cifras sujetas a revisión por Informes de Variación de Valor (IVV).</t>
  </si>
  <si>
    <t>Nota: 1/ Unidades</t>
  </si>
  <si>
    <t>CUADRO Nº 10</t>
  </si>
  <si>
    <t>EXPORTACIONES AGRICOLAS INDUSTRIALES  *</t>
  </si>
  <si>
    <t>AGRICOLAS INDUSTRIALES</t>
  </si>
  <si>
    <t>Productos y subproductos de la molienda</t>
  </si>
  <si>
    <t>Avena  mondado, perlado</t>
  </si>
  <si>
    <t xml:space="preserve">Granos de avena, aplastados o en copos                                                                                                                                                                                                                     </t>
  </si>
  <si>
    <t xml:space="preserve">Malta (Cebada) sin tostar                                                                                                                                                                                                            </t>
  </si>
  <si>
    <t xml:space="preserve">Descascarados/Descascarillados                </t>
  </si>
  <si>
    <t xml:space="preserve">Arroz semiblanqueado o blanqueado                                      </t>
  </si>
  <si>
    <t>Extracción de aceite</t>
  </si>
  <si>
    <t>Aceite de maiz y sus fracciones, refinados</t>
  </si>
  <si>
    <t>Hortalizas y tubérculos</t>
  </si>
  <si>
    <t>Congelados</t>
  </si>
  <si>
    <t>Guisantes o arvejas congeladas</t>
  </si>
  <si>
    <t>Maíz dulce congelado</t>
  </si>
  <si>
    <t>Coliflor</t>
  </si>
  <si>
    <t>Brócoli</t>
  </si>
  <si>
    <t>Espárrago</t>
  </si>
  <si>
    <t>Ají secos</t>
  </si>
  <si>
    <t>Apio secos</t>
  </si>
  <si>
    <t>Cebollas secas</t>
  </si>
  <si>
    <t>Pimientos secos</t>
  </si>
  <si>
    <t xml:space="preserve">Puerros secos                                                                                                                                                                                    </t>
  </si>
  <si>
    <t>Tomates secos</t>
  </si>
  <si>
    <t>Pastas, pulpas y jugos</t>
  </si>
  <si>
    <t>Pulpa y jugo de tomate</t>
  </si>
  <si>
    <t>Salsa de tomate y ketchup</t>
  </si>
  <si>
    <t>Jugo de tomate</t>
  </si>
  <si>
    <t>Conservas</t>
  </si>
  <si>
    <t>Arvejas</t>
  </si>
  <si>
    <t>Espárragos</t>
  </si>
  <si>
    <t>Papas, preparadas o conservadas, congeladas</t>
  </si>
  <si>
    <t xml:space="preserve">Papas preparadas o conservadas, sin congelar                                                                                                          </t>
  </si>
  <si>
    <t>Tomates</t>
  </si>
  <si>
    <t>Los demás preparados y conservados</t>
  </si>
  <si>
    <t>Leguminosas</t>
  </si>
  <si>
    <t>Los demás Preprarados y conservados</t>
  </si>
  <si>
    <t>Extracción de aceites</t>
  </si>
  <si>
    <t>Los demás preprarados y conservados</t>
  </si>
  <si>
    <t>Margarina</t>
  </si>
  <si>
    <t>Otros, los demás</t>
  </si>
  <si>
    <t>CUADRO Nº 10 (Continuación)</t>
  </si>
  <si>
    <t>Frambuesas</t>
  </si>
  <si>
    <t>Frutillas</t>
  </si>
  <si>
    <t>Moras</t>
  </si>
  <si>
    <t>Zarzamoras, mora-frambuesa y grosellas</t>
  </si>
  <si>
    <t>Las demás</t>
  </si>
  <si>
    <t>Ciruelas secas</t>
  </si>
  <si>
    <t>Mosquetas</t>
  </si>
  <si>
    <t>Pasas</t>
  </si>
  <si>
    <t>Aceitunas</t>
  </si>
  <si>
    <t>Damascos</t>
  </si>
  <si>
    <t>Duraznos</t>
  </si>
  <si>
    <t xml:space="preserve">Los demás frutos de cáscara y semillas, incluidas las mezclas, conservados              </t>
  </si>
  <si>
    <t>Mezclas prepraradas o conservadas</t>
  </si>
  <si>
    <t xml:space="preserve">Las demás frutas preparadas o conservadas                                                                                                                      </t>
  </si>
  <si>
    <t>Las demás confituras, jaleas y mermeladas, puré y pastas de frutas</t>
  </si>
  <si>
    <t>Uva (Incluido el mosto)</t>
  </si>
  <si>
    <t>Aceite de oliva, virgen</t>
  </si>
  <si>
    <t>Aceite de rosa mosqueta y sus fracciones</t>
  </si>
  <si>
    <t>Otras frutas</t>
  </si>
  <si>
    <t>Vinos y alcoholes  2/</t>
  </si>
  <si>
    <t>Champagne</t>
  </si>
  <si>
    <t>Vino en recipiente hasta 2 litros.</t>
  </si>
  <si>
    <t>Otros productos agrícolas</t>
  </si>
  <si>
    <t>Coseta de remolacha</t>
  </si>
  <si>
    <t xml:space="preserve"> Nota: 2/ Miles de litros</t>
  </si>
  <si>
    <t>CUADRO Nº 11</t>
  </si>
  <si>
    <t>EXPORTACIONES PECUARIAS Y FORESTALES INDUSTRIALES  *</t>
  </si>
  <si>
    <t>PECUARIAS INDUSTRIALES</t>
  </si>
  <si>
    <t xml:space="preserve">Leche líquida   </t>
  </si>
  <si>
    <t>Carne ave</t>
  </si>
  <si>
    <t>Lana cardada y peinada</t>
  </si>
  <si>
    <t>Cueros y pieles</t>
  </si>
  <si>
    <t>Bovinos</t>
  </si>
  <si>
    <t>Ovinos</t>
  </si>
  <si>
    <t>Tocino de cerdo o ave</t>
  </si>
  <si>
    <t>Las demás carnes y despojos comestibles</t>
  </si>
  <si>
    <t>Embutidos y productos similares</t>
  </si>
  <si>
    <t>Preparaciones y conservas de pavo</t>
  </si>
  <si>
    <t>Preparaciones y conservas de carne de gallo o gallina</t>
  </si>
  <si>
    <t>Las demás preparaciones de bovinos</t>
  </si>
  <si>
    <t>FORESTALES INDUSTRIALES</t>
  </si>
  <si>
    <t>Pulpas de madera</t>
  </si>
  <si>
    <t>Celulosa cruda</t>
  </si>
  <si>
    <t>Celulosa Blanqueada o semiblanqueada</t>
  </si>
  <si>
    <t>Celulosa Blanqueada semiblaq. conífera</t>
  </si>
  <si>
    <t>Celulosa Blanqueada semiblanq. no conífera</t>
  </si>
  <si>
    <t>Maderas aserradas  3/</t>
  </si>
  <si>
    <t>Maderas aserradas coníferas</t>
  </si>
  <si>
    <t>Maderas aserradas no coníferas</t>
  </si>
  <si>
    <t>Maderas eleboradas coníferas</t>
  </si>
  <si>
    <t>Maderas eleboradas no coníferas</t>
  </si>
  <si>
    <t>Papel prensa (periódico)</t>
  </si>
  <si>
    <t xml:space="preserve"> Nota: 3/ Metros cúbicos</t>
  </si>
  <si>
    <t>CUADRO Nº 12</t>
  </si>
  <si>
    <t xml:space="preserve">IMPORTACIONES AGRICOLAS-PECUARIAS Y FORESTALES PRIMARIAS  </t>
  </si>
  <si>
    <t>Valor (Miles de US$ CIF)</t>
  </si>
  <si>
    <t>Centeno</t>
  </si>
  <si>
    <t>Sorgo para grano</t>
  </si>
  <si>
    <t>Trigo blando</t>
  </si>
  <si>
    <t>Trigo duro</t>
  </si>
  <si>
    <t>Algodón sin cardar ni peinar</t>
  </si>
  <si>
    <t>Habas de soya</t>
  </si>
  <si>
    <t>Manies</t>
  </si>
  <si>
    <t>Avellanas sin cáscara</t>
  </si>
  <si>
    <t>Bananas o plátanos</t>
  </si>
  <si>
    <t>Piñas (ananás)</t>
  </si>
  <si>
    <t>Pistachos</t>
  </si>
  <si>
    <t>Hortalizas</t>
  </si>
  <si>
    <t>Ajos</t>
  </si>
  <si>
    <t>Orégano</t>
  </si>
  <si>
    <t>Semillas de tomates</t>
  </si>
  <si>
    <t>Semilla de remolacha azucarera</t>
  </si>
  <si>
    <t>Tabaco total o parcialmente desvenado o desnervado</t>
  </si>
  <si>
    <t>PECUARIAS PRIMARIAS</t>
  </si>
  <si>
    <t>Aves vivas  (Miles de Unidades)</t>
  </si>
  <si>
    <t>Semen de bovino</t>
  </si>
  <si>
    <t>FORESTALES PRIMARIAS</t>
  </si>
  <si>
    <t>FUENTE : ODEPA con información del Servicio Nacional de Aduanas</t>
  </si>
  <si>
    <t>CUADRO Nº 13</t>
  </si>
  <si>
    <t>Arroz semiblaqueado o blanqueado</t>
  </si>
  <si>
    <t>Maíz almidón</t>
  </si>
  <si>
    <t>Extracción de aceites oleaginosos</t>
  </si>
  <si>
    <t>Aceite maravilla bruto</t>
  </si>
  <si>
    <t>Aceite maravilla refinado</t>
  </si>
  <si>
    <t>Aceite soya bruto</t>
  </si>
  <si>
    <t>Aceite soya refinado</t>
  </si>
  <si>
    <t>Tortas y residuos de soya</t>
  </si>
  <si>
    <t>Torta y demás residuos de girasol</t>
  </si>
  <si>
    <t>Las demás oleaginosas</t>
  </si>
  <si>
    <t>Maníes preparados o conservados</t>
  </si>
  <si>
    <t>Aceitunas, preparadas o conservadas</t>
  </si>
  <si>
    <t>Los demás aceites de oliva</t>
  </si>
  <si>
    <t>Cocos secos</t>
  </si>
  <si>
    <t>Conserva de piña</t>
  </si>
  <si>
    <t>Duraznos en conservas al natural</t>
  </si>
  <si>
    <t>Duraznos, compotas,  jaleas, pastas, pulpas</t>
  </si>
  <si>
    <t>Jugo de piña</t>
  </si>
  <si>
    <t>Jugo naranja</t>
  </si>
  <si>
    <t>Jugos de uva (incluido el mosto)</t>
  </si>
  <si>
    <t>Palmitos en conserva</t>
  </si>
  <si>
    <t>Vinos y alcoholes  1_/</t>
  </si>
  <si>
    <t>Cerveza de malta</t>
  </si>
  <si>
    <t>Ron y aguardiente de caña</t>
  </si>
  <si>
    <t>Whisky</t>
  </si>
  <si>
    <t>Las demas fructosas y jarabes</t>
  </si>
  <si>
    <t>Los demás azúcares, incluidos el azúcar invertido</t>
  </si>
  <si>
    <t>Cacao en polvo sin azucarar</t>
  </si>
  <si>
    <t>FUENTE : ODEPA con información del Servicio Nacional de Aduanas. Nota:  1_/ Miles de Litros</t>
  </si>
  <si>
    <t>CUADRO Nº 14</t>
  </si>
  <si>
    <t>Leche en polvo</t>
  </si>
  <si>
    <t>Lactosuero</t>
  </si>
  <si>
    <t>Mantequilla</t>
  </si>
  <si>
    <t xml:space="preserve">Dulce de leche (manjar)                                                         </t>
  </si>
  <si>
    <t>Carne bovina refrigerada</t>
  </si>
  <si>
    <t>Carne bovina congelada</t>
  </si>
  <si>
    <t xml:space="preserve">Conífera </t>
  </si>
  <si>
    <t xml:space="preserve">No conífera </t>
  </si>
  <si>
    <t>Maderas aserradas</t>
  </si>
  <si>
    <t>Conífera  (MCUB)</t>
  </si>
  <si>
    <t>No conífera (MCUB)</t>
  </si>
  <si>
    <t>Conífera</t>
  </si>
  <si>
    <t>No conífera</t>
  </si>
  <si>
    <t>CUADRO Nº 15</t>
  </si>
  <si>
    <t>IMPORTACIONES INSUMOS Y MAQUINARIAS</t>
  </si>
  <si>
    <t>INSUMOS</t>
  </si>
  <si>
    <t>Agroquímicos</t>
  </si>
  <si>
    <t>Herbicidas</t>
  </si>
  <si>
    <t>Fungicidas</t>
  </si>
  <si>
    <t>Insecticidas</t>
  </si>
  <si>
    <t>Otros agroquímicos</t>
  </si>
  <si>
    <t>Fertilizantes</t>
  </si>
  <si>
    <t>Urea</t>
  </si>
  <si>
    <t>Superfosfatos</t>
  </si>
  <si>
    <t>Nitrato de Amonio</t>
  </si>
  <si>
    <t>Fosfato Diamónico</t>
  </si>
  <si>
    <t>Fosfato Monoamónico</t>
  </si>
  <si>
    <t>Otros fertilizantes</t>
  </si>
  <si>
    <t>Medicamentos veterinarios</t>
  </si>
  <si>
    <t>Antibióticos</t>
  </si>
  <si>
    <t>Vacunas</t>
  </si>
  <si>
    <t>Otros Insumos</t>
  </si>
  <si>
    <t>Cuchillas y hojas cortantes, para madera y máquinas</t>
  </si>
  <si>
    <t>Sacos y talegas</t>
  </si>
  <si>
    <t xml:space="preserve">MAQUINARIAS  4/ </t>
  </si>
  <si>
    <t>Tractores</t>
  </si>
  <si>
    <t>Cosechadoras-trilladoras</t>
  </si>
  <si>
    <t>Sembradoras, plantadoras y transplantadoras</t>
  </si>
  <si>
    <t>Otras maquinarias y herramientas</t>
  </si>
  <si>
    <t>Ene-Jun05</t>
  </si>
  <si>
    <t>Ene-Jun06</t>
  </si>
  <si>
    <t>Ene-jun05</t>
  </si>
  <si>
    <t>Ene-jun06</t>
  </si>
  <si>
    <t>Las demas maderas en plaquitas o particulas no coníferas</t>
  </si>
  <si>
    <t>Listones y molduras de madera para muebles de coníferas</t>
  </si>
  <si>
    <t>Los demás maices, excepto para siembra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</si>
</sst>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"/>
    <numFmt numFmtId="199" formatCode="0.0%"/>
    <numFmt numFmtId="200" formatCode="#,##0.0"/>
    <numFmt numFmtId="201" formatCode="_(* #,##0.0_);_(* \(#,##0.0\);_(* &quot;-&quot;??_);_(@_)"/>
    <numFmt numFmtId="202" formatCode="_(* #,##0_);_(* \(#,##0\);_(* &quot;-&quot;??_);_(@_)"/>
    <numFmt numFmtId="203" formatCode="_-* #,##0_-;\-* #,##0_-;_-* &quot;-&quot;??_-;_-@_-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0"/>
    </font>
    <font>
      <sz val="12"/>
      <name val="Arial"/>
      <family val="0"/>
    </font>
    <font>
      <sz val="14.25"/>
      <name val="Arial"/>
      <family val="0"/>
    </font>
    <font>
      <sz val="8.25"/>
      <name val="Arial"/>
      <family val="2"/>
    </font>
    <font>
      <b/>
      <sz val="8.2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sz val="6.7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98" fontId="3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200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200" fontId="2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98" fontId="0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98" fontId="1" fillId="2" borderId="0" xfId="0" applyNumberFormat="1" applyFont="1" applyFill="1" applyBorder="1" applyAlignment="1">
      <alignment/>
    </xf>
    <xf numFmtId="198" fontId="1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98" fontId="4" fillId="0" borderId="0" xfId="0" applyNumberFormat="1" applyFont="1" applyBorder="1" applyAlignment="1">
      <alignment/>
    </xf>
    <xf numFmtId="198" fontId="10" fillId="0" borderId="0" xfId="0" applyNumberFormat="1" applyFont="1" applyBorder="1" applyAlignment="1">
      <alignment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Border="1" applyAlignment="1">
      <alignment horizontal="left"/>
    </xf>
    <xf numFmtId="198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98" fontId="2" fillId="2" borderId="1" xfId="0" applyNumberFormat="1" applyFont="1" applyFill="1" applyBorder="1" applyAlignment="1">
      <alignment/>
    </xf>
    <xf numFmtId="0" fontId="10" fillId="0" borderId="0" xfId="19" applyFont="1" applyProtection="1">
      <alignment/>
      <protection/>
    </xf>
    <xf numFmtId="0" fontId="10" fillId="0" borderId="0" xfId="19" applyFont="1" applyBorder="1" applyProtection="1">
      <alignment/>
      <protection/>
    </xf>
    <xf numFmtId="0" fontId="2" fillId="0" borderId="0" xfId="19" applyFont="1" applyBorder="1" applyAlignment="1" applyProtection="1">
      <alignment horizontal="centerContinuous" vertical="center"/>
      <protection/>
    </xf>
    <xf numFmtId="0" fontId="1" fillId="0" borderId="0" xfId="19" applyFont="1" applyBorder="1" applyAlignment="1" applyProtection="1">
      <alignment horizontal="centerContinuous" vertical="center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Border="1" applyAlignment="1" applyProtection="1">
      <alignment horizontal="center"/>
      <protection/>
    </xf>
    <xf numFmtId="0" fontId="1" fillId="0" borderId="0" xfId="19" applyFont="1" applyBorder="1" applyAlignment="1" applyProtection="1">
      <alignment horizontal="left"/>
      <protection/>
    </xf>
    <xf numFmtId="0" fontId="1" fillId="0" borderId="0" xfId="19" applyFont="1" applyBorder="1" applyAlignment="1" applyProtection="1">
      <alignment horizontal="right"/>
      <protection/>
    </xf>
    <xf numFmtId="0" fontId="2" fillId="0" borderId="0" xfId="19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" fontId="12" fillId="0" borderId="0" xfId="0" applyNumberFormat="1" applyFont="1" applyBorder="1" applyAlignment="1">
      <alignment horizontal="center"/>
    </xf>
    <xf numFmtId="17" fontId="12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19" applyFont="1" applyFill="1" applyBorder="1" applyProtection="1">
      <alignment/>
      <protection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200" fontId="1" fillId="2" borderId="1" xfId="0" applyNumberFormat="1" applyFont="1" applyFill="1" applyBorder="1" applyAlignment="1">
      <alignment/>
    </xf>
    <xf numFmtId="0" fontId="2" fillId="0" borderId="9" xfId="19" applyFont="1" applyBorder="1" applyAlignment="1" applyProtection="1">
      <alignment horizontal="left"/>
      <protection/>
    </xf>
    <xf numFmtId="0" fontId="2" fillId="0" borderId="9" xfId="19" applyFont="1" applyBorder="1" applyProtection="1">
      <alignment/>
      <protection/>
    </xf>
    <xf numFmtId="0" fontId="2" fillId="0" borderId="9" xfId="19" applyFont="1" applyBorder="1" applyAlignment="1" applyProtection="1">
      <alignment horizontal="right"/>
      <protection/>
    </xf>
    <xf numFmtId="0" fontId="1" fillId="0" borderId="10" xfId="19" applyFont="1" applyBorder="1" applyAlignment="1" applyProtection="1">
      <alignment horizontal="left"/>
      <protection/>
    </xf>
    <xf numFmtId="0" fontId="1" fillId="0" borderId="10" xfId="19" applyFont="1" applyBorder="1" applyProtection="1">
      <alignment/>
      <protection/>
    </xf>
    <xf numFmtId="0" fontId="1" fillId="0" borderId="10" xfId="19" applyFont="1" applyBorder="1" applyAlignment="1" applyProtection="1">
      <alignment horizontal="right"/>
      <protection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200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200" fontId="1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vertical="top" wrapText="1"/>
    </xf>
    <xf numFmtId="200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200" fontId="1" fillId="0" borderId="0" xfId="0" applyNumberFormat="1" applyFont="1" applyAlignment="1">
      <alignment vertical="center" wrapText="1"/>
    </xf>
    <xf numFmtId="0" fontId="1" fillId="0" borderId="0" xfId="0" applyFont="1" applyAlignment="1" quotePrefix="1">
      <alignment horizontal="right" vertical="center" wrapText="1"/>
    </xf>
    <xf numFmtId="0" fontId="10" fillId="0" borderId="0" xfId="0" applyFont="1" applyAlignment="1" quotePrefix="1">
      <alignment/>
    </xf>
    <xf numFmtId="0" fontId="4" fillId="0" borderId="6" xfId="0" applyFont="1" applyBorder="1" applyAlignment="1" quotePrefix="1">
      <alignment horizontal="center"/>
    </xf>
    <xf numFmtId="0" fontId="4" fillId="0" borderId="4" xfId="0" applyNumberFormat="1" applyFont="1" applyBorder="1" applyAlignment="1" quotePrefix="1">
      <alignment horizontal="center"/>
    </xf>
    <xf numFmtId="0" fontId="4" fillId="0" borderId="5" xfId="0" applyNumberFormat="1" applyFont="1" applyBorder="1" applyAlignment="1" quotePrefix="1">
      <alignment horizontal="center"/>
    </xf>
    <xf numFmtId="0" fontId="1" fillId="2" borderId="0" xfId="0" applyFont="1" applyFill="1" applyBorder="1" applyAlignment="1" quotePrefix="1">
      <alignment horizontal="right"/>
    </xf>
    <xf numFmtId="0" fontId="2" fillId="2" borderId="2" xfId="0" applyFont="1" applyFill="1" applyBorder="1" applyAlignment="1">
      <alignment horizontal="right" vertical="top" wrapText="1"/>
    </xf>
    <xf numFmtId="0" fontId="2" fillId="2" borderId="11" xfId="0" applyNumberFormat="1" applyFont="1" applyFill="1" applyBorder="1" applyAlignment="1" quotePrefix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 quotePrefix="1">
      <alignment horizontal="right"/>
    </xf>
    <xf numFmtId="0" fontId="2" fillId="2" borderId="2" xfId="0" applyFont="1" applyFill="1" applyBorder="1" applyAlignment="1">
      <alignment horizontal="right"/>
    </xf>
    <xf numFmtId="0" fontId="1" fillId="0" borderId="0" xfId="0" applyFont="1" applyAlignment="1" quotePrefix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 quotePrefix="1">
      <alignment horizontal="center" vertical="center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 quotePrefix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17" fontId="1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19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justify" vertical="top" wrapText="1"/>
    </xf>
    <xf numFmtId="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2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d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1
BALANZA DE PRODUCTOS SILVOAGROPECUARIOS</a:t>
            </a:r>
          </a:p>
        </c:rich>
      </c:tx>
      <c:layout>
        <c:manualLayout>
          <c:xMode val="factor"/>
          <c:yMode val="factor"/>
          <c:x val="0.016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22775"/>
          <c:w val="0.964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balanza!$I$11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balanza!$J$10:$L$10</c:f>
              <c:strCache/>
            </c:strRef>
          </c:cat>
          <c:val>
            <c:numRef>
              <c:f>balanza!$J$11:$L$11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balanza!$I$12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balanza!$J$10:$L$10</c:f>
              <c:strCache/>
            </c:strRef>
          </c:cat>
          <c:val>
            <c:numRef>
              <c:f>balanza!$J$12:$L$12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balanza!$I$13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balanza!$J$10:$L$10</c:f>
              <c:strCache/>
            </c:strRef>
          </c:cat>
          <c:val>
            <c:numRef>
              <c:f>balanza!$J$13:$L$13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3498087"/>
        <c:axId val="11720736"/>
      </c:bar3D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"/>
          <c:y val="0.141"/>
          <c:w val="0.448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 2
EXPORTACIONES SILVOAGROPECUARIOS POR CLASE
Participación en enero - junio 2006</a:t>
            </a:r>
          </a:p>
        </c:rich>
      </c:tx>
      <c:layout>
        <c:manualLayout>
          <c:xMode val="factor"/>
          <c:yMode val="factor"/>
          <c:x val="-0.0455"/>
          <c:y val="0.07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43525"/>
          <c:w val="0.67725"/>
          <c:h val="0.38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'balanza productos'!$I$7:$I$8</c:f>
              <c:strCache/>
            </c:strRef>
          </c:cat>
          <c:val>
            <c:numRef>
              <c:f>'balanza productos'!$J$7:$J$8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305"/>
          <c:w val="0.3755"/>
          <c:h val="0.0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 3
EXPORTACIONES SILVOAGROPECUARIOS POR SUBSECTOR
Participación en enero - junio 2006</a:t>
            </a:r>
          </a:p>
        </c:rich>
      </c:tx>
      <c:layout>
        <c:manualLayout>
          <c:xMode val="factor"/>
          <c:yMode val="factor"/>
          <c:x val="-0.0455"/>
          <c:y val="0.07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43"/>
          <c:w val="0.77925"/>
          <c:h val="0.5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'balanza productos'!$I$11:$I$13</c:f>
              <c:strCache/>
            </c:strRef>
          </c:cat>
          <c:val>
            <c:numRef>
              <c:f>'balanza productos'!$J$11:$J$13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75"/>
          <c:y val="0.89575"/>
          <c:w val="0.44375"/>
          <c:h val="0.0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GRAFICO N°  4
EXPORTACION DE PRODUCTOS SILVOAGROPECUARIOS POR ZONA  ECONOMICA
Participación en enero - junio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'zona economica'!$H$7:$H$11</c:f>
              <c:strCache/>
            </c:strRef>
          </c:cat>
          <c:val>
            <c:numRef>
              <c:f>'zona economica'!$I$7:$I$11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5
IMPORTACION DE PRODUCTOS SILVOAGROPECUARIOS POR ZONA ECONOMICA
Participación en enero - junio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'zona economica'!$H$14:$H$18</c:f>
              <c:strCache/>
            </c:strRef>
          </c:cat>
          <c:val>
            <c:numRef>
              <c:f>'zona economica'!$I$14:$I$18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6
EXPORTACION DE PRODUCTOS SILVOAGROPECUARIOS POR PAIS DE DESTINO
Miles de US$ en enero - junio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485"/>
          <c:w val="0.82225"/>
          <c:h val="0.8257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'prin paises exp e imp'!$A$7:$A$21</c:f>
              <c:strCache/>
            </c:strRef>
          </c:cat>
          <c:val>
            <c:numRef>
              <c:f>'prin paises exp e imp'!$D$7:$D$21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7
IMPORTACION DE PRODUCTOS SILVOAGROPECUARIOS  POR PAIS DE ORIGEN
Miles de US$ en enero - junio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375"/>
          <c:w val="0.8225"/>
          <c:h val="0.7797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'prin paises exp e imp'!$A$58:$A$72</c:f>
              <c:strCache/>
            </c:strRef>
          </c:cat>
          <c:val>
            <c:numRef>
              <c:f>'prin paises exp e imp'!$D$58:$D$72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9
PRINCIPALES PRODUCTOS SILVOAGROPECUARIOS IMPORTADOS
Miles de US$ en enero - junio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'prin prod exp e imp'!$A$56:$A$70</c:f>
              <c:strCache/>
            </c:strRef>
          </c:cat>
          <c:val>
            <c:numRef>
              <c:f>'prin prod exp e imp'!$E$56:$E$70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N° 8
PRINCIPALES PRODUCTOS SILVOAGROPECUARIOS EXPORTADOS
Miles de US$ en enero - junio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5"/>
          <c:w val="0.98375"/>
          <c:h val="0.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'prin prod exp e imp'!$A$7:$A$21</c:f>
              <c:strCache/>
            </c:strRef>
          </c:cat>
          <c:val>
            <c:numRef>
              <c:f>'prin prod exp e imp'!$E$7:$E$21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  <c:max val="70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22</xdr:row>
      <xdr:rowOff>66675</xdr:rowOff>
    </xdr:from>
    <xdr:to>
      <xdr:col>4</xdr:col>
      <xdr:colOff>485775</xdr:colOff>
      <xdr:row>28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153025"/>
          <a:ext cx="1800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123825</xdr:rowOff>
    </xdr:from>
    <xdr:to>
      <xdr:col>4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76200" y="3324225"/>
        <a:ext cx="5295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85725</xdr:rowOff>
    </xdr:from>
    <xdr:to>
      <xdr:col>4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57150" y="7800975"/>
        <a:ext cx="49815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54</xdr:row>
      <xdr:rowOff>180975</xdr:rowOff>
    </xdr:from>
    <xdr:to>
      <xdr:col>4</xdr:col>
      <xdr:colOff>771525</xdr:colOff>
      <xdr:row>74</xdr:row>
      <xdr:rowOff>190500</xdr:rowOff>
    </xdr:to>
    <xdr:graphicFrame>
      <xdr:nvGraphicFramePr>
        <xdr:cNvPr id="2" name="Chart 2"/>
        <xdr:cNvGraphicFramePr/>
      </xdr:nvGraphicFramePr>
      <xdr:xfrm>
        <a:off x="9525" y="11896725"/>
        <a:ext cx="50863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76200</xdr:rowOff>
    </xdr:from>
    <xdr:to>
      <xdr:col>3</xdr:col>
      <xdr:colOff>733425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66675" y="7353300"/>
        <a:ext cx="49434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62</xdr:row>
      <xdr:rowOff>9525</xdr:rowOff>
    </xdr:from>
    <xdr:to>
      <xdr:col>3</xdr:col>
      <xdr:colOff>819150</xdr:colOff>
      <xdr:row>81</xdr:row>
      <xdr:rowOff>57150</xdr:rowOff>
    </xdr:to>
    <xdr:graphicFrame>
      <xdr:nvGraphicFramePr>
        <xdr:cNvPr id="2" name="Chart 2"/>
        <xdr:cNvGraphicFramePr/>
      </xdr:nvGraphicFramePr>
      <xdr:xfrm>
        <a:off x="28575" y="10887075"/>
        <a:ext cx="50673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66675</xdr:rowOff>
    </xdr:from>
    <xdr:to>
      <xdr:col>5</xdr:col>
      <xdr:colOff>762000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14300" y="4533900"/>
        <a:ext cx="5743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77</xdr:row>
      <xdr:rowOff>0</xdr:rowOff>
    </xdr:from>
    <xdr:to>
      <xdr:col>5</xdr:col>
      <xdr:colOff>762000</xdr:colOff>
      <xdr:row>100</xdr:row>
      <xdr:rowOff>123825</xdr:rowOff>
    </xdr:to>
    <xdr:graphicFrame>
      <xdr:nvGraphicFramePr>
        <xdr:cNvPr id="2" name="Chart 2"/>
        <xdr:cNvGraphicFramePr/>
      </xdr:nvGraphicFramePr>
      <xdr:xfrm>
        <a:off x="76200" y="12839700"/>
        <a:ext cx="57816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75</xdr:row>
      <xdr:rowOff>76200</xdr:rowOff>
    </xdr:from>
    <xdr:to>
      <xdr:col>6</xdr:col>
      <xdr:colOff>800100</xdr:colOff>
      <xdr:row>97</xdr:row>
      <xdr:rowOff>114300</xdr:rowOff>
    </xdr:to>
    <xdr:graphicFrame>
      <xdr:nvGraphicFramePr>
        <xdr:cNvPr id="1" name="Chart 1"/>
        <xdr:cNvGraphicFramePr/>
      </xdr:nvGraphicFramePr>
      <xdr:xfrm>
        <a:off x="38100" y="13039725"/>
        <a:ext cx="6029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26</xdr:row>
      <xdr:rowOff>28575</xdr:rowOff>
    </xdr:from>
    <xdr:to>
      <xdr:col>6</xdr:col>
      <xdr:colOff>781050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47625" y="4943475"/>
        <a:ext cx="60007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"/>
    </sheetView>
  </sheetViews>
  <sheetFormatPr defaultColWidth="11.421875" defaultRowHeight="12.75"/>
  <sheetData>
    <row r="1" spans="1:7" ht="12.75">
      <c r="A1" s="62"/>
      <c r="B1" s="62"/>
      <c r="C1" s="62"/>
      <c r="D1" s="62"/>
      <c r="E1" s="62"/>
      <c r="F1" s="62"/>
      <c r="G1" s="62"/>
    </row>
    <row r="2" spans="1:7" ht="12.75">
      <c r="A2" s="55"/>
      <c r="B2" s="55"/>
      <c r="C2" s="55"/>
      <c r="D2" s="55"/>
      <c r="E2" s="55"/>
      <c r="F2" s="55"/>
      <c r="G2" s="55"/>
    </row>
    <row r="3" spans="1:7" ht="12.75">
      <c r="A3" s="55"/>
      <c r="B3" s="55"/>
      <c r="C3" s="55"/>
      <c r="D3" s="55"/>
      <c r="E3" s="55"/>
      <c r="F3" s="55"/>
      <c r="G3" s="55"/>
    </row>
    <row r="4" spans="1:7" ht="12.75">
      <c r="A4" s="55"/>
      <c r="B4" s="55"/>
      <c r="C4" s="55"/>
      <c r="D4" s="55"/>
      <c r="E4" s="55"/>
      <c r="F4" s="55"/>
      <c r="G4" s="55"/>
    </row>
    <row r="5" spans="1:7" ht="12.75">
      <c r="A5" s="55"/>
      <c r="B5" s="55"/>
      <c r="C5" s="55"/>
      <c r="D5" s="55"/>
      <c r="E5" s="55"/>
      <c r="F5" s="55"/>
      <c r="G5" s="55"/>
    </row>
    <row r="6" spans="1:7" ht="12.75">
      <c r="A6" s="55"/>
      <c r="B6" s="55"/>
      <c r="C6" s="55"/>
      <c r="D6" s="55"/>
      <c r="E6" s="55"/>
      <c r="F6" s="55"/>
      <c r="G6" s="55"/>
    </row>
    <row r="7" spans="1:7" ht="20.25">
      <c r="A7" s="149" t="s">
        <v>246</v>
      </c>
      <c r="B7" s="149"/>
      <c r="C7" s="149"/>
      <c r="D7" s="149"/>
      <c r="E7" s="149"/>
      <c r="F7" s="149"/>
      <c r="G7" s="149"/>
    </row>
    <row r="8" spans="1:7" ht="20.25">
      <c r="A8" s="149" t="s">
        <v>247</v>
      </c>
      <c r="B8" s="149"/>
      <c r="C8" s="149"/>
      <c r="D8" s="149"/>
      <c r="E8" s="149"/>
      <c r="F8" s="149"/>
      <c r="G8" s="149"/>
    </row>
    <row r="9" spans="1:7" ht="20.25">
      <c r="A9" s="56"/>
      <c r="B9" s="55"/>
      <c r="C9" s="55"/>
      <c r="D9" s="55"/>
      <c r="E9" s="55"/>
      <c r="F9" s="55"/>
      <c r="G9" s="55"/>
    </row>
    <row r="10" spans="1:7" ht="20.25">
      <c r="A10" s="56"/>
      <c r="B10" s="55"/>
      <c r="C10" s="55"/>
      <c r="D10" s="55"/>
      <c r="E10" s="55"/>
      <c r="F10" s="55"/>
      <c r="G10" s="55"/>
    </row>
    <row r="11" spans="1:7" ht="20.25">
      <c r="A11" s="56"/>
      <c r="B11" s="55"/>
      <c r="C11" s="55"/>
      <c r="D11" s="55"/>
      <c r="E11" s="55"/>
      <c r="F11" s="55"/>
      <c r="G11" s="55"/>
    </row>
    <row r="12" spans="1:7" ht="20.25">
      <c r="A12" s="149" t="s">
        <v>248</v>
      </c>
      <c r="B12" s="149"/>
      <c r="C12" s="149"/>
      <c r="D12" s="149"/>
      <c r="E12" s="149"/>
      <c r="F12" s="149"/>
      <c r="G12" s="149"/>
    </row>
    <row r="13" spans="1:7" ht="20.25">
      <c r="A13" s="56"/>
      <c r="B13" s="55"/>
      <c r="C13" s="55"/>
      <c r="D13" s="55"/>
      <c r="E13" s="55"/>
      <c r="F13" s="55"/>
      <c r="G13" s="55"/>
    </row>
    <row r="14" spans="1:7" ht="20.25">
      <c r="A14" s="56"/>
      <c r="B14" s="55"/>
      <c r="C14" s="55"/>
      <c r="D14" s="55"/>
      <c r="E14" s="55"/>
      <c r="F14" s="55"/>
      <c r="G14" s="55"/>
    </row>
    <row r="15" spans="1:7" ht="20.25">
      <c r="A15" s="56"/>
      <c r="B15" s="55"/>
      <c r="C15" s="55"/>
      <c r="D15" s="55"/>
      <c r="E15" s="55"/>
      <c r="F15" s="55"/>
      <c r="G15" s="55"/>
    </row>
    <row r="16" spans="1:7" ht="20.25">
      <c r="A16" s="56"/>
      <c r="B16" s="55"/>
      <c r="C16" s="55"/>
      <c r="D16" s="55"/>
      <c r="E16" s="55"/>
      <c r="F16" s="55"/>
      <c r="G16" s="55"/>
    </row>
    <row r="17" spans="1:7" ht="20.25">
      <c r="A17" s="150" t="s">
        <v>249</v>
      </c>
      <c r="B17" s="149"/>
      <c r="C17" s="149"/>
      <c r="D17" s="149"/>
      <c r="E17" s="149"/>
      <c r="F17" s="149"/>
      <c r="G17" s="149"/>
    </row>
    <row r="18" spans="1:7" ht="20.25">
      <c r="A18" s="56"/>
      <c r="B18" s="55"/>
      <c r="C18" s="55"/>
      <c r="D18" s="55"/>
      <c r="E18" s="55"/>
      <c r="F18" s="55"/>
      <c r="G18" s="55"/>
    </row>
    <row r="19" spans="1:7" ht="20.25">
      <c r="A19" s="56"/>
      <c r="B19" s="55"/>
      <c r="C19" s="55"/>
      <c r="D19" s="55"/>
      <c r="E19" s="55"/>
      <c r="F19" s="55"/>
      <c r="G19" s="55"/>
    </row>
    <row r="20" spans="1:7" ht="20.25">
      <c r="A20" s="56"/>
      <c r="B20" s="55"/>
      <c r="C20" s="55"/>
      <c r="D20" s="55"/>
      <c r="E20" s="55"/>
      <c r="F20" s="55"/>
      <c r="G20" s="55"/>
    </row>
    <row r="21" spans="1:7" ht="20.25">
      <c r="A21" s="56"/>
      <c r="G21" s="55"/>
    </row>
    <row r="22" spans="1:7" ht="20.25">
      <c r="A22" s="56"/>
      <c r="G22" s="55"/>
    </row>
    <row r="23" spans="1:7" ht="20.25">
      <c r="A23" s="56"/>
      <c r="G23" s="55"/>
    </row>
    <row r="24" spans="1:7" ht="20.25">
      <c r="A24" s="56"/>
      <c r="B24" s="55"/>
      <c r="C24" s="55"/>
      <c r="D24" s="55"/>
      <c r="E24" s="55"/>
      <c r="F24" s="55"/>
      <c r="G24" s="55"/>
    </row>
    <row r="25" spans="1:7" ht="20.25">
      <c r="A25" s="56"/>
      <c r="B25" s="55"/>
      <c r="C25" s="55"/>
      <c r="D25" s="55"/>
      <c r="E25" s="55"/>
      <c r="F25" s="55"/>
      <c r="G25" s="55"/>
    </row>
    <row r="26" spans="1:7" ht="20.25">
      <c r="A26" s="56"/>
      <c r="B26" s="55"/>
      <c r="C26" s="55"/>
      <c r="D26" s="55"/>
      <c r="E26" s="55"/>
      <c r="F26" s="55"/>
      <c r="G26" s="55"/>
    </row>
    <row r="27" spans="1:7" ht="20.25">
      <c r="A27" s="56"/>
      <c r="B27" s="55"/>
      <c r="C27" s="55"/>
      <c r="D27" s="55"/>
      <c r="E27" s="55"/>
      <c r="F27" s="55"/>
      <c r="G27" s="55"/>
    </row>
    <row r="28" spans="1:7" ht="20.25">
      <c r="A28" s="56"/>
      <c r="B28" s="55"/>
      <c r="C28" s="55"/>
      <c r="D28" s="55"/>
      <c r="E28" s="55"/>
      <c r="F28" s="55"/>
      <c r="G28" s="55"/>
    </row>
    <row r="29" spans="1:7" ht="20.25">
      <c r="A29" s="56"/>
      <c r="B29" s="55"/>
      <c r="C29" s="55"/>
      <c r="D29" s="55"/>
      <c r="E29" s="55"/>
      <c r="F29" s="55"/>
      <c r="G29" s="55"/>
    </row>
    <row r="30" spans="1:7" ht="20.25">
      <c r="A30" s="56"/>
      <c r="B30" s="55"/>
      <c r="C30" s="55"/>
      <c r="D30" s="55"/>
      <c r="E30" s="55"/>
      <c r="F30" s="55"/>
      <c r="G30" s="55"/>
    </row>
    <row r="31" spans="1:7" ht="20.25">
      <c r="A31" s="56"/>
      <c r="B31" s="55"/>
      <c r="C31" s="55"/>
      <c r="D31" s="55"/>
      <c r="E31" s="55"/>
      <c r="F31" s="55"/>
      <c r="G31" s="55"/>
    </row>
    <row r="32" spans="1:7" ht="20.25">
      <c r="A32" s="56"/>
      <c r="B32" s="55"/>
      <c r="C32" s="55"/>
      <c r="D32" s="55"/>
      <c r="E32" s="55"/>
      <c r="F32" s="55"/>
      <c r="G32" s="55"/>
    </row>
    <row r="33" spans="1:7" ht="20.25">
      <c r="A33" s="151" t="s">
        <v>250</v>
      </c>
      <c r="B33" s="151"/>
      <c r="C33" s="151"/>
      <c r="D33" s="151"/>
      <c r="E33" s="151"/>
      <c r="F33" s="151"/>
      <c r="G33" s="151"/>
    </row>
    <row r="34" spans="1:7" ht="20.25">
      <c r="A34" s="57"/>
      <c r="B34" s="57"/>
      <c r="C34" s="57"/>
      <c r="D34" s="57"/>
      <c r="E34" s="57"/>
      <c r="F34" s="57"/>
      <c r="G34" s="57"/>
    </row>
    <row r="35" spans="1:7" ht="20.25">
      <c r="A35" s="58"/>
      <c r="B35" s="55"/>
      <c r="C35" s="55"/>
      <c r="D35" s="55"/>
      <c r="E35" s="55"/>
      <c r="F35" s="55"/>
      <c r="G35" s="55"/>
    </row>
    <row r="36" spans="1:7" ht="13.5" thickBot="1">
      <c r="A36" s="61"/>
      <c r="B36" s="61"/>
      <c r="C36" s="61"/>
      <c r="D36" s="61"/>
      <c r="E36" s="61"/>
      <c r="F36" s="61"/>
      <c r="G36" s="61"/>
    </row>
    <row r="42" spans="1:7" ht="12.75">
      <c r="A42" s="152" t="s">
        <v>251</v>
      </c>
      <c r="B42" s="152"/>
      <c r="C42" s="152"/>
      <c r="D42" s="152"/>
      <c r="E42" s="152"/>
      <c r="F42" s="152"/>
      <c r="G42" s="152"/>
    </row>
    <row r="43" spans="1:7" ht="12.75">
      <c r="A43" s="152" t="s">
        <v>252</v>
      </c>
      <c r="B43" s="152"/>
      <c r="C43" s="152"/>
      <c r="D43" s="152"/>
      <c r="E43" s="152"/>
      <c r="F43" s="152"/>
      <c r="G43" s="152"/>
    </row>
    <row r="44" spans="1:7" ht="12.75">
      <c r="A44" s="152" t="s">
        <v>248</v>
      </c>
      <c r="B44" s="152"/>
      <c r="C44" s="152"/>
      <c r="D44" s="152"/>
      <c r="E44" s="152"/>
      <c r="F44" s="152"/>
      <c r="G44" s="152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153"/>
      <c r="B48" s="153"/>
      <c r="C48" s="153"/>
      <c r="D48" s="153"/>
      <c r="E48" s="153"/>
      <c r="F48" s="153"/>
      <c r="G48" s="153"/>
    </row>
    <row r="49" spans="1:7" ht="12.75">
      <c r="A49" s="153"/>
      <c r="B49" s="153"/>
      <c r="C49" s="153"/>
      <c r="D49" s="153"/>
      <c r="E49" s="153"/>
      <c r="F49" s="153"/>
      <c r="G49" s="153"/>
    </row>
    <row r="50" spans="1:7" ht="12.75">
      <c r="A50" s="59"/>
      <c r="B50" s="9"/>
      <c r="C50" s="9"/>
      <c r="D50" s="9"/>
      <c r="E50" s="9"/>
      <c r="F50" s="9"/>
      <c r="G50" s="9"/>
    </row>
    <row r="51" spans="1:7" ht="12.75">
      <c r="A51" s="59"/>
      <c r="B51" s="9"/>
      <c r="C51" s="9"/>
      <c r="D51" s="9"/>
      <c r="E51" s="9"/>
      <c r="F51" s="9"/>
      <c r="G51" s="9"/>
    </row>
    <row r="52" spans="1:7" ht="12.75">
      <c r="A52" s="59"/>
      <c r="B52" s="9"/>
      <c r="C52" s="9"/>
      <c r="D52" s="9"/>
      <c r="E52" s="9"/>
      <c r="F52" s="9"/>
      <c r="G52" s="9"/>
    </row>
    <row r="53" spans="1:7" ht="12.75">
      <c r="A53" s="59"/>
      <c r="B53" s="9"/>
      <c r="C53" s="9"/>
      <c r="D53" s="9"/>
      <c r="E53" s="9"/>
      <c r="F53" s="9"/>
      <c r="G53" s="9"/>
    </row>
    <row r="54" spans="1:7" ht="12.75">
      <c r="A54" s="153" t="s">
        <v>253</v>
      </c>
      <c r="B54" s="153"/>
      <c r="C54" s="153"/>
      <c r="D54" s="153"/>
      <c r="E54" s="153"/>
      <c r="F54" s="153"/>
      <c r="G54" s="153"/>
    </row>
    <row r="55" spans="1:7" ht="12.75">
      <c r="A55" s="153" t="s">
        <v>112</v>
      </c>
      <c r="B55" s="153"/>
      <c r="C55" s="153"/>
      <c r="D55" s="153"/>
      <c r="E55" s="153"/>
      <c r="F55" s="153"/>
      <c r="G55" s="153"/>
    </row>
    <row r="56" spans="1:7" ht="12.75">
      <c r="A56" s="59"/>
      <c r="B56" s="9"/>
      <c r="C56" s="9"/>
      <c r="D56" s="9"/>
      <c r="E56" s="9"/>
      <c r="F56" s="9"/>
      <c r="G56" s="9"/>
    </row>
    <row r="57" spans="1:7" ht="12.75">
      <c r="A57" s="59"/>
      <c r="B57" s="9"/>
      <c r="C57" s="9"/>
      <c r="D57" s="9"/>
      <c r="E57" s="9"/>
      <c r="F57" s="9"/>
      <c r="G57" s="9"/>
    </row>
    <row r="58" spans="1:7" ht="12.75">
      <c r="A58" s="153" t="s">
        <v>113</v>
      </c>
      <c r="B58" s="153"/>
      <c r="C58" s="153"/>
      <c r="D58" s="153"/>
      <c r="E58" s="153"/>
      <c r="F58" s="153"/>
      <c r="G58" s="153"/>
    </row>
    <row r="59" spans="1:7" ht="12.75">
      <c r="A59" s="153" t="s">
        <v>191</v>
      </c>
      <c r="B59" s="153"/>
      <c r="C59" s="153"/>
      <c r="D59" s="153"/>
      <c r="E59" s="153"/>
      <c r="F59" s="153"/>
      <c r="G59" s="153"/>
    </row>
    <row r="60" spans="1:7" ht="12.75">
      <c r="A60" s="59"/>
      <c r="B60" s="9"/>
      <c r="C60" s="9"/>
      <c r="D60" s="9"/>
      <c r="E60" s="9"/>
      <c r="F60" s="9"/>
      <c r="G60" s="9"/>
    </row>
    <row r="61" spans="1:7" ht="12.75">
      <c r="A61" s="59"/>
      <c r="B61" s="9"/>
      <c r="C61" s="9"/>
      <c r="D61" s="9"/>
      <c r="E61" s="9"/>
      <c r="F61" s="9"/>
      <c r="G61" s="9"/>
    </row>
    <row r="62" spans="1:7" ht="12.75">
      <c r="A62" s="59"/>
      <c r="B62" s="9"/>
      <c r="C62" s="9"/>
      <c r="D62" s="9"/>
      <c r="E62" s="9"/>
      <c r="F62" s="9"/>
      <c r="G62" s="9"/>
    </row>
    <row r="63" spans="1:7" ht="12.75">
      <c r="A63" s="59"/>
      <c r="B63" s="9"/>
      <c r="C63" s="9"/>
      <c r="D63" s="9"/>
      <c r="E63" s="9"/>
      <c r="F63" s="9"/>
      <c r="G63" s="9"/>
    </row>
    <row r="64" spans="1:7" ht="12.75">
      <c r="A64" s="59"/>
      <c r="B64" s="9"/>
      <c r="C64" s="9"/>
      <c r="D64" s="9"/>
      <c r="E64" s="9"/>
      <c r="F64" s="9"/>
      <c r="G64" s="9"/>
    </row>
    <row r="65" spans="1:7" ht="12.75">
      <c r="A65" s="59"/>
      <c r="B65" s="9"/>
      <c r="C65" s="9"/>
      <c r="D65" s="9"/>
      <c r="E65" s="9"/>
      <c r="F65" s="9"/>
      <c r="G65" s="9"/>
    </row>
    <row r="67" spans="1:7" ht="12.75">
      <c r="A67" s="59"/>
      <c r="B67" s="9"/>
      <c r="C67" s="9"/>
      <c r="D67" s="9"/>
      <c r="E67" s="9"/>
      <c r="F67" s="9"/>
      <c r="G67" s="9"/>
    </row>
    <row r="68" spans="1:7" ht="12.75">
      <c r="A68" s="153"/>
      <c r="B68" s="153"/>
      <c r="C68" s="153"/>
      <c r="D68" s="153"/>
      <c r="E68" s="153"/>
      <c r="F68" s="153"/>
      <c r="G68" s="153"/>
    </row>
    <row r="69" spans="1:7" ht="12.75">
      <c r="A69" s="153"/>
      <c r="B69" s="153"/>
      <c r="C69" s="153"/>
      <c r="D69" s="153"/>
      <c r="E69" s="153"/>
      <c r="F69" s="153"/>
      <c r="G69" s="153"/>
    </row>
    <row r="70" spans="1:7" ht="12.75">
      <c r="A70" s="153"/>
      <c r="B70" s="153"/>
      <c r="C70" s="153"/>
      <c r="D70" s="153"/>
      <c r="E70" s="153"/>
      <c r="F70" s="153"/>
      <c r="G70" s="153"/>
    </row>
    <row r="71" spans="1:7" ht="12.75">
      <c r="A71" s="153"/>
      <c r="B71" s="153"/>
      <c r="C71" s="153"/>
      <c r="D71" s="153"/>
      <c r="E71" s="153"/>
      <c r="F71" s="153"/>
      <c r="G71" s="153"/>
    </row>
    <row r="72" spans="1:7" ht="12.75">
      <c r="A72" s="59"/>
      <c r="B72" s="9"/>
      <c r="C72" s="9"/>
      <c r="D72" s="9"/>
      <c r="E72" s="9"/>
      <c r="F72" s="9"/>
      <c r="G72" s="9"/>
    </row>
    <row r="73" spans="1:7" ht="12.75">
      <c r="A73" s="153"/>
      <c r="B73" s="153"/>
      <c r="C73" s="153"/>
      <c r="D73" s="153"/>
      <c r="E73" s="153"/>
      <c r="F73" s="153"/>
      <c r="G73" s="153"/>
    </row>
    <row r="74" spans="1:7" ht="12.75">
      <c r="A74" s="153"/>
      <c r="B74" s="153"/>
      <c r="C74" s="153"/>
      <c r="D74" s="153"/>
      <c r="E74" s="153"/>
      <c r="F74" s="153"/>
      <c r="G74" s="153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60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153" t="s">
        <v>229</v>
      </c>
      <c r="B83" s="153"/>
      <c r="C83" s="153"/>
      <c r="D83" s="153"/>
      <c r="E83" s="153"/>
      <c r="F83" s="153"/>
      <c r="G83" s="153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153" t="s">
        <v>114</v>
      </c>
      <c r="B85" s="153"/>
      <c r="C85" s="153"/>
      <c r="D85" s="153"/>
      <c r="E85" s="153"/>
      <c r="F85" s="153"/>
      <c r="G85" s="153"/>
    </row>
    <row r="86" spans="1:7" ht="12.75">
      <c r="A86" s="153" t="s">
        <v>115</v>
      </c>
      <c r="B86" s="153"/>
      <c r="C86" s="153"/>
      <c r="D86" s="153"/>
      <c r="E86" s="153"/>
      <c r="F86" s="153"/>
      <c r="G86" s="153"/>
    </row>
    <row r="87" spans="1:7" ht="12.75">
      <c r="A87" s="153"/>
      <c r="B87" s="153"/>
      <c r="C87" s="153"/>
      <c r="D87" s="153"/>
      <c r="E87" s="153"/>
      <c r="F87" s="153"/>
      <c r="G87" s="153"/>
    </row>
  </sheetData>
  <mergeCells count="24">
    <mergeCell ref="A87:G87"/>
    <mergeCell ref="A69:G69"/>
    <mergeCell ref="A70:G70"/>
    <mergeCell ref="A71:G71"/>
    <mergeCell ref="A73:G73"/>
    <mergeCell ref="A85:G85"/>
    <mergeCell ref="A86:G86"/>
    <mergeCell ref="A58:G58"/>
    <mergeCell ref="A59:G59"/>
    <mergeCell ref="A83:G83"/>
    <mergeCell ref="A68:G68"/>
    <mergeCell ref="A74:G74"/>
    <mergeCell ref="A48:G48"/>
    <mergeCell ref="A49:G49"/>
    <mergeCell ref="A54:G54"/>
    <mergeCell ref="A55:G55"/>
    <mergeCell ref="A33:G33"/>
    <mergeCell ref="A42:G42"/>
    <mergeCell ref="A43:G43"/>
    <mergeCell ref="A44:G44"/>
    <mergeCell ref="A7:G7"/>
    <mergeCell ref="A8:G8"/>
    <mergeCell ref="A12:G12"/>
    <mergeCell ref="A17:G17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119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11.421875" defaultRowHeight="12.75"/>
  <cols>
    <col min="6" max="6" width="13.7109375" style="0" customWidth="1"/>
  </cols>
  <sheetData>
    <row r="1" spans="1:7" ht="12.75">
      <c r="A1" s="46"/>
      <c r="B1" s="46"/>
      <c r="C1" s="46"/>
      <c r="D1" s="46"/>
      <c r="E1" s="46"/>
      <c r="F1" s="46"/>
      <c r="G1" s="46"/>
    </row>
    <row r="2" spans="1:7" ht="12.75">
      <c r="A2" s="47"/>
      <c r="B2" s="47"/>
      <c r="C2" s="47"/>
      <c r="D2" s="47"/>
      <c r="E2" s="47"/>
      <c r="F2" s="47"/>
      <c r="G2" s="47"/>
    </row>
    <row r="3" spans="1:7" ht="12.75">
      <c r="A3" s="47"/>
      <c r="B3" s="47"/>
      <c r="C3" s="47"/>
      <c r="D3" s="47"/>
      <c r="E3" s="47"/>
      <c r="F3" s="47"/>
      <c r="G3" s="47"/>
    </row>
    <row r="4" spans="3:7" ht="12.75">
      <c r="C4" s="49"/>
      <c r="E4" s="49"/>
      <c r="F4" s="49"/>
      <c r="G4" s="49"/>
    </row>
    <row r="5" spans="1:7" ht="12.75">
      <c r="A5" s="48"/>
      <c r="B5" s="49"/>
      <c r="C5" s="49"/>
      <c r="D5" s="49"/>
      <c r="E5" s="49"/>
      <c r="F5" s="49"/>
      <c r="G5" s="49"/>
    </row>
    <row r="6" spans="1:7" ht="12.75">
      <c r="A6" s="50"/>
      <c r="B6" s="50"/>
      <c r="C6" s="50"/>
      <c r="D6" s="50"/>
      <c r="E6" s="50"/>
      <c r="F6" s="50"/>
      <c r="G6" s="50"/>
    </row>
    <row r="7" spans="1:7" ht="12.75">
      <c r="A7" s="154" t="s">
        <v>94</v>
      </c>
      <c r="B7" s="154"/>
      <c r="C7" s="154"/>
      <c r="D7" s="154"/>
      <c r="E7" s="154"/>
      <c r="F7" s="154"/>
      <c r="G7" s="154"/>
    </row>
    <row r="8" spans="1:7" ht="12.75">
      <c r="A8" s="50"/>
      <c r="B8" s="50"/>
      <c r="C8" s="50"/>
      <c r="D8" s="50"/>
      <c r="E8" s="50"/>
      <c r="F8" s="50"/>
      <c r="G8" s="50"/>
    </row>
    <row r="9" spans="1:7" ht="12.75">
      <c r="A9" s="50"/>
      <c r="B9" s="50"/>
      <c r="C9" s="50"/>
      <c r="D9" s="50"/>
      <c r="E9" s="50"/>
      <c r="F9" s="50"/>
      <c r="G9" s="50"/>
    </row>
    <row r="10" spans="1:7" ht="12.75">
      <c r="A10" s="68" t="s">
        <v>95</v>
      </c>
      <c r="B10" s="69" t="s">
        <v>96</v>
      </c>
      <c r="C10" s="69"/>
      <c r="D10" s="69"/>
      <c r="E10" s="69"/>
      <c r="F10" s="69"/>
      <c r="G10" s="70" t="s">
        <v>97</v>
      </c>
    </row>
    <row r="11" spans="1:7" ht="12.75">
      <c r="A11" s="50"/>
      <c r="B11" s="50"/>
      <c r="C11" s="50"/>
      <c r="D11" s="50"/>
      <c r="E11" s="50"/>
      <c r="F11" s="50"/>
      <c r="G11" s="51"/>
    </row>
    <row r="12" spans="1:7" ht="12.75">
      <c r="A12" s="52" t="s">
        <v>98</v>
      </c>
      <c r="B12" s="50" t="s">
        <v>99</v>
      </c>
      <c r="C12" s="50"/>
      <c r="D12" s="50"/>
      <c r="E12" s="50"/>
      <c r="F12" s="50"/>
      <c r="G12" s="53">
        <v>4</v>
      </c>
    </row>
    <row r="13" spans="1:7" ht="12.75">
      <c r="A13" s="52" t="s">
        <v>100</v>
      </c>
      <c r="B13" s="50" t="s">
        <v>101</v>
      </c>
      <c r="C13" s="50"/>
      <c r="D13" s="50"/>
      <c r="E13" s="50"/>
      <c r="F13" s="50"/>
      <c r="G13" s="53">
        <v>5</v>
      </c>
    </row>
    <row r="14" spans="1:7" ht="12.75">
      <c r="A14" s="52" t="s">
        <v>102</v>
      </c>
      <c r="B14" s="50" t="s">
        <v>103</v>
      </c>
      <c r="C14" s="50"/>
      <c r="D14" s="50"/>
      <c r="E14" s="50"/>
      <c r="F14" s="50"/>
      <c r="G14" s="53">
        <v>7</v>
      </c>
    </row>
    <row r="15" spans="1:7" ht="12.75">
      <c r="A15" s="52" t="s">
        <v>104</v>
      </c>
      <c r="B15" s="50" t="s">
        <v>105</v>
      </c>
      <c r="C15" s="50"/>
      <c r="D15" s="50"/>
      <c r="E15" s="50"/>
      <c r="F15" s="50"/>
      <c r="G15" s="53">
        <v>9</v>
      </c>
    </row>
    <row r="16" spans="1:7" ht="12.75">
      <c r="A16" s="52" t="s">
        <v>106</v>
      </c>
      <c r="B16" s="50" t="s">
        <v>63</v>
      </c>
      <c r="C16" s="50"/>
      <c r="D16" s="50"/>
      <c r="E16" s="50"/>
      <c r="F16" s="50"/>
      <c r="G16" s="53">
        <v>10</v>
      </c>
    </row>
    <row r="17" spans="1:7" ht="12.75">
      <c r="A17" s="52" t="s">
        <v>108</v>
      </c>
      <c r="B17" s="50" t="s">
        <v>107</v>
      </c>
      <c r="C17" s="50"/>
      <c r="D17" s="50"/>
      <c r="E17" s="50"/>
      <c r="F17" s="50"/>
      <c r="G17" s="53">
        <v>11</v>
      </c>
    </row>
    <row r="18" spans="1:7" ht="12.75">
      <c r="A18" s="52" t="s">
        <v>109</v>
      </c>
      <c r="B18" s="50" t="s">
        <v>65</v>
      </c>
      <c r="C18" s="50"/>
      <c r="D18" s="50"/>
      <c r="E18" s="50"/>
      <c r="F18" s="50"/>
      <c r="G18" s="53">
        <v>12</v>
      </c>
    </row>
    <row r="19" spans="1:7" ht="12.75">
      <c r="A19" s="52" t="s">
        <v>116</v>
      </c>
      <c r="B19" s="63" t="s">
        <v>230</v>
      </c>
      <c r="C19" s="50"/>
      <c r="D19" s="50"/>
      <c r="E19" s="50"/>
      <c r="F19" s="50"/>
      <c r="G19" s="53">
        <v>13</v>
      </c>
    </row>
    <row r="20" spans="1:7" ht="12.75">
      <c r="A20" s="52" t="s">
        <v>117</v>
      </c>
      <c r="B20" s="50" t="s">
        <v>231</v>
      </c>
      <c r="C20" s="50"/>
      <c r="D20" s="50"/>
      <c r="E20" s="50"/>
      <c r="F20" s="50"/>
      <c r="G20" s="53">
        <v>15</v>
      </c>
    </row>
    <row r="21" spans="1:7" ht="12.75">
      <c r="A21" s="52" t="s">
        <v>139</v>
      </c>
      <c r="B21" s="63" t="s">
        <v>232</v>
      </c>
      <c r="C21" s="50"/>
      <c r="D21" s="50"/>
      <c r="E21" s="50"/>
      <c r="F21" s="50"/>
      <c r="G21" s="53">
        <v>16</v>
      </c>
    </row>
    <row r="22" spans="1:7" ht="12.75">
      <c r="A22" s="52" t="s">
        <v>149</v>
      </c>
      <c r="B22" s="50" t="s">
        <v>233</v>
      </c>
      <c r="C22" s="50"/>
      <c r="D22" s="50"/>
      <c r="E22" s="50"/>
      <c r="F22" s="50"/>
      <c r="G22" s="53">
        <v>18</v>
      </c>
    </row>
    <row r="23" spans="1:7" ht="12.75">
      <c r="A23" s="52" t="s">
        <v>150</v>
      </c>
      <c r="B23" s="50" t="s">
        <v>234</v>
      </c>
      <c r="C23" s="50"/>
      <c r="D23" s="50"/>
      <c r="E23" s="50"/>
      <c r="F23" s="50"/>
      <c r="G23" s="53">
        <v>19</v>
      </c>
    </row>
    <row r="24" spans="1:7" ht="12.75">
      <c r="A24" s="52" t="s">
        <v>235</v>
      </c>
      <c r="B24" s="50" t="s">
        <v>236</v>
      </c>
      <c r="C24" s="50"/>
      <c r="D24" s="50"/>
      <c r="E24" s="50"/>
      <c r="F24" s="50"/>
      <c r="G24" s="53">
        <v>20</v>
      </c>
    </row>
    <row r="25" spans="1:7" ht="12.75">
      <c r="A25" s="52" t="s">
        <v>237</v>
      </c>
      <c r="B25" s="50" t="s">
        <v>238</v>
      </c>
      <c r="C25" s="50"/>
      <c r="D25" s="50"/>
      <c r="E25" s="50"/>
      <c r="F25" s="50"/>
      <c r="G25" s="53">
        <v>22</v>
      </c>
    </row>
    <row r="26" spans="1:7" ht="12.75">
      <c r="A26" s="52" t="s">
        <v>239</v>
      </c>
      <c r="B26" s="50" t="s">
        <v>240</v>
      </c>
      <c r="C26" s="50"/>
      <c r="D26" s="50"/>
      <c r="E26" s="50"/>
      <c r="F26" s="50"/>
      <c r="G26" s="53"/>
    </row>
    <row r="27" spans="1:7" ht="12.75">
      <c r="A27" s="52"/>
      <c r="B27" s="50"/>
      <c r="C27" s="50"/>
      <c r="D27" s="50"/>
      <c r="E27" s="50"/>
      <c r="F27" s="50"/>
      <c r="G27" s="53"/>
    </row>
    <row r="28" spans="1:7" ht="12.75">
      <c r="A28" s="68" t="s">
        <v>119</v>
      </c>
      <c r="B28" s="69" t="s">
        <v>96</v>
      </c>
      <c r="C28" s="69"/>
      <c r="D28" s="69"/>
      <c r="E28" s="69"/>
      <c r="F28" s="69"/>
      <c r="G28" s="70" t="s">
        <v>97</v>
      </c>
    </row>
    <row r="29" spans="1:7" ht="12.75">
      <c r="A29" s="54"/>
      <c r="B29" s="50"/>
      <c r="C29" s="50"/>
      <c r="D29" s="50"/>
      <c r="E29" s="50"/>
      <c r="F29" s="50"/>
      <c r="G29" s="53"/>
    </row>
    <row r="30" spans="1:7" ht="12.75">
      <c r="A30" s="52" t="s">
        <v>98</v>
      </c>
      <c r="B30" s="50" t="s">
        <v>99</v>
      </c>
      <c r="C30" s="50"/>
      <c r="D30" s="50"/>
      <c r="E30" s="50"/>
      <c r="F30" s="50"/>
      <c r="G30" s="53">
        <v>4</v>
      </c>
    </row>
    <row r="31" spans="1:7" ht="12.75">
      <c r="A31" s="52" t="s">
        <v>100</v>
      </c>
      <c r="B31" s="50" t="s">
        <v>241</v>
      </c>
      <c r="C31" s="50"/>
      <c r="D31" s="50"/>
      <c r="E31" s="50"/>
      <c r="F31" s="50"/>
      <c r="G31" s="53">
        <v>6</v>
      </c>
    </row>
    <row r="32" spans="1:7" ht="12.75">
      <c r="A32" s="52" t="s">
        <v>102</v>
      </c>
      <c r="B32" s="50" t="s">
        <v>242</v>
      </c>
      <c r="C32" s="50"/>
      <c r="D32" s="50"/>
      <c r="E32" s="50"/>
      <c r="F32" s="50"/>
      <c r="G32" s="53">
        <v>6</v>
      </c>
    </row>
    <row r="33" spans="1:7" ht="12.75">
      <c r="A33" s="52" t="s">
        <v>104</v>
      </c>
      <c r="B33" s="50" t="s">
        <v>110</v>
      </c>
      <c r="C33" s="50"/>
      <c r="D33" s="50"/>
      <c r="E33" s="50"/>
      <c r="F33" s="50"/>
      <c r="G33" s="53">
        <v>8</v>
      </c>
    </row>
    <row r="34" spans="1:7" ht="12.75">
      <c r="A34" s="52" t="s">
        <v>106</v>
      </c>
      <c r="B34" s="50" t="s">
        <v>111</v>
      </c>
      <c r="C34" s="50"/>
      <c r="D34" s="50"/>
      <c r="E34" s="50"/>
      <c r="F34" s="50"/>
      <c r="G34" s="53">
        <v>8</v>
      </c>
    </row>
    <row r="35" spans="1:7" ht="12.75">
      <c r="A35" s="52" t="s">
        <v>108</v>
      </c>
      <c r="B35" s="50" t="s">
        <v>243</v>
      </c>
      <c r="C35" s="50"/>
      <c r="D35" s="50"/>
      <c r="E35" s="50"/>
      <c r="F35" s="50"/>
      <c r="G35" s="53">
        <v>9</v>
      </c>
    </row>
    <row r="36" spans="1:7" ht="12.75">
      <c r="A36" s="52" t="s">
        <v>109</v>
      </c>
      <c r="B36" s="50" t="s">
        <v>244</v>
      </c>
      <c r="C36" s="50"/>
      <c r="D36" s="50"/>
      <c r="E36" s="50"/>
      <c r="F36" s="50"/>
      <c r="G36" s="53">
        <v>10</v>
      </c>
    </row>
    <row r="37" spans="1:7" ht="12.75">
      <c r="A37" s="52" t="s">
        <v>116</v>
      </c>
      <c r="B37" s="50" t="s">
        <v>107</v>
      </c>
      <c r="C37" s="50"/>
      <c r="D37" s="50"/>
      <c r="E37" s="50"/>
      <c r="F37" s="50"/>
      <c r="G37" s="53">
        <v>11</v>
      </c>
    </row>
    <row r="38" spans="1:7" ht="12.75">
      <c r="A38" s="52" t="s">
        <v>117</v>
      </c>
      <c r="B38" s="50" t="s">
        <v>65</v>
      </c>
      <c r="C38" s="50"/>
      <c r="D38" s="50"/>
      <c r="E38" s="50"/>
      <c r="F38" s="50"/>
      <c r="G38" s="53">
        <v>12</v>
      </c>
    </row>
    <row r="39" spans="1:7" ht="12.75">
      <c r="A39" s="71"/>
      <c r="B39" s="72"/>
      <c r="C39" s="72"/>
      <c r="D39" s="72"/>
      <c r="E39" s="72"/>
      <c r="F39" s="72"/>
      <c r="G39" s="73"/>
    </row>
    <row r="40" spans="1:7" ht="12.75">
      <c r="A40" s="52"/>
      <c r="B40" s="50"/>
      <c r="C40" s="50"/>
      <c r="D40" s="50"/>
      <c r="E40" s="50"/>
      <c r="F40" s="50"/>
      <c r="G40" s="53"/>
    </row>
    <row r="41" spans="1:7" ht="81.75" customHeight="1">
      <c r="A41" s="155" t="s">
        <v>245</v>
      </c>
      <c r="B41" s="155"/>
      <c r="C41" s="155"/>
      <c r="D41" s="155"/>
      <c r="E41" s="155"/>
      <c r="F41" s="155"/>
      <c r="G41" s="155"/>
    </row>
    <row r="43" spans="1:7" ht="12.75">
      <c r="A43" s="55"/>
      <c r="B43" s="55"/>
      <c r="C43" s="55"/>
      <c r="D43" s="55"/>
      <c r="E43" s="55"/>
      <c r="F43" s="55"/>
      <c r="G43" s="55"/>
    </row>
    <row r="44" spans="1:7" ht="12.75">
      <c r="A44" s="55"/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6" spans="1:7" ht="12.75">
      <c r="A46" s="55"/>
      <c r="B46" s="55"/>
      <c r="C46" s="55"/>
      <c r="D46" s="55"/>
      <c r="E46" s="55"/>
      <c r="F46" s="55"/>
      <c r="G46" s="55"/>
    </row>
  </sheetData>
  <mergeCells count="2">
    <mergeCell ref="A7:G7"/>
    <mergeCell ref="A41:G41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0" customWidth="1"/>
    <col min="2" max="5" width="14.7109375" style="0" customWidth="1"/>
    <col min="11" max="11" width="13.00390625" style="0" bestFit="1" customWidth="1"/>
    <col min="12" max="12" width="12.57421875" style="0" bestFit="1" customWidth="1"/>
    <col min="13" max="13" width="6.00390625" style="0" customWidth="1"/>
  </cols>
  <sheetData>
    <row r="1" spans="1:18" ht="15.75" customHeight="1">
      <c r="A1" s="159" t="s">
        <v>92</v>
      </c>
      <c r="B1" s="159"/>
      <c r="C1" s="159"/>
      <c r="D1" s="159"/>
      <c r="E1" s="159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 customHeight="1">
      <c r="A2" s="160" t="s">
        <v>78</v>
      </c>
      <c r="B2" s="160"/>
      <c r="C2" s="160"/>
      <c r="D2" s="160"/>
      <c r="E2" s="160"/>
      <c r="F2" s="10"/>
      <c r="G2" s="10"/>
      <c r="H2" s="34"/>
      <c r="I2" s="34"/>
      <c r="J2" s="34"/>
      <c r="K2" s="34"/>
      <c r="L2" s="34"/>
      <c r="M2" s="34"/>
      <c r="N2" s="34"/>
      <c r="O2" s="95" t="s">
        <v>179</v>
      </c>
      <c r="P2" s="161" t="s">
        <v>220</v>
      </c>
      <c r="Q2" s="162"/>
      <c r="R2" s="34"/>
    </row>
    <row r="3" spans="1:18" ht="15.75" customHeight="1">
      <c r="A3" s="163" t="s">
        <v>70</v>
      </c>
      <c r="B3" s="163"/>
      <c r="C3" s="163"/>
      <c r="D3" s="163"/>
      <c r="E3" s="163"/>
      <c r="F3" s="36"/>
      <c r="G3" s="36"/>
      <c r="H3" s="34"/>
      <c r="I3" s="34"/>
      <c r="J3" s="34"/>
      <c r="K3" s="34"/>
      <c r="L3" s="34"/>
      <c r="M3" s="34"/>
      <c r="N3" s="34"/>
      <c r="O3" s="12"/>
      <c r="P3" s="96" t="s">
        <v>179</v>
      </c>
      <c r="Q3" s="97" t="s">
        <v>181</v>
      </c>
      <c r="R3" s="34"/>
    </row>
    <row r="4" spans="1:18" ht="12.75">
      <c r="A4" s="22" t="s">
        <v>5</v>
      </c>
      <c r="B4" s="102" t="s">
        <v>179</v>
      </c>
      <c r="C4" s="156" t="s">
        <v>217</v>
      </c>
      <c r="D4" s="156"/>
      <c r="E4" s="103" t="s">
        <v>6</v>
      </c>
      <c r="F4" s="37"/>
      <c r="G4" s="37"/>
      <c r="H4" s="34"/>
      <c r="I4" s="34"/>
      <c r="J4" s="34"/>
      <c r="K4" s="34"/>
      <c r="L4" s="34"/>
      <c r="M4" s="34"/>
      <c r="N4" t="s">
        <v>151</v>
      </c>
      <c r="O4" s="84">
        <v>39247402</v>
      </c>
      <c r="P4" s="84">
        <v>18673536</v>
      </c>
      <c r="Q4" s="84">
        <v>0</v>
      </c>
      <c r="R4" s="34"/>
    </row>
    <row r="5" spans="1:18" ht="12.75">
      <c r="A5" s="6"/>
      <c r="B5" s="6"/>
      <c r="C5" s="101">
        <v>2005</v>
      </c>
      <c r="D5" s="101">
        <v>2006</v>
      </c>
      <c r="E5" s="104" t="s">
        <v>180</v>
      </c>
      <c r="F5" s="37"/>
      <c r="G5" s="37"/>
      <c r="H5" s="34"/>
      <c r="I5" s="34"/>
      <c r="J5" s="34"/>
      <c r="K5" s="34"/>
      <c r="L5" s="34"/>
      <c r="M5" s="34"/>
      <c r="N5" t="s">
        <v>87</v>
      </c>
      <c r="O5" s="84">
        <v>29915469</v>
      </c>
      <c r="P5" s="84">
        <v>13988076</v>
      </c>
      <c r="Q5" s="84">
        <v>0</v>
      </c>
      <c r="R5" s="34"/>
    </row>
    <row r="6" spans="1:18" ht="15.75" customHeight="1">
      <c r="A6" s="7" t="s">
        <v>71</v>
      </c>
      <c r="B6" s="23">
        <f>+O8</f>
        <v>8013707</v>
      </c>
      <c r="C6" s="23">
        <f>+P8</f>
        <v>4507846</v>
      </c>
      <c r="D6" s="23">
        <f>+Q8</f>
        <v>4511913</v>
      </c>
      <c r="E6" s="43">
        <f aca="true" t="shared" si="0" ref="E6:E14">+D6/C6*100-100</f>
        <v>0.09022047337022343</v>
      </c>
      <c r="F6" s="39"/>
      <c r="G6" s="39"/>
      <c r="H6" s="34"/>
      <c r="I6" s="34"/>
      <c r="J6" s="38"/>
      <c r="K6" s="38"/>
      <c r="L6" s="38"/>
      <c r="M6" s="34"/>
      <c r="N6" t="s">
        <v>88</v>
      </c>
      <c r="O6" s="84">
        <v>9331933</v>
      </c>
      <c r="P6" s="84">
        <v>4685460</v>
      </c>
      <c r="Q6" s="84">
        <v>0</v>
      </c>
      <c r="R6" s="34"/>
    </row>
    <row r="7" spans="1:18" ht="15.75" customHeight="1">
      <c r="A7" s="29" t="s">
        <v>75</v>
      </c>
      <c r="B7" s="20">
        <f>+O9</f>
        <v>4138262</v>
      </c>
      <c r="C7" s="20">
        <f aca="true" t="shared" si="1" ref="C7:D9">+P9</f>
        <v>2577942</v>
      </c>
      <c r="D7" s="20">
        <f t="shared" si="1"/>
        <v>2524837</v>
      </c>
      <c r="E7" s="32">
        <f t="shared" si="0"/>
        <v>-2.059976523909384</v>
      </c>
      <c r="F7" s="40"/>
      <c r="G7" s="40"/>
      <c r="H7" s="34"/>
      <c r="I7" s="34"/>
      <c r="J7" s="38"/>
      <c r="K7" s="34"/>
      <c r="L7" s="34"/>
      <c r="M7" s="34"/>
      <c r="R7" s="34"/>
    </row>
    <row r="8" spans="1:18" ht="15.75" customHeight="1">
      <c r="A8" s="29" t="s">
        <v>76</v>
      </c>
      <c r="B8" s="20">
        <f>+O10</f>
        <v>774802</v>
      </c>
      <c r="C8" s="20">
        <f t="shared" si="1"/>
        <v>384449</v>
      </c>
      <c r="D8" s="20">
        <f t="shared" si="1"/>
        <v>364014</v>
      </c>
      <c r="E8" s="32">
        <f t="shared" si="0"/>
        <v>-5.315399441798519</v>
      </c>
      <c r="F8" s="40"/>
      <c r="G8" s="40"/>
      <c r="H8" s="34"/>
      <c r="I8" s="34"/>
      <c r="J8" s="38"/>
      <c r="K8" s="38"/>
      <c r="L8" s="38"/>
      <c r="M8" s="34"/>
      <c r="N8" t="s">
        <v>23</v>
      </c>
      <c r="O8" s="84">
        <v>8013707</v>
      </c>
      <c r="P8" s="84">
        <v>4507846</v>
      </c>
      <c r="Q8" s="84">
        <v>4511913</v>
      </c>
      <c r="R8" s="34"/>
    </row>
    <row r="9" spans="1:18" ht="15.75" customHeight="1">
      <c r="A9" s="29" t="s">
        <v>77</v>
      </c>
      <c r="B9" s="20">
        <f>+O11</f>
        <v>3100643</v>
      </c>
      <c r="C9" s="20">
        <f t="shared" si="1"/>
        <v>1545454</v>
      </c>
      <c r="D9" s="20">
        <f t="shared" si="1"/>
        <v>1623062</v>
      </c>
      <c r="E9" s="32">
        <f t="shared" si="0"/>
        <v>5.021695890010307</v>
      </c>
      <c r="F9" s="40"/>
      <c r="G9" s="40"/>
      <c r="H9" s="34"/>
      <c r="I9" s="34"/>
      <c r="J9" s="34"/>
      <c r="K9" s="34"/>
      <c r="L9" s="34"/>
      <c r="M9" s="34"/>
      <c r="N9" t="s">
        <v>159</v>
      </c>
      <c r="O9" s="84">
        <v>4138262</v>
      </c>
      <c r="P9" s="84">
        <v>2577942</v>
      </c>
      <c r="Q9" s="84">
        <v>2524837</v>
      </c>
      <c r="R9" s="34"/>
    </row>
    <row r="10" spans="1:18" ht="15.75" customHeight="1">
      <c r="A10" s="7" t="s">
        <v>73</v>
      </c>
      <c r="B10" s="23">
        <f>+O13</f>
        <v>1835827</v>
      </c>
      <c r="C10" s="23">
        <f>+P13</f>
        <v>804820</v>
      </c>
      <c r="D10" s="23">
        <f>+Q13</f>
        <v>1104761</v>
      </c>
      <c r="E10" s="43">
        <f t="shared" si="0"/>
        <v>37.268084789145405</v>
      </c>
      <c r="F10" s="39"/>
      <c r="G10" s="39"/>
      <c r="H10" s="34"/>
      <c r="I10" s="34"/>
      <c r="J10" s="94" t="s">
        <v>179</v>
      </c>
      <c r="K10" s="41" t="s">
        <v>218</v>
      </c>
      <c r="L10" s="41" t="s">
        <v>219</v>
      </c>
      <c r="M10" s="34"/>
      <c r="N10" t="s">
        <v>160</v>
      </c>
      <c r="O10" s="84">
        <v>774802</v>
      </c>
      <c r="P10" s="84">
        <v>384449</v>
      </c>
      <c r="Q10" s="84">
        <v>364014</v>
      </c>
      <c r="R10" s="34"/>
    </row>
    <row r="11" spans="1:18" ht="15.75" customHeight="1">
      <c r="A11" s="29" t="s">
        <v>75</v>
      </c>
      <c r="B11" s="20">
        <f>+O14</f>
        <v>1187678</v>
      </c>
      <c r="C11" s="20">
        <f aca="true" t="shared" si="2" ref="C11:D13">+P14</f>
        <v>519301</v>
      </c>
      <c r="D11" s="20">
        <f t="shared" si="2"/>
        <v>772870</v>
      </c>
      <c r="E11" s="32">
        <f t="shared" si="0"/>
        <v>48.828906549380804</v>
      </c>
      <c r="F11" s="40"/>
      <c r="G11" s="40"/>
      <c r="H11" s="34"/>
      <c r="I11" s="34" t="s">
        <v>7</v>
      </c>
      <c r="J11" s="38">
        <f>+B6/1000</f>
        <v>8013.707</v>
      </c>
      <c r="K11" s="38">
        <f>+C6/1000</f>
        <v>4507.846</v>
      </c>
      <c r="L11" s="38">
        <f>+D6/1000</f>
        <v>4511.913</v>
      </c>
      <c r="M11" s="34"/>
      <c r="N11" t="s">
        <v>161</v>
      </c>
      <c r="O11" s="84">
        <v>3100643</v>
      </c>
      <c r="P11" s="84">
        <v>1545454</v>
      </c>
      <c r="Q11" s="84">
        <v>1623062</v>
      </c>
      <c r="R11" s="34"/>
    </row>
    <row r="12" spans="1:18" ht="15.75" customHeight="1">
      <c r="A12" s="29" t="s">
        <v>76</v>
      </c>
      <c r="B12" s="20">
        <f>+O15</f>
        <v>519161</v>
      </c>
      <c r="C12" s="20">
        <f t="shared" si="2"/>
        <v>216918</v>
      </c>
      <c r="D12" s="20">
        <f t="shared" si="2"/>
        <v>246984</v>
      </c>
      <c r="E12" s="32">
        <f t="shared" si="0"/>
        <v>13.860537161508034</v>
      </c>
      <c r="F12" s="40"/>
      <c r="G12" s="40"/>
      <c r="H12" s="34"/>
      <c r="I12" s="34" t="s">
        <v>8</v>
      </c>
      <c r="J12" s="38">
        <f>+B10/1000</f>
        <v>1835.827</v>
      </c>
      <c r="K12" s="38">
        <f>+C10/1000</f>
        <v>804.82</v>
      </c>
      <c r="L12" s="38">
        <f>+D10/1000</f>
        <v>1104.761</v>
      </c>
      <c r="M12" s="34"/>
      <c r="R12" s="34"/>
    </row>
    <row r="13" spans="1:18" ht="15.75" customHeight="1">
      <c r="A13" s="29" t="s">
        <v>77</v>
      </c>
      <c r="B13" s="20">
        <f>+O16</f>
        <v>128987</v>
      </c>
      <c r="C13" s="20">
        <f t="shared" si="2"/>
        <v>68600</v>
      </c>
      <c r="D13" s="20">
        <f t="shared" si="2"/>
        <v>84908</v>
      </c>
      <c r="E13" s="32">
        <f t="shared" si="0"/>
        <v>23.772594752186578</v>
      </c>
      <c r="F13" s="40"/>
      <c r="G13" s="40"/>
      <c r="H13" s="34"/>
      <c r="I13" s="34" t="s">
        <v>72</v>
      </c>
      <c r="J13" s="38">
        <f>+J11-J12</f>
        <v>6177.88</v>
      </c>
      <c r="K13" s="38">
        <f>+K11-K12</f>
        <v>3703.0259999999994</v>
      </c>
      <c r="L13" s="38">
        <f>+L11-L12</f>
        <v>3407.1519999999996</v>
      </c>
      <c r="M13" s="34"/>
      <c r="N13" t="s">
        <v>24</v>
      </c>
      <c r="O13" s="84">
        <v>1835827</v>
      </c>
      <c r="P13" s="84">
        <v>804820</v>
      </c>
      <c r="Q13" s="84">
        <v>1104761</v>
      </c>
      <c r="R13" s="34"/>
    </row>
    <row r="14" spans="1:18" ht="15.75" customHeight="1">
      <c r="A14" s="5" t="s">
        <v>74</v>
      </c>
      <c r="B14" s="44">
        <f>+O18</f>
        <v>6177880</v>
      </c>
      <c r="C14" s="44">
        <f>+P18</f>
        <v>3703026</v>
      </c>
      <c r="D14" s="44">
        <f>+Q18</f>
        <v>3407151</v>
      </c>
      <c r="E14" s="45">
        <f t="shared" si="0"/>
        <v>-7.990087026124044</v>
      </c>
      <c r="F14" s="39"/>
      <c r="G14" s="39"/>
      <c r="H14" s="34"/>
      <c r="I14" s="34"/>
      <c r="J14" s="38"/>
      <c r="K14" s="34"/>
      <c r="L14" s="34"/>
      <c r="M14" s="34"/>
      <c r="N14" t="s">
        <v>162</v>
      </c>
      <c r="O14" s="84">
        <v>1187678</v>
      </c>
      <c r="P14" s="84">
        <v>519301</v>
      </c>
      <c r="Q14" s="84">
        <v>772870</v>
      </c>
      <c r="R14" s="34"/>
    </row>
    <row r="15" spans="1:18" ht="24.75" customHeight="1">
      <c r="A15" s="157" t="s">
        <v>120</v>
      </c>
      <c r="B15" s="158"/>
      <c r="C15" s="158"/>
      <c r="D15" s="158"/>
      <c r="E15" s="158"/>
      <c r="F15" s="42"/>
      <c r="G15" s="42"/>
      <c r="H15" s="34"/>
      <c r="I15" s="34"/>
      <c r="J15" s="34"/>
      <c r="K15" s="34"/>
      <c r="L15" s="34"/>
      <c r="M15" s="34"/>
      <c r="N15" t="s">
        <v>163</v>
      </c>
      <c r="O15" s="84">
        <v>519161</v>
      </c>
      <c r="P15" s="84">
        <v>216918</v>
      </c>
      <c r="Q15" s="84">
        <v>246984</v>
      </c>
      <c r="R15" s="34"/>
    </row>
    <row r="16" spans="1:18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t="s">
        <v>164</v>
      </c>
      <c r="O16" s="84">
        <v>128987</v>
      </c>
      <c r="P16" s="84">
        <v>68600</v>
      </c>
      <c r="Q16" s="84">
        <v>84908</v>
      </c>
      <c r="R16" s="34"/>
    </row>
    <row r="17" spans="1:18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R17" s="34"/>
    </row>
    <row r="18" spans="1:18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t="s">
        <v>25</v>
      </c>
      <c r="O18" s="84">
        <v>6177880</v>
      </c>
      <c r="P18" s="84">
        <v>3703026</v>
      </c>
      <c r="Q18" s="84">
        <v>3407151</v>
      </c>
      <c r="R18" s="34"/>
    </row>
    <row r="19" spans="1:18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t="s">
        <v>165</v>
      </c>
      <c r="O19" s="84">
        <v>2950584</v>
      </c>
      <c r="P19" s="84">
        <v>2058641</v>
      </c>
      <c r="Q19" s="84">
        <v>1751967</v>
      </c>
      <c r="R19" s="34"/>
    </row>
    <row r="20" spans="1:18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t="s">
        <v>166</v>
      </c>
      <c r="O20" s="84">
        <v>255640</v>
      </c>
      <c r="P20" s="84">
        <v>167531</v>
      </c>
      <c r="Q20" s="84">
        <v>117030</v>
      </c>
      <c r="R20" s="34"/>
    </row>
    <row r="21" spans="1:18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t="s">
        <v>167</v>
      </c>
      <c r="O21" s="84">
        <v>2971655</v>
      </c>
      <c r="P21" s="84">
        <v>1476854</v>
      </c>
      <c r="Q21" s="84">
        <v>1538155</v>
      </c>
      <c r="R21" s="34"/>
    </row>
    <row r="22" spans="1:18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R22" s="34"/>
    </row>
    <row r="23" spans="1:18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4">
        <v>8013707</v>
      </c>
      <c r="P23" s="84">
        <v>1835827</v>
      </c>
      <c r="Q23" s="84">
        <v>6177880</v>
      </c>
      <c r="R23" s="34"/>
    </row>
    <row r="24" spans="1:18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4">
        <v>4507846</v>
      </c>
      <c r="P24" s="84">
        <v>804820</v>
      </c>
      <c r="Q24" s="84">
        <v>3703026</v>
      </c>
      <c r="R24" s="34"/>
    </row>
    <row r="25" spans="1:1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4">
        <v>4511913</v>
      </c>
      <c r="P25" s="84">
        <v>1104761</v>
      </c>
      <c r="Q25" s="84">
        <v>3407151</v>
      </c>
      <c r="R25" s="34"/>
    </row>
    <row r="26" spans="1:18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</sheetData>
  <mergeCells count="6">
    <mergeCell ref="P2:Q2"/>
    <mergeCell ref="A3:E3"/>
    <mergeCell ref="C4:D4"/>
    <mergeCell ref="A15:E15"/>
    <mergeCell ref="A1:E1"/>
    <mergeCell ref="A2:E2"/>
  </mergeCells>
  <printOptions horizontalCentered="1" verticalCentered="1"/>
  <pageMargins left="0.7874015748031497" right="0.7874015748031497" top="0.7874015748031497" bottom="0.7874015748031497" header="0" footer="0.5905511811023623"/>
  <pageSetup horizontalDpi="300" verticalDpi="300" orientation="portrait" paperSize="11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A1" sqref="A1:E1"/>
    </sheetView>
  </sheetViews>
  <sheetFormatPr defaultColWidth="11.421875" defaultRowHeight="12.75"/>
  <cols>
    <col min="1" max="1" width="26.7109375" style="0" customWidth="1"/>
    <col min="2" max="5" width="12.7109375" style="0" customWidth="1"/>
  </cols>
  <sheetData>
    <row r="1" spans="1:16" ht="15.75" customHeight="1">
      <c r="A1" s="159" t="s">
        <v>66</v>
      </c>
      <c r="B1" s="159"/>
      <c r="C1" s="159"/>
      <c r="D1" s="159"/>
      <c r="E1" s="15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 customHeight="1">
      <c r="A2" s="160" t="s">
        <v>9</v>
      </c>
      <c r="B2" s="160"/>
      <c r="C2" s="160"/>
      <c r="D2" s="160"/>
      <c r="E2" s="16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6" ht="15.75" customHeight="1">
      <c r="A3" s="160" t="s">
        <v>10</v>
      </c>
      <c r="B3" s="160"/>
      <c r="C3" s="160"/>
      <c r="D3" s="160"/>
      <c r="E3" s="160"/>
      <c r="F3" s="10"/>
      <c r="G3" s="10"/>
      <c r="H3" s="10"/>
      <c r="I3" s="9"/>
      <c r="J3" s="9"/>
      <c r="K3" s="9"/>
      <c r="L3" s="9"/>
      <c r="M3" s="9"/>
      <c r="N3" s="35">
        <v>2005</v>
      </c>
      <c r="O3" s="161" t="str">
        <f>+balanza!P2</f>
        <v>Enero-junio</v>
      </c>
      <c r="P3" s="162"/>
    </row>
    <row r="4" spans="1:16" ht="18" customHeight="1">
      <c r="A4" s="64" t="s">
        <v>11</v>
      </c>
      <c r="B4" s="105" t="s">
        <v>179</v>
      </c>
      <c r="C4" s="166" t="s">
        <v>217</v>
      </c>
      <c r="D4" s="166"/>
      <c r="E4" s="106" t="s">
        <v>6</v>
      </c>
      <c r="F4" s="11"/>
      <c r="G4" s="11"/>
      <c r="H4" s="11"/>
      <c r="I4" s="9"/>
      <c r="J4" s="9"/>
      <c r="K4" s="9"/>
      <c r="L4" s="9"/>
      <c r="M4" s="9"/>
      <c r="N4" s="12"/>
      <c r="O4" s="13">
        <v>2005</v>
      </c>
      <c r="P4" s="14">
        <v>2006</v>
      </c>
    </row>
    <row r="5" spans="1:19" ht="18" customHeight="1">
      <c r="A5" s="5"/>
      <c r="B5" s="6"/>
      <c r="C5" s="101">
        <v>2005</v>
      </c>
      <c r="D5" s="101">
        <v>2006</v>
      </c>
      <c r="E5" s="104" t="s">
        <v>180</v>
      </c>
      <c r="F5" s="11"/>
      <c r="G5" s="11"/>
      <c r="H5" s="11"/>
      <c r="I5" s="9"/>
      <c r="J5" s="9"/>
      <c r="K5" s="9"/>
      <c r="L5" s="9"/>
      <c r="M5" t="s">
        <v>23</v>
      </c>
      <c r="N5" s="84">
        <v>8013707</v>
      </c>
      <c r="O5" s="84">
        <v>4507846</v>
      </c>
      <c r="P5" s="84">
        <v>4511913</v>
      </c>
      <c r="Q5" s="1"/>
      <c r="R5" s="1"/>
      <c r="S5" s="1"/>
    </row>
    <row r="6" spans="1:19" ht="18" customHeight="1">
      <c r="A6" s="22" t="s">
        <v>7</v>
      </c>
      <c r="B6" s="23">
        <f>+N5</f>
        <v>8013707</v>
      </c>
      <c r="C6" s="23">
        <f aca="true" t="shared" si="0" ref="C6:D14">+O5</f>
        <v>4507846</v>
      </c>
      <c r="D6" s="23">
        <f t="shared" si="0"/>
        <v>4511913</v>
      </c>
      <c r="E6" s="24">
        <f>+D6/C6*100-100</f>
        <v>0.09022047337022343</v>
      </c>
      <c r="F6" s="16"/>
      <c r="G6" s="16"/>
      <c r="H6" s="16"/>
      <c r="I6" s="1"/>
      <c r="J6" s="3">
        <f>+J7+J8</f>
        <v>4511912</v>
      </c>
      <c r="K6" s="1"/>
      <c r="L6" s="9"/>
      <c r="M6" t="s">
        <v>26</v>
      </c>
      <c r="N6" s="84">
        <v>2620115</v>
      </c>
      <c r="O6" s="84">
        <v>1890540</v>
      </c>
      <c r="P6" s="84">
        <v>1771354</v>
      </c>
      <c r="Q6" s="1"/>
      <c r="R6" s="1"/>
      <c r="S6" s="1"/>
    </row>
    <row r="7" spans="1:19" ht="18" customHeight="1">
      <c r="A7" s="19" t="s">
        <v>12</v>
      </c>
      <c r="B7" s="20">
        <f>+N6</f>
        <v>2620115</v>
      </c>
      <c r="C7" s="20">
        <f t="shared" si="0"/>
        <v>1890540</v>
      </c>
      <c r="D7" s="20">
        <f t="shared" si="0"/>
        <v>1771354</v>
      </c>
      <c r="E7" s="21">
        <f>+D7/C7*100-100</f>
        <v>-6.304336327186945</v>
      </c>
      <c r="F7" s="17"/>
      <c r="G7" s="16"/>
      <c r="H7" s="17"/>
      <c r="I7" s="1" t="s">
        <v>13</v>
      </c>
      <c r="J7" s="3">
        <f>D7</f>
        <v>1771354</v>
      </c>
      <c r="K7" s="77">
        <f>+J7/J6*100</f>
        <v>39.25949796893202</v>
      </c>
      <c r="L7" s="9"/>
      <c r="M7" t="s">
        <v>27</v>
      </c>
      <c r="N7" s="84">
        <v>2384924</v>
      </c>
      <c r="O7" s="84">
        <v>1776396</v>
      </c>
      <c r="P7" s="84">
        <v>1635510</v>
      </c>
      <c r="Q7" s="1"/>
      <c r="R7" s="1"/>
      <c r="S7" s="1"/>
    </row>
    <row r="8" spans="1:19" ht="18" customHeight="1">
      <c r="A8" s="19" t="s">
        <v>14</v>
      </c>
      <c r="B8" s="20">
        <f aca="true" t="shared" si="1" ref="B8:B14">+N7</f>
        <v>2384924</v>
      </c>
      <c r="C8" s="20">
        <f t="shared" si="0"/>
        <v>1776396</v>
      </c>
      <c r="D8" s="20">
        <f t="shared" si="0"/>
        <v>1635510</v>
      </c>
      <c r="E8" s="21">
        <f aca="true" t="shared" si="2" ref="E8:E14">+D8/C8*100-100</f>
        <v>-7.931001871204387</v>
      </c>
      <c r="F8" s="17"/>
      <c r="G8" s="16"/>
      <c r="H8" s="17"/>
      <c r="I8" s="1" t="s">
        <v>15</v>
      </c>
      <c r="J8" s="3">
        <f>D11</f>
        <v>2740558</v>
      </c>
      <c r="K8" s="77">
        <f>+J8/J6*100</f>
        <v>60.740502031067976</v>
      </c>
      <c r="L8" s="9"/>
      <c r="M8" t="s">
        <v>30</v>
      </c>
      <c r="N8" s="84">
        <v>59608</v>
      </c>
      <c r="O8" s="84">
        <v>31745</v>
      </c>
      <c r="P8" s="84">
        <v>36087</v>
      </c>
      <c r="Q8" s="1"/>
      <c r="R8" s="1"/>
      <c r="S8" s="1"/>
    </row>
    <row r="9" spans="1:19" ht="18" customHeight="1">
      <c r="A9" s="19" t="s">
        <v>16</v>
      </c>
      <c r="B9" s="20">
        <f t="shared" si="1"/>
        <v>59608</v>
      </c>
      <c r="C9" s="20">
        <f t="shared" si="0"/>
        <v>31745</v>
      </c>
      <c r="D9" s="20">
        <f t="shared" si="0"/>
        <v>36087</v>
      </c>
      <c r="E9" s="21">
        <f t="shared" si="2"/>
        <v>13.677744526697126</v>
      </c>
      <c r="F9" s="17"/>
      <c r="G9" s="16"/>
      <c r="H9" s="17"/>
      <c r="I9" s="1"/>
      <c r="J9" s="1"/>
      <c r="K9" s="77">
        <f>SUM(K7:K8)</f>
        <v>100</v>
      </c>
      <c r="L9" s="9"/>
      <c r="M9" t="s">
        <v>31</v>
      </c>
      <c r="N9" s="84">
        <v>175583</v>
      </c>
      <c r="O9" s="84">
        <v>82398</v>
      </c>
      <c r="P9" s="84">
        <v>99757</v>
      </c>
      <c r="Q9" s="1"/>
      <c r="R9" s="1"/>
      <c r="S9" s="1"/>
    </row>
    <row r="10" spans="1:19" ht="18" customHeight="1">
      <c r="A10" s="19" t="s">
        <v>17</v>
      </c>
      <c r="B10" s="20">
        <f t="shared" si="1"/>
        <v>175583</v>
      </c>
      <c r="C10" s="20">
        <f t="shared" si="0"/>
        <v>82398</v>
      </c>
      <c r="D10" s="20">
        <f t="shared" si="0"/>
        <v>99757</v>
      </c>
      <c r="E10" s="21">
        <f t="shared" si="2"/>
        <v>21.06725891405131</v>
      </c>
      <c r="F10" s="17"/>
      <c r="G10" s="16"/>
      <c r="H10" s="17"/>
      <c r="I10" s="1"/>
      <c r="J10" s="3">
        <f>SUM(J11:J13)</f>
        <v>4511912</v>
      </c>
      <c r="K10" s="77"/>
      <c r="L10" s="9"/>
      <c r="M10" t="s">
        <v>28</v>
      </c>
      <c r="N10" s="84">
        <v>5393592</v>
      </c>
      <c r="O10" s="84">
        <v>2617306</v>
      </c>
      <c r="P10" s="84">
        <v>2740558</v>
      </c>
      <c r="Q10" s="1"/>
      <c r="R10" s="1"/>
      <c r="S10" s="1"/>
    </row>
    <row r="11" spans="1:19" ht="18" customHeight="1">
      <c r="A11" s="19" t="s">
        <v>18</v>
      </c>
      <c r="B11" s="20">
        <f t="shared" si="1"/>
        <v>5393592</v>
      </c>
      <c r="C11" s="20">
        <f t="shared" si="0"/>
        <v>2617306</v>
      </c>
      <c r="D11" s="20">
        <f t="shared" si="0"/>
        <v>2740558</v>
      </c>
      <c r="E11" s="21">
        <f t="shared" si="2"/>
        <v>4.709116931684719</v>
      </c>
      <c r="F11" s="17"/>
      <c r="G11" s="16"/>
      <c r="H11" s="17"/>
      <c r="I11" s="1" t="s">
        <v>19</v>
      </c>
      <c r="J11" s="3">
        <f>D8+D12</f>
        <v>2524837</v>
      </c>
      <c r="K11" s="77">
        <f>+J11/$J10*100</f>
        <v>55.95935824989494</v>
      </c>
      <c r="L11" s="9"/>
      <c r="M11" t="s">
        <v>27</v>
      </c>
      <c r="N11" s="84">
        <v>1753338</v>
      </c>
      <c r="O11" s="84">
        <v>801546</v>
      </c>
      <c r="P11" s="84">
        <v>889327</v>
      </c>
      <c r="Q11" s="1"/>
      <c r="R11" s="1"/>
      <c r="S11" s="1"/>
    </row>
    <row r="12" spans="1:19" ht="18" customHeight="1">
      <c r="A12" s="19" t="s">
        <v>14</v>
      </c>
      <c r="B12" s="20">
        <f t="shared" si="1"/>
        <v>1753338</v>
      </c>
      <c r="C12" s="20">
        <f t="shared" si="0"/>
        <v>801546</v>
      </c>
      <c r="D12" s="20">
        <f t="shared" si="0"/>
        <v>889327</v>
      </c>
      <c r="E12" s="21">
        <f t="shared" si="2"/>
        <v>10.95146130103575</v>
      </c>
      <c r="F12" s="17"/>
      <c r="G12" s="16"/>
      <c r="H12" s="17"/>
      <c r="I12" s="1" t="s">
        <v>20</v>
      </c>
      <c r="J12" s="3">
        <f>D9+D13</f>
        <v>364013</v>
      </c>
      <c r="K12" s="77">
        <f>+J12/J10*100</f>
        <v>8.067821358217978</v>
      </c>
      <c r="L12" s="9"/>
      <c r="M12" t="s">
        <v>30</v>
      </c>
      <c r="N12" s="84">
        <v>715194</v>
      </c>
      <c r="O12" s="84">
        <v>352704</v>
      </c>
      <c r="P12" s="84">
        <v>327926</v>
      </c>
      <c r="Q12" s="1"/>
      <c r="R12" s="1"/>
      <c r="S12" s="1"/>
    </row>
    <row r="13" spans="1:19" ht="18" customHeight="1">
      <c r="A13" s="19" t="s">
        <v>16</v>
      </c>
      <c r="B13" s="20">
        <f t="shared" si="1"/>
        <v>715194</v>
      </c>
      <c r="C13" s="20">
        <f t="shared" si="0"/>
        <v>352704</v>
      </c>
      <c r="D13" s="20">
        <f t="shared" si="0"/>
        <v>327926</v>
      </c>
      <c r="E13" s="21">
        <f t="shared" si="2"/>
        <v>-7.025154236980583</v>
      </c>
      <c r="F13" s="17"/>
      <c r="G13" s="16"/>
      <c r="H13" s="17"/>
      <c r="I13" s="1" t="s">
        <v>21</v>
      </c>
      <c r="J13" s="3">
        <f>D10+D14</f>
        <v>1623062</v>
      </c>
      <c r="K13" s="77">
        <f>+J13/J10*100</f>
        <v>35.972820391887076</v>
      </c>
      <c r="L13" s="9"/>
      <c r="M13" t="s">
        <v>31</v>
      </c>
      <c r="N13" s="84">
        <v>2925059</v>
      </c>
      <c r="O13" s="84">
        <v>1463056</v>
      </c>
      <c r="P13" s="84">
        <v>1523305</v>
      </c>
      <c r="Q13" s="1"/>
      <c r="R13" s="1"/>
      <c r="S13" s="1"/>
    </row>
    <row r="14" spans="1:19" ht="18" customHeight="1">
      <c r="A14" s="19" t="s">
        <v>17</v>
      </c>
      <c r="B14" s="20">
        <f t="shared" si="1"/>
        <v>2925059</v>
      </c>
      <c r="C14" s="20">
        <f>+O13</f>
        <v>1463056</v>
      </c>
      <c r="D14" s="20">
        <f t="shared" si="0"/>
        <v>1523305</v>
      </c>
      <c r="E14" s="21">
        <f t="shared" si="2"/>
        <v>4.118024190461611</v>
      </c>
      <c r="F14" s="17"/>
      <c r="G14" s="16"/>
      <c r="H14" s="17"/>
      <c r="I14" s="1"/>
      <c r="J14" s="1"/>
      <c r="K14" s="77">
        <f>SUM(K11:K13)</f>
        <v>100</v>
      </c>
      <c r="L14" s="9"/>
      <c r="Q14" s="1"/>
      <c r="R14" s="1"/>
      <c r="S14" s="1"/>
    </row>
    <row r="15" spans="1:19" ht="18" customHeight="1">
      <c r="A15" s="22" t="s">
        <v>8</v>
      </c>
      <c r="B15" s="23">
        <f>+N15</f>
        <v>1835827</v>
      </c>
      <c r="C15" s="23">
        <f aca="true" t="shared" si="3" ref="C15:D23">+O15</f>
        <v>804820</v>
      </c>
      <c r="D15" s="23">
        <f t="shared" si="3"/>
        <v>1104761</v>
      </c>
      <c r="E15" s="24">
        <f>+D15/C15*100-100</f>
        <v>37.268084789145405</v>
      </c>
      <c r="F15" s="16"/>
      <c r="G15" s="16"/>
      <c r="H15" s="16"/>
      <c r="I15" s="9"/>
      <c r="J15" s="9"/>
      <c r="K15" s="9"/>
      <c r="L15" s="9"/>
      <c r="M15" t="s">
        <v>24</v>
      </c>
      <c r="N15" s="84">
        <v>1835827</v>
      </c>
      <c r="O15" s="84">
        <v>804820</v>
      </c>
      <c r="P15" s="84">
        <v>1104761</v>
      </c>
      <c r="Q15" s="1"/>
      <c r="R15" s="1"/>
      <c r="S15" s="1"/>
    </row>
    <row r="16" spans="1:19" ht="18" customHeight="1">
      <c r="A16" s="19" t="s">
        <v>12</v>
      </c>
      <c r="B16" s="20">
        <f>+N16</f>
        <v>486762</v>
      </c>
      <c r="C16" s="20">
        <f t="shared" si="3"/>
        <v>215798</v>
      </c>
      <c r="D16" s="20">
        <f t="shared" si="3"/>
        <v>357017</v>
      </c>
      <c r="E16" s="21">
        <f>+D16/C16*100-100</f>
        <v>65.44036552702065</v>
      </c>
      <c r="F16" s="17"/>
      <c r="G16" s="16"/>
      <c r="H16" s="17"/>
      <c r="I16" s="9"/>
      <c r="J16" s="9"/>
      <c r="K16" s="9"/>
      <c r="L16" s="9"/>
      <c r="M16" t="s">
        <v>26</v>
      </c>
      <c r="N16" s="84">
        <v>486762</v>
      </c>
      <c r="O16" s="84">
        <v>215798</v>
      </c>
      <c r="P16" s="84">
        <v>357017</v>
      </c>
      <c r="Q16" s="1"/>
      <c r="R16" s="1"/>
      <c r="S16" s="1"/>
    </row>
    <row r="17" spans="1:19" ht="18" customHeight="1">
      <c r="A17" s="19" t="s">
        <v>14</v>
      </c>
      <c r="B17" s="20">
        <f aca="true" t="shared" si="4" ref="B17:B23">+N17</f>
        <v>445720</v>
      </c>
      <c r="C17" s="20">
        <f t="shared" si="3"/>
        <v>196786</v>
      </c>
      <c r="D17" s="20">
        <f t="shared" si="3"/>
        <v>333305</v>
      </c>
      <c r="E17" s="21">
        <f aca="true" t="shared" si="5" ref="E17:E23">+D17/C17*100-100</f>
        <v>69.37434573597716</v>
      </c>
      <c r="F17" s="17"/>
      <c r="G17" s="16"/>
      <c r="H17" s="17"/>
      <c r="I17" s="9"/>
      <c r="J17" s="9"/>
      <c r="K17" s="9"/>
      <c r="L17" s="9"/>
      <c r="M17" t="s">
        <v>27</v>
      </c>
      <c r="N17" s="84">
        <v>445720</v>
      </c>
      <c r="O17" s="84">
        <v>196786</v>
      </c>
      <c r="P17" s="84">
        <v>333305</v>
      </c>
      <c r="Q17" s="1"/>
      <c r="R17" s="1"/>
      <c r="S17" s="1"/>
    </row>
    <row r="18" spans="1:19" ht="18" customHeight="1">
      <c r="A18" s="19" t="s">
        <v>16</v>
      </c>
      <c r="B18" s="20">
        <f t="shared" si="4"/>
        <v>31838</v>
      </c>
      <c r="C18" s="20">
        <f t="shared" si="3"/>
        <v>15913</v>
      </c>
      <c r="D18" s="20">
        <f t="shared" si="3"/>
        <v>18764</v>
      </c>
      <c r="E18" s="21">
        <f t="shared" si="5"/>
        <v>17.91616916986112</v>
      </c>
      <c r="F18" s="17"/>
      <c r="G18" s="16"/>
      <c r="H18" s="17"/>
      <c r="I18" s="9"/>
      <c r="J18" s="9"/>
      <c r="K18" s="9"/>
      <c r="L18" s="9"/>
      <c r="M18" t="s">
        <v>30</v>
      </c>
      <c r="N18" s="84">
        <v>31838</v>
      </c>
      <c r="O18" s="84">
        <v>15913</v>
      </c>
      <c r="P18" s="84">
        <v>18764</v>
      </c>
      <c r="Q18" s="1"/>
      <c r="R18" s="1"/>
      <c r="S18" s="1"/>
    </row>
    <row r="19" spans="1:19" ht="18" customHeight="1">
      <c r="A19" s="19" t="s">
        <v>17</v>
      </c>
      <c r="B19" s="20">
        <f t="shared" si="4"/>
        <v>9204</v>
      </c>
      <c r="C19" s="20">
        <f t="shared" si="3"/>
        <v>3099</v>
      </c>
      <c r="D19" s="20">
        <f t="shared" si="3"/>
        <v>4948</v>
      </c>
      <c r="E19" s="21">
        <f t="shared" si="5"/>
        <v>59.66440787350757</v>
      </c>
      <c r="F19" s="17"/>
      <c r="G19" s="16"/>
      <c r="H19" s="17"/>
      <c r="I19" s="9"/>
      <c r="J19" s="9"/>
      <c r="K19" s="9"/>
      <c r="L19" s="9"/>
      <c r="M19" t="s">
        <v>31</v>
      </c>
      <c r="N19" s="84">
        <v>9204</v>
      </c>
      <c r="O19" s="84">
        <v>3099</v>
      </c>
      <c r="P19" s="84">
        <v>4948</v>
      </c>
      <c r="Q19" s="1"/>
      <c r="R19" s="1"/>
      <c r="S19" s="1"/>
    </row>
    <row r="20" spans="1:19" ht="18" customHeight="1">
      <c r="A20" s="19" t="s">
        <v>18</v>
      </c>
      <c r="B20" s="20">
        <f t="shared" si="4"/>
        <v>1349065</v>
      </c>
      <c r="C20" s="20">
        <f>+O20</f>
        <v>589022</v>
      </c>
      <c r="D20" s="20">
        <f t="shared" si="3"/>
        <v>747744</v>
      </c>
      <c r="E20" s="21">
        <f t="shared" si="5"/>
        <v>26.946701481438723</v>
      </c>
      <c r="F20" s="17"/>
      <c r="G20" s="16"/>
      <c r="H20" s="17"/>
      <c r="I20" s="9"/>
      <c r="J20" s="9"/>
      <c r="K20" s="9"/>
      <c r="L20" s="9"/>
      <c r="M20" t="s">
        <v>28</v>
      </c>
      <c r="N20" s="84">
        <v>1349065</v>
      </c>
      <c r="O20" s="84">
        <v>589022</v>
      </c>
      <c r="P20" s="84">
        <v>747744</v>
      </c>
      <c r="Q20" s="1"/>
      <c r="R20" s="1"/>
      <c r="S20" s="1"/>
    </row>
    <row r="21" spans="1:19" ht="18" customHeight="1">
      <c r="A21" s="19" t="s">
        <v>14</v>
      </c>
      <c r="B21" s="20">
        <f t="shared" si="4"/>
        <v>741958</v>
      </c>
      <c r="C21" s="20">
        <f t="shared" si="3"/>
        <v>322516</v>
      </c>
      <c r="D21" s="20">
        <f t="shared" si="3"/>
        <v>439564</v>
      </c>
      <c r="E21" s="21">
        <f t="shared" si="5"/>
        <v>36.29215294745066</v>
      </c>
      <c r="F21" s="17"/>
      <c r="G21" s="16"/>
      <c r="H21" s="17"/>
      <c r="I21" s="9"/>
      <c r="J21" s="9"/>
      <c r="K21" s="9"/>
      <c r="L21" s="9"/>
      <c r="M21" t="s">
        <v>27</v>
      </c>
      <c r="N21" s="84">
        <v>741958</v>
      </c>
      <c r="O21" s="84">
        <v>322516</v>
      </c>
      <c r="P21" s="84">
        <v>439564</v>
      </c>
      <c r="Q21" s="1"/>
      <c r="R21" s="1"/>
      <c r="S21" s="1"/>
    </row>
    <row r="22" spans="1:19" ht="18" customHeight="1">
      <c r="A22" s="19" t="s">
        <v>16</v>
      </c>
      <c r="B22" s="20">
        <f t="shared" si="4"/>
        <v>487324</v>
      </c>
      <c r="C22" s="20">
        <f t="shared" si="3"/>
        <v>201005</v>
      </c>
      <c r="D22" s="20">
        <f t="shared" si="3"/>
        <v>228220</v>
      </c>
      <c r="E22" s="21">
        <f t="shared" si="5"/>
        <v>13.539464192433016</v>
      </c>
      <c r="F22" s="17"/>
      <c r="G22" s="16"/>
      <c r="H22" s="17"/>
      <c r="I22" s="9"/>
      <c r="J22" s="9"/>
      <c r="K22" s="9"/>
      <c r="L22" s="9"/>
      <c r="M22" t="s">
        <v>30</v>
      </c>
      <c r="N22" s="84">
        <v>487324</v>
      </c>
      <c r="O22" s="84">
        <v>201005</v>
      </c>
      <c r="P22" s="84">
        <v>228220</v>
      </c>
      <c r="Q22" s="1"/>
      <c r="R22" s="1"/>
      <c r="S22" s="1"/>
    </row>
    <row r="23" spans="1:19" ht="18" customHeight="1">
      <c r="A23" s="19" t="s">
        <v>17</v>
      </c>
      <c r="B23" s="20">
        <f t="shared" si="4"/>
        <v>119783</v>
      </c>
      <c r="C23" s="20">
        <f t="shared" si="3"/>
        <v>65501</v>
      </c>
      <c r="D23" s="20">
        <f t="shared" si="3"/>
        <v>79959</v>
      </c>
      <c r="E23" s="21">
        <f t="shared" si="5"/>
        <v>22.07294545121448</v>
      </c>
      <c r="F23" s="17"/>
      <c r="G23" s="16"/>
      <c r="H23" s="17"/>
      <c r="I23" s="9"/>
      <c r="J23" s="9"/>
      <c r="K23" s="9"/>
      <c r="L23" s="9"/>
      <c r="M23" t="s">
        <v>31</v>
      </c>
      <c r="N23" s="84">
        <v>119783</v>
      </c>
      <c r="O23" s="84">
        <v>65501</v>
      </c>
      <c r="P23" s="84">
        <v>79959</v>
      </c>
      <c r="Q23" s="1"/>
      <c r="R23" s="1"/>
      <c r="S23" s="1"/>
    </row>
    <row r="24" spans="1:19" ht="18" customHeight="1">
      <c r="A24" s="22" t="s">
        <v>22</v>
      </c>
      <c r="B24" s="23">
        <f aca="true" t="shared" si="6" ref="B24:D32">+N25</f>
        <v>6177880</v>
      </c>
      <c r="C24" s="23">
        <f t="shared" si="6"/>
        <v>3703026</v>
      </c>
      <c r="D24" s="23">
        <f t="shared" si="6"/>
        <v>3407151</v>
      </c>
      <c r="E24" s="24">
        <f>+D24/C24*100-100</f>
        <v>-7.990087026124044</v>
      </c>
      <c r="F24" s="16"/>
      <c r="G24" s="16"/>
      <c r="H24" s="16"/>
      <c r="I24" s="9"/>
      <c r="J24" s="9"/>
      <c r="K24" s="9"/>
      <c r="L24" s="9"/>
      <c r="Q24" s="1"/>
      <c r="R24" s="1"/>
      <c r="S24" s="1"/>
    </row>
    <row r="25" spans="1:19" ht="18" customHeight="1">
      <c r="A25" s="19" t="s">
        <v>12</v>
      </c>
      <c r="B25" s="20">
        <f t="shared" si="6"/>
        <v>2133353</v>
      </c>
      <c r="C25" s="20">
        <f t="shared" si="6"/>
        <v>1674741</v>
      </c>
      <c r="D25" s="20">
        <f t="shared" si="6"/>
        <v>1414337</v>
      </c>
      <c r="E25" s="21">
        <f>+D25/C25*100-100</f>
        <v>-15.548911742173871</v>
      </c>
      <c r="F25" s="17"/>
      <c r="G25" s="16"/>
      <c r="H25" s="17"/>
      <c r="I25" s="9"/>
      <c r="J25" s="9"/>
      <c r="K25" s="9"/>
      <c r="L25" s="9"/>
      <c r="M25" t="s">
        <v>25</v>
      </c>
      <c r="N25" s="84">
        <v>6177880</v>
      </c>
      <c r="O25" s="84">
        <v>3703026</v>
      </c>
      <c r="P25" s="84">
        <v>3407151</v>
      </c>
      <c r="Q25" s="1"/>
      <c r="R25" s="1"/>
      <c r="S25" s="1"/>
    </row>
    <row r="26" spans="1:19" ht="18" customHeight="1">
      <c r="A26" s="19" t="s">
        <v>14</v>
      </c>
      <c r="B26" s="20">
        <f t="shared" si="6"/>
        <v>1939204</v>
      </c>
      <c r="C26" s="20">
        <f t="shared" si="6"/>
        <v>1579611</v>
      </c>
      <c r="D26" s="20">
        <f t="shared" si="6"/>
        <v>1302204</v>
      </c>
      <c r="E26" s="21">
        <f aca="true" t="shared" si="7" ref="E26:E32">+D26/C26*100-100</f>
        <v>-17.561728805383098</v>
      </c>
      <c r="F26" s="17"/>
      <c r="G26" s="16"/>
      <c r="H26" s="17"/>
      <c r="I26" s="9"/>
      <c r="J26" s="9"/>
      <c r="K26" s="9"/>
      <c r="L26" s="9"/>
      <c r="M26" t="s">
        <v>26</v>
      </c>
      <c r="N26" s="84">
        <v>2133353</v>
      </c>
      <c r="O26" s="84">
        <v>1674741</v>
      </c>
      <c r="P26" s="84">
        <v>1414337</v>
      </c>
      <c r="Q26" s="1"/>
      <c r="R26" s="1"/>
      <c r="S26" s="1"/>
    </row>
    <row r="27" spans="1:19" ht="18" customHeight="1">
      <c r="A27" s="19" t="s">
        <v>16</v>
      </c>
      <c r="B27" s="20">
        <f t="shared" si="6"/>
        <v>27770</v>
      </c>
      <c r="C27" s="20">
        <f t="shared" si="6"/>
        <v>15832</v>
      </c>
      <c r="D27" s="20">
        <f t="shared" si="6"/>
        <v>17324</v>
      </c>
      <c r="E27" s="21">
        <f t="shared" si="7"/>
        <v>9.423951490651845</v>
      </c>
      <c r="F27" s="17"/>
      <c r="G27" s="16"/>
      <c r="H27" s="17"/>
      <c r="I27" s="9"/>
      <c r="J27" s="9"/>
      <c r="K27" s="9"/>
      <c r="L27" s="9"/>
      <c r="M27" t="s">
        <v>27</v>
      </c>
      <c r="N27" s="84">
        <v>1939204</v>
      </c>
      <c r="O27" s="84">
        <v>1579611</v>
      </c>
      <c r="P27" s="84">
        <v>1302204</v>
      </c>
      <c r="Q27" s="1"/>
      <c r="R27" s="1"/>
      <c r="S27" s="1"/>
    </row>
    <row r="28" spans="1:19" ht="18" customHeight="1">
      <c r="A28" s="19" t="s">
        <v>17</v>
      </c>
      <c r="B28" s="20">
        <f t="shared" si="6"/>
        <v>166379</v>
      </c>
      <c r="C28" s="20">
        <f t="shared" si="6"/>
        <v>79299</v>
      </c>
      <c r="D28" s="20">
        <f t="shared" si="6"/>
        <v>94809</v>
      </c>
      <c r="E28" s="21">
        <f t="shared" si="7"/>
        <v>19.558884727424058</v>
      </c>
      <c r="F28" s="17"/>
      <c r="G28" s="16"/>
      <c r="H28" s="17"/>
      <c r="I28" s="9"/>
      <c r="J28" s="9"/>
      <c r="K28" s="9"/>
      <c r="L28" s="9"/>
      <c r="M28" t="s">
        <v>30</v>
      </c>
      <c r="N28" s="84">
        <v>27770</v>
      </c>
      <c r="O28" s="84">
        <v>15832</v>
      </c>
      <c r="P28" s="84">
        <v>17324</v>
      </c>
      <c r="Q28" s="1"/>
      <c r="R28" s="1"/>
      <c r="S28" s="1"/>
    </row>
    <row r="29" spans="1:19" ht="18" customHeight="1">
      <c r="A29" s="19" t="s">
        <v>18</v>
      </c>
      <c r="B29" s="20">
        <f t="shared" si="6"/>
        <v>4044527</v>
      </c>
      <c r="C29" s="20">
        <f t="shared" si="6"/>
        <v>2028284</v>
      </c>
      <c r="D29" s="20">
        <f t="shared" si="6"/>
        <v>1992814</v>
      </c>
      <c r="E29" s="21">
        <f t="shared" si="7"/>
        <v>-1.7487689100737356</v>
      </c>
      <c r="F29" s="17"/>
      <c r="G29" s="16"/>
      <c r="H29" s="17"/>
      <c r="I29" s="9"/>
      <c r="J29" s="9"/>
      <c r="K29" s="9"/>
      <c r="L29" s="9"/>
      <c r="M29" t="s">
        <v>31</v>
      </c>
      <c r="N29" s="84">
        <v>166379</v>
      </c>
      <c r="O29" s="84">
        <v>79299</v>
      </c>
      <c r="P29" s="84">
        <v>94809</v>
      </c>
      <c r="Q29" s="1"/>
      <c r="R29" s="1"/>
      <c r="S29" s="1"/>
    </row>
    <row r="30" spans="1:19" ht="18" customHeight="1">
      <c r="A30" s="19" t="s">
        <v>14</v>
      </c>
      <c r="B30" s="20">
        <f t="shared" si="6"/>
        <v>1011380</v>
      </c>
      <c r="C30" s="20">
        <f t="shared" si="6"/>
        <v>479030</v>
      </c>
      <c r="D30" s="20">
        <f t="shared" si="6"/>
        <v>449763</v>
      </c>
      <c r="E30" s="21">
        <f t="shared" si="7"/>
        <v>-6.109638227250898</v>
      </c>
      <c r="F30" s="17"/>
      <c r="G30" s="16"/>
      <c r="H30" s="17"/>
      <c r="I30" s="9"/>
      <c r="J30" s="9"/>
      <c r="K30" s="9"/>
      <c r="L30" s="9"/>
      <c r="M30" t="s">
        <v>28</v>
      </c>
      <c r="N30" s="84">
        <v>4044527</v>
      </c>
      <c r="O30" s="84">
        <v>2028284</v>
      </c>
      <c r="P30" s="84">
        <v>1992814</v>
      </c>
      <c r="Q30" s="1"/>
      <c r="R30" s="1"/>
      <c r="S30" s="1"/>
    </row>
    <row r="31" spans="1:19" ht="18" customHeight="1">
      <c r="A31" s="19" t="s">
        <v>16</v>
      </c>
      <c r="B31" s="20">
        <f t="shared" si="6"/>
        <v>227870</v>
      </c>
      <c r="C31" s="20">
        <f t="shared" si="6"/>
        <v>151699</v>
      </c>
      <c r="D31" s="20">
        <f t="shared" si="6"/>
        <v>99706</v>
      </c>
      <c r="E31" s="21">
        <f t="shared" si="7"/>
        <v>-34.273792180568094</v>
      </c>
      <c r="F31" s="17"/>
      <c r="G31" s="17"/>
      <c r="H31" s="17"/>
      <c r="I31" s="9"/>
      <c r="J31" s="9"/>
      <c r="K31" s="9"/>
      <c r="L31" s="9"/>
      <c r="M31" t="s">
        <v>27</v>
      </c>
      <c r="N31" s="84">
        <v>1011380</v>
      </c>
      <c r="O31" s="84">
        <v>479030</v>
      </c>
      <c r="P31" s="84">
        <v>449763</v>
      </c>
      <c r="Q31" s="1"/>
      <c r="R31" s="1"/>
      <c r="S31" s="1"/>
    </row>
    <row r="32" spans="1:19" ht="18" customHeight="1">
      <c r="A32" s="65" t="s">
        <v>17</v>
      </c>
      <c r="B32" s="66">
        <f t="shared" si="6"/>
        <v>2805276</v>
      </c>
      <c r="C32" s="66">
        <f t="shared" si="6"/>
        <v>1397555</v>
      </c>
      <c r="D32" s="66">
        <f t="shared" si="6"/>
        <v>1443346</v>
      </c>
      <c r="E32" s="67">
        <f t="shared" si="7"/>
        <v>3.2765079012990554</v>
      </c>
      <c r="F32" s="17"/>
      <c r="G32" s="16"/>
      <c r="H32" s="17"/>
      <c r="I32" s="9"/>
      <c r="J32" s="9"/>
      <c r="K32" s="9"/>
      <c r="L32" s="9"/>
      <c r="M32" t="s">
        <v>30</v>
      </c>
      <c r="N32" s="84">
        <v>227870</v>
      </c>
      <c r="O32" s="84">
        <v>151699</v>
      </c>
      <c r="P32" s="84">
        <v>99706</v>
      </c>
      <c r="Q32" s="1"/>
      <c r="R32" s="1"/>
      <c r="S32" s="1"/>
    </row>
    <row r="33" spans="1:19" ht="25.5" customHeight="1">
      <c r="A33" s="157" t="s">
        <v>120</v>
      </c>
      <c r="B33" s="158"/>
      <c r="C33" s="158"/>
      <c r="D33" s="158"/>
      <c r="E33" s="158"/>
      <c r="F33" s="18"/>
      <c r="G33" s="18"/>
      <c r="H33" s="18"/>
      <c r="I33" s="9"/>
      <c r="J33" s="9"/>
      <c r="K33" s="9"/>
      <c r="L33" s="9"/>
      <c r="M33" t="s">
        <v>31</v>
      </c>
      <c r="N33" s="84">
        <v>2805276</v>
      </c>
      <c r="O33" s="84">
        <v>1397555</v>
      </c>
      <c r="P33" s="84">
        <v>1443346</v>
      </c>
      <c r="Q33" s="1"/>
      <c r="R33" s="1"/>
      <c r="S33" s="1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.75" customHeight="1">
      <c r="A35" s="152"/>
      <c r="B35" s="152"/>
      <c r="C35" s="152"/>
      <c r="D35" s="152"/>
      <c r="E35" s="152"/>
      <c r="F35" s="10"/>
      <c r="G35" s="10"/>
      <c r="H35" s="10"/>
      <c r="I35" s="9"/>
      <c r="J35" s="9"/>
      <c r="K35" s="9"/>
      <c r="L35" s="9"/>
      <c r="M35" s="9"/>
      <c r="N35" s="9"/>
      <c r="O35" s="9"/>
      <c r="P35" s="9"/>
    </row>
    <row r="36" spans="1:1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spans="1:5" ht="15.75" customHeight="1">
      <c r="A75" s="55"/>
      <c r="B75" s="55"/>
      <c r="C75" s="55"/>
      <c r="D75" s="55"/>
      <c r="E75" s="55"/>
    </row>
    <row r="76" spans="1:5" ht="26.25" customHeight="1">
      <c r="A76" s="164" t="s">
        <v>123</v>
      </c>
      <c r="B76" s="165"/>
      <c r="C76" s="165"/>
      <c r="D76" s="165"/>
      <c r="E76" s="165"/>
    </row>
    <row r="77" ht="15.75" customHeight="1"/>
    <row r="78" ht="15.75" customHeight="1"/>
    <row r="79" ht="15.75" customHeight="1"/>
  </sheetData>
  <mergeCells count="8">
    <mergeCell ref="A76:E76"/>
    <mergeCell ref="C4:D4"/>
    <mergeCell ref="A33:E33"/>
    <mergeCell ref="A35:E35"/>
    <mergeCell ref="O3:P3"/>
    <mergeCell ref="A1:E1"/>
    <mergeCell ref="A2:E2"/>
    <mergeCell ref="A3:E3"/>
  </mergeCells>
  <printOptions horizontalCentered="1" verticalCentered="1"/>
  <pageMargins left="0.7874015748031497" right="0.7874015748031497" top="0.7874015748031497" bottom="0.7874015748031497" header="0" footer="0.5905511811023623"/>
  <pageSetup horizontalDpi="300" verticalDpi="300" orientation="portrait" paperSize="119" r:id="rId2"/>
  <headerFooter alignWithMargins="0">
    <oddFooter>&amp;C&amp;P</oddFooter>
  </headerFooter>
  <rowBreaks count="1" manualBreakCount="1">
    <brk id="34" max="4" man="1"/>
  </rowBreaks>
  <colBreaks count="1" manualBreakCount="1">
    <brk id="7" max="7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spans="1:12" ht="15.75" customHeight="1">
      <c r="A1" s="159" t="s">
        <v>93</v>
      </c>
      <c r="B1" s="159"/>
      <c r="C1" s="159"/>
      <c r="D1" s="159"/>
      <c r="E1" s="9"/>
      <c r="F1" s="9"/>
      <c r="G1" s="9"/>
      <c r="H1" s="9"/>
      <c r="I1" s="9"/>
      <c r="J1" s="9"/>
      <c r="K1" s="9"/>
      <c r="L1" s="9"/>
    </row>
    <row r="2" spans="1:12" ht="15.75" customHeight="1">
      <c r="A2" s="160" t="s">
        <v>79</v>
      </c>
      <c r="B2" s="160"/>
      <c r="C2" s="160"/>
      <c r="D2" s="160"/>
      <c r="E2" s="10"/>
      <c r="F2" s="10"/>
      <c r="G2" s="9"/>
      <c r="H2" s="9"/>
      <c r="I2" s="9"/>
      <c r="J2" s="9"/>
      <c r="K2" s="9"/>
      <c r="L2" s="9"/>
    </row>
    <row r="3" spans="1:12" ht="15.75" customHeight="1">
      <c r="A3" s="163" t="s">
        <v>80</v>
      </c>
      <c r="B3" s="163"/>
      <c r="C3" s="163"/>
      <c r="D3" s="163"/>
      <c r="E3" s="11"/>
      <c r="F3" s="11"/>
      <c r="G3" s="9"/>
      <c r="H3" s="9"/>
      <c r="I3" s="9"/>
      <c r="J3" s="9"/>
      <c r="K3" s="9"/>
      <c r="L3" s="9"/>
    </row>
    <row r="4" spans="1:12" ht="13.5" customHeight="1">
      <c r="A4" s="7" t="s">
        <v>81</v>
      </c>
      <c r="B4" s="112" t="s">
        <v>7</v>
      </c>
      <c r="C4" s="113" t="s">
        <v>8</v>
      </c>
      <c r="D4" s="113" t="s">
        <v>72</v>
      </c>
      <c r="E4" s="11"/>
      <c r="F4" s="11"/>
      <c r="G4" s="9"/>
      <c r="H4" s="9"/>
      <c r="I4" s="9"/>
      <c r="J4" s="9"/>
      <c r="K4" s="9"/>
      <c r="L4" s="9"/>
    </row>
    <row r="5" spans="1:12" ht="13.5" customHeight="1">
      <c r="A5" s="5"/>
      <c r="B5" s="108"/>
      <c r="C5" s="109"/>
      <c r="D5" s="109"/>
      <c r="E5" s="11"/>
      <c r="F5" s="11"/>
      <c r="G5" s="9"/>
      <c r="H5" s="9"/>
      <c r="I5" s="9"/>
      <c r="J5" s="9"/>
      <c r="K5" s="9"/>
      <c r="L5" s="9"/>
    </row>
    <row r="6" spans="1:12" ht="13.5" customHeight="1">
      <c r="A6" s="7" t="s">
        <v>82</v>
      </c>
      <c r="B6" s="29"/>
      <c r="C6" s="29"/>
      <c r="D6" s="29"/>
      <c r="E6" s="25"/>
      <c r="F6" s="25"/>
      <c r="G6" s="9"/>
      <c r="H6" s="9" t="s">
        <v>71</v>
      </c>
      <c r="I6" s="15">
        <f>SUM(I7:I11)</f>
        <v>4511913</v>
      </c>
      <c r="J6" s="26">
        <f>SUM(J7:J11)</f>
        <v>100</v>
      </c>
      <c r="K6" s="9"/>
      <c r="L6" s="9"/>
    </row>
    <row r="7" spans="1:12" ht="13.5" customHeight="1">
      <c r="A7" s="98" t="s">
        <v>179</v>
      </c>
      <c r="B7" s="20">
        <v>1904115</v>
      </c>
      <c r="C7" s="20">
        <v>78748</v>
      </c>
      <c r="D7" s="20">
        <v>1825368</v>
      </c>
      <c r="E7" s="27"/>
      <c r="F7" s="27"/>
      <c r="G7" s="9"/>
      <c r="H7" s="9" t="s">
        <v>89</v>
      </c>
      <c r="I7" s="15">
        <f>+B9</f>
        <v>988598</v>
      </c>
      <c r="J7" s="28">
        <f>+I7/$I$6*100</f>
        <v>21.910839149602396</v>
      </c>
      <c r="K7" s="9"/>
      <c r="L7" s="9"/>
    </row>
    <row r="8" spans="1:12" ht="13.5" customHeight="1">
      <c r="A8" s="30" t="s">
        <v>221</v>
      </c>
      <c r="B8" s="20">
        <v>1041974</v>
      </c>
      <c r="C8" s="20">
        <v>35670</v>
      </c>
      <c r="D8" s="20">
        <v>1006304</v>
      </c>
      <c r="E8" s="27"/>
      <c r="F8" s="27"/>
      <c r="G8" s="9"/>
      <c r="H8" s="9" t="s">
        <v>83</v>
      </c>
      <c r="I8" s="15">
        <f>+B21</f>
        <v>147020</v>
      </c>
      <c r="J8" s="28">
        <f>+I8/$I$6*100</f>
        <v>3.2584848156425004</v>
      </c>
      <c r="K8" s="9"/>
      <c r="L8" s="9"/>
    </row>
    <row r="9" spans="1:12" ht="13.5" customHeight="1">
      <c r="A9" s="30" t="s">
        <v>222</v>
      </c>
      <c r="B9" s="20">
        <v>988598</v>
      </c>
      <c r="C9" s="20">
        <v>44748</v>
      </c>
      <c r="D9" s="20">
        <v>943850</v>
      </c>
      <c r="E9" s="27"/>
      <c r="F9" s="27"/>
      <c r="G9" s="9"/>
      <c r="H9" s="9" t="s">
        <v>84</v>
      </c>
      <c r="I9" s="15">
        <f>+B27</f>
        <v>1865894</v>
      </c>
      <c r="J9" s="28">
        <f>+I9/$I$6*100</f>
        <v>41.35483108827675</v>
      </c>
      <c r="K9" s="9"/>
      <c r="L9" s="9"/>
    </row>
    <row r="10" spans="1:12" ht="13.5" customHeight="1">
      <c r="A10" s="31" t="s">
        <v>223</v>
      </c>
      <c r="B10" s="32">
        <f>+B9/B8*100-100</f>
        <v>-5.122584632629994</v>
      </c>
      <c r="C10" s="32">
        <f>+C9/C8*100-100</f>
        <v>25.44995794785534</v>
      </c>
      <c r="D10" s="32">
        <f>+D9/D8*100-100</f>
        <v>-6.206275638375686</v>
      </c>
      <c r="E10" s="17"/>
      <c r="F10" s="17"/>
      <c r="G10" s="9"/>
      <c r="H10" s="9" t="s">
        <v>90</v>
      </c>
      <c r="I10" s="15">
        <f>+B15</f>
        <v>1090906</v>
      </c>
      <c r="J10" s="28">
        <f>+I10/$I$6*100</f>
        <v>24.1783474105108</v>
      </c>
      <c r="K10" s="9"/>
      <c r="L10" s="9"/>
    </row>
    <row r="11" spans="1:12" ht="13.5" customHeight="1">
      <c r="A11" s="31"/>
      <c r="B11" s="32"/>
      <c r="C11" s="32"/>
      <c r="D11" s="32"/>
      <c r="E11" s="17"/>
      <c r="F11" s="17"/>
      <c r="G11" s="9"/>
      <c r="H11" s="9" t="s">
        <v>91</v>
      </c>
      <c r="I11" s="15">
        <f>+B33</f>
        <v>419495</v>
      </c>
      <c r="J11" s="28">
        <f>+I11/$I$6*100</f>
        <v>9.29749753596756</v>
      </c>
      <c r="K11" s="9"/>
      <c r="L11" s="9"/>
    </row>
    <row r="12" spans="1:12" ht="13.5" customHeight="1">
      <c r="A12" s="7" t="s">
        <v>157</v>
      </c>
      <c r="B12" s="29"/>
      <c r="C12" s="29"/>
      <c r="D12" s="29"/>
      <c r="E12" s="25"/>
      <c r="F12" s="25"/>
      <c r="G12" s="9"/>
      <c r="K12" s="9"/>
      <c r="L12" s="9"/>
    </row>
    <row r="13" spans="1:12" ht="13.5" customHeight="1">
      <c r="A13" s="98" t="s">
        <v>179</v>
      </c>
      <c r="B13" s="20">
        <v>1907092</v>
      </c>
      <c r="C13" s="20">
        <v>153842</v>
      </c>
      <c r="D13" s="20">
        <v>1753250</v>
      </c>
      <c r="E13" s="27"/>
      <c r="F13" s="27"/>
      <c r="G13" s="9"/>
      <c r="H13" s="9" t="s">
        <v>73</v>
      </c>
      <c r="I13" s="15">
        <f>SUM(I14:I18)</f>
        <v>1104761</v>
      </c>
      <c r="J13" s="26">
        <f>SUM(J14:J18)</f>
        <v>100</v>
      </c>
      <c r="K13" s="9"/>
      <c r="L13" s="9"/>
    </row>
    <row r="14" spans="1:12" ht="13.5" customHeight="1">
      <c r="A14" s="30" t="s">
        <v>221</v>
      </c>
      <c r="B14" s="20">
        <v>1138030</v>
      </c>
      <c r="C14" s="20">
        <v>84870</v>
      </c>
      <c r="D14" s="20">
        <v>1053160</v>
      </c>
      <c r="E14" s="27"/>
      <c r="F14" s="27"/>
      <c r="G14" s="9"/>
      <c r="H14" s="9" t="s">
        <v>89</v>
      </c>
      <c r="I14" s="15">
        <f>+C9</f>
        <v>44748</v>
      </c>
      <c r="J14" s="28">
        <f>+I14/$I$13*100</f>
        <v>4.050468834435684</v>
      </c>
      <c r="K14" s="9"/>
      <c r="L14" s="9"/>
    </row>
    <row r="15" spans="1:12" ht="13.5" customHeight="1">
      <c r="A15" s="30" t="s">
        <v>222</v>
      </c>
      <c r="B15" s="20">
        <v>1090906</v>
      </c>
      <c r="C15" s="20">
        <v>89471</v>
      </c>
      <c r="D15" s="20">
        <v>1001435</v>
      </c>
      <c r="E15" s="27"/>
      <c r="F15" s="27"/>
      <c r="G15" s="9"/>
      <c r="H15" s="9" t="s">
        <v>83</v>
      </c>
      <c r="I15" s="15">
        <f>+C21</f>
        <v>699468</v>
      </c>
      <c r="J15" s="28">
        <f>+I15/$I$13*100</f>
        <v>63.31396564505807</v>
      </c>
      <c r="K15" s="9"/>
      <c r="L15" s="9"/>
    </row>
    <row r="16" spans="1:12" ht="13.5" customHeight="1">
      <c r="A16" s="31" t="s">
        <v>223</v>
      </c>
      <c r="B16" s="21">
        <f>+B15/B14*100-100</f>
        <v>-4.140839872411092</v>
      </c>
      <c r="C16" s="21">
        <f>+C15/C14*100-100</f>
        <v>5.4212324731943085</v>
      </c>
      <c r="D16" s="21">
        <f>+D15/D14*100-100</f>
        <v>-4.911409472444831</v>
      </c>
      <c r="E16" s="17"/>
      <c r="F16" s="17"/>
      <c r="G16" s="9"/>
      <c r="H16" s="9" t="s">
        <v>84</v>
      </c>
      <c r="I16" s="15">
        <f>+C27</f>
        <v>186531</v>
      </c>
      <c r="J16" s="28">
        <f>+I16/$I$13*100</f>
        <v>16.884285379371647</v>
      </c>
      <c r="K16" s="9"/>
      <c r="L16" s="9"/>
    </row>
    <row r="17" spans="1:12" ht="13.5" customHeight="1">
      <c r="A17" s="31"/>
      <c r="B17" s="21"/>
      <c r="C17" s="21"/>
      <c r="D17" s="21"/>
      <c r="E17" s="17"/>
      <c r="F17" s="17"/>
      <c r="G17" s="9"/>
      <c r="H17" s="9" t="s">
        <v>90</v>
      </c>
      <c r="I17" s="15">
        <f>+C15</f>
        <v>89471</v>
      </c>
      <c r="J17" s="28">
        <f>+I17/$I$13*100</f>
        <v>8.09867473598362</v>
      </c>
      <c r="K17" s="9"/>
      <c r="L17" s="9"/>
    </row>
    <row r="18" spans="1:12" ht="13.5" customHeight="1">
      <c r="A18" s="7" t="s">
        <v>83</v>
      </c>
      <c r="B18" s="29"/>
      <c r="C18" s="29"/>
      <c r="D18" s="29"/>
      <c r="E18" s="25"/>
      <c r="F18" s="25"/>
      <c r="G18" s="9"/>
      <c r="H18" s="9" t="s">
        <v>91</v>
      </c>
      <c r="I18" s="15">
        <f>+C33</f>
        <v>84543</v>
      </c>
      <c r="J18" s="28">
        <f>+I18/$I$13*100</f>
        <v>7.652605405150978</v>
      </c>
      <c r="K18" s="9"/>
      <c r="L18" s="9"/>
    </row>
    <row r="19" spans="1:12" ht="13.5" customHeight="1">
      <c r="A19" s="98" t="s">
        <v>179</v>
      </c>
      <c r="B19" s="20">
        <v>271320</v>
      </c>
      <c r="C19" s="20">
        <v>1261666</v>
      </c>
      <c r="D19" s="20">
        <v>-990346</v>
      </c>
      <c r="E19" s="27"/>
      <c r="F19" s="27"/>
      <c r="G19" s="9"/>
      <c r="K19" s="9"/>
      <c r="L19" s="9"/>
    </row>
    <row r="20" spans="1:12" ht="13.5" customHeight="1">
      <c r="A20" s="30" t="s">
        <v>221</v>
      </c>
      <c r="B20" s="20">
        <v>115397</v>
      </c>
      <c r="C20" s="20">
        <v>528227</v>
      </c>
      <c r="D20" s="20">
        <v>-412829</v>
      </c>
      <c r="E20" s="27"/>
      <c r="F20" s="27"/>
      <c r="G20" s="9"/>
      <c r="H20" s="9"/>
      <c r="I20" s="9"/>
      <c r="J20" s="9"/>
      <c r="K20" s="9"/>
      <c r="L20" s="9"/>
    </row>
    <row r="21" spans="1:12" ht="13.5" customHeight="1">
      <c r="A21" s="30" t="s">
        <v>222</v>
      </c>
      <c r="B21" s="20">
        <v>147020</v>
      </c>
      <c r="C21" s="20">
        <v>699468</v>
      </c>
      <c r="D21" s="20">
        <v>-552449</v>
      </c>
      <c r="E21" s="27"/>
      <c r="F21" s="27"/>
      <c r="G21" s="15"/>
      <c r="H21" s="15"/>
      <c r="I21" s="15"/>
      <c r="J21" s="15"/>
      <c r="K21" s="9"/>
      <c r="L21" s="9"/>
    </row>
    <row r="22" spans="1:12" ht="13.5" customHeight="1">
      <c r="A22" s="31" t="s">
        <v>223</v>
      </c>
      <c r="B22" s="21">
        <f>+B21/B20*100-100</f>
        <v>27.40365867396899</v>
      </c>
      <c r="C22" s="21">
        <f>+C21/C20*100-100</f>
        <v>32.41807026145955</v>
      </c>
      <c r="D22" s="21">
        <f>+D21/D20*100-100</f>
        <v>33.82029847709342</v>
      </c>
      <c r="E22" s="17"/>
      <c r="F22" s="17"/>
      <c r="G22" s="15"/>
      <c r="H22" s="15"/>
      <c r="I22" s="15"/>
      <c r="J22" s="15"/>
      <c r="K22" s="9"/>
      <c r="L22" s="9"/>
    </row>
    <row r="23" spans="1:12" ht="13.5" customHeight="1">
      <c r="A23" s="31"/>
      <c r="B23" s="21"/>
      <c r="C23" s="21"/>
      <c r="D23" s="21"/>
      <c r="E23" s="17"/>
      <c r="F23" s="17"/>
      <c r="G23" s="15"/>
      <c r="H23" s="15"/>
      <c r="I23" s="15"/>
      <c r="J23" s="15"/>
      <c r="K23" s="9"/>
      <c r="L23" s="9"/>
    </row>
    <row r="24" spans="1:12" ht="13.5" customHeight="1">
      <c r="A24" s="7" t="s">
        <v>84</v>
      </c>
      <c r="B24" s="29"/>
      <c r="C24" s="29"/>
      <c r="D24" s="29"/>
      <c r="E24" s="25"/>
      <c r="F24" s="25"/>
      <c r="G24" s="15"/>
      <c r="H24" s="15"/>
      <c r="I24" s="15"/>
      <c r="J24" s="15"/>
      <c r="K24" s="9"/>
      <c r="L24" s="9"/>
    </row>
    <row r="25" spans="1:12" ht="13.5" customHeight="1">
      <c r="A25" s="98" t="s">
        <v>179</v>
      </c>
      <c r="B25" s="20">
        <v>3190178</v>
      </c>
      <c r="C25" s="20">
        <v>176813</v>
      </c>
      <c r="D25" s="20">
        <v>3013364</v>
      </c>
      <c r="E25" s="27"/>
      <c r="F25" s="27"/>
      <c r="G25" s="15"/>
      <c r="H25" s="15"/>
      <c r="I25" s="15"/>
      <c r="J25" s="15"/>
      <c r="K25" s="9"/>
      <c r="L25" s="9"/>
    </row>
    <row r="26" spans="1:12" ht="13.5" customHeight="1">
      <c r="A26" s="30" t="s">
        <v>221</v>
      </c>
      <c r="B26" s="20">
        <v>1839986</v>
      </c>
      <c r="C26" s="20">
        <v>79861</v>
      </c>
      <c r="D26" s="20">
        <v>1760125</v>
      </c>
      <c r="E26" s="27"/>
      <c r="F26" s="27"/>
      <c r="G26" s="9"/>
      <c r="H26" s="9"/>
      <c r="I26" s="9"/>
      <c r="J26" s="9"/>
      <c r="K26" s="9"/>
      <c r="L26" s="9"/>
    </row>
    <row r="27" spans="1:12" ht="13.5" customHeight="1">
      <c r="A27" s="30" t="s">
        <v>222</v>
      </c>
      <c r="B27" s="20">
        <v>1865894</v>
      </c>
      <c r="C27" s="20">
        <v>186531</v>
      </c>
      <c r="D27" s="20">
        <v>1679363</v>
      </c>
      <c r="E27" s="27"/>
      <c r="F27" s="27"/>
      <c r="G27" s="9"/>
      <c r="H27" s="9"/>
      <c r="I27" s="9"/>
      <c r="J27" s="9"/>
      <c r="K27" s="9"/>
      <c r="L27" s="9"/>
    </row>
    <row r="28" spans="1:12" ht="13.5" customHeight="1">
      <c r="A28" s="31" t="s">
        <v>223</v>
      </c>
      <c r="B28" s="21">
        <f>+B27/B26*100-100</f>
        <v>1.4080541917166727</v>
      </c>
      <c r="C28" s="21">
        <f>+C27/C26*100-100</f>
        <v>133.56957714028127</v>
      </c>
      <c r="D28" s="21">
        <f>+D27/D26*100-100</f>
        <v>-4.588424117605285</v>
      </c>
      <c r="E28" s="17"/>
      <c r="F28" s="17"/>
      <c r="G28" s="9"/>
      <c r="H28" s="9"/>
      <c r="I28" s="9"/>
      <c r="J28" s="9"/>
      <c r="K28" s="9"/>
      <c r="L28" s="9"/>
    </row>
    <row r="29" spans="1:12" ht="13.5" customHeight="1">
      <c r="A29" s="31"/>
      <c r="B29" s="21"/>
      <c r="C29" s="21"/>
      <c r="D29" s="21"/>
      <c r="E29" s="17"/>
      <c r="F29" s="17"/>
      <c r="G29" s="9"/>
      <c r="H29" s="9"/>
      <c r="I29" s="9"/>
      <c r="J29" s="9"/>
      <c r="K29" s="9"/>
      <c r="L29" s="9"/>
    </row>
    <row r="30" spans="1:12" ht="13.5" customHeight="1">
      <c r="A30" s="7" t="s">
        <v>85</v>
      </c>
      <c r="B30" s="29"/>
      <c r="C30" s="29"/>
      <c r="D30" s="29"/>
      <c r="E30" s="25"/>
      <c r="F30" s="25"/>
      <c r="G30" s="9"/>
      <c r="H30" s="9"/>
      <c r="I30" s="9"/>
      <c r="J30" s="9"/>
      <c r="K30" s="9"/>
      <c r="L30" s="9"/>
    </row>
    <row r="31" spans="1:12" ht="13.5" customHeight="1">
      <c r="A31" s="98" t="s">
        <v>179</v>
      </c>
      <c r="B31" s="20">
        <f aca="true" t="shared" si="0" ref="B31:C33">+B37-F37</f>
        <v>741002</v>
      </c>
      <c r="C31" s="20">
        <f t="shared" si="0"/>
        <v>164758</v>
      </c>
      <c r="D31" s="20">
        <f>(B31-C31)</f>
        <v>576244</v>
      </c>
      <c r="E31" s="27"/>
      <c r="F31" s="27">
        <f aca="true" t="shared" si="1" ref="F31:H33">+B7+B13+B19+B25+B31</f>
        <v>8013707</v>
      </c>
      <c r="G31" s="27">
        <f t="shared" si="1"/>
        <v>1835827</v>
      </c>
      <c r="H31" s="27">
        <f t="shared" si="1"/>
        <v>6177880</v>
      </c>
      <c r="I31" s="9"/>
      <c r="J31" s="9"/>
      <c r="K31" s="9"/>
      <c r="L31" s="9"/>
    </row>
    <row r="32" spans="1:12" ht="13.5" customHeight="1">
      <c r="A32" s="30" t="s">
        <v>221</v>
      </c>
      <c r="B32" s="20">
        <f t="shared" si="0"/>
        <v>372459</v>
      </c>
      <c r="C32" s="20">
        <f t="shared" si="0"/>
        <v>76192</v>
      </c>
      <c r="D32" s="20">
        <f>(B32-C32)</f>
        <v>296267</v>
      </c>
      <c r="E32" s="27"/>
      <c r="F32" s="27">
        <f t="shared" si="1"/>
        <v>4507846</v>
      </c>
      <c r="G32" s="27">
        <f t="shared" si="1"/>
        <v>804820</v>
      </c>
      <c r="H32" s="27">
        <f t="shared" si="1"/>
        <v>3703027</v>
      </c>
      <c r="I32" s="9"/>
      <c r="J32" s="9"/>
      <c r="K32" s="9"/>
      <c r="L32" s="9"/>
    </row>
    <row r="33" spans="1:12" ht="13.5" customHeight="1">
      <c r="A33" s="30" t="s">
        <v>222</v>
      </c>
      <c r="B33" s="20">
        <f t="shared" si="0"/>
        <v>419495</v>
      </c>
      <c r="C33" s="20">
        <f t="shared" si="0"/>
        <v>84543</v>
      </c>
      <c r="D33" s="20">
        <f>(B33-C33)</f>
        <v>334952</v>
      </c>
      <c r="E33" s="27"/>
      <c r="F33" s="27">
        <f t="shared" si="1"/>
        <v>4511913</v>
      </c>
      <c r="G33" s="27">
        <f t="shared" si="1"/>
        <v>1104761</v>
      </c>
      <c r="H33" s="27">
        <f t="shared" si="1"/>
        <v>3407151</v>
      </c>
      <c r="I33" s="9"/>
      <c r="J33" s="9"/>
      <c r="K33" s="9"/>
      <c r="L33" s="9"/>
    </row>
    <row r="34" spans="1:12" ht="13.5" customHeight="1">
      <c r="A34" s="31" t="s">
        <v>223</v>
      </c>
      <c r="B34" s="21">
        <f>(B33/B32-1)*100</f>
        <v>12.628504076958812</v>
      </c>
      <c r="C34" s="21">
        <f>(C33/C32-1)*100</f>
        <v>10.960468290634196</v>
      </c>
      <c r="D34" s="21">
        <f>(D33/D32-1)*100</f>
        <v>13.057478558192436</v>
      </c>
      <c r="E34" s="17"/>
      <c r="F34" s="27"/>
      <c r="G34" s="27"/>
      <c r="H34" s="27"/>
      <c r="I34" s="9"/>
      <c r="J34" s="9"/>
      <c r="K34" s="9"/>
      <c r="L34" s="9"/>
    </row>
    <row r="35" spans="1:12" ht="13.5" customHeight="1">
      <c r="A35" s="31"/>
      <c r="E35" s="17"/>
      <c r="F35" s="27"/>
      <c r="G35" s="27"/>
      <c r="H35" s="27"/>
      <c r="L35" s="9"/>
    </row>
    <row r="36" spans="1:12" ht="13.5" customHeight="1">
      <c r="A36" s="7" t="s">
        <v>86</v>
      </c>
      <c r="B36" s="20"/>
      <c r="C36" s="20"/>
      <c r="D36" s="20"/>
      <c r="E36" s="25"/>
      <c r="F36" s="25"/>
      <c r="G36" s="9"/>
      <c r="H36" s="9"/>
      <c r="L36" s="9"/>
    </row>
    <row r="37" spans="1:12" ht="13.5" customHeight="1">
      <c r="A37" s="98" t="s">
        <v>179</v>
      </c>
      <c r="B37" s="20">
        <v>8013707</v>
      </c>
      <c r="C37" s="20">
        <v>1835827</v>
      </c>
      <c r="D37" s="20">
        <v>6177880</v>
      </c>
      <c r="E37" s="27"/>
      <c r="F37" s="27">
        <f aca="true" t="shared" si="2" ref="F37:H39">+B7+B13+B19+B25</f>
        <v>7272705</v>
      </c>
      <c r="G37" s="27">
        <f t="shared" si="2"/>
        <v>1671069</v>
      </c>
      <c r="H37" s="27">
        <f t="shared" si="2"/>
        <v>5601636</v>
      </c>
      <c r="L37" s="9"/>
    </row>
    <row r="38" spans="1:12" ht="13.5" customHeight="1">
      <c r="A38" s="30" t="s">
        <v>221</v>
      </c>
      <c r="B38" s="20">
        <v>4507846</v>
      </c>
      <c r="C38" s="20">
        <v>804820</v>
      </c>
      <c r="D38" s="20">
        <v>3703026</v>
      </c>
      <c r="E38" s="27"/>
      <c r="F38" s="27">
        <f t="shared" si="2"/>
        <v>4135387</v>
      </c>
      <c r="G38" s="27">
        <f t="shared" si="2"/>
        <v>728628</v>
      </c>
      <c r="H38" s="27">
        <f t="shared" si="2"/>
        <v>3406760</v>
      </c>
      <c r="L38" s="9"/>
    </row>
    <row r="39" spans="1:12" ht="13.5" customHeight="1">
      <c r="A39" s="30" t="s">
        <v>222</v>
      </c>
      <c r="B39" s="20">
        <v>4511913</v>
      </c>
      <c r="C39" s="20">
        <v>1104761</v>
      </c>
      <c r="D39" s="20">
        <v>3407151</v>
      </c>
      <c r="E39" s="27"/>
      <c r="F39" s="27">
        <f t="shared" si="2"/>
        <v>4092418</v>
      </c>
      <c r="G39" s="27">
        <f t="shared" si="2"/>
        <v>1020218</v>
      </c>
      <c r="H39" s="27">
        <f t="shared" si="2"/>
        <v>3072199</v>
      </c>
      <c r="I39" s="9"/>
      <c r="J39" s="9"/>
      <c r="K39" s="9"/>
      <c r="L39" s="9"/>
    </row>
    <row r="40" spans="1:12" ht="13.5" customHeight="1">
      <c r="A40" s="110" t="s">
        <v>223</v>
      </c>
      <c r="B40" s="33">
        <f>+B39/B38*100-100</f>
        <v>0.09022047337022343</v>
      </c>
      <c r="C40" s="33">
        <f>+C39/C38*100-100</f>
        <v>37.268084789145405</v>
      </c>
      <c r="D40" s="33">
        <f>+D39/D38*100-100</f>
        <v>-7.990087026124044</v>
      </c>
      <c r="E40" s="17"/>
      <c r="F40" s="27">
        <f aca="true" t="shared" si="3" ref="F40:H41">+F37+B31</f>
        <v>8013707</v>
      </c>
      <c r="G40" s="27">
        <f t="shared" si="3"/>
        <v>1835827</v>
      </c>
      <c r="H40" s="27">
        <f t="shared" si="3"/>
        <v>6177880</v>
      </c>
      <c r="I40" s="9"/>
      <c r="J40" s="9"/>
      <c r="K40" s="9"/>
      <c r="L40" s="9"/>
    </row>
    <row r="41" spans="1:12" ht="26.25" customHeight="1">
      <c r="A41" s="169" t="s">
        <v>121</v>
      </c>
      <c r="B41" s="170"/>
      <c r="C41" s="170"/>
      <c r="D41" s="170"/>
      <c r="E41" s="25"/>
      <c r="F41" s="27">
        <f t="shared" si="3"/>
        <v>4507846</v>
      </c>
      <c r="G41" s="27">
        <f t="shared" si="3"/>
        <v>804820</v>
      </c>
      <c r="H41" s="27">
        <f t="shared" si="3"/>
        <v>3703027</v>
      </c>
      <c r="I41" s="9"/>
      <c r="J41" s="9"/>
      <c r="K41" s="9"/>
      <c r="L41" s="9"/>
    </row>
    <row r="42" spans="1:12" ht="13.5" customHeight="1">
      <c r="A42" s="9"/>
      <c r="B42" s="9"/>
      <c r="C42" s="9"/>
      <c r="D42" s="9"/>
      <c r="E42" s="9"/>
      <c r="F42" s="27">
        <f>+F39+B33</f>
        <v>4511913</v>
      </c>
      <c r="G42" s="27">
        <f>+G39+C33</f>
        <v>1104761</v>
      </c>
      <c r="H42" s="27">
        <f>+H39+D33+1</f>
        <v>3407152</v>
      </c>
      <c r="I42" s="9"/>
      <c r="J42" s="9"/>
      <c r="K42" s="9"/>
      <c r="L42" s="9"/>
    </row>
    <row r="43" spans="1:12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 customHeight="1">
      <c r="A44" s="9"/>
      <c r="B44" s="9"/>
      <c r="C44" s="9"/>
      <c r="D44" s="9"/>
      <c r="E44" s="9"/>
      <c r="F44" s="15">
        <f aca="true" t="shared" si="4" ref="F44:H46">+B7+B13+B19+B25+B31</f>
        <v>8013707</v>
      </c>
      <c r="G44" s="15">
        <f t="shared" si="4"/>
        <v>1835827</v>
      </c>
      <c r="H44" s="15">
        <f t="shared" si="4"/>
        <v>6177880</v>
      </c>
      <c r="I44" s="9"/>
      <c r="J44" s="9"/>
      <c r="K44" s="9"/>
      <c r="L44" s="9"/>
    </row>
    <row r="45" spans="1:12" ht="13.5" customHeight="1">
      <c r="A45" s="9"/>
      <c r="B45" s="9"/>
      <c r="C45" s="9"/>
      <c r="D45" s="9"/>
      <c r="E45" s="9"/>
      <c r="F45" s="15">
        <f t="shared" si="4"/>
        <v>4507846</v>
      </c>
      <c r="G45" s="15">
        <f t="shared" si="4"/>
        <v>804820</v>
      </c>
      <c r="H45" s="15">
        <f t="shared" si="4"/>
        <v>3703027</v>
      </c>
      <c r="I45" s="9"/>
      <c r="J45" s="9"/>
      <c r="K45" s="9"/>
      <c r="L45" s="9"/>
    </row>
    <row r="46" spans="1:12" ht="13.5" customHeight="1">
      <c r="A46" s="9"/>
      <c r="B46" s="9"/>
      <c r="C46" s="9"/>
      <c r="D46" s="9"/>
      <c r="E46" s="9"/>
      <c r="F46" s="15">
        <f t="shared" si="4"/>
        <v>4511913</v>
      </c>
      <c r="G46" s="15">
        <f t="shared" si="4"/>
        <v>1104761</v>
      </c>
      <c r="H46" s="15">
        <f t="shared" si="4"/>
        <v>3407151</v>
      </c>
      <c r="I46" s="9"/>
      <c r="J46" s="9"/>
      <c r="K46" s="9"/>
      <c r="L46" s="9"/>
    </row>
    <row r="47" spans="1:12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3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3.5" customHeight="1">
      <c r="A82" s="25"/>
      <c r="B82" s="25"/>
      <c r="C82" s="25"/>
      <c r="D82" s="25"/>
      <c r="E82" s="9"/>
      <c r="F82" s="9"/>
      <c r="G82" s="9"/>
      <c r="H82" s="9"/>
      <c r="I82" s="9"/>
      <c r="J82" s="9"/>
      <c r="K82" s="9"/>
      <c r="L82" s="9"/>
    </row>
    <row r="83" spans="1:12" ht="24.75" customHeight="1">
      <c r="A83" s="167" t="s">
        <v>122</v>
      </c>
      <c r="B83" s="168"/>
      <c r="C83" s="168"/>
      <c r="D83" s="168"/>
      <c r="E83" s="9"/>
      <c r="F83" s="9"/>
      <c r="G83" s="9"/>
      <c r="H83" s="9"/>
      <c r="I83" s="9"/>
      <c r="J83" s="9"/>
      <c r="K83" s="9"/>
      <c r="L83" s="9"/>
    </row>
    <row r="84" spans="5:12" ht="12.75">
      <c r="E84" s="9"/>
      <c r="F84" s="9"/>
      <c r="G84" s="9"/>
      <c r="H84" s="9"/>
      <c r="I84" s="9"/>
      <c r="J84" s="9"/>
      <c r="K84" s="9"/>
      <c r="L84" s="9"/>
    </row>
    <row r="85" spans="1:12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</sheetData>
  <mergeCells count="5">
    <mergeCell ref="A83:D83"/>
    <mergeCell ref="A41:D41"/>
    <mergeCell ref="A1:D1"/>
    <mergeCell ref="A2:D2"/>
    <mergeCell ref="A3:D3"/>
  </mergeCells>
  <printOptions horizontalCentered="1" verticalCentered="1"/>
  <pageMargins left="0.7874015748031497" right="0.7874015748031497" top="0.7874015748031497" bottom="0.7874015748031497" header="0" footer="0.5905511811023623"/>
  <pageSetup horizontalDpi="300" verticalDpi="300" orientation="portrait" paperSize="119" r:id="rId2"/>
  <headerFooter alignWithMargins="0">
    <oddFooter>&amp;C&amp;P</oddFooter>
  </headerFooter>
  <rowBreaks count="1" manualBreakCount="1">
    <brk id="41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6" max="6" width="12.7109375" style="0" customWidth="1"/>
  </cols>
  <sheetData>
    <row r="1" spans="1:6" ht="15.75" customHeight="1">
      <c r="A1" s="159" t="s">
        <v>67</v>
      </c>
      <c r="B1" s="159"/>
      <c r="C1" s="159"/>
      <c r="D1" s="159"/>
      <c r="E1" s="159"/>
      <c r="F1" s="159"/>
    </row>
    <row r="2" spans="1:6" ht="15.75" customHeight="1">
      <c r="A2" s="160" t="s">
        <v>49</v>
      </c>
      <c r="B2" s="160"/>
      <c r="C2" s="160"/>
      <c r="D2" s="160"/>
      <c r="E2" s="160"/>
      <c r="F2" s="160"/>
    </row>
    <row r="3" spans="1:6" ht="15.75" customHeight="1">
      <c r="A3" s="163" t="s">
        <v>60</v>
      </c>
      <c r="B3" s="163"/>
      <c r="C3" s="163"/>
      <c r="D3" s="163"/>
      <c r="E3" s="163"/>
      <c r="F3" s="163"/>
    </row>
    <row r="4" spans="1:6" ht="12.75" customHeight="1">
      <c r="A4" s="173" t="s">
        <v>48</v>
      </c>
      <c r="B4" s="99">
        <v>2005</v>
      </c>
      <c r="C4" s="156" t="s">
        <v>224</v>
      </c>
      <c r="D4" s="156"/>
      <c r="E4" s="171" t="s">
        <v>182</v>
      </c>
      <c r="F4" s="171" t="s">
        <v>183</v>
      </c>
    </row>
    <row r="5" spans="1:6" ht="12.75">
      <c r="A5" s="174"/>
      <c r="B5" s="6"/>
      <c r="C5" s="100" t="s">
        <v>179</v>
      </c>
      <c r="D5" s="101">
        <v>2006</v>
      </c>
      <c r="E5" s="172"/>
      <c r="F5" s="172"/>
    </row>
    <row r="6" spans="1:6" ht="12.75">
      <c r="A6" s="1"/>
      <c r="B6" s="3"/>
      <c r="C6" s="3"/>
      <c r="D6" s="3"/>
      <c r="E6" s="3"/>
      <c r="F6" s="3"/>
    </row>
    <row r="7" spans="1:6" ht="12.75" customHeight="1">
      <c r="A7" s="82" t="s">
        <v>32</v>
      </c>
      <c r="B7" s="3">
        <v>2398018</v>
      </c>
      <c r="C7" s="3">
        <v>1462541</v>
      </c>
      <c r="D7" s="3">
        <v>1447674</v>
      </c>
      <c r="E7" s="4">
        <f>+D7/C7*100-100</f>
        <v>-1.016518511275919</v>
      </c>
      <c r="F7" s="4">
        <f>+D7/$D$23*100</f>
        <v>32.08559207591104</v>
      </c>
    </row>
    <row r="8" spans="1:6" ht="12.75">
      <c r="A8" s="1" t="s">
        <v>34</v>
      </c>
      <c r="B8" s="3">
        <v>648628</v>
      </c>
      <c r="C8" s="3">
        <v>301719</v>
      </c>
      <c r="D8" s="3">
        <v>335740</v>
      </c>
      <c r="E8" s="4">
        <f aca="true" t="shared" si="0" ref="E8:E23">+D8/C8*100-100</f>
        <v>11.275723438033395</v>
      </c>
      <c r="F8" s="4">
        <f aca="true" t="shared" si="1" ref="F8:F22">+D8/$D$23*100</f>
        <v>7.441189579674963</v>
      </c>
    </row>
    <row r="9" spans="1:6" ht="12.75">
      <c r="A9" s="1" t="s">
        <v>33</v>
      </c>
      <c r="B9" s="3">
        <v>650644</v>
      </c>
      <c r="C9" s="3">
        <v>331275</v>
      </c>
      <c r="D9" s="3">
        <v>305867</v>
      </c>
      <c r="E9" s="4">
        <f t="shared" si="0"/>
        <v>-7.669760772771866</v>
      </c>
      <c r="F9" s="4">
        <f t="shared" si="1"/>
        <v>6.779097912570566</v>
      </c>
    </row>
    <row r="10" spans="1:6" ht="12.75">
      <c r="A10" s="1" t="s">
        <v>35</v>
      </c>
      <c r="B10" s="3">
        <v>374772</v>
      </c>
      <c r="C10" s="3">
        <v>259639</v>
      </c>
      <c r="D10" s="3">
        <v>241026</v>
      </c>
      <c r="E10" s="4">
        <f t="shared" si="0"/>
        <v>-7.168799756585116</v>
      </c>
      <c r="F10" s="4">
        <f t="shared" si="1"/>
        <v>5.341991301693982</v>
      </c>
    </row>
    <row r="11" spans="1:6" ht="12.75">
      <c r="A11" s="1" t="s">
        <v>36</v>
      </c>
      <c r="B11" s="3">
        <v>394796</v>
      </c>
      <c r="C11" s="3">
        <v>229834</v>
      </c>
      <c r="D11" s="3">
        <v>225870</v>
      </c>
      <c r="E11" s="4">
        <f t="shared" si="0"/>
        <v>-1.724723060991849</v>
      </c>
      <c r="F11" s="4">
        <f t="shared" si="1"/>
        <v>5.00608056937268</v>
      </c>
    </row>
    <row r="12" spans="1:6" ht="12.75">
      <c r="A12" s="1" t="s">
        <v>37</v>
      </c>
      <c r="B12" s="3">
        <v>405803</v>
      </c>
      <c r="C12" s="3">
        <v>228304</v>
      </c>
      <c r="D12" s="3">
        <v>197050</v>
      </c>
      <c r="E12" s="4">
        <f t="shared" si="0"/>
        <v>-13.689641881000767</v>
      </c>
      <c r="F12" s="4">
        <f t="shared" si="1"/>
        <v>4.367327118231225</v>
      </c>
    </row>
    <row r="13" spans="1:6" ht="12.75">
      <c r="A13" s="82" t="s">
        <v>38</v>
      </c>
      <c r="B13" s="3">
        <v>253969</v>
      </c>
      <c r="C13" s="3">
        <v>149369</v>
      </c>
      <c r="D13" s="3">
        <v>155352</v>
      </c>
      <c r="E13" s="4">
        <f t="shared" si="0"/>
        <v>4.005516539576476</v>
      </c>
      <c r="F13" s="4">
        <f t="shared" si="1"/>
        <v>3.4431514969371086</v>
      </c>
    </row>
    <row r="14" spans="1:6" ht="12.75">
      <c r="A14" s="82" t="s">
        <v>190</v>
      </c>
      <c r="B14" s="3">
        <v>228379</v>
      </c>
      <c r="C14" s="3">
        <v>125022</v>
      </c>
      <c r="D14" s="3">
        <v>124853</v>
      </c>
      <c r="E14" s="4">
        <f t="shared" si="0"/>
        <v>-0.13517620898721816</v>
      </c>
      <c r="F14" s="4">
        <f t="shared" si="1"/>
        <v>2.7671854488329006</v>
      </c>
    </row>
    <row r="15" spans="1:6" ht="12.75">
      <c r="A15" s="1" t="s">
        <v>40</v>
      </c>
      <c r="B15" s="3">
        <v>209344</v>
      </c>
      <c r="C15" s="3">
        <v>129473</v>
      </c>
      <c r="D15" s="3">
        <v>120792</v>
      </c>
      <c r="E15" s="4">
        <f t="shared" si="0"/>
        <v>-6.704872830628787</v>
      </c>
      <c r="F15" s="4">
        <f t="shared" si="1"/>
        <v>2.677179280717514</v>
      </c>
    </row>
    <row r="16" spans="1:6" ht="12.75">
      <c r="A16" s="1" t="s">
        <v>42</v>
      </c>
      <c r="B16" s="3">
        <v>168374</v>
      </c>
      <c r="C16" s="3">
        <v>95439</v>
      </c>
      <c r="D16" s="3">
        <v>104406</v>
      </c>
      <c r="E16" s="4">
        <f t="shared" si="0"/>
        <v>9.39553012919248</v>
      </c>
      <c r="F16" s="4">
        <f t="shared" si="1"/>
        <v>2.314007384450897</v>
      </c>
    </row>
    <row r="17" spans="1:6" ht="12.75">
      <c r="A17" s="1" t="s">
        <v>39</v>
      </c>
      <c r="B17" s="3">
        <v>197633</v>
      </c>
      <c r="C17" s="3">
        <v>110928</v>
      </c>
      <c r="D17" s="3">
        <v>90772</v>
      </c>
      <c r="E17" s="4">
        <f t="shared" si="0"/>
        <v>-18.170344728111928</v>
      </c>
      <c r="F17" s="4">
        <f t="shared" si="1"/>
        <v>2.011829572068433</v>
      </c>
    </row>
    <row r="18" spans="1:6" ht="12.75">
      <c r="A18" s="82" t="s">
        <v>54</v>
      </c>
      <c r="B18" s="3">
        <v>154239</v>
      </c>
      <c r="C18" s="3">
        <v>62887</v>
      </c>
      <c r="D18" s="3">
        <v>83895</v>
      </c>
      <c r="E18" s="4">
        <f t="shared" si="0"/>
        <v>33.40595035539937</v>
      </c>
      <c r="F18" s="4">
        <f t="shared" si="1"/>
        <v>1.8594108530018199</v>
      </c>
    </row>
    <row r="19" spans="1:6" ht="12.75">
      <c r="A19" s="1" t="s">
        <v>41</v>
      </c>
      <c r="B19" s="3">
        <v>124424</v>
      </c>
      <c r="C19" s="3">
        <v>72687</v>
      </c>
      <c r="D19" s="3">
        <v>82568</v>
      </c>
      <c r="E19" s="4">
        <f t="shared" si="0"/>
        <v>13.593902623577804</v>
      </c>
      <c r="F19" s="4">
        <f t="shared" si="1"/>
        <v>1.8299998249079712</v>
      </c>
    </row>
    <row r="20" spans="1:6" ht="12.75">
      <c r="A20" s="82" t="s">
        <v>43</v>
      </c>
      <c r="B20" s="3">
        <v>143532</v>
      </c>
      <c r="C20" s="3">
        <v>75726</v>
      </c>
      <c r="D20" s="3">
        <v>82479</v>
      </c>
      <c r="E20" s="4">
        <f t="shared" si="0"/>
        <v>8.917676887726799</v>
      </c>
      <c r="F20" s="4">
        <f t="shared" si="1"/>
        <v>1.8280272691428228</v>
      </c>
    </row>
    <row r="21" spans="1:6" ht="12.75">
      <c r="A21" s="1" t="s">
        <v>225</v>
      </c>
      <c r="B21" s="3">
        <v>130413</v>
      </c>
      <c r="C21" s="3">
        <v>54572</v>
      </c>
      <c r="D21" s="3">
        <v>75532</v>
      </c>
      <c r="E21" s="4">
        <f t="shared" si="0"/>
        <v>38.407974785604324</v>
      </c>
      <c r="F21" s="4">
        <f t="shared" si="1"/>
        <v>1.6740571017215977</v>
      </c>
    </row>
    <row r="22" spans="1:9" ht="12.75">
      <c r="A22" s="1" t="s">
        <v>46</v>
      </c>
      <c r="B22" s="3">
        <v>1530738</v>
      </c>
      <c r="C22" s="3">
        <v>818431</v>
      </c>
      <c r="D22" s="3">
        <v>838036</v>
      </c>
      <c r="E22" s="4">
        <f t="shared" si="0"/>
        <v>2.3954371229828695</v>
      </c>
      <c r="F22" s="4">
        <f t="shared" si="1"/>
        <v>18.573851047216557</v>
      </c>
      <c r="I22" s="3"/>
    </row>
    <row r="23" spans="1:6" ht="12.75">
      <c r="A23" s="1" t="s">
        <v>47</v>
      </c>
      <c r="B23" s="3">
        <f>8013706+1</f>
        <v>8013707</v>
      </c>
      <c r="C23" s="3">
        <v>4507846</v>
      </c>
      <c r="D23" s="3">
        <f>4511912+1</f>
        <v>4511913</v>
      </c>
      <c r="E23" s="4">
        <f t="shared" si="0"/>
        <v>0.09022047337022343</v>
      </c>
      <c r="F23" s="4">
        <f>SUM(F7:F22)</f>
        <v>99.99997783645208</v>
      </c>
    </row>
    <row r="24" spans="1:6" ht="12.75">
      <c r="A24" s="2"/>
      <c r="B24" s="81"/>
      <c r="C24" s="81"/>
      <c r="D24" s="81"/>
      <c r="E24" s="2"/>
      <c r="F24" s="2"/>
    </row>
    <row r="25" spans="1:6" ht="24" customHeight="1">
      <c r="A25" s="169" t="s">
        <v>121</v>
      </c>
      <c r="B25" s="169"/>
      <c r="C25" s="169"/>
      <c r="D25" s="169"/>
      <c r="E25" s="169"/>
      <c r="F25" s="169"/>
    </row>
    <row r="52" spans="1:6" ht="15.75" customHeight="1">
      <c r="A52" s="159" t="s">
        <v>118</v>
      </c>
      <c r="B52" s="159"/>
      <c r="C52" s="159"/>
      <c r="D52" s="159"/>
      <c r="E52" s="159"/>
      <c r="F52" s="159"/>
    </row>
    <row r="53" spans="1:6" ht="15.75" customHeight="1">
      <c r="A53" s="160" t="s">
        <v>63</v>
      </c>
      <c r="B53" s="160"/>
      <c r="C53" s="160"/>
      <c r="D53" s="160"/>
      <c r="E53" s="160"/>
      <c r="F53" s="160"/>
    </row>
    <row r="54" spans="1:6" ht="15.75" customHeight="1">
      <c r="A54" s="163" t="s">
        <v>59</v>
      </c>
      <c r="B54" s="163"/>
      <c r="C54" s="163"/>
      <c r="D54" s="163"/>
      <c r="E54" s="163"/>
      <c r="F54" s="163"/>
    </row>
    <row r="55" spans="1:6" ht="12.75" customHeight="1">
      <c r="A55" s="173" t="s">
        <v>48</v>
      </c>
      <c r="B55" s="99">
        <v>2005</v>
      </c>
      <c r="C55" s="156" t="s">
        <v>217</v>
      </c>
      <c r="D55" s="156"/>
      <c r="E55" s="171" t="s">
        <v>182</v>
      </c>
      <c r="F55" s="171" t="s">
        <v>183</v>
      </c>
    </row>
    <row r="56" spans="1:6" ht="12.75">
      <c r="A56" s="174"/>
      <c r="B56" s="6"/>
      <c r="C56" s="100" t="s">
        <v>179</v>
      </c>
      <c r="D56" s="101">
        <v>2006</v>
      </c>
      <c r="E56" s="172"/>
      <c r="F56" s="172"/>
    </row>
    <row r="57" spans="1:6" ht="12.75">
      <c r="A57" s="1"/>
      <c r="B57" s="3"/>
      <c r="C57" s="3"/>
      <c r="D57" s="3"/>
      <c r="E57" s="3"/>
      <c r="F57" s="3"/>
    </row>
    <row r="58" spans="1:6" ht="12.75" customHeight="1">
      <c r="A58" s="1" t="s">
        <v>53</v>
      </c>
      <c r="B58" s="3">
        <v>831046</v>
      </c>
      <c r="C58" s="3">
        <v>331242</v>
      </c>
      <c r="D58" s="3">
        <v>490845</v>
      </c>
      <c r="E58" s="4">
        <f>+D58/C58*100-100</f>
        <v>48.18320140561886</v>
      </c>
      <c r="F58" s="4">
        <f>+D58/D$74*100</f>
        <v>44.429971731442365</v>
      </c>
    </row>
    <row r="59" spans="1:6" ht="12.75">
      <c r="A59" s="1" t="s">
        <v>32</v>
      </c>
      <c r="B59" s="3">
        <v>124097</v>
      </c>
      <c r="C59" s="3">
        <v>58168</v>
      </c>
      <c r="D59" s="3">
        <v>144514</v>
      </c>
      <c r="E59" s="4">
        <f aca="true" t="shared" si="2" ref="E59:E74">+D59/C59*100-100</f>
        <v>148.44244258011278</v>
      </c>
      <c r="F59" s="4">
        <f aca="true" t="shared" si="3" ref="F59:F73">+D59/D$74*100</f>
        <v>13.081019333593419</v>
      </c>
    </row>
    <row r="60" spans="1:6" ht="12.75">
      <c r="A60" s="1" t="s">
        <v>58</v>
      </c>
      <c r="B60" s="3">
        <v>40511</v>
      </c>
      <c r="C60" s="3">
        <v>17800</v>
      </c>
      <c r="D60" s="3">
        <v>77033</v>
      </c>
      <c r="E60" s="4">
        <f t="shared" si="2"/>
        <v>332.76966292134836</v>
      </c>
      <c r="F60" s="4">
        <f t="shared" si="3"/>
        <v>6.9728203656718515</v>
      </c>
    </row>
    <row r="61" spans="1:6" ht="12.75">
      <c r="A61" s="1" t="s">
        <v>55</v>
      </c>
      <c r="B61" s="3">
        <v>111869</v>
      </c>
      <c r="C61" s="3">
        <v>40055</v>
      </c>
      <c r="D61" s="3">
        <v>69039</v>
      </c>
      <c r="E61" s="4">
        <f t="shared" si="2"/>
        <v>72.36050430657846</v>
      </c>
      <c r="F61" s="4">
        <f t="shared" si="3"/>
        <v>6.249224945485947</v>
      </c>
    </row>
    <row r="62" spans="1:6" ht="12.75">
      <c r="A62" s="1" t="s">
        <v>54</v>
      </c>
      <c r="B62" s="3">
        <v>278240</v>
      </c>
      <c r="C62" s="3">
        <v>139129</v>
      </c>
      <c r="D62" s="3">
        <v>62551</v>
      </c>
      <c r="E62" s="4">
        <f t="shared" si="2"/>
        <v>-55.0410051103652</v>
      </c>
      <c r="F62" s="4">
        <f t="shared" si="3"/>
        <v>5.661948602457907</v>
      </c>
    </row>
    <row r="63" spans="1:6" ht="12.75">
      <c r="A63" s="1" t="s">
        <v>43</v>
      </c>
      <c r="B63" s="3">
        <v>43070</v>
      </c>
      <c r="C63" s="3">
        <v>17243</v>
      </c>
      <c r="D63" s="3">
        <v>35629</v>
      </c>
      <c r="E63" s="4">
        <f t="shared" si="2"/>
        <v>106.62877689497185</v>
      </c>
      <c r="F63" s="4">
        <f t="shared" si="3"/>
        <v>3.225041434301175</v>
      </c>
    </row>
    <row r="64" spans="1:6" ht="12.75">
      <c r="A64" s="1" t="s">
        <v>41</v>
      </c>
      <c r="B64" s="3">
        <v>41228</v>
      </c>
      <c r="C64" s="3">
        <v>28594</v>
      </c>
      <c r="D64" s="3">
        <v>28669</v>
      </c>
      <c r="E64" s="4">
        <f t="shared" si="2"/>
        <v>0.2622927886969393</v>
      </c>
      <c r="F64" s="4">
        <f t="shared" si="3"/>
        <v>2.5950409183524763</v>
      </c>
    </row>
    <row r="65" spans="1:6" ht="12.75">
      <c r="A65" s="1" t="s">
        <v>44</v>
      </c>
      <c r="B65" s="3">
        <v>35192</v>
      </c>
      <c r="C65" s="3">
        <v>16272</v>
      </c>
      <c r="D65" s="3">
        <v>26034</v>
      </c>
      <c r="E65" s="4">
        <f t="shared" si="2"/>
        <v>59.99262536873155</v>
      </c>
      <c r="F65" s="4">
        <f t="shared" si="3"/>
        <v>2.3565277919839676</v>
      </c>
    </row>
    <row r="66" spans="1:6" ht="12.75">
      <c r="A66" s="1" t="s">
        <v>57</v>
      </c>
      <c r="B66" s="3">
        <v>50475</v>
      </c>
      <c r="C66" s="3">
        <v>22432</v>
      </c>
      <c r="D66" s="3">
        <v>25769</v>
      </c>
      <c r="E66" s="4">
        <f t="shared" si="2"/>
        <v>14.876069900142653</v>
      </c>
      <c r="F66" s="4">
        <f t="shared" si="3"/>
        <v>2.332540703373852</v>
      </c>
    </row>
    <row r="67" spans="1:6" ht="12.75">
      <c r="A67" s="1" t="s">
        <v>39</v>
      </c>
      <c r="B67" s="3">
        <v>26519</v>
      </c>
      <c r="C67" s="3">
        <v>12304</v>
      </c>
      <c r="D67" s="3">
        <v>16053</v>
      </c>
      <c r="E67" s="4">
        <f t="shared" si="2"/>
        <v>30.46976592977893</v>
      </c>
      <c r="F67" s="4">
        <f t="shared" si="3"/>
        <v>1.4530744658799504</v>
      </c>
    </row>
    <row r="68" spans="1:6" ht="12.75">
      <c r="A68" s="1" t="s">
        <v>37</v>
      </c>
      <c r="B68" s="3">
        <v>24337</v>
      </c>
      <c r="C68" s="3">
        <v>10295</v>
      </c>
      <c r="D68" s="3">
        <v>13792</v>
      </c>
      <c r="E68" s="4">
        <f t="shared" si="2"/>
        <v>33.96794560466245</v>
      </c>
      <c r="F68" s="4">
        <f t="shared" si="3"/>
        <v>1.2484148155121335</v>
      </c>
    </row>
    <row r="69" spans="1:6" ht="12.75">
      <c r="A69" s="1" t="s">
        <v>40</v>
      </c>
      <c r="B69" s="3">
        <v>17242</v>
      </c>
      <c r="C69" s="3">
        <v>8852</v>
      </c>
      <c r="D69" s="3">
        <v>10414</v>
      </c>
      <c r="E69" s="4">
        <f t="shared" si="2"/>
        <v>17.645729778581114</v>
      </c>
      <c r="F69" s="4">
        <f t="shared" si="3"/>
        <v>0.942647323719791</v>
      </c>
    </row>
    <row r="70" spans="1:6" ht="12.75">
      <c r="A70" s="1" t="s">
        <v>45</v>
      </c>
      <c r="B70" s="3">
        <v>20550</v>
      </c>
      <c r="C70" s="3">
        <v>10008</v>
      </c>
      <c r="D70" s="3">
        <v>9628</v>
      </c>
      <c r="E70" s="4">
        <f t="shared" si="2"/>
        <v>-3.796962430055956</v>
      </c>
      <c r="F70" s="4">
        <f t="shared" si="3"/>
        <v>0.8715007137290329</v>
      </c>
    </row>
    <row r="71" spans="1:6" ht="12.75">
      <c r="A71" s="1" t="s">
        <v>35</v>
      </c>
      <c r="B71" s="3">
        <v>20840</v>
      </c>
      <c r="C71" s="3">
        <v>10735</v>
      </c>
      <c r="D71" s="3">
        <v>9495</v>
      </c>
      <c r="E71" s="4">
        <f t="shared" si="2"/>
        <v>-11.551001397298549</v>
      </c>
      <c r="F71" s="4">
        <f t="shared" si="3"/>
        <v>0.85946191076622</v>
      </c>
    </row>
    <row r="72" spans="1:6" ht="12.75">
      <c r="A72" s="1" t="s">
        <v>56</v>
      </c>
      <c r="B72" s="3">
        <v>27921</v>
      </c>
      <c r="C72" s="3">
        <v>15836</v>
      </c>
      <c r="D72" s="3">
        <v>9346</v>
      </c>
      <c r="E72" s="4">
        <f t="shared" si="2"/>
        <v>-40.98257135640313</v>
      </c>
      <c r="F72" s="4">
        <f t="shared" si="3"/>
        <v>0.8459748307552494</v>
      </c>
    </row>
    <row r="73" spans="1:6" ht="12.75">
      <c r="A73" s="1" t="s">
        <v>46</v>
      </c>
      <c r="B73" s="3">
        <v>142690</v>
      </c>
      <c r="C73" s="3">
        <v>65855</v>
      </c>
      <c r="D73" s="3">
        <v>75951</v>
      </c>
      <c r="E73" s="4">
        <f t="shared" si="2"/>
        <v>15.330650671930755</v>
      </c>
      <c r="F73" s="4">
        <f t="shared" si="3"/>
        <v>6.874880630290171</v>
      </c>
    </row>
    <row r="74" spans="1:6" ht="12.75" customHeight="1">
      <c r="A74" s="1" t="s">
        <v>47</v>
      </c>
      <c r="B74" s="3">
        <v>1835827</v>
      </c>
      <c r="C74" s="3">
        <v>804820</v>
      </c>
      <c r="D74" s="3">
        <f>1104762-1</f>
        <v>1104761</v>
      </c>
      <c r="E74" s="4">
        <f t="shared" si="2"/>
        <v>37.268084789145405</v>
      </c>
      <c r="F74" s="4">
        <f>SUM(F58:F73)</f>
        <v>100.00009051731553</v>
      </c>
    </row>
    <row r="75" spans="1:6" ht="12.75">
      <c r="A75" s="2"/>
      <c r="B75" s="81"/>
      <c r="C75" s="81"/>
      <c r="D75" s="81"/>
      <c r="E75" s="2"/>
      <c r="F75" s="2"/>
    </row>
    <row r="76" spans="1:6" ht="12.75">
      <c r="A76" s="169" t="s">
        <v>64</v>
      </c>
      <c r="B76" s="169"/>
      <c r="C76" s="169"/>
      <c r="D76" s="169"/>
      <c r="E76" s="169"/>
      <c r="F76" s="169"/>
    </row>
  </sheetData>
  <mergeCells count="16">
    <mergeCell ref="A1:F1"/>
    <mergeCell ref="A2:F2"/>
    <mergeCell ref="A3:F3"/>
    <mergeCell ref="A52:F52"/>
    <mergeCell ref="A53:F53"/>
    <mergeCell ref="A54:F54"/>
    <mergeCell ref="C4:D4"/>
    <mergeCell ref="A25:F25"/>
    <mergeCell ref="E4:E5"/>
    <mergeCell ref="F4:F5"/>
    <mergeCell ref="A4:A5"/>
    <mergeCell ref="C55:D55"/>
    <mergeCell ref="A76:F76"/>
    <mergeCell ref="E55:E56"/>
    <mergeCell ref="F55:F56"/>
    <mergeCell ref="A55:A56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119" r:id="rId2"/>
  <headerFooter alignWithMargins="0">
    <oddFooter>&amp;C&amp;P</oddFooter>
  </headerFooter>
  <rowBreaks count="1" manualBreakCount="1">
    <brk id="51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"/>
    </sheetView>
  </sheetViews>
  <sheetFormatPr defaultColWidth="11.421875" defaultRowHeight="12.75"/>
  <cols>
    <col min="1" max="1" width="36.57421875" style="0" customWidth="1"/>
    <col min="2" max="2" width="7.57421875" style="0" customWidth="1"/>
    <col min="3" max="6" width="8.7109375" style="0" customWidth="1"/>
    <col min="7" max="7" width="12.7109375" style="0" customWidth="1"/>
  </cols>
  <sheetData>
    <row r="1" spans="1:7" ht="15.75" customHeight="1">
      <c r="A1" s="159" t="s">
        <v>69</v>
      </c>
      <c r="B1" s="159"/>
      <c r="C1" s="159"/>
      <c r="D1" s="159"/>
      <c r="E1" s="159"/>
      <c r="F1" s="159"/>
      <c r="G1" s="159"/>
    </row>
    <row r="2" spans="1:7" ht="15.75" customHeight="1">
      <c r="A2" s="175" t="s">
        <v>51</v>
      </c>
      <c r="B2" s="175"/>
      <c r="C2" s="175"/>
      <c r="D2" s="175"/>
      <c r="E2" s="175"/>
      <c r="F2" s="175"/>
      <c r="G2" s="175"/>
    </row>
    <row r="3" spans="1:7" ht="15.75" customHeight="1">
      <c r="A3" s="143" t="s">
        <v>60</v>
      </c>
      <c r="B3" s="143"/>
      <c r="C3" s="143"/>
      <c r="D3" s="143"/>
      <c r="E3" s="143"/>
      <c r="F3" s="143"/>
      <c r="G3" s="143"/>
    </row>
    <row r="4" spans="1:7" ht="12.75" customHeight="1">
      <c r="A4" s="173" t="s">
        <v>52</v>
      </c>
      <c r="B4" s="8" t="s">
        <v>156</v>
      </c>
      <c r="C4" s="99">
        <v>2005</v>
      </c>
      <c r="D4" s="156" t="s">
        <v>217</v>
      </c>
      <c r="E4" s="156"/>
      <c r="F4" s="171" t="s">
        <v>182</v>
      </c>
      <c r="G4" s="171" t="s">
        <v>183</v>
      </c>
    </row>
    <row r="5" spans="1:7" ht="12.75" customHeight="1">
      <c r="A5" s="174"/>
      <c r="B5" s="6" t="s">
        <v>62</v>
      </c>
      <c r="C5" s="6"/>
      <c r="D5" s="100" t="s">
        <v>179</v>
      </c>
      <c r="E5" s="101">
        <v>2006</v>
      </c>
      <c r="F5" s="172"/>
      <c r="G5" s="172"/>
    </row>
    <row r="6" spans="1:7" ht="12.75">
      <c r="A6" s="1"/>
      <c r="B6" s="1"/>
      <c r="C6" s="3"/>
      <c r="D6" s="3"/>
      <c r="E6" s="3"/>
      <c r="F6" s="3"/>
      <c r="G6" s="3"/>
    </row>
    <row r="7" spans="1:7" ht="12.75" customHeight="1">
      <c r="A7" s="1" t="s">
        <v>192</v>
      </c>
      <c r="B7" s="85" t="s">
        <v>200</v>
      </c>
      <c r="C7" s="80">
        <v>900306</v>
      </c>
      <c r="D7" s="80">
        <v>835996</v>
      </c>
      <c r="E7" s="80">
        <v>719622</v>
      </c>
      <c r="F7" s="83">
        <f>+E7/D7*100-100</f>
        <v>-13.920401533021689</v>
      </c>
      <c r="G7" s="83">
        <f>+E7/$E$23*100</f>
        <v>15.949376683459986</v>
      </c>
    </row>
    <row r="8" spans="1:7" ht="12.75" customHeight="1">
      <c r="A8" s="1" t="s">
        <v>193</v>
      </c>
      <c r="B8" s="86">
        <v>44071019</v>
      </c>
      <c r="C8" s="80">
        <v>696809</v>
      </c>
      <c r="D8" s="80">
        <v>348690</v>
      </c>
      <c r="E8" s="80">
        <v>359787</v>
      </c>
      <c r="F8" s="83">
        <f aca="true" t="shared" si="0" ref="F8:F23">+E8/D8*100-100</f>
        <v>3.1824830078293047</v>
      </c>
      <c r="G8" s="83">
        <f aca="true" t="shared" si="1" ref="G8:G22">+E8/$E$23*100</f>
        <v>7.974156416579841</v>
      </c>
    </row>
    <row r="9" spans="1:7" ht="12.75" customHeight="1">
      <c r="A9" s="1" t="s">
        <v>194</v>
      </c>
      <c r="B9" s="86">
        <v>47032100</v>
      </c>
      <c r="C9" s="80">
        <v>698268</v>
      </c>
      <c r="D9" s="80">
        <v>354825</v>
      </c>
      <c r="E9" s="80">
        <v>343784</v>
      </c>
      <c r="F9" s="83">
        <f t="shared" si="0"/>
        <v>-3.1116747692524456</v>
      </c>
      <c r="G9" s="83">
        <f t="shared" si="1"/>
        <v>7.619473159167741</v>
      </c>
    </row>
    <row r="10" spans="1:7" ht="12.75" customHeight="1">
      <c r="A10" s="1" t="s">
        <v>185</v>
      </c>
      <c r="B10" s="86">
        <v>22042110</v>
      </c>
      <c r="C10" s="80">
        <v>696085</v>
      </c>
      <c r="D10" s="80">
        <v>325404</v>
      </c>
      <c r="E10" s="80">
        <v>339468</v>
      </c>
      <c r="F10" s="83">
        <f t="shared" si="0"/>
        <v>4.322012021978836</v>
      </c>
      <c r="G10" s="83">
        <f t="shared" si="1"/>
        <v>7.523815286331984</v>
      </c>
    </row>
    <row r="11" spans="1:7" ht="12" customHeight="1">
      <c r="A11" s="78" t="s">
        <v>195</v>
      </c>
      <c r="B11" s="107" t="s">
        <v>201</v>
      </c>
      <c r="C11" s="91">
        <v>333555</v>
      </c>
      <c r="D11" s="91">
        <v>240902</v>
      </c>
      <c r="E11" s="91">
        <v>261619</v>
      </c>
      <c r="F11" s="92">
        <f t="shared" si="0"/>
        <v>8.599762559048912</v>
      </c>
      <c r="G11" s="76">
        <f t="shared" si="1"/>
        <v>5.798405244072747</v>
      </c>
    </row>
    <row r="12" spans="1:7" ht="22.5" customHeight="1">
      <c r="A12" s="78" t="s">
        <v>214</v>
      </c>
      <c r="B12" s="93">
        <v>47032900</v>
      </c>
      <c r="C12" s="75">
        <v>348270</v>
      </c>
      <c r="D12" s="75">
        <v>185887</v>
      </c>
      <c r="E12" s="75">
        <v>183664</v>
      </c>
      <c r="F12" s="76">
        <f t="shared" si="0"/>
        <v>-1.1958878243233784</v>
      </c>
      <c r="G12" s="76">
        <f t="shared" si="1"/>
        <v>4.07064586573367</v>
      </c>
    </row>
    <row r="13" spans="1:7" ht="26.25" customHeight="1">
      <c r="A13" s="78" t="s">
        <v>542</v>
      </c>
      <c r="B13" s="107">
        <v>44091020</v>
      </c>
      <c r="C13" s="75">
        <v>247834</v>
      </c>
      <c r="D13" s="75">
        <v>122228</v>
      </c>
      <c r="E13" s="75">
        <v>158293</v>
      </c>
      <c r="F13" s="92">
        <f t="shared" si="0"/>
        <v>29.506332427921592</v>
      </c>
      <c r="G13" s="92">
        <f t="shared" si="1"/>
        <v>3.5083344913787124</v>
      </c>
    </row>
    <row r="14" spans="1:7" ht="12.75" customHeight="1">
      <c r="A14" s="78" t="s">
        <v>196</v>
      </c>
      <c r="B14" s="85" t="s">
        <v>202</v>
      </c>
      <c r="C14" s="75">
        <v>273327</v>
      </c>
      <c r="D14" s="75">
        <v>133563</v>
      </c>
      <c r="E14" s="75">
        <v>129116</v>
      </c>
      <c r="F14" s="76">
        <f t="shared" si="0"/>
        <v>-3.3295149105665445</v>
      </c>
      <c r="G14" s="92">
        <f t="shared" si="1"/>
        <v>2.861668653628738</v>
      </c>
    </row>
    <row r="15" spans="1:7" ht="12.75" customHeight="1">
      <c r="A15" s="78" t="s">
        <v>198</v>
      </c>
      <c r="B15" s="107">
        <v>44121910</v>
      </c>
      <c r="C15" s="75">
        <v>201919</v>
      </c>
      <c r="D15" s="75">
        <v>86648</v>
      </c>
      <c r="E15" s="75">
        <v>103119</v>
      </c>
      <c r="F15" s="76">
        <f t="shared" si="0"/>
        <v>19.00909426645738</v>
      </c>
      <c r="G15" s="76">
        <f t="shared" si="1"/>
        <v>2.2854828982739694</v>
      </c>
    </row>
    <row r="16" spans="1:7" ht="25.5" customHeight="1">
      <c r="A16" s="78" t="s">
        <v>541</v>
      </c>
      <c r="B16" s="111">
        <v>44012200</v>
      </c>
      <c r="C16" s="75">
        <v>159330</v>
      </c>
      <c r="D16" s="75">
        <v>72839</v>
      </c>
      <c r="E16" s="75">
        <v>93978</v>
      </c>
      <c r="F16" s="76">
        <f t="shared" si="0"/>
        <v>29.0215406581639</v>
      </c>
      <c r="G16" s="76">
        <f t="shared" si="1"/>
        <v>2.0828859067096377</v>
      </c>
    </row>
    <row r="17" spans="1:7" ht="12.75" customHeight="1">
      <c r="A17" s="1" t="s">
        <v>215</v>
      </c>
      <c r="B17" s="93" t="s">
        <v>216</v>
      </c>
      <c r="C17" s="91">
        <v>110734</v>
      </c>
      <c r="D17" s="91">
        <v>90844</v>
      </c>
      <c r="E17" s="91">
        <v>88759</v>
      </c>
      <c r="F17" s="92">
        <f t="shared" si="0"/>
        <v>-2.2951433226189977</v>
      </c>
      <c r="G17" s="92">
        <f t="shared" si="1"/>
        <v>1.9672143500993924</v>
      </c>
    </row>
    <row r="18" spans="1:7" ht="12.75" customHeight="1">
      <c r="A18" s="1" t="s">
        <v>197</v>
      </c>
      <c r="B18" s="85">
        <v>10051000</v>
      </c>
      <c r="C18" s="80">
        <v>79560</v>
      </c>
      <c r="D18" s="80">
        <v>75197</v>
      </c>
      <c r="E18" s="80">
        <v>88145</v>
      </c>
      <c r="F18" s="83">
        <f t="shared" si="0"/>
        <v>17.21877202547975</v>
      </c>
      <c r="G18" s="83">
        <f t="shared" si="1"/>
        <v>1.953605931674658</v>
      </c>
    </row>
    <row r="19" spans="1:7" ht="12.75" customHeight="1">
      <c r="A19" s="1" t="s">
        <v>29</v>
      </c>
      <c r="B19" s="85">
        <v>48010000</v>
      </c>
      <c r="C19" s="80">
        <v>133374</v>
      </c>
      <c r="D19" s="80">
        <v>65258</v>
      </c>
      <c r="E19" s="80">
        <v>78179</v>
      </c>
      <c r="F19" s="83">
        <f t="shared" si="0"/>
        <v>19.799871280149546</v>
      </c>
      <c r="G19" s="83">
        <f t="shared" si="1"/>
        <v>1.7327240130738337</v>
      </c>
    </row>
    <row r="20" spans="1:7" ht="12.75" customHeight="1">
      <c r="A20" s="1" t="s">
        <v>199</v>
      </c>
      <c r="B20" s="85">
        <v>47031100</v>
      </c>
      <c r="C20" s="80">
        <v>153803</v>
      </c>
      <c r="D20" s="80">
        <v>79037</v>
      </c>
      <c r="E20" s="80">
        <v>73993</v>
      </c>
      <c r="F20" s="83">
        <f t="shared" si="0"/>
        <v>-6.381821172362308</v>
      </c>
      <c r="G20" s="83">
        <f t="shared" si="1"/>
        <v>1.639947401468069</v>
      </c>
    </row>
    <row r="21" spans="1:7" ht="12.75" customHeight="1">
      <c r="A21" s="1" t="s">
        <v>186</v>
      </c>
      <c r="B21" s="85" t="s">
        <v>203</v>
      </c>
      <c r="C21" s="91">
        <v>97555</v>
      </c>
      <c r="D21" s="91">
        <v>71066</v>
      </c>
      <c r="E21" s="91">
        <v>71695</v>
      </c>
      <c r="F21" s="92">
        <f t="shared" si="0"/>
        <v>0.8850927307010323</v>
      </c>
      <c r="G21" s="92">
        <f t="shared" si="1"/>
        <v>1.5890155683409675</v>
      </c>
    </row>
    <row r="22" spans="1:7" ht="12.75" customHeight="1">
      <c r="A22" s="79" t="s">
        <v>50</v>
      </c>
      <c r="B22" s="74"/>
      <c r="C22" s="80">
        <v>2882979</v>
      </c>
      <c r="D22" s="80">
        <v>1419462</v>
      </c>
      <c r="E22" s="80">
        <v>1418694</v>
      </c>
      <c r="F22" s="76">
        <f t="shared" si="0"/>
        <v>-0.05410500598114254</v>
      </c>
      <c r="G22" s="76">
        <f t="shared" si="1"/>
        <v>31.4432924571019</v>
      </c>
    </row>
    <row r="23" spans="1:7" ht="12.75" customHeight="1">
      <c r="A23" s="74" t="s">
        <v>47</v>
      </c>
      <c r="B23" s="74"/>
      <c r="C23" s="75">
        <f>8013708-1</f>
        <v>8013707</v>
      </c>
      <c r="D23" s="75">
        <v>4507846</v>
      </c>
      <c r="E23" s="75">
        <f>4511915-2</f>
        <v>4511913</v>
      </c>
      <c r="F23" s="76">
        <f t="shared" si="0"/>
        <v>0.09022047337022343</v>
      </c>
      <c r="G23" s="76">
        <f>SUM(G7:G22)</f>
        <v>100.00004432709584</v>
      </c>
    </row>
    <row r="24" spans="1:7" ht="12.75">
      <c r="A24" s="2"/>
      <c r="B24" s="2"/>
      <c r="C24" s="81"/>
      <c r="D24" s="81"/>
      <c r="E24" s="81"/>
      <c r="F24" s="2"/>
      <c r="G24" s="2"/>
    </row>
    <row r="25" spans="1:7" ht="24" customHeight="1">
      <c r="A25" s="169" t="s">
        <v>121</v>
      </c>
      <c r="B25" s="169"/>
      <c r="C25" s="169"/>
      <c r="D25" s="169"/>
      <c r="E25" s="169"/>
      <c r="F25" s="169"/>
      <c r="G25" s="169"/>
    </row>
    <row r="50" spans="1:7" ht="15.75" customHeight="1">
      <c r="A50" s="159" t="s">
        <v>68</v>
      </c>
      <c r="B50" s="159"/>
      <c r="C50" s="159"/>
      <c r="D50" s="159"/>
      <c r="E50" s="159"/>
      <c r="F50" s="159"/>
      <c r="G50" s="159"/>
    </row>
    <row r="51" spans="1:7" ht="15.75" customHeight="1">
      <c r="A51" s="160" t="s">
        <v>65</v>
      </c>
      <c r="B51" s="160"/>
      <c r="C51" s="160"/>
      <c r="D51" s="160"/>
      <c r="E51" s="160"/>
      <c r="F51" s="160"/>
      <c r="G51" s="160"/>
    </row>
    <row r="52" spans="1:7" ht="15.75" customHeight="1">
      <c r="A52" s="163" t="s">
        <v>59</v>
      </c>
      <c r="B52" s="163"/>
      <c r="C52" s="163"/>
      <c r="D52" s="163"/>
      <c r="E52" s="163"/>
      <c r="F52" s="163"/>
      <c r="G52" s="163"/>
    </row>
    <row r="53" spans="1:7" ht="12.75" customHeight="1">
      <c r="A53" s="173" t="s">
        <v>52</v>
      </c>
      <c r="B53" s="8" t="s">
        <v>156</v>
      </c>
      <c r="C53" s="99">
        <v>2005</v>
      </c>
      <c r="D53" s="156" t="s">
        <v>217</v>
      </c>
      <c r="E53" s="156"/>
      <c r="F53" s="171" t="s">
        <v>182</v>
      </c>
      <c r="G53" s="171" t="s">
        <v>183</v>
      </c>
    </row>
    <row r="54" spans="1:7" ht="12.75" customHeight="1">
      <c r="A54" s="144"/>
      <c r="B54" s="6" t="s">
        <v>62</v>
      </c>
      <c r="C54" s="6"/>
      <c r="D54" s="100" t="s">
        <v>179</v>
      </c>
      <c r="E54" s="101">
        <v>2006</v>
      </c>
      <c r="F54" s="172"/>
      <c r="G54" s="172"/>
    </row>
    <row r="55" spans="1:7" ht="12.75">
      <c r="A55" s="1"/>
      <c r="B55" s="1"/>
      <c r="C55" s="3"/>
      <c r="D55" s="3"/>
      <c r="E55" s="3"/>
      <c r="F55" s="3"/>
      <c r="G55" s="3"/>
    </row>
    <row r="56" spans="1:7" ht="12.75" customHeight="1">
      <c r="A56" s="1" t="s">
        <v>207</v>
      </c>
      <c r="B56" s="107" t="s">
        <v>204</v>
      </c>
      <c r="C56" s="3">
        <v>325921</v>
      </c>
      <c r="D56" s="3">
        <v>132391</v>
      </c>
      <c r="E56" s="3">
        <v>134013</v>
      </c>
      <c r="F56" s="76">
        <f>+E56/D56*100-100</f>
        <v>1.225158809888896</v>
      </c>
      <c r="G56" s="76">
        <f>+E56/$E$72*100</f>
        <v>12.13049700342427</v>
      </c>
    </row>
    <row r="57" spans="1:7" ht="12.75" customHeight="1">
      <c r="A57" s="1" t="s">
        <v>184</v>
      </c>
      <c r="B57" s="86">
        <v>10019000</v>
      </c>
      <c r="C57" s="3">
        <v>20037</v>
      </c>
      <c r="D57" s="3">
        <v>4402</v>
      </c>
      <c r="E57" s="3">
        <v>102726</v>
      </c>
      <c r="F57" s="76">
        <f aca="true" t="shared" si="2" ref="F57:F72">+E57/D57*100-100</f>
        <v>2233.62108132667</v>
      </c>
      <c r="G57" s="76">
        <f aca="true" t="shared" si="3" ref="G57:G71">+E57/$E$72*100</f>
        <v>9.298481753066953</v>
      </c>
    </row>
    <row r="58" spans="1:7" ht="12.75" customHeight="1">
      <c r="A58" s="1" t="s">
        <v>543</v>
      </c>
      <c r="B58" s="85">
        <v>10059000</v>
      </c>
      <c r="C58" s="80">
        <v>137816</v>
      </c>
      <c r="D58" s="80">
        <v>60914</v>
      </c>
      <c r="E58" s="80">
        <v>97602</v>
      </c>
      <c r="F58" s="83">
        <f t="shared" si="2"/>
        <v>60.22917555898479</v>
      </c>
      <c r="G58" s="83">
        <f t="shared" si="3"/>
        <v>8.834671028394377</v>
      </c>
    </row>
    <row r="59" spans="1:7" ht="12.75" customHeight="1">
      <c r="A59" s="1" t="s">
        <v>208</v>
      </c>
      <c r="B59" s="86">
        <v>23040000</v>
      </c>
      <c r="C59" s="89">
        <v>145639</v>
      </c>
      <c r="D59" s="89">
        <v>62273</v>
      </c>
      <c r="E59" s="89">
        <v>85417</v>
      </c>
      <c r="F59" s="90">
        <f t="shared" si="2"/>
        <v>37.165384677147415</v>
      </c>
      <c r="G59" s="90">
        <f t="shared" si="3"/>
        <v>7.731717538906604</v>
      </c>
    </row>
    <row r="60" spans="1:7" ht="12.75" customHeight="1">
      <c r="A60" s="1" t="s">
        <v>209</v>
      </c>
      <c r="B60" s="86">
        <v>15179000</v>
      </c>
      <c r="C60" s="3">
        <v>145829</v>
      </c>
      <c r="D60" s="3">
        <v>65598</v>
      </c>
      <c r="E60" s="3">
        <v>81222</v>
      </c>
      <c r="F60" s="76">
        <f t="shared" si="2"/>
        <v>23.817799323150098</v>
      </c>
      <c r="G60" s="76">
        <f t="shared" si="3"/>
        <v>7.351997400342698</v>
      </c>
    </row>
    <row r="61" spans="1:7" ht="12.75" customHeight="1">
      <c r="A61" s="1" t="s">
        <v>4</v>
      </c>
      <c r="B61" s="86">
        <v>17019900</v>
      </c>
      <c r="C61" s="91">
        <v>61577</v>
      </c>
      <c r="D61" s="91">
        <v>27257</v>
      </c>
      <c r="E61" s="91">
        <v>38163</v>
      </c>
      <c r="F61" s="92">
        <f t="shared" si="2"/>
        <v>40.01174010345966</v>
      </c>
      <c r="G61" s="92">
        <f t="shared" si="3"/>
        <v>3.4544123118031864</v>
      </c>
    </row>
    <row r="62" spans="1:7" ht="12.75" customHeight="1">
      <c r="A62" s="1" t="s">
        <v>61</v>
      </c>
      <c r="B62" s="86">
        <v>12010000</v>
      </c>
      <c r="C62" s="91">
        <v>55310</v>
      </c>
      <c r="D62" s="91">
        <v>23278</v>
      </c>
      <c r="E62" s="91">
        <v>22758</v>
      </c>
      <c r="F62" s="92">
        <f t="shared" si="2"/>
        <v>-2.2338688890798153</v>
      </c>
      <c r="G62" s="92">
        <f t="shared" si="3"/>
        <v>2.059993066373632</v>
      </c>
    </row>
    <row r="63" spans="1:7" ht="12.75" customHeight="1">
      <c r="A63" s="1" t="s">
        <v>228</v>
      </c>
      <c r="B63" s="85">
        <v>44160000</v>
      </c>
      <c r="C63" s="87">
        <v>26553</v>
      </c>
      <c r="D63" s="87">
        <v>22620</v>
      </c>
      <c r="E63" s="87">
        <v>22213</v>
      </c>
      <c r="F63" s="76">
        <f t="shared" si="2"/>
        <v>-1.7992926613616333</v>
      </c>
      <c r="G63" s="76">
        <f t="shared" si="3"/>
        <v>2.0106611294207526</v>
      </c>
    </row>
    <row r="64" spans="1:7" ht="12.75" customHeight="1">
      <c r="A64" s="1" t="s">
        <v>210</v>
      </c>
      <c r="B64" s="85">
        <v>23099090</v>
      </c>
      <c r="C64" s="87">
        <v>35046</v>
      </c>
      <c r="D64" s="87">
        <v>15826</v>
      </c>
      <c r="E64" s="87">
        <v>21206</v>
      </c>
      <c r="F64" s="88">
        <f t="shared" si="2"/>
        <v>33.994692278529016</v>
      </c>
      <c r="G64" s="88">
        <f t="shared" si="3"/>
        <v>1.919510192702313</v>
      </c>
    </row>
    <row r="65" spans="1:7" ht="12.75" customHeight="1">
      <c r="A65" s="1" t="s">
        <v>212</v>
      </c>
      <c r="B65" s="85">
        <v>21069090</v>
      </c>
      <c r="C65" s="3">
        <v>27895</v>
      </c>
      <c r="D65" s="3">
        <v>13335</v>
      </c>
      <c r="E65" s="3">
        <v>19488</v>
      </c>
      <c r="F65" s="76">
        <f t="shared" si="2"/>
        <v>46.14173228346456</v>
      </c>
      <c r="G65" s="76">
        <f t="shared" si="3"/>
        <v>1.7640014446563557</v>
      </c>
    </row>
    <row r="66" spans="1:7" ht="12.75" customHeight="1">
      <c r="A66" s="1" t="s">
        <v>211</v>
      </c>
      <c r="B66" s="85">
        <v>23031000</v>
      </c>
      <c r="C66" s="3">
        <v>19416</v>
      </c>
      <c r="D66" s="3">
        <v>5427</v>
      </c>
      <c r="E66" s="3">
        <v>19273</v>
      </c>
      <c r="F66" s="76">
        <f t="shared" si="2"/>
        <v>255.131748664087</v>
      </c>
      <c r="G66" s="76">
        <f t="shared" si="3"/>
        <v>1.7445402218217336</v>
      </c>
    </row>
    <row r="67" spans="1:7" ht="12.75" customHeight="1">
      <c r="A67" s="1" t="s">
        <v>189</v>
      </c>
      <c r="B67" s="85" t="s">
        <v>206</v>
      </c>
      <c r="C67" s="3">
        <v>33628</v>
      </c>
      <c r="D67" s="3">
        <v>14758</v>
      </c>
      <c r="E67" s="3">
        <v>16974</v>
      </c>
      <c r="F67" s="76">
        <f t="shared" si="2"/>
        <v>15.01558476758369</v>
      </c>
      <c r="G67" s="76">
        <f t="shared" si="3"/>
        <v>1.5364409134645411</v>
      </c>
    </row>
    <row r="68" spans="1:7" ht="12.75" customHeight="1">
      <c r="A68" s="1" t="s">
        <v>213</v>
      </c>
      <c r="B68" s="85">
        <v>10063000</v>
      </c>
      <c r="C68" s="3">
        <v>25760</v>
      </c>
      <c r="D68" s="3">
        <v>8081</v>
      </c>
      <c r="E68" s="3">
        <v>15955</v>
      </c>
      <c r="F68" s="76">
        <f t="shared" si="2"/>
        <v>97.43843583714886</v>
      </c>
      <c r="G68" s="76">
        <f t="shared" si="3"/>
        <v>1.4442037689599831</v>
      </c>
    </row>
    <row r="69" spans="1:7" ht="12.75" customHeight="1">
      <c r="A69" s="1" t="s">
        <v>158</v>
      </c>
      <c r="B69" s="85" t="s">
        <v>205</v>
      </c>
      <c r="C69" s="3">
        <v>19123</v>
      </c>
      <c r="D69" s="3">
        <v>10759</v>
      </c>
      <c r="E69" s="3">
        <v>13165</v>
      </c>
      <c r="F69" s="76">
        <f t="shared" si="2"/>
        <v>22.362673110883918</v>
      </c>
      <c r="G69" s="76">
        <f t="shared" si="3"/>
        <v>1.1916604586874446</v>
      </c>
    </row>
    <row r="70" spans="1:7" ht="12.75" customHeight="1">
      <c r="A70" s="1" t="s">
        <v>227</v>
      </c>
      <c r="B70" s="85" t="s">
        <v>226</v>
      </c>
      <c r="C70" s="3">
        <v>20551</v>
      </c>
      <c r="D70" s="3">
        <v>10753</v>
      </c>
      <c r="E70" s="3">
        <v>11662</v>
      </c>
      <c r="F70" s="76">
        <f t="shared" si="2"/>
        <v>8.453454849809347</v>
      </c>
      <c r="G70" s="76">
        <f t="shared" si="3"/>
        <v>1.0556129334761093</v>
      </c>
    </row>
    <row r="71" spans="1:7" ht="12.75" customHeight="1">
      <c r="A71" s="74" t="s">
        <v>50</v>
      </c>
      <c r="B71" s="74"/>
      <c r="C71" s="3">
        <v>735726</v>
      </c>
      <c r="D71" s="3">
        <v>327147</v>
      </c>
      <c r="E71" s="3">
        <v>402922</v>
      </c>
      <c r="F71" s="76">
        <f t="shared" si="2"/>
        <v>23.16237043286351</v>
      </c>
      <c r="G71" s="76">
        <f t="shared" si="3"/>
        <v>36.47141779986803</v>
      </c>
    </row>
    <row r="72" spans="1:7" ht="12.75" customHeight="1">
      <c r="A72" s="74" t="s">
        <v>47</v>
      </c>
      <c r="B72" s="74"/>
      <c r="C72" s="75">
        <v>1835827</v>
      </c>
      <c r="D72" s="75">
        <f>804819+1</f>
        <v>804820</v>
      </c>
      <c r="E72" s="75">
        <f>1104759+2</f>
        <v>1104761</v>
      </c>
      <c r="F72" s="76">
        <f t="shared" si="2"/>
        <v>37.268084789145405</v>
      </c>
      <c r="G72" s="76">
        <f>SUM(G56:G71)</f>
        <v>99.99981896536899</v>
      </c>
    </row>
    <row r="73" spans="1:7" ht="12.75">
      <c r="A73" s="2"/>
      <c r="B73" s="2"/>
      <c r="C73" s="81"/>
      <c r="D73" s="81"/>
      <c r="E73" s="81"/>
      <c r="F73" s="2"/>
      <c r="G73" s="2"/>
    </row>
    <row r="74" spans="1:7" ht="12.75" customHeight="1">
      <c r="A74" s="169" t="s">
        <v>64</v>
      </c>
      <c r="B74" s="169"/>
      <c r="C74" s="169"/>
      <c r="D74" s="169"/>
      <c r="E74" s="169"/>
      <c r="F74" s="169"/>
      <c r="G74" s="169"/>
    </row>
  </sheetData>
  <mergeCells count="16">
    <mergeCell ref="A50:G50"/>
    <mergeCell ref="A51:G51"/>
    <mergeCell ref="A52:G52"/>
    <mergeCell ref="D53:E53"/>
    <mergeCell ref="A74:G74"/>
    <mergeCell ref="F53:F54"/>
    <mergeCell ref="G53:G54"/>
    <mergeCell ref="A53:A54"/>
    <mergeCell ref="A1:G1"/>
    <mergeCell ref="A2:G2"/>
    <mergeCell ref="A3:G3"/>
    <mergeCell ref="D4:E4"/>
    <mergeCell ref="A25:G25"/>
    <mergeCell ref="F4:F5"/>
    <mergeCell ref="G4:G5"/>
    <mergeCell ref="A4:A5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119" scale="96" r:id="rId2"/>
  <headerFooter alignWithMargins="0">
    <oddFooter>&amp;C&amp;P</oddFooter>
  </headerFooter>
  <rowBreaks count="1" manualBreakCount="1">
    <brk id="4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7"/>
  <sheetViews>
    <sheetView workbookViewId="0" topLeftCell="A1">
      <selection activeCell="A1" sqref="A1:H1"/>
    </sheetView>
  </sheetViews>
  <sheetFormatPr defaultColWidth="11.421875" defaultRowHeight="12.75"/>
  <cols>
    <col min="1" max="1" width="30.7109375" style="74" customWidth="1"/>
    <col min="2" max="4" width="8.7109375" style="74" customWidth="1"/>
    <col min="5" max="5" width="1.7109375" style="74" customWidth="1"/>
    <col min="6" max="8" width="8.7109375" style="74" customWidth="1"/>
    <col min="9" max="16384" width="11.421875" style="74" customWidth="1"/>
  </cols>
  <sheetData>
    <row r="1" spans="1:8" ht="19.5" customHeight="1">
      <c r="A1" s="146" t="s">
        <v>254</v>
      </c>
      <c r="B1" s="146"/>
      <c r="C1" s="146"/>
      <c r="D1" s="146"/>
      <c r="E1" s="146"/>
      <c r="F1" s="146"/>
      <c r="G1" s="146"/>
      <c r="H1" s="146"/>
    </row>
    <row r="2" spans="1:8" ht="19.5" customHeight="1">
      <c r="A2" s="176" t="s">
        <v>255</v>
      </c>
      <c r="B2" s="176"/>
      <c r="C2" s="176"/>
      <c r="D2" s="176"/>
      <c r="E2" s="176"/>
      <c r="F2" s="176"/>
      <c r="G2" s="176"/>
      <c r="H2" s="176"/>
    </row>
    <row r="3" spans="1:8" ht="11.25">
      <c r="A3" s="116" t="s">
        <v>256</v>
      </c>
      <c r="B3" s="145" t="s">
        <v>257</v>
      </c>
      <c r="C3" s="145"/>
      <c r="D3" s="145"/>
      <c r="E3" s="114"/>
      <c r="F3" s="145" t="s">
        <v>258</v>
      </c>
      <c r="G3" s="145"/>
      <c r="H3" s="145"/>
    </row>
    <row r="4" spans="1:8" ht="11.25">
      <c r="A4" s="117" t="s">
        <v>259</v>
      </c>
      <c r="B4" s="118">
        <v>2005</v>
      </c>
      <c r="C4" s="119" t="s">
        <v>537</v>
      </c>
      <c r="D4" s="119" t="s">
        <v>538</v>
      </c>
      <c r="E4" s="120"/>
      <c r="F4" s="118">
        <v>2005</v>
      </c>
      <c r="G4" s="119" t="s">
        <v>539</v>
      </c>
      <c r="H4" s="119" t="s">
        <v>540</v>
      </c>
    </row>
    <row r="5" spans="1:11" ht="11.25">
      <c r="A5" s="116" t="s">
        <v>260</v>
      </c>
      <c r="B5" s="121"/>
      <c r="C5" s="121"/>
      <c r="D5" s="121"/>
      <c r="E5" s="121"/>
      <c r="F5" s="121">
        <v>2384924.0639999993</v>
      </c>
      <c r="G5" s="121">
        <v>1776396.413</v>
      </c>
      <c r="H5" s="121">
        <v>1635509.6870000002</v>
      </c>
      <c r="I5" s="75"/>
      <c r="J5" s="75"/>
      <c r="K5" s="75"/>
    </row>
    <row r="6" spans="1:8" ht="15" customHeight="1">
      <c r="A6" s="116" t="s">
        <v>261</v>
      </c>
      <c r="B6" s="121">
        <v>82279.09399999998</v>
      </c>
      <c r="C6" s="121">
        <v>62747.529</v>
      </c>
      <c r="D6" s="121">
        <v>80023.67599999999</v>
      </c>
      <c r="E6" s="121"/>
      <c r="F6" s="121">
        <v>84092.13500000001</v>
      </c>
      <c r="G6" s="121">
        <v>77035.955</v>
      </c>
      <c r="H6" s="121">
        <v>90598.27699999999</v>
      </c>
    </row>
    <row r="7" spans="1:8" ht="11.25">
      <c r="A7" s="122" t="s">
        <v>262</v>
      </c>
      <c r="B7" s="123">
        <v>23228.835</v>
      </c>
      <c r="C7" s="123">
        <v>7327.816</v>
      </c>
      <c r="D7" s="123">
        <v>11442.622</v>
      </c>
      <c r="E7" s="123"/>
      <c r="F7" s="123">
        <v>3828.285</v>
      </c>
      <c r="G7" s="123">
        <v>1384.992</v>
      </c>
      <c r="H7" s="123">
        <v>2015.659</v>
      </c>
    </row>
    <row r="8" spans="1:8" ht="11.25">
      <c r="A8" s="122" t="s">
        <v>144</v>
      </c>
      <c r="B8" s="123">
        <v>106.535</v>
      </c>
      <c r="C8" s="123">
        <v>106.535</v>
      </c>
      <c r="D8" s="123">
        <v>6.319</v>
      </c>
      <c r="E8" s="123"/>
      <c r="F8" s="123">
        <v>28.228</v>
      </c>
      <c r="G8" s="123">
        <v>28.228</v>
      </c>
      <c r="H8" s="123">
        <v>14.847</v>
      </c>
    </row>
    <row r="9" spans="1:8" ht="11.25">
      <c r="A9" s="122" t="s">
        <v>263</v>
      </c>
      <c r="B9" s="123">
        <v>57076.647</v>
      </c>
      <c r="C9" s="123">
        <v>54112.429</v>
      </c>
      <c r="D9" s="123">
        <v>67876.65</v>
      </c>
      <c r="E9" s="123"/>
      <c r="F9" s="123">
        <v>79560.183</v>
      </c>
      <c r="G9" s="123">
        <v>75197.35</v>
      </c>
      <c r="H9" s="123">
        <v>88144.93</v>
      </c>
    </row>
    <row r="10" spans="1:8" ht="11.25">
      <c r="A10" s="122" t="s">
        <v>143</v>
      </c>
      <c r="B10" s="123">
        <v>1834.821</v>
      </c>
      <c r="C10" s="123">
        <v>1193.224</v>
      </c>
      <c r="D10" s="123">
        <v>690.637</v>
      </c>
      <c r="E10" s="123"/>
      <c r="F10" s="123">
        <v>618.723</v>
      </c>
      <c r="G10" s="123">
        <v>395.408</v>
      </c>
      <c r="H10" s="123">
        <v>392.226</v>
      </c>
    </row>
    <row r="11" spans="1:8" ht="11.25">
      <c r="A11" s="122" t="s">
        <v>264</v>
      </c>
      <c r="B11" s="123">
        <v>32.256</v>
      </c>
      <c r="C11" s="123">
        <v>7.525</v>
      </c>
      <c r="D11" s="123">
        <v>7.448</v>
      </c>
      <c r="E11" s="123"/>
      <c r="F11" s="123">
        <v>56.716</v>
      </c>
      <c r="G11" s="123">
        <v>29.977</v>
      </c>
      <c r="H11" s="123">
        <v>30.615</v>
      </c>
    </row>
    <row r="12" spans="1:17" ht="15" customHeight="1">
      <c r="A12" s="116" t="s">
        <v>265</v>
      </c>
      <c r="B12" s="121">
        <v>6850.459000000001</v>
      </c>
      <c r="C12" s="121">
        <v>4610.59</v>
      </c>
      <c r="D12" s="121">
        <v>4078.511</v>
      </c>
      <c r="E12" s="121"/>
      <c r="F12" s="121">
        <v>8301.280999999999</v>
      </c>
      <c r="G12" s="121">
        <v>6203.6759999999995</v>
      </c>
      <c r="H12" s="121">
        <v>5042.481</v>
      </c>
      <c r="J12" s="116"/>
      <c r="K12" s="121"/>
      <c r="L12" s="121"/>
      <c r="M12" s="121"/>
      <c r="N12" s="121"/>
      <c r="O12" s="121"/>
      <c r="P12" s="121"/>
      <c r="Q12" s="121"/>
    </row>
    <row r="13" spans="1:17" ht="11.25">
      <c r="A13" s="122" t="s">
        <v>266</v>
      </c>
      <c r="B13" s="123">
        <v>712.265</v>
      </c>
      <c r="C13" s="123">
        <v>510.045</v>
      </c>
      <c r="D13" s="123">
        <v>142.45</v>
      </c>
      <c r="E13" s="123"/>
      <c r="F13" s="123">
        <v>539.219</v>
      </c>
      <c r="G13" s="123">
        <v>364.428</v>
      </c>
      <c r="H13" s="123">
        <v>138.621</v>
      </c>
      <c r="J13" s="116"/>
      <c r="K13" s="121"/>
      <c r="L13" s="121"/>
      <c r="M13" s="121"/>
      <c r="N13" s="121"/>
      <c r="O13" s="121"/>
      <c r="P13" s="121"/>
      <c r="Q13" s="121"/>
    </row>
    <row r="14" spans="1:17" ht="11.25">
      <c r="A14" s="122" t="s">
        <v>267</v>
      </c>
      <c r="B14" s="123">
        <v>41.118</v>
      </c>
      <c r="C14" s="123">
        <v>39.58</v>
      </c>
      <c r="D14" s="123">
        <v>1.35</v>
      </c>
      <c r="E14" s="123"/>
      <c r="F14" s="123">
        <v>16.853</v>
      </c>
      <c r="G14" s="123">
        <v>15.21</v>
      </c>
      <c r="H14" s="123">
        <v>1.144</v>
      </c>
      <c r="J14" s="124"/>
      <c r="K14" s="125"/>
      <c r="L14" s="125"/>
      <c r="M14" s="125"/>
      <c r="N14" s="125"/>
      <c r="O14" s="125"/>
      <c r="P14" s="125"/>
      <c r="Q14" s="125"/>
    </row>
    <row r="15" spans="1:17" ht="11.25">
      <c r="A15" s="122" t="s">
        <v>268</v>
      </c>
      <c r="B15" s="123">
        <v>1695.825</v>
      </c>
      <c r="C15" s="123">
        <v>730.25</v>
      </c>
      <c r="D15" s="123">
        <v>1331.72</v>
      </c>
      <c r="E15" s="123"/>
      <c r="F15" s="123">
        <v>1063.356</v>
      </c>
      <c r="G15" s="123">
        <v>468.87</v>
      </c>
      <c r="H15" s="123">
        <v>890.04</v>
      </c>
      <c r="J15" s="122"/>
      <c r="K15" s="123"/>
      <c r="L15" s="123"/>
      <c r="M15" s="123"/>
      <c r="N15" s="123"/>
      <c r="O15" s="123"/>
      <c r="P15" s="123"/>
      <c r="Q15" s="123"/>
    </row>
    <row r="16" spans="1:17" ht="11.25">
      <c r="A16" s="122" t="s">
        <v>0</v>
      </c>
      <c r="B16" s="123">
        <v>4401.251</v>
      </c>
      <c r="C16" s="123">
        <v>3330.715</v>
      </c>
      <c r="D16" s="123">
        <v>2602.991</v>
      </c>
      <c r="E16" s="123"/>
      <c r="F16" s="123">
        <v>6681.853</v>
      </c>
      <c r="G16" s="123">
        <v>5355.168</v>
      </c>
      <c r="H16" s="123">
        <v>4012.676</v>
      </c>
      <c r="I16" s="75"/>
      <c r="J16" s="122"/>
      <c r="K16" s="123"/>
      <c r="L16" s="123"/>
      <c r="M16" s="123"/>
      <c r="N16" s="123"/>
      <c r="O16" s="123"/>
      <c r="P16" s="123"/>
      <c r="Q16" s="123"/>
    </row>
    <row r="17" spans="1:17" ht="15" customHeight="1">
      <c r="A17" s="116" t="s">
        <v>269</v>
      </c>
      <c r="B17" s="121">
        <v>5673.423</v>
      </c>
      <c r="C17" s="121">
        <v>4918.496</v>
      </c>
      <c r="D17" s="121">
        <v>4578.869</v>
      </c>
      <c r="E17" s="121"/>
      <c r="F17" s="121">
        <v>11014.862</v>
      </c>
      <c r="G17" s="121">
        <v>9537.836</v>
      </c>
      <c r="H17" s="121">
        <v>10735.404</v>
      </c>
      <c r="J17" s="122"/>
      <c r="K17" s="123"/>
      <c r="L17" s="123"/>
      <c r="M17" s="123"/>
      <c r="N17" s="123"/>
      <c r="O17" s="123"/>
      <c r="P17" s="123"/>
      <c r="Q17" s="123"/>
    </row>
    <row r="18" spans="1:17" ht="11.25">
      <c r="A18" s="122" t="s">
        <v>270</v>
      </c>
      <c r="B18" s="123">
        <v>698.217</v>
      </c>
      <c r="C18" s="123">
        <v>658.989</v>
      </c>
      <c r="D18" s="123">
        <v>1030.71</v>
      </c>
      <c r="E18" s="123"/>
      <c r="F18" s="123">
        <v>932.69</v>
      </c>
      <c r="G18" s="123">
        <v>872.707</v>
      </c>
      <c r="H18" s="123">
        <v>1681.062</v>
      </c>
      <c r="J18" s="126"/>
      <c r="K18" s="127"/>
      <c r="L18" s="127"/>
      <c r="M18" s="127"/>
      <c r="N18" s="127"/>
      <c r="O18" s="127"/>
      <c r="P18" s="127"/>
      <c r="Q18" s="127"/>
    </row>
    <row r="19" spans="1:8" ht="11.25">
      <c r="A19" s="122" t="s">
        <v>271</v>
      </c>
      <c r="B19" s="123">
        <v>2289.845</v>
      </c>
      <c r="C19" s="123">
        <v>1575.231</v>
      </c>
      <c r="D19" s="123">
        <v>2632.512</v>
      </c>
      <c r="E19" s="123"/>
      <c r="F19" s="123">
        <v>5451.594</v>
      </c>
      <c r="G19" s="123">
        <v>4036.874</v>
      </c>
      <c r="H19" s="123">
        <v>6147.466</v>
      </c>
    </row>
    <row r="20" spans="1:8" ht="11.25">
      <c r="A20" s="122" t="s">
        <v>272</v>
      </c>
      <c r="B20" s="123">
        <v>2541.376</v>
      </c>
      <c r="C20" s="123">
        <v>2541.376</v>
      </c>
      <c r="D20" s="123">
        <v>763.448</v>
      </c>
      <c r="E20" s="123"/>
      <c r="F20" s="123">
        <v>4346.838</v>
      </c>
      <c r="G20" s="123">
        <v>4346.838</v>
      </c>
      <c r="H20" s="123">
        <v>2489.341</v>
      </c>
    </row>
    <row r="21" spans="1:8" ht="11.25">
      <c r="A21" s="122" t="s">
        <v>273</v>
      </c>
      <c r="B21" s="123">
        <v>142.152</v>
      </c>
      <c r="C21" s="123">
        <v>142.152</v>
      </c>
      <c r="D21" s="123">
        <v>152.199</v>
      </c>
      <c r="E21" s="123"/>
      <c r="F21" s="123">
        <v>279.805</v>
      </c>
      <c r="G21" s="123">
        <v>279.805</v>
      </c>
      <c r="H21" s="123">
        <v>417.535</v>
      </c>
    </row>
    <row r="22" spans="1:8" ht="11.25">
      <c r="A22" s="122" t="s">
        <v>274</v>
      </c>
      <c r="B22" s="123">
        <v>1.833</v>
      </c>
      <c r="C22" s="123">
        <v>0.748</v>
      </c>
      <c r="D22" s="123">
        <v>0</v>
      </c>
      <c r="E22" s="123"/>
      <c r="F22" s="123">
        <v>3.935</v>
      </c>
      <c r="G22" s="123">
        <v>1.612</v>
      </c>
      <c r="H22" s="123">
        <v>0</v>
      </c>
    </row>
    <row r="23" spans="1:8" ht="15" customHeight="1">
      <c r="A23" s="116" t="s">
        <v>275</v>
      </c>
      <c r="B23" s="121">
        <v>2114697.542</v>
      </c>
      <c r="C23" s="121">
        <v>1658400.778</v>
      </c>
      <c r="D23" s="121">
        <v>1725043.783</v>
      </c>
      <c r="E23" s="121"/>
      <c r="F23" s="121">
        <v>2114714.164</v>
      </c>
      <c r="G23" s="121">
        <v>1587230.634</v>
      </c>
      <c r="H23" s="121">
        <v>1435004.908</v>
      </c>
    </row>
    <row r="24" spans="1:8" ht="11.25">
      <c r="A24" s="122" t="s">
        <v>177</v>
      </c>
      <c r="B24" s="123">
        <v>136412.217</v>
      </c>
      <c r="C24" s="123">
        <v>31914.553</v>
      </c>
      <c r="D24" s="123">
        <v>3320.508</v>
      </c>
      <c r="E24" s="123"/>
      <c r="F24" s="123">
        <v>168199.341</v>
      </c>
      <c r="G24" s="123">
        <v>30655.995</v>
      </c>
      <c r="H24" s="123">
        <v>4130.705</v>
      </c>
    </row>
    <row r="25" spans="1:8" ht="11.25">
      <c r="A25" s="122" t="s">
        <v>276</v>
      </c>
      <c r="B25" s="123">
        <v>2495.301</v>
      </c>
      <c r="C25" s="123">
        <v>739.247</v>
      </c>
      <c r="D25" s="123">
        <v>594.99</v>
      </c>
      <c r="E25" s="123"/>
      <c r="F25" s="123">
        <v>3896.469</v>
      </c>
      <c r="G25" s="123">
        <v>1214.984</v>
      </c>
      <c r="H25" s="123">
        <v>811.191</v>
      </c>
    </row>
    <row r="26" spans="1:8" ht="11.25">
      <c r="A26" s="122" t="s">
        <v>277</v>
      </c>
      <c r="B26" s="123">
        <v>432.269</v>
      </c>
      <c r="C26" s="123">
        <v>179.889</v>
      </c>
      <c r="D26" s="123">
        <v>725.43</v>
      </c>
      <c r="E26" s="123"/>
      <c r="F26" s="123">
        <v>2144.539</v>
      </c>
      <c r="G26" s="123">
        <v>908.624</v>
      </c>
      <c r="H26" s="123">
        <v>2937.122</v>
      </c>
    </row>
    <row r="27" spans="1:8" ht="11.25">
      <c r="A27" s="122" t="s">
        <v>278</v>
      </c>
      <c r="B27" s="123">
        <v>5734.681</v>
      </c>
      <c r="C27" s="123">
        <v>1700.523</v>
      </c>
      <c r="D27" s="123">
        <v>1050.054</v>
      </c>
      <c r="E27" s="123"/>
      <c r="F27" s="123">
        <v>46033.756</v>
      </c>
      <c r="G27" s="123">
        <v>12788.344</v>
      </c>
      <c r="H27" s="123">
        <v>6974.855</v>
      </c>
    </row>
    <row r="28" spans="1:8" ht="11.25">
      <c r="A28" s="122" t="s">
        <v>279</v>
      </c>
      <c r="B28" s="123">
        <v>11938.039</v>
      </c>
      <c r="C28" s="123">
        <v>8400.609</v>
      </c>
      <c r="D28" s="123">
        <v>11324.344</v>
      </c>
      <c r="E28" s="123"/>
      <c r="F28" s="123">
        <v>97555.288</v>
      </c>
      <c r="G28" s="123">
        <v>71066.265</v>
      </c>
      <c r="H28" s="123">
        <v>71694.715</v>
      </c>
    </row>
    <row r="29" spans="1:8" ht="11.25">
      <c r="A29" s="122" t="s">
        <v>172</v>
      </c>
      <c r="B29" s="123">
        <v>17916.196</v>
      </c>
      <c r="C29" s="123">
        <v>3695.945</v>
      </c>
      <c r="D29" s="123">
        <v>8281.334</v>
      </c>
      <c r="E29" s="123"/>
      <c r="F29" s="123">
        <v>68612.686</v>
      </c>
      <c r="G29" s="123">
        <v>14083.444</v>
      </c>
      <c r="H29" s="123">
        <v>29696.955</v>
      </c>
    </row>
    <row r="30" spans="1:8" ht="11.25">
      <c r="A30" s="122" t="s">
        <v>280</v>
      </c>
      <c r="B30" s="123">
        <v>95032.403</v>
      </c>
      <c r="C30" s="123">
        <v>93191.883</v>
      </c>
      <c r="D30" s="123">
        <v>78128.003</v>
      </c>
      <c r="E30" s="123"/>
      <c r="F30" s="123">
        <v>85585.398</v>
      </c>
      <c r="G30" s="123">
        <v>83340.851</v>
      </c>
      <c r="H30" s="123">
        <v>71398.034</v>
      </c>
    </row>
    <row r="31" spans="1:8" ht="11.25">
      <c r="A31" s="128" t="s">
        <v>171</v>
      </c>
      <c r="B31" s="123">
        <v>5287.82</v>
      </c>
      <c r="C31" s="123">
        <v>4324.533</v>
      </c>
      <c r="D31" s="123">
        <v>3498.259</v>
      </c>
      <c r="E31" s="123"/>
      <c r="F31" s="123">
        <v>27972.622</v>
      </c>
      <c r="G31" s="123">
        <v>22896.35</v>
      </c>
      <c r="H31" s="123">
        <v>19626.726</v>
      </c>
    </row>
    <row r="32" spans="1:8" ht="11.25">
      <c r="A32" s="122" t="s">
        <v>169</v>
      </c>
      <c r="B32" s="123">
        <v>131542.544</v>
      </c>
      <c r="C32" s="123">
        <v>110386.719</v>
      </c>
      <c r="D32" s="123">
        <v>119146.363</v>
      </c>
      <c r="E32" s="123"/>
      <c r="F32" s="123">
        <v>110733.568</v>
      </c>
      <c r="G32" s="123">
        <v>90843.906</v>
      </c>
      <c r="H32" s="123">
        <v>88758.657</v>
      </c>
    </row>
    <row r="33" spans="1:8" ht="11.25">
      <c r="A33" s="122" t="s">
        <v>281</v>
      </c>
      <c r="B33" s="123">
        <v>35024.878</v>
      </c>
      <c r="C33" s="123">
        <v>9410.49</v>
      </c>
      <c r="D33" s="123">
        <v>9732.209</v>
      </c>
      <c r="E33" s="123"/>
      <c r="F33" s="123">
        <v>19006.486</v>
      </c>
      <c r="G33" s="123">
        <v>6852.341</v>
      </c>
      <c r="H33" s="123">
        <v>6571.732</v>
      </c>
    </row>
    <row r="34" spans="1:8" ht="11.25">
      <c r="A34" s="122" t="s">
        <v>282</v>
      </c>
      <c r="B34" s="123">
        <v>21680.889</v>
      </c>
      <c r="C34" s="123">
        <v>8173.652</v>
      </c>
      <c r="D34" s="123">
        <v>8918.038</v>
      </c>
      <c r="E34" s="123"/>
      <c r="F34" s="123">
        <v>19103.547</v>
      </c>
      <c r="G34" s="123">
        <v>8024.479</v>
      </c>
      <c r="H34" s="123">
        <v>8253.751</v>
      </c>
    </row>
    <row r="35" spans="1:8" ht="11.25">
      <c r="A35" s="122" t="s">
        <v>168</v>
      </c>
      <c r="B35" s="123">
        <v>639371.197</v>
      </c>
      <c r="C35" s="123">
        <v>468962.885</v>
      </c>
      <c r="D35" s="123">
        <v>516597.8</v>
      </c>
      <c r="E35" s="123"/>
      <c r="F35" s="123">
        <v>333555.037</v>
      </c>
      <c r="G35" s="123">
        <v>240901.607</v>
      </c>
      <c r="H35" s="123">
        <v>261618.61</v>
      </c>
    </row>
    <row r="36" spans="1:8" ht="11.25">
      <c r="A36" s="122" t="s">
        <v>170</v>
      </c>
      <c r="B36" s="123">
        <v>51378.037</v>
      </c>
      <c r="C36" s="123">
        <v>45021.318</v>
      </c>
      <c r="D36" s="123">
        <v>42616.7</v>
      </c>
      <c r="E36" s="123"/>
      <c r="F36" s="123">
        <v>39999.352</v>
      </c>
      <c r="G36" s="123">
        <v>33143.546</v>
      </c>
      <c r="H36" s="123">
        <v>33950.232</v>
      </c>
    </row>
    <row r="37" spans="1:8" ht="11.25">
      <c r="A37" s="122" t="s">
        <v>178</v>
      </c>
      <c r="B37" s="123">
        <v>20801.5</v>
      </c>
      <c r="C37" s="123">
        <v>726.614</v>
      </c>
      <c r="D37" s="123">
        <v>215.543</v>
      </c>
      <c r="E37" s="123"/>
      <c r="F37" s="123">
        <v>10690.878</v>
      </c>
      <c r="G37" s="123">
        <v>475.98</v>
      </c>
      <c r="H37" s="123">
        <v>137.336</v>
      </c>
    </row>
    <row r="38" spans="1:8" ht="11.25">
      <c r="A38" s="122" t="s">
        <v>176</v>
      </c>
      <c r="B38" s="123">
        <v>58174.842</v>
      </c>
      <c r="C38" s="123">
        <v>52476.468</v>
      </c>
      <c r="D38" s="123">
        <v>38951.436</v>
      </c>
      <c r="E38" s="123"/>
      <c r="F38" s="123">
        <v>53401.612</v>
      </c>
      <c r="G38" s="123">
        <v>47184.174</v>
      </c>
      <c r="H38" s="123">
        <v>34099.266</v>
      </c>
    </row>
    <row r="39" spans="1:8" ht="11.25">
      <c r="A39" s="122" t="s">
        <v>174</v>
      </c>
      <c r="B39" s="123">
        <v>4667.241</v>
      </c>
      <c r="C39" s="123">
        <v>1606.954</v>
      </c>
      <c r="D39" s="123">
        <v>1189.565</v>
      </c>
      <c r="E39" s="123"/>
      <c r="F39" s="123">
        <v>13084.164</v>
      </c>
      <c r="G39" s="123">
        <v>4436.955</v>
      </c>
      <c r="H39" s="123">
        <v>3968.337</v>
      </c>
    </row>
    <row r="40" spans="1:8" ht="11.25">
      <c r="A40" s="122" t="s">
        <v>173</v>
      </c>
      <c r="B40" s="123">
        <v>4056.959</v>
      </c>
      <c r="C40" s="123">
        <v>1262.673</v>
      </c>
      <c r="D40" s="123">
        <v>1224.383</v>
      </c>
      <c r="E40" s="123"/>
      <c r="F40" s="123">
        <v>31598.601</v>
      </c>
      <c r="G40" s="123">
        <v>9332.924</v>
      </c>
      <c r="H40" s="123">
        <v>10226.732</v>
      </c>
    </row>
    <row r="41" spans="1:8" ht="11.25">
      <c r="A41" s="122" t="s">
        <v>175</v>
      </c>
      <c r="B41" s="123">
        <v>126779.264</v>
      </c>
      <c r="C41" s="123">
        <v>112209.561</v>
      </c>
      <c r="D41" s="123">
        <v>106069.17</v>
      </c>
      <c r="E41" s="123"/>
      <c r="F41" s="123">
        <v>73955.976</v>
      </c>
      <c r="G41" s="123">
        <v>66445.229</v>
      </c>
      <c r="H41" s="123">
        <v>54859.081</v>
      </c>
    </row>
    <row r="42" spans="1:8" ht="11.25">
      <c r="A42" s="122" t="s">
        <v>283</v>
      </c>
      <c r="B42" s="123">
        <v>738469.059</v>
      </c>
      <c r="C42" s="123">
        <v>698680.546</v>
      </c>
      <c r="D42" s="123">
        <v>768997.044</v>
      </c>
      <c r="E42" s="123"/>
      <c r="F42" s="123">
        <v>900306.004</v>
      </c>
      <c r="G42" s="123">
        <v>835995.968</v>
      </c>
      <c r="H42" s="123">
        <v>719621.656</v>
      </c>
    </row>
    <row r="43" spans="1:8" ht="11.25">
      <c r="A43" s="122" t="s">
        <v>284</v>
      </c>
      <c r="B43" s="123">
        <v>7502.206</v>
      </c>
      <c r="C43" s="123">
        <v>5335.716</v>
      </c>
      <c r="D43" s="123">
        <v>4462.61</v>
      </c>
      <c r="E43" s="123"/>
      <c r="F43" s="123">
        <v>9278.84</v>
      </c>
      <c r="G43" s="123">
        <v>6638.668</v>
      </c>
      <c r="H43" s="123">
        <v>5669.215</v>
      </c>
    </row>
    <row r="44" spans="1:8" ht="15" customHeight="1">
      <c r="A44" s="116" t="s">
        <v>285</v>
      </c>
      <c r="B44" s="121">
        <v>73751.423</v>
      </c>
      <c r="C44" s="121">
        <v>64719.12800000001</v>
      </c>
      <c r="D44" s="121">
        <v>50895.53199999999</v>
      </c>
      <c r="E44" s="121"/>
      <c r="F44" s="121">
        <v>95705.874</v>
      </c>
      <c r="G44" s="121">
        <v>68662.727</v>
      </c>
      <c r="H44" s="121">
        <v>64204.97899999999</v>
      </c>
    </row>
    <row r="45" spans="1:8" ht="11.25">
      <c r="A45" s="122" t="s">
        <v>286</v>
      </c>
      <c r="B45" s="123">
        <v>5602.647</v>
      </c>
      <c r="C45" s="123">
        <v>4496.183</v>
      </c>
      <c r="D45" s="123">
        <v>3487.067</v>
      </c>
      <c r="E45" s="123"/>
      <c r="F45" s="123">
        <v>5971.121</v>
      </c>
      <c r="G45" s="123">
        <v>4639.437</v>
      </c>
      <c r="H45" s="123">
        <v>3954.68</v>
      </c>
    </row>
    <row r="46" spans="1:8" ht="11.25">
      <c r="A46" s="122" t="s">
        <v>287</v>
      </c>
      <c r="B46" s="123">
        <v>54535.861</v>
      </c>
      <c r="C46" s="123">
        <v>50354.409</v>
      </c>
      <c r="D46" s="123">
        <v>39254.09</v>
      </c>
      <c r="E46" s="123"/>
      <c r="F46" s="123">
        <v>15622.999</v>
      </c>
      <c r="G46" s="123">
        <v>14778.668</v>
      </c>
      <c r="H46" s="123">
        <v>12208.16</v>
      </c>
    </row>
    <row r="47" spans="1:8" ht="11.25">
      <c r="A47" s="122" t="s">
        <v>288</v>
      </c>
      <c r="B47" s="123">
        <v>1591.245</v>
      </c>
      <c r="C47" s="123">
        <v>32.025</v>
      </c>
      <c r="D47" s="123">
        <v>6.205</v>
      </c>
      <c r="E47" s="123"/>
      <c r="F47" s="123">
        <v>3104.798</v>
      </c>
      <c r="G47" s="123">
        <v>67.34</v>
      </c>
      <c r="H47" s="123">
        <v>10.954</v>
      </c>
    </row>
    <row r="48" spans="1:8" ht="11.25">
      <c r="A48" s="122" t="s">
        <v>289</v>
      </c>
      <c r="B48" s="123">
        <v>2265.024</v>
      </c>
      <c r="C48" s="123">
        <v>1294.83</v>
      </c>
      <c r="D48" s="123">
        <v>1009.869</v>
      </c>
      <c r="E48" s="123"/>
      <c r="F48" s="123">
        <v>5256.509</v>
      </c>
      <c r="G48" s="123">
        <v>3019.092</v>
      </c>
      <c r="H48" s="123">
        <v>2482.12</v>
      </c>
    </row>
    <row r="49" spans="1:8" ht="11.25">
      <c r="A49" s="122" t="s">
        <v>290</v>
      </c>
      <c r="B49" s="123">
        <v>4658.699</v>
      </c>
      <c r="C49" s="123">
        <v>4651.723</v>
      </c>
      <c r="D49" s="123">
        <v>5299.917</v>
      </c>
      <c r="E49" s="123"/>
      <c r="F49" s="123">
        <v>4037.163</v>
      </c>
      <c r="G49" s="123">
        <v>4016.83</v>
      </c>
      <c r="H49" s="123">
        <v>3629.713</v>
      </c>
    </row>
    <row r="50" spans="1:8" ht="11.25">
      <c r="A50" s="122" t="s">
        <v>291</v>
      </c>
      <c r="B50" s="123">
        <v>247.499</v>
      </c>
      <c r="C50" s="123">
        <v>240.226</v>
      </c>
      <c r="D50" s="123">
        <v>55.715</v>
      </c>
      <c r="E50" s="123"/>
      <c r="F50" s="123">
        <v>305</v>
      </c>
      <c r="G50" s="123">
        <v>290.193</v>
      </c>
      <c r="H50" s="123">
        <v>40.825</v>
      </c>
    </row>
    <row r="51" spans="1:8" ht="11.25">
      <c r="A51" s="122" t="s">
        <v>292</v>
      </c>
      <c r="B51" s="123">
        <v>3022.139</v>
      </c>
      <c r="C51" s="123">
        <v>2765.923</v>
      </c>
      <c r="D51" s="123">
        <v>477.288</v>
      </c>
      <c r="E51" s="123"/>
      <c r="F51" s="123">
        <v>1463.185</v>
      </c>
      <c r="G51" s="123">
        <v>1211.308</v>
      </c>
      <c r="H51" s="123">
        <v>403.136</v>
      </c>
    </row>
    <row r="52" spans="1:8" ht="11.25">
      <c r="A52" s="122" t="s">
        <v>293</v>
      </c>
      <c r="B52" s="123">
        <v>237.24</v>
      </c>
      <c r="C52" s="123">
        <v>84.61</v>
      </c>
      <c r="D52" s="123">
        <v>121.501</v>
      </c>
      <c r="E52" s="123"/>
      <c r="F52" s="123">
        <v>5920.871</v>
      </c>
      <c r="G52" s="123">
        <v>2280.827</v>
      </c>
      <c r="H52" s="123">
        <v>3126.531</v>
      </c>
    </row>
    <row r="53" spans="1:8" ht="11.25">
      <c r="A53" s="122" t="s">
        <v>294</v>
      </c>
      <c r="B53" s="123">
        <v>94.463</v>
      </c>
      <c r="C53" s="123">
        <v>41.607</v>
      </c>
      <c r="D53" s="123">
        <v>25.418</v>
      </c>
      <c r="E53" s="123"/>
      <c r="F53" s="123">
        <v>14602.94</v>
      </c>
      <c r="G53" s="123">
        <v>9664.333</v>
      </c>
      <c r="H53" s="123">
        <v>9547.303</v>
      </c>
    </row>
    <row r="54" spans="1:8" ht="11.25">
      <c r="A54" s="122" t="s">
        <v>295</v>
      </c>
      <c r="B54" s="123">
        <v>13.231</v>
      </c>
      <c r="C54" s="123">
        <v>6.978</v>
      </c>
      <c r="D54" s="123">
        <v>10.562</v>
      </c>
      <c r="E54" s="123"/>
      <c r="F54" s="123">
        <v>3991.972</v>
      </c>
      <c r="G54" s="123">
        <v>2586.559</v>
      </c>
      <c r="H54" s="123">
        <v>3443.958</v>
      </c>
    </row>
    <row r="55" spans="1:8" ht="11.25">
      <c r="A55" s="122" t="s">
        <v>296</v>
      </c>
      <c r="B55" s="123">
        <v>77.686</v>
      </c>
      <c r="C55" s="123">
        <v>59.019</v>
      </c>
      <c r="D55" s="123">
        <v>29.131</v>
      </c>
      <c r="E55" s="123"/>
      <c r="F55" s="123">
        <v>10155.383</v>
      </c>
      <c r="G55" s="123">
        <v>6795.027</v>
      </c>
      <c r="H55" s="123">
        <v>5425.822</v>
      </c>
    </row>
    <row r="56" spans="1:8" ht="11.25">
      <c r="A56" s="129" t="s">
        <v>297</v>
      </c>
      <c r="B56" s="130">
        <v>1405.689</v>
      </c>
      <c r="C56" s="130">
        <v>691.595</v>
      </c>
      <c r="D56" s="130">
        <v>1118.769</v>
      </c>
      <c r="E56" s="130"/>
      <c r="F56" s="130">
        <v>25273.933</v>
      </c>
      <c r="G56" s="130">
        <v>19313.113</v>
      </c>
      <c r="H56" s="130">
        <v>19931.777</v>
      </c>
    </row>
    <row r="57" spans="1:8" ht="19.5" customHeight="1">
      <c r="A57" s="146" t="s">
        <v>298</v>
      </c>
      <c r="B57" s="146"/>
      <c r="C57" s="146"/>
      <c r="D57" s="146"/>
      <c r="E57" s="146"/>
      <c r="F57" s="146"/>
      <c r="G57" s="146"/>
      <c r="H57" s="146"/>
    </row>
    <row r="58" spans="1:8" ht="19.5" customHeight="1">
      <c r="A58" s="176" t="s">
        <v>255</v>
      </c>
      <c r="B58" s="176"/>
      <c r="C58" s="176"/>
      <c r="D58" s="176"/>
      <c r="E58" s="176"/>
      <c r="F58" s="176"/>
      <c r="G58" s="176"/>
      <c r="H58" s="176"/>
    </row>
    <row r="59" spans="1:8" ht="11.25">
      <c r="A59" s="131" t="s">
        <v>256</v>
      </c>
      <c r="B59" s="145" t="s">
        <v>257</v>
      </c>
      <c r="C59" s="145"/>
      <c r="D59" s="145"/>
      <c r="E59" s="115"/>
      <c r="F59" s="177" t="s">
        <v>258</v>
      </c>
      <c r="G59" s="177"/>
      <c r="H59" s="177"/>
    </row>
    <row r="60" spans="1:8" ht="11.25">
      <c r="A60" s="117" t="s">
        <v>259</v>
      </c>
      <c r="B60" s="119">
        <f>+B4</f>
        <v>2005</v>
      </c>
      <c r="C60" s="119" t="str">
        <f>+C4</f>
        <v>Ene-Jun05</v>
      </c>
      <c r="D60" s="119" t="str">
        <f>+D4</f>
        <v>Ene-Jun06</v>
      </c>
      <c r="E60" s="120"/>
      <c r="F60" s="119">
        <f>+F4</f>
        <v>2005</v>
      </c>
      <c r="G60" s="119" t="str">
        <f>+G4</f>
        <v>Ene-jun05</v>
      </c>
      <c r="H60" s="119" t="str">
        <f>+H4</f>
        <v>Ene-jun06</v>
      </c>
    </row>
    <row r="61" spans="1:17" ht="19.5" customHeight="1">
      <c r="A61" s="116" t="s">
        <v>299</v>
      </c>
      <c r="B61" s="121"/>
      <c r="C61" s="121"/>
      <c r="D61" s="121"/>
      <c r="E61" s="121"/>
      <c r="F61" s="121">
        <v>45504.074</v>
      </c>
      <c r="G61" s="121">
        <v>19246.861</v>
      </c>
      <c r="H61" s="121">
        <v>21870.729</v>
      </c>
      <c r="J61" s="116"/>
      <c r="K61" s="121"/>
      <c r="L61" s="121"/>
      <c r="M61" s="121"/>
      <c r="N61" s="121"/>
      <c r="O61" s="121"/>
      <c r="P61" s="121"/>
      <c r="Q61" s="121"/>
    </row>
    <row r="62" spans="1:17" ht="11.25">
      <c r="A62" s="124" t="s">
        <v>300</v>
      </c>
      <c r="B62" s="125">
        <v>44228.621</v>
      </c>
      <c r="C62" s="125">
        <v>5851.9</v>
      </c>
      <c r="D62" s="125">
        <v>10767.451</v>
      </c>
      <c r="E62" s="125"/>
      <c r="F62" s="125">
        <v>9926.238000000001</v>
      </c>
      <c r="G62" s="125">
        <v>854.743</v>
      </c>
      <c r="H62" s="125">
        <v>1525.555</v>
      </c>
      <c r="J62" s="122"/>
      <c r="K62" s="123"/>
      <c r="L62" s="123"/>
      <c r="M62" s="123"/>
      <c r="N62" s="123"/>
      <c r="O62" s="123"/>
      <c r="P62" s="123"/>
      <c r="Q62" s="123"/>
    </row>
    <row r="63" spans="1:17" ht="11.25">
      <c r="A63" s="122" t="s">
        <v>301</v>
      </c>
      <c r="B63" s="123">
        <v>42208.596</v>
      </c>
      <c r="C63" s="123">
        <v>4498.309</v>
      </c>
      <c r="D63" s="123">
        <v>9194.942</v>
      </c>
      <c r="E63" s="123"/>
      <c r="F63" s="123">
        <v>9240.178</v>
      </c>
      <c r="G63" s="123">
        <v>698.847</v>
      </c>
      <c r="H63" s="123">
        <v>1173.99</v>
      </c>
      <c r="J63" s="122"/>
      <c r="K63" s="123"/>
      <c r="L63" s="123"/>
      <c r="M63" s="123"/>
      <c r="N63" s="123"/>
      <c r="O63" s="123"/>
      <c r="P63" s="123"/>
      <c r="Q63" s="123"/>
    </row>
    <row r="64" spans="1:17" ht="11.25">
      <c r="A64" s="122" t="s">
        <v>302</v>
      </c>
      <c r="B64" s="123">
        <v>1149.9</v>
      </c>
      <c r="C64" s="123">
        <v>1149.9</v>
      </c>
      <c r="D64" s="123">
        <v>456.7</v>
      </c>
      <c r="E64" s="123"/>
      <c r="F64" s="123">
        <v>133.734</v>
      </c>
      <c r="G64" s="123">
        <v>133.734</v>
      </c>
      <c r="H64" s="123">
        <v>71.693</v>
      </c>
      <c r="J64" s="122"/>
      <c r="K64" s="123"/>
      <c r="L64" s="123"/>
      <c r="M64" s="123"/>
      <c r="N64" s="123"/>
      <c r="O64" s="123"/>
      <c r="P64" s="123"/>
      <c r="Q64" s="123"/>
    </row>
    <row r="65" spans="1:17" ht="11.25">
      <c r="A65" s="122" t="s">
        <v>303</v>
      </c>
      <c r="B65" s="123">
        <v>198.624</v>
      </c>
      <c r="C65" s="123">
        <v>0</v>
      </c>
      <c r="D65" s="123">
        <v>163.884</v>
      </c>
      <c r="E65" s="123"/>
      <c r="F65" s="123">
        <v>181.477</v>
      </c>
      <c r="G65" s="123">
        <v>0</v>
      </c>
      <c r="H65" s="123">
        <v>142.2</v>
      </c>
      <c r="J65" s="122"/>
      <c r="K65" s="123"/>
      <c r="L65" s="123"/>
      <c r="M65" s="123"/>
      <c r="N65" s="123"/>
      <c r="O65" s="123"/>
      <c r="P65" s="123"/>
      <c r="Q65" s="123"/>
    </row>
    <row r="66" spans="1:17" ht="11.25">
      <c r="A66" s="122" t="s">
        <v>304</v>
      </c>
      <c r="B66" s="123">
        <v>671.501</v>
      </c>
      <c r="C66" s="123">
        <v>203.691</v>
      </c>
      <c r="D66" s="123">
        <v>951.925</v>
      </c>
      <c r="E66" s="123"/>
      <c r="F66" s="123">
        <v>370.849</v>
      </c>
      <c r="G66" s="123">
        <v>22.162</v>
      </c>
      <c r="H66" s="123">
        <v>137.672</v>
      </c>
      <c r="J66" s="122"/>
      <c r="K66" s="123"/>
      <c r="L66" s="123"/>
      <c r="M66" s="123"/>
      <c r="N66" s="123"/>
      <c r="O66" s="123"/>
      <c r="P66" s="123"/>
      <c r="Q66" s="123"/>
    </row>
    <row r="67" spans="1:17" ht="11.25">
      <c r="A67" s="124" t="s">
        <v>305</v>
      </c>
      <c r="B67" s="125">
        <v>532.056</v>
      </c>
      <c r="C67" s="125">
        <v>368.152</v>
      </c>
      <c r="D67" s="125">
        <v>251.82799999999997</v>
      </c>
      <c r="E67" s="125"/>
      <c r="F67" s="125">
        <v>4078.7160000000003</v>
      </c>
      <c r="G67" s="125">
        <v>2542.2780000000002</v>
      </c>
      <c r="H67" s="125">
        <v>1615.913</v>
      </c>
      <c r="J67" s="122"/>
      <c r="K67" s="123"/>
      <c r="L67" s="123"/>
      <c r="M67" s="123"/>
      <c r="N67" s="123"/>
      <c r="O67" s="123"/>
      <c r="P67" s="123"/>
      <c r="Q67" s="123"/>
    </row>
    <row r="68" spans="1:17" ht="11.25">
      <c r="A68" s="122" t="s">
        <v>306</v>
      </c>
      <c r="B68" s="123">
        <v>309.581</v>
      </c>
      <c r="C68" s="123">
        <v>275.091</v>
      </c>
      <c r="D68" s="123">
        <v>172.752</v>
      </c>
      <c r="E68" s="123"/>
      <c r="F68" s="123">
        <v>1658.913</v>
      </c>
      <c r="G68" s="123">
        <v>1478.763</v>
      </c>
      <c r="H68" s="123">
        <v>778.534</v>
      </c>
      <c r="J68" s="124"/>
      <c r="K68" s="125"/>
      <c r="L68" s="125"/>
      <c r="M68" s="125"/>
      <c r="N68" s="125"/>
      <c r="O68" s="125"/>
      <c r="P68" s="125"/>
      <c r="Q68" s="125"/>
    </row>
    <row r="69" spans="1:17" ht="11.25">
      <c r="A69" s="122" t="s">
        <v>307</v>
      </c>
      <c r="B69" s="123">
        <v>19.249</v>
      </c>
      <c r="C69" s="123">
        <v>12.689</v>
      </c>
      <c r="D69" s="123">
        <v>6.337</v>
      </c>
      <c r="E69" s="123"/>
      <c r="F69" s="123">
        <v>150.95</v>
      </c>
      <c r="G69" s="123">
        <v>87.516</v>
      </c>
      <c r="H69" s="123">
        <v>53.663</v>
      </c>
      <c r="J69" s="122"/>
      <c r="K69" s="123"/>
      <c r="L69" s="123"/>
      <c r="M69" s="123"/>
      <c r="N69" s="123"/>
      <c r="O69" s="123"/>
      <c r="P69" s="123"/>
      <c r="Q69" s="123"/>
    </row>
    <row r="70" spans="1:17" ht="11.25">
      <c r="A70" s="122" t="s">
        <v>308</v>
      </c>
      <c r="B70" s="123">
        <v>35.054</v>
      </c>
      <c r="C70" s="123">
        <v>9.593</v>
      </c>
      <c r="D70" s="123">
        <v>23.092</v>
      </c>
      <c r="E70" s="123"/>
      <c r="F70" s="123">
        <v>532.758</v>
      </c>
      <c r="G70" s="123">
        <v>118.265</v>
      </c>
      <c r="H70" s="123">
        <v>264.433</v>
      </c>
      <c r="J70" s="122"/>
      <c r="K70" s="123"/>
      <c r="L70" s="123"/>
      <c r="M70" s="123"/>
      <c r="N70" s="123"/>
      <c r="O70" s="123"/>
      <c r="P70" s="123"/>
      <c r="Q70" s="123"/>
    </row>
    <row r="71" spans="1:17" ht="11.25">
      <c r="A71" s="122" t="s">
        <v>309</v>
      </c>
      <c r="B71" s="123">
        <v>1.813</v>
      </c>
      <c r="C71" s="123">
        <v>0.4</v>
      </c>
      <c r="D71" s="123">
        <v>2.731</v>
      </c>
      <c r="E71" s="123"/>
      <c r="F71" s="123">
        <v>13.355</v>
      </c>
      <c r="G71" s="123">
        <v>4.7</v>
      </c>
      <c r="H71" s="123">
        <v>10.932</v>
      </c>
      <c r="J71" s="122"/>
      <c r="K71" s="123"/>
      <c r="L71" s="123"/>
      <c r="M71" s="123"/>
      <c r="N71" s="123"/>
      <c r="O71" s="123"/>
      <c r="P71" s="123"/>
      <c r="Q71" s="123"/>
    </row>
    <row r="72" spans="1:17" ht="11.25">
      <c r="A72" s="122" t="s">
        <v>310</v>
      </c>
      <c r="B72" s="123">
        <v>7.193</v>
      </c>
      <c r="C72" s="123">
        <v>7.193</v>
      </c>
      <c r="D72" s="123">
        <v>1.015</v>
      </c>
      <c r="E72" s="123"/>
      <c r="F72" s="123">
        <v>30.012</v>
      </c>
      <c r="G72" s="123">
        <v>30.012</v>
      </c>
      <c r="H72" s="123">
        <v>6.231</v>
      </c>
      <c r="J72" s="122"/>
      <c r="K72" s="123"/>
      <c r="L72" s="123"/>
      <c r="M72" s="123"/>
      <c r="N72" s="123"/>
      <c r="O72" s="123"/>
      <c r="P72" s="123"/>
      <c r="Q72" s="123"/>
    </row>
    <row r="73" spans="1:17" ht="11.25">
      <c r="A73" s="122" t="s">
        <v>311</v>
      </c>
      <c r="B73" s="123">
        <v>159.166</v>
      </c>
      <c r="C73" s="123">
        <v>63.186</v>
      </c>
      <c r="D73" s="123">
        <v>45.901</v>
      </c>
      <c r="E73" s="123"/>
      <c r="F73" s="123">
        <v>1692.728</v>
      </c>
      <c r="G73" s="123">
        <v>823.022</v>
      </c>
      <c r="H73" s="123">
        <v>502.12</v>
      </c>
      <c r="J73" s="122"/>
      <c r="K73" s="123"/>
      <c r="L73" s="123"/>
      <c r="M73" s="123"/>
      <c r="N73" s="123"/>
      <c r="O73" s="123"/>
      <c r="P73" s="123"/>
      <c r="Q73" s="123"/>
    </row>
    <row r="74" spans="1:8" ht="11.25">
      <c r="A74" s="116" t="s">
        <v>312</v>
      </c>
      <c r="B74" s="121"/>
      <c r="C74" s="121"/>
      <c r="D74" s="121"/>
      <c r="E74" s="121"/>
      <c r="F74" s="121">
        <v>31499.12</v>
      </c>
      <c r="G74" s="121">
        <v>15849.84</v>
      </c>
      <c r="H74" s="121">
        <v>18729.261</v>
      </c>
    </row>
    <row r="75" spans="1:8" ht="19.5" customHeight="1">
      <c r="A75" s="116" t="s">
        <v>313</v>
      </c>
      <c r="B75" s="121">
        <v>22535.171000000002</v>
      </c>
      <c r="C75" s="121">
        <v>8678.537</v>
      </c>
      <c r="D75" s="121">
        <v>5706.576999999999</v>
      </c>
      <c r="E75" s="121"/>
      <c r="F75" s="121">
        <v>13949.55</v>
      </c>
      <c r="G75" s="121">
        <v>5482.981</v>
      </c>
      <c r="H75" s="121">
        <v>4695.295</v>
      </c>
    </row>
    <row r="76" spans="1:8" ht="11.25">
      <c r="A76" s="124" t="s">
        <v>314</v>
      </c>
      <c r="B76" s="125">
        <v>1489.258</v>
      </c>
      <c r="C76" s="125">
        <v>627.743</v>
      </c>
      <c r="D76" s="125">
        <v>1122.65</v>
      </c>
      <c r="E76" s="125"/>
      <c r="F76" s="125">
        <v>3553.464</v>
      </c>
      <c r="G76" s="125">
        <v>1411.826</v>
      </c>
      <c r="H76" s="125">
        <v>2483.588</v>
      </c>
    </row>
    <row r="77" spans="1:8" ht="11.25">
      <c r="A77" s="122" t="s">
        <v>315</v>
      </c>
      <c r="B77" s="123">
        <v>364.735</v>
      </c>
      <c r="C77" s="123">
        <v>85.4</v>
      </c>
      <c r="D77" s="123">
        <v>39.44</v>
      </c>
      <c r="E77" s="123"/>
      <c r="F77" s="123">
        <v>1509.035</v>
      </c>
      <c r="G77" s="123">
        <v>351.7</v>
      </c>
      <c r="H77" s="123">
        <v>174.396</v>
      </c>
    </row>
    <row r="78" spans="1:8" ht="11.25">
      <c r="A78" s="122" t="s">
        <v>316</v>
      </c>
      <c r="B78" s="123">
        <v>839.43</v>
      </c>
      <c r="C78" s="123">
        <v>370.95</v>
      </c>
      <c r="D78" s="123">
        <v>1007.15</v>
      </c>
      <c r="E78" s="123"/>
      <c r="F78" s="123">
        <v>1717.367</v>
      </c>
      <c r="G78" s="123">
        <v>847.534</v>
      </c>
      <c r="H78" s="123">
        <v>2224.483</v>
      </c>
    </row>
    <row r="79" spans="1:8" ht="11.25">
      <c r="A79" s="122" t="s">
        <v>284</v>
      </c>
      <c r="B79" s="123">
        <v>285.093</v>
      </c>
      <c r="C79" s="123">
        <v>171.393</v>
      </c>
      <c r="D79" s="123">
        <v>76.06</v>
      </c>
      <c r="E79" s="123"/>
      <c r="F79" s="123">
        <v>327.062</v>
      </c>
      <c r="G79" s="123">
        <v>212.592</v>
      </c>
      <c r="H79" s="123">
        <v>84.709</v>
      </c>
    </row>
    <row r="80" spans="1:8" ht="11.25">
      <c r="A80" s="124" t="s">
        <v>317</v>
      </c>
      <c r="B80" s="125">
        <v>21045.913</v>
      </c>
      <c r="C80" s="125">
        <v>8050.794</v>
      </c>
      <c r="D80" s="125">
        <v>4583.927</v>
      </c>
      <c r="E80" s="125"/>
      <c r="F80" s="125">
        <v>10396.086</v>
      </c>
      <c r="G80" s="125">
        <v>4071.155</v>
      </c>
      <c r="H80" s="125">
        <v>2211.707</v>
      </c>
    </row>
    <row r="81" spans="1:8" ht="11.25">
      <c r="A81" s="122" t="s">
        <v>318</v>
      </c>
      <c r="B81" s="123">
        <v>21029.276</v>
      </c>
      <c r="C81" s="123">
        <v>8034.437</v>
      </c>
      <c r="D81" s="123">
        <v>4583.927</v>
      </c>
      <c r="E81" s="123"/>
      <c r="F81" s="123">
        <v>10390.233</v>
      </c>
      <c r="G81" s="123">
        <v>4065.429</v>
      </c>
      <c r="H81" s="123">
        <v>2211.707</v>
      </c>
    </row>
    <row r="82" spans="1:8" ht="11.25">
      <c r="A82" s="122" t="s">
        <v>319</v>
      </c>
      <c r="B82" s="123">
        <v>16.637</v>
      </c>
      <c r="C82" s="123">
        <v>16.357</v>
      </c>
      <c r="D82" s="123">
        <v>0</v>
      </c>
      <c r="E82" s="123"/>
      <c r="F82" s="123">
        <v>5.853</v>
      </c>
      <c r="G82" s="123">
        <v>5.726</v>
      </c>
      <c r="H82" s="123">
        <v>0</v>
      </c>
    </row>
    <row r="83" spans="1:8" ht="19.5" customHeight="1">
      <c r="A83" s="116" t="s">
        <v>317</v>
      </c>
      <c r="B83" s="121">
        <v>3045.1349999999998</v>
      </c>
      <c r="C83" s="121">
        <v>564.714</v>
      </c>
      <c r="D83" s="121">
        <v>591.806</v>
      </c>
      <c r="E83" s="121"/>
      <c r="F83" s="121">
        <v>11642.124</v>
      </c>
      <c r="G83" s="121">
        <v>2995.7430000000004</v>
      </c>
      <c r="H83" s="121">
        <v>3357.6139999999996</v>
      </c>
    </row>
    <row r="84" spans="1:8" ht="12.75" customHeight="1">
      <c r="A84" s="128" t="s">
        <v>320</v>
      </c>
      <c r="B84" s="123">
        <v>179.59</v>
      </c>
      <c r="C84" s="123">
        <v>179.59</v>
      </c>
      <c r="D84" s="123">
        <v>154.937</v>
      </c>
      <c r="E84" s="123"/>
      <c r="F84" s="123">
        <v>667.772</v>
      </c>
      <c r="G84" s="123">
        <v>667.772</v>
      </c>
      <c r="H84" s="123">
        <v>590.097</v>
      </c>
    </row>
    <row r="85" spans="1:8" ht="12.75" customHeight="1">
      <c r="A85" s="128" t="s">
        <v>321</v>
      </c>
      <c r="B85" s="123">
        <v>7.627</v>
      </c>
      <c r="C85" s="123">
        <v>0.335</v>
      </c>
      <c r="D85" s="123">
        <v>0</v>
      </c>
      <c r="E85" s="123"/>
      <c r="F85" s="123">
        <v>62.949</v>
      </c>
      <c r="G85" s="123">
        <v>1.428</v>
      </c>
      <c r="H85" s="123">
        <v>0</v>
      </c>
    </row>
    <row r="86" spans="1:8" ht="22.5" customHeight="1">
      <c r="A86" s="128" t="s">
        <v>322</v>
      </c>
      <c r="B86" s="123">
        <v>1717.781</v>
      </c>
      <c r="C86" s="123">
        <v>4.198</v>
      </c>
      <c r="D86" s="123">
        <v>82.971</v>
      </c>
      <c r="E86" s="123"/>
      <c r="F86" s="123">
        <v>5965.467</v>
      </c>
      <c r="G86" s="123">
        <v>9.363</v>
      </c>
      <c r="H86" s="123">
        <v>326.663</v>
      </c>
    </row>
    <row r="87" spans="1:8" ht="11.25">
      <c r="A87" s="122" t="s">
        <v>323</v>
      </c>
      <c r="B87" s="123">
        <v>364.16</v>
      </c>
      <c r="C87" s="123">
        <v>4.94</v>
      </c>
      <c r="D87" s="123">
        <v>0</v>
      </c>
      <c r="E87" s="123"/>
      <c r="F87" s="123">
        <v>308.746</v>
      </c>
      <c r="G87" s="123">
        <v>3.409</v>
      </c>
      <c r="H87" s="123">
        <v>0</v>
      </c>
    </row>
    <row r="88" spans="1:8" ht="11.25">
      <c r="A88" s="129" t="s">
        <v>264</v>
      </c>
      <c r="B88" s="130">
        <v>775.977</v>
      </c>
      <c r="C88" s="130">
        <v>375.651</v>
      </c>
      <c r="D88" s="130">
        <v>353.898</v>
      </c>
      <c r="E88" s="130"/>
      <c r="F88" s="130">
        <v>4637.19</v>
      </c>
      <c r="G88" s="130">
        <v>2313.771</v>
      </c>
      <c r="H88" s="130">
        <v>2440.854</v>
      </c>
    </row>
    <row r="89" spans="1:8" ht="21.75" customHeight="1">
      <c r="A89" s="148" t="s">
        <v>324</v>
      </c>
      <c r="B89" s="148"/>
      <c r="C89" s="148"/>
      <c r="D89" s="148"/>
      <c r="E89" s="148"/>
      <c r="F89" s="148"/>
      <c r="G89" s="148"/>
      <c r="H89" s="148"/>
    </row>
    <row r="90" spans="1:8" ht="11.25">
      <c r="A90" s="122" t="s">
        <v>325</v>
      </c>
      <c r="B90" s="128"/>
      <c r="C90" s="128"/>
      <c r="D90" s="128"/>
      <c r="E90" s="128"/>
      <c r="F90" s="128"/>
      <c r="G90" s="128"/>
      <c r="H90" s="128"/>
    </row>
    <row r="91" spans="1:8" ht="19.5" customHeight="1">
      <c r="A91" s="146" t="s">
        <v>326</v>
      </c>
      <c r="B91" s="146"/>
      <c r="C91" s="146"/>
      <c r="D91" s="146"/>
      <c r="E91" s="146"/>
      <c r="F91" s="146"/>
      <c r="G91" s="146"/>
      <c r="H91" s="146"/>
    </row>
    <row r="92" spans="1:8" ht="19.5" customHeight="1">
      <c r="A92" s="176" t="s">
        <v>327</v>
      </c>
      <c r="B92" s="176"/>
      <c r="C92" s="176"/>
      <c r="D92" s="176"/>
      <c r="E92" s="176"/>
      <c r="F92" s="176"/>
      <c r="G92" s="176"/>
      <c r="H92" s="176"/>
    </row>
    <row r="93" spans="1:8" ht="11.25">
      <c r="A93" s="131" t="s">
        <v>256</v>
      </c>
      <c r="B93" s="145" t="s">
        <v>257</v>
      </c>
      <c r="C93" s="145"/>
      <c r="D93" s="145"/>
      <c r="E93" s="115"/>
      <c r="F93" s="177" t="s">
        <v>258</v>
      </c>
      <c r="G93" s="177"/>
      <c r="H93" s="177"/>
    </row>
    <row r="94" spans="1:8" ht="11.25">
      <c r="A94" s="117" t="s">
        <v>259</v>
      </c>
      <c r="B94" s="119">
        <f>+B4</f>
        <v>2005</v>
      </c>
      <c r="C94" s="119" t="str">
        <f>+C4</f>
        <v>Ene-Jun05</v>
      </c>
      <c r="D94" s="119" t="str">
        <f>+D4</f>
        <v>Ene-Jun06</v>
      </c>
      <c r="E94" s="120"/>
      <c r="F94" s="132">
        <f>+F4</f>
        <v>2005</v>
      </c>
      <c r="G94" s="132" t="str">
        <f>+G4</f>
        <v>Ene-jun05</v>
      </c>
      <c r="H94" s="132" t="str">
        <f>+H4</f>
        <v>Ene-jun06</v>
      </c>
    </row>
    <row r="95" spans="1:8" ht="19.5" customHeight="1">
      <c r="A95" s="116" t="s">
        <v>328</v>
      </c>
      <c r="B95" s="114"/>
      <c r="C95" s="114"/>
      <c r="D95" s="114"/>
      <c r="E95" s="114"/>
      <c r="F95" s="133">
        <v>59607.67</v>
      </c>
      <c r="G95" s="133">
        <v>31745.216999999997</v>
      </c>
      <c r="H95" s="133">
        <v>36087.402</v>
      </c>
    </row>
    <row r="96" spans="1:8" ht="19.5" customHeight="1">
      <c r="A96" s="116" t="s">
        <v>329</v>
      </c>
      <c r="B96" s="121"/>
      <c r="C96" s="121"/>
      <c r="D96" s="121"/>
      <c r="E96" s="121"/>
      <c r="F96" s="121">
        <v>21586.21</v>
      </c>
      <c r="G96" s="121">
        <v>13647.761</v>
      </c>
      <c r="H96" s="121">
        <v>14442.872000000001</v>
      </c>
    </row>
    <row r="97" spans="1:8" ht="11.25">
      <c r="A97" s="124" t="s">
        <v>330</v>
      </c>
      <c r="B97" s="125"/>
      <c r="C97" s="125"/>
      <c r="D97" s="125"/>
      <c r="E97" s="125"/>
      <c r="F97" s="125">
        <v>9452.371000000001</v>
      </c>
      <c r="G97" s="125">
        <v>5240.138000000001</v>
      </c>
      <c r="H97" s="125">
        <v>4008.483</v>
      </c>
    </row>
    <row r="98" spans="1:8" ht="11.25">
      <c r="A98" s="122" t="s">
        <v>331</v>
      </c>
      <c r="B98" s="123">
        <v>1107972</v>
      </c>
      <c r="C98" s="123">
        <v>544259</v>
      </c>
      <c r="D98" s="123">
        <v>600284</v>
      </c>
      <c r="E98" s="123"/>
      <c r="F98" s="123">
        <v>2161.646</v>
      </c>
      <c r="G98" s="123">
        <v>1024.015</v>
      </c>
      <c r="H98" s="123">
        <v>1110.877</v>
      </c>
    </row>
    <row r="99" spans="1:8" ht="11.25">
      <c r="A99" s="122" t="s">
        <v>332</v>
      </c>
      <c r="B99" s="123">
        <v>322</v>
      </c>
      <c r="C99" s="123">
        <v>175</v>
      </c>
      <c r="D99" s="123">
        <v>164</v>
      </c>
      <c r="E99" s="123"/>
      <c r="F99" s="123">
        <v>5344.894</v>
      </c>
      <c r="G99" s="123">
        <v>2910.772</v>
      </c>
      <c r="H99" s="123">
        <v>1887.96</v>
      </c>
    </row>
    <row r="100" spans="1:8" ht="11.25">
      <c r="A100" s="122" t="s">
        <v>333</v>
      </c>
      <c r="B100" s="123">
        <v>706</v>
      </c>
      <c r="C100" s="123">
        <v>382</v>
      </c>
      <c r="D100" s="123">
        <v>2042</v>
      </c>
      <c r="E100" s="123"/>
      <c r="F100" s="123">
        <v>907.931</v>
      </c>
      <c r="G100" s="123">
        <v>484.085</v>
      </c>
      <c r="H100" s="123">
        <v>317.052</v>
      </c>
    </row>
    <row r="101" spans="1:8" ht="11.25">
      <c r="A101" s="122" t="s">
        <v>334</v>
      </c>
      <c r="B101" s="123">
        <v>1223</v>
      </c>
      <c r="C101" s="123">
        <v>963</v>
      </c>
      <c r="D101" s="123">
        <v>225</v>
      </c>
      <c r="E101" s="123"/>
      <c r="F101" s="123">
        <v>513.438</v>
      </c>
      <c r="G101" s="123">
        <v>433.055</v>
      </c>
      <c r="H101" s="123">
        <v>341.665</v>
      </c>
    </row>
    <row r="102" spans="1:8" ht="11.25">
      <c r="A102" s="122" t="s">
        <v>0</v>
      </c>
      <c r="B102" s="123"/>
      <c r="C102" s="123"/>
      <c r="D102" s="123"/>
      <c r="E102" s="123"/>
      <c r="F102" s="123">
        <v>524.462</v>
      </c>
      <c r="G102" s="123">
        <v>388.211</v>
      </c>
      <c r="H102" s="123">
        <v>350.929</v>
      </c>
    </row>
    <row r="103" spans="1:8" ht="11.25">
      <c r="A103" s="124" t="s">
        <v>335</v>
      </c>
      <c r="B103" s="125"/>
      <c r="C103" s="125"/>
      <c r="D103" s="125"/>
      <c r="E103" s="125"/>
      <c r="F103" s="125">
        <v>12133.839</v>
      </c>
      <c r="G103" s="125">
        <v>8407.623</v>
      </c>
      <c r="H103" s="125">
        <v>10434.389000000001</v>
      </c>
    </row>
    <row r="104" spans="1:8" ht="11.25">
      <c r="A104" s="122" t="s">
        <v>336</v>
      </c>
      <c r="B104" s="123">
        <v>7158.772</v>
      </c>
      <c r="C104" s="123">
        <v>5371.744</v>
      </c>
      <c r="D104" s="123">
        <v>5966.828</v>
      </c>
      <c r="E104" s="123"/>
      <c r="F104" s="123">
        <v>9980.825</v>
      </c>
      <c r="G104" s="123">
        <v>7508.777</v>
      </c>
      <c r="H104" s="123">
        <v>9435.707</v>
      </c>
    </row>
    <row r="105" spans="1:8" ht="11.25">
      <c r="A105" s="122" t="s">
        <v>0</v>
      </c>
      <c r="B105" s="123"/>
      <c r="C105" s="123"/>
      <c r="D105" s="123"/>
      <c r="E105" s="123"/>
      <c r="F105" s="123">
        <v>2153.014</v>
      </c>
      <c r="G105" s="123">
        <v>898.846</v>
      </c>
      <c r="H105" s="123">
        <v>998.682</v>
      </c>
    </row>
    <row r="106" spans="1:8" ht="12" customHeight="1">
      <c r="A106" s="116" t="s">
        <v>337</v>
      </c>
      <c r="B106" s="133">
        <v>4103.897</v>
      </c>
      <c r="C106" s="133">
        <v>1545.16</v>
      </c>
      <c r="D106" s="133">
        <v>3119.325</v>
      </c>
      <c r="E106" s="133"/>
      <c r="F106" s="133">
        <v>5920.802</v>
      </c>
      <c r="G106" s="133">
        <v>2552.06</v>
      </c>
      <c r="H106" s="133">
        <v>3564.4269999999997</v>
      </c>
    </row>
    <row r="107" spans="1:8" ht="22.5" customHeight="1">
      <c r="A107" s="128" t="s">
        <v>338</v>
      </c>
      <c r="B107" s="123">
        <v>1529.688</v>
      </c>
      <c r="C107" s="123">
        <v>326.992</v>
      </c>
      <c r="D107" s="123">
        <v>1051.681</v>
      </c>
      <c r="E107" s="123"/>
      <c r="F107" s="123">
        <v>1876.361</v>
      </c>
      <c r="G107" s="123">
        <v>408.597</v>
      </c>
      <c r="H107" s="123">
        <v>1409.885</v>
      </c>
    </row>
    <row r="108" spans="1:8" ht="12.75" customHeight="1">
      <c r="A108" s="128" t="s">
        <v>339</v>
      </c>
      <c r="B108" s="123">
        <v>1959.678</v>
      </c>
      <c r="C108" s="123">
        <v>957.29</v>
      </c>
      <c r="D108" s="123">
        <v>1411.676</v>
      </c>
      <c r="E108" s="123"/>
      <c r="F108" s="123">
        <v>3382.754</v>
      </c>
      <c r="G108" s="123">
        <v>1889.76</v>
      </c>
      <c r="H108" s="123">
        <v>1338.215</v>
      </c>
    </row>
    <row r="109" spans="1:8" ht="11.25">
      <c r="A109" s="122" t="s">
        <v>0</v>
      </c>
      <c r="B109" s="123">
        <v>614.531</v>
      </c>
      <c r="C109" s="123">
        <v>260.878</v>
      </c>
      <c r="D109" s="123">
        <v>655.968</v>
      </c>
      <c r="E109" s="123"/>
      <c r="F109" s="123">
        <v>661.687</v>
      </c>
      <c r="G109" s="123">
        <v>253.703</v>
      </c>
      <c r="H109" s="123">
        <v>816.327</v>
      </c>
    </row>
    <row r="110" spans="1:8" ht="15.75" customHeight="1">
      <c r="A110" s="116" t="s">
        <v>340</v>
      </c>
      <c r="B110" s="121">
        <v>6887.721</v>
      </c>
      <c r="C110" s="121">
        <v>3459.75</v>
      </c>
      <c r="D110" s="121">
        <v>5275.095</v>
      </c>
      <c r="E110" s="121"/>
      <c r="F110" s="121">
        <v>13127.266000000001</v>
      </c>
      <c r="G110" s="121">
        <v>6914.597</v>
      </c>
      <c r="H110" s="121">
        <v>9214.638</v>
      </c>
    </row>
    <row r="111" spans="1:8" ht="11.25">
      <c r="A111" s="122" t="s">
        <v>125</v>
      </c>
      <c r="B111" s="123">
        <v>6887.571</v>
      </c>
      <c r="C111" s="123">
        <v>3459.75</v>
      </c>
      <c r="D111" s="123">
        <v>5275.095</v>
      </c>
      <c r="E111" s="123"/>
      <c r="F111" s="123">
        <v>13057.092</v>
      </c>
      <c r="G111" s="123">
        <v>6914.597</v>
      </c>
      <c r="H111" s="123">
        <v>9214.638</v>
      </c>
    </row>
    <row r="112" spans="1:8" ht="11.25">
      <c r="A112" s="122" t="s">
        <v>0</v>
      </c>
      <c r="B112" s="123">
        <v>0.15</v>
      </c>
      <c r="C112" s="123">
        <v>0</v>
      </c>
      <c r="D112" s="123">
        <v>0</v>
      </c>
      <c r="E112" s="123"/>
      <c r="F112" s="123">
        <v>70.174</v>
      </c>
      <c r="G112" s="123">
        <v>0</v>
      </c>
      <c r="H112" s="123">
        <v>0</v>
      </c>
    </row>
    <row r="113" spans="1:8" ht="19.5" customHeight="1">
      <c r="A113" s="116" t="s">
        <v>341</v>
      </c>
      <c r="B113" s="121"/>
      <c r="C113" s="121"/>
      <c r="D113" s="121"/>
      <c r="E113" s="121"/>
      <c r="F113" s="121">
        <v>18973.392</v>
      </c>
      <c r="G113" s="121">
        <v>8630.799</v>
      </c>
      <c r="H113" s="121">
        <v>8865.465</v>
      </c>
    </row>
    <row r="114" spans="1:8" ht="12.75" customHeight="1">
      <c r="A114" s="128" t="s">
        <v>342</v>
      </c>
      <c r="B114" s="123">
        <v>5296.693</v>
      </c>
      <c r="C114" s="123">
        <v>2600.291</v>
      </c>
      <c r="D114" s="123">
        <v>2595.891</v>
      </c>
      <c r="E114" s="123"/>
      <c r="F114" s="123">
        <v>16176.974</v>
      </c>
      <c r="G114" s="123">
        <v>7737.761</v>
      </c>
      <c r="H114" s="123">
        <v>7619.489</v>
      </c>
    </row>
    <row r="115" spans="1:8" ht="11.25">
      <c r="A115" s="128" t="s">
        <v>0</v>
      </c>
      <c r="B115" s="123"/>
      <c r="C115" s="123"/>
      <c r="D115" s="123"/>
      <c r="E115" s="123"/>
      <c r="F115" s="123">
        <v>2796.418</v>
      </c>
      <c r="G115" s="123">
        <v>893.038</v>
      </c>
      <c r="H115" s="123">
        <v>1245.976</v>
      </c>
    </row>
    <row r="116" spans="1:8" ht="19.5" customHeight="1">
      <c r="A116" s="116" t="s">
        <v>343</v>
      </c>
      <c r="B116" s="121"/>
      <c r="C116" s="121"/>
      <c r="D116" s="121"/>
      <c r="E116" s="121"/>
      <c r="F116" s="121">
        <v>175582.649</v>
      </c>
      <c r="G116" s="121">
        <v>82398.212</v>
      </c>
      <c r="H116" s="121">
        <v>99757.28299999998</v>
      </c>
    </row>
    <row r="117" spans="1:8" ht="19.5" customHeight="1">
      <c r="A117" s="116" t="s">
        <v>153</v>
      </c>
      <c r="B117" s="121">
        <v>149123</v>
      </c>
      <c r="C117" s="121">
        <v>81780</v>
      </c>
      <c r="D117" s="121">
        <v>81513</v>
      </c>
      <c r="E117" s="121"/>
      <c r="F117" s="121">
        <v>11224.128</v>
      </c>
      <c r="G117" s="121">
        <v>6721.854</v>
      </c>
      <c r="H117" s="121">
        <v>3706.692</v>
      </c>
    </row>
    <row r="118" spans="1:8" ht="11.25">
      <c r="A118" s="122" t="s">
        <v>344</v>
      </c>
      <c r="B118" s="123">
        <v>114961</v>
      </c>
      <c r="C118" s="123">
        <v>66598</v>
      </c>
      <c r="D118" s="123">
        <v>23761</v>
      </c>
      <c r="E118" s="123"/>
      <c r="F118" s="123">
        <v>8582.596</v>
      </c>
      <c r="G118" s="123">
        <v>4985.719</v>
      </c>
      <c r="H118" s="123">
        <v>2178.582</v>
      </c>
    </row>
    <row r="119" spans="1:8" ht="11.25">
      <c r="A119" s="122" t="s">
        <v>152</v>
      </c>
      <c r="B119" s="123">
        <v>34162</v>
      </c>
      <c r="C119" s="123">
        <v>15182</v>
      </c>
      <c r="D119" s="123">
        <v>57752</v>
      </c>
      <c r="E119" s="123"/>
      <c r="F119" s="123">
        <v>2641.532</v>
      </c>
      <c r="G119" s="123">
        <v>1736.135</v>
      </c>
      <c r="H119" s="123">
        <v>1528.11</v>
      </c>
    </row>
    <row r="120" spans="1:8" ht="19.5" customHeight="1">
      <c r="A120" s="116" t="s">
        <v>140</v>
      </c>
      <c r="B120" s="121">
        <v>2825443.4220000003</v>
      </c>
      <c r="C120" s="121">
        <v>1248503.527</v>
      </c>
      <c r="D120" s="121">
        <v>1520580.792</v>
      </c>
      <c r="E120" s="121"/>
      <c r="F120" s="121">
        <v>161717.326</v>
      </c>
      <c r="G120" s="121">
        <v>74338.572</v>
      </c>
      <c r="H120" s="121">
        <v>94604.56599999999</v>
      </c>
    </row>
    <row r="121" spans="1:8" ht="11.25">
      <c r="A121" s="122" t="s">
        <v>344</v>
      </c>
      <c r="B121" s="123">
        <v>71921.56</v>
      </c>
      <c r="C121" s="123">
        <v>44002.11</v>
      </c>
      <c r="D121" s="123">
        <v>16044.24</v>
      </c>
      <c r="E121" s="123"/>
      <c r="F121" s="123">
        <v>2386.839</v>
      </c>
      <c r="G121" s="123">
        <v>1499.558</v>
      </c>
      <c r="H121" s="123">
        <v>626.518</v>
      </c>
    </row>
    <row r="122" spans="1:8" ht="11.25">
      <c r="A122" s="122" t="s">
        <v>152</v>
      </c>
      <c r="B122" s="123">
        <v>2753521.862</v>
      </c>
      <c r="C122" s="123">
        <v>1204501.417</v>
      </c>
      <c r="D122" s="123">
        <v>1504536.552</v>
      </c>
      <c r="E122" s="123"/>
      <c r="F122" s="123">
        <v>159330.487</v>
      </c>
      <c r="G122" s="123">
        <v>72839.014</v>
      </c>
      <c r="H122" s="123">
        <v>93978.048</v>
      </c>
    </row>
    <row r="123" spans="1:8" ht="19.5" customHeight="1">
      <c r="A123" s="117" t="s">
        <v>141</v>
      </c>
      <c r="B123" s="134"/>
      <c r="C123" s="134"/>
      <c r="D123" s="134"/>
      <c r="E123" s="134"/>
      <c r="F123" s="134">
        <v>2641.195</v>
      </c>
      <c r="G123" s="134">
        <v>1337.786</v>
      </c>
      <c r="H123" s="134">
        <v>1446.025</v>
      </c>
    </row>
    <row r="124" spans="1:8" ht="22.5" customHeight="1">
      <c r="A124" s="148" t="s">
        <v>345</v>
      </c>
      <c r="B124" s="148"/>
      <c r="C124" s="148"/>
      <c r="D124" s="148"/>
      <c r="E124" s="148"/>
      <c r="F124" s="148"/>
      <c r="G124" s="148"/>
      <c r="H124" s="148"/>
    </row>
    <row r="125" spans="1:8" ht="11.25">
      <c r="A125" s="122" t="s">
        <v>346</v>
      </c>
      <c r="B125" s="128"/>
      <c r="C125" s="128"/>
      <c r="D125" s="128"/>
      <c r="E125" s="128"/>
      <c r="F125" s="128"/>
      <c r="G125" s="128"/>
      <c r="H125" s="128"/>
    </row>
    <row r="126" spans="1:8" ht="19.5" customHeight="1">
      <c r="A126" s="146" t="s">
        <v>347</v>
      </c>
      <c r="B126" s="146"/>
      <c r="C126" s="146"/>
      <c r="D126" s="146"/>
      <c r="E126" s="146"/>
      <c r="F126" s="146"/>
      <c r="G126" s="146"/>
      <c r="H126" s="146"/>
    </row>
    <row r="127" spans="1:8" ht="19.5" customHeight="1">
      <c r="A127" s="147" t="s">
        <v>348</v>
      </c>
      <c r="B127" s="147"/>
      <c r="C127" s="147"/>
      <c r="D127" s="147"/>
      <c r="E127" s="147"/>
      <c r="F127" s="147"/>
      <c r="G127" s="147"/>
      <c r="H127" s="147"/>
    </row>
    <row r="128" spans="1:8" ht="11.25">
      <c r="A128" s="116" t="s">
        <v>256</v>
      </c>
      <c r="B128" s="145" t="s">
        <v>257</v>
      </c>
      <c r="C128" s="145"/>
      <c r="D128" s="145"/>
      <c r="E128" s="114"/>
      <c r="F128" s="145" t="s">
        <v>258</v>
      </c>
      <c r="G128" s="145"/>
      <c r="H128" s="145"/>
    </row>
    <row r="129" spans="1:8" ht="11.25">
      <c r="A129" s="117" t="s">
        <v>259</v>
      </c>
      <c r="B129" s="119">
        <f>+B4</f>
        <v>2005</v>
      </c>
      <c r="C129" s="119" t="str">
        <f>+C4</f>
        <v>Ene-Jun05</v>
      </c>
      <c r="D129" s="119" t="str">
        <f>+D4</f>
        <v>Ene-Jun06</v>
      </c>
      <c r="E129" s="120"/>
      <c r="F129" s="119">
        <f>+F4</f>
        <v>2005</v>
      </c>
      <c r="G129" s="119" t="str">
        <f>+G4</f>
        <v>Ene-jun05</v>
      </c>
      <c r="H129" s="119" t="str">
        <f>+H4</f>
        <v>Ene-jun06</v>
      </c>
    </row>
    <row r="130" spans="1:11" ht="11.25">
      <c r="A130" s="116" t="s">
        <v>349</v>
      </c>
      <c r="B130" s="121"/>
      <c r="C130" s="121"/>
      <c r="D130" s="121"/>
      <c r="E130" s="121"/>
      <c r="F130" s="121">
        <v>1753338.236</v>
      </c>
      <c r="G130" s="121">
        <v>801546.089</v>
      </c>
      <c r="H130" s="121">
        <v>889327.127</v>
      </c>
      <c r="I130" s="75"/>
      <c r="J130" s="75"/>
      <c r="K130" s="75"/>
    </row>
    <row r="131" spans="1:9" ht="11.25">
      <c r="A131" s="116" t="s">
        <v>261</v>
      </c>
      <c r="B131" s="121">
        <v>133289.72</v>
      </c>
      <c r="C131" s="121">
        <v>57025.349</v>
      </c>
      <c r="D131" s="121">
        <v>59881.242999999995</v>
      </c>
      <c r="E131" s="121"/>
      <c r="F131" s="121">
        <v>37917.00600000001</v>
      </c>
      <c r="G131" s="121">
        <v>16295.632000000001</v>
      </c>
      <c r="H131" s="121">
        <v>17546.443999999996</v>
      </c>
      <c r="I131" s="75"/>
    </row>
    <row r="132" spans="1:8" ht="21" customHeight="1">
      <c r="A132" s="135" t="s">
        <v>350</v>
      </c>
      <c r="B132" s="125">
        <v>133269.992</v>
      </c>
      <c r="C132" s="125">
        <v>57012.752</v>
      </c>
      <c r="D132" s="125">
        <v>59802.903999999995</v>
      </c>
      <c r="E132" s="125"/>
      <c r="F132" s="125">
        <v>37893.821</v>
      </c>
      <c r="G132" s="125">
        <v>16281.1</v>
      </c>
      <c r="H132" s="125">
        <v>17500.792999999998</v>
      </c>
    </row>
    <row r="133" spans="1:8" ht="11.25">
      <c r="A133" s="122" t="s">
        <v>351</v>
      </c>
      <c r="B133" s="123">
        <v>49747.115</v>
      </c>
      <c r="C133" s="123">
        <v>19170.863</v>
      </c>
      <c r="D133" s="123">
        <v>23624.676</v>
      </c>
      <c r="E133" s="123"/>
      <c r="F133" s="123">
        <v>12795.304</v>
      </c>
      <c r="G133" s="123">
        <v>4945.348</v>
      </c>
      <c r="H133" s="123">
        <v>6396.286</v>
      </c>
    </row>
    <row r="134" spans="1:8" ht="12.75" customHeight="1">
      <c r="A134" s="128" t="s">
        <v>352</v>
      </c>
      <c r="B134" s="123">
        <v>28450.343</v>
      </c>
      <c r="C134" s="123">
        <v>13950.61</v>
      </c>
      <c r="D134" s="123">
        <v>14709.944</v>
      </c>
      <c r="E134" s="123"/>
      <c r="F134" s="123">
        <v>8042.396</v>
      </c>
      <c r="G134" s="123">
        <v>3919.939</v>
      </c>
      <c r="H134" s="123">
        <v>4430.536</v>
      </c>
    </row>
    <row r="135" spans="1:8" ht="11.25">
      <c r="A135" s="122" t="s">
        <v>353</v>
      </c>
      <c r="B135" s="123">
        <v>48236.229</v>
      </c>
      <c r="C135" s="123">
        <v>21585.073</v>
      </c>
      <c r="D135" s="123">
        <v>15855.64</v>
      </c>
      <c r="E135" s="123"/>
      <c r="F135" s="123">
        <v>14959.84</v>
      </c>
      <c r="G135" s="123">
        <v>6672.005</v>
      </c>
      <c r="H135" s="123">
        <v>4997.818</v>
      </c>
    </row>
    <row r="136" spans="1:8" ht="11.25">
      <c r="A136" s="122" t="s">
        <v>0</v>
      </c>
      <c r="B136" s="123">
        <v>6836.305</v>
      </c>
      <c r="C136" s="123">
        <v>2306.206</v>
      </c>
      <c r="D136" s="123">
        <v>5612.644</v>
      </c>
      <c r="E136" s="123"/>
      <c r="F136" s="123">
        <v>2096.281</v>
      </c>
      <c r="G136" s="123">
        <v>743.808</v>
      </c>
      <c r="H136" s="123">
        <v>1676.153</v>
      </c>
    </row>
    <row r="137" spans="1:8" ht="11.25">
      <c r="A137" s="124" t="s">
        <v>354</v>
      </c>
      <c r="B137" s="125">
        <v>6.048</v>
      </c>
      <c r="C137" s="125">
        <v>4.997</v>
      </c>
      <c r="D137" s="125">
        <v>71.68900000000001</v>
      </c>
      <c r="E137" s="125"/>
      <c r="F137" s="125">
        <v>6.51</v>
      </c>
      <c r="G137" s="125">
        <v>5.335999999999999</v>
      </c>
      <c r="H137" s="125">
        <v>36.909</v>
      </c>
    </row>
    <row r="138" spans="1:8" ht="12.75" customHeight="1">
      <c r="A138" s="128" t="s">
        <v>355</v>
      </c>
      <c r="B138" s="123">
        <v>5.943</v>
      </c>
      <c r="C138" s="123">
        <v>4.937</v>
      </c>
      <c r="D138" s="123">
        <v>71.653</v>
      </c>
      <c r="E138" s="123"/>
      <c r="F138" s="123">
        <v>6.436</v>
      </c>
      <c r="G138" s="123">
        <v>5.292</v>
      </c>
      <c r="H138" s="123">
        <v>36.888</v>
      </c>
    </row>
    <row r="139" spans="1:8" ht="11.25">
      <c r="A139" s="122" t="s">
        <v>0</v>
      </c>
      <c r="B139" s="123">
        <v>0.105</v>
      </c>
      <c r="C139" s="123">
        <v>0.06</v>
      </c>
      <c r="D139" s="123">
        <v>0.036</v>
      </c>
      <c r="E139" s="123"/>
      <c r="F139" s="123">
        <v>0.074</v>
      </c>
      <c r="G139" s="123">
        <v>0.044</v>
      </c>
      <c r="H139" s="123">
        <v>0.021</v>
      </c>
    </row>
    <row r="140" spans="1:8" ht="11.25">
      <c r="A140" s="124" t="s">
        <v>356</v>
      </c>
      <c r="B140" s="125">
        <v>13.68</v>
      </c>
      <c r="C140" s="125">
        <v>7.6</v>
      </c>
      <c r="D140" s="125">
        <v>6.65</v>
      </c>
      <c r="E140" s="125"/>
      <c r="F140" s="125">
        <v>16.675</v>
      </c>
      <c r="G140" s="125">
        <v>9.196</v>
      </c>
      <c r="H140" s="125">
        <v>8.742</v>
      </c>
    </row>
    <row r="141" spans="1:8" ht="12.75" customHeight="1">
      <c r="A141" s="128" t="s">
        <v>357</v>
      </c>
      <c r="B141" s="123">
        <v>13.68</v>
      </c>
      <c r="C141" s="123">
        <v>7.6</v>
      </c>
      <c r="D141" s="123">
        <v>6.65</v>
      </c>
      <c r="E141" s="123"/>
      <c r="F141" s="123">
        <v>16.675</v>
      </c>
      <c r="G141" s="123">
        <v>9.196</v>
      </c>
      <c r="H141" s="123">
        <v>8.742</v>
      </c>
    </row>
    <row r="142" spans="1:8" ht="11.25">
      <c r="A142" s="116" t="s">
        <v>358</v>
      </c>
      <c r="B142" s="121">
        <v>123314.36099999999</v>
      </c>
      <c r="C142" s="121">
        <v>50510.01</v>
      </c>
      <c r="D142" s="121">
        <v>58493.081</v>
      </c>
      <c r="E142" s="121"/>
      <c r="F142" s="121">
        <v>125782.814</v>
      </c>
      <c r="G142" s="121">
        <v>52107.72800000001</v>
      </c>
      <c r="H142" s="121">
        <v>63213.258</v>
      </c>
    </row>
    <row r="143" spans="1:8" ht="11.25">
      <c r="A143" s="124" t="s">
        <v>359</v>
      </c>
      <c r="B143" s="125">
        <v>20416.465</v>
      </c>
      <c r="C143" s="125">
        <v>9382.19</v>
      </c>
      <c r="D143" s="125">
        <v>11551.652</v>
      </c>
      <c r="E143" s="125"/>
      <c r="F143" s="125">
        <v>29950.243000000002</v>
      </c>
      <c r="G143" s="125">
        <v>11892.166000000001</v>
      </c>
      <c r="H143" s="125">
        <v>16561.015</v>
      </c>
    </row>
    <row r="144" spans="1:8" ht="11.25">
      <c r="A144" s="122" t="s">
        <v>360</v>
      </c>
      <c r="B144" s="123">
        <v>2509.127</v>
      </c>
      <c r="C144" s="123">
        <v>1332.386</v>
      </c>
      <c r="D144" s="123">
        <v>1795.928</v>
      </c>
      <c r="E144" s="123"/>
      <c r="F144" s="123">
        <v>2018.56</v>
      </c>
      <c r="G144" s="123">
        <v>1049.637</v>
      </c>
      <c r="H144" s="123">
        <v>1543.825</v>
      </c>
    </row>
    <row r="145" spans="1:8" ht="11.25">
      <c r="A145" s="122" t="s">
        <v>361</v>
      </c>
      <c r="B145" s="123">
        <v>2533.861</v>
      </c>
      <c r="C145" s="123">
        <v>1262.977</v>
      </c>
      <c r="D145" s="123">
        <v>1920.517</v>
      </c>
      <c r="E145" s="123"/>
      <c r="F145" s="123">
        <v>2106.176</v>
      </c>
      <c r="G145" s="123">
        <v>1055.485</v>
      </c>
      <c r="H145" s="123">
        <v>1710.386</v>
      </c>
    </row>
    <row r="146" spans="1:8" ht="11.25">
      <c r="A146" s="122" t="s">
        <v>362</v>
      </c>
      <c r="B146" s="123">
        <v>176.462</v>
      </c>
      <c r="C146" s="123">
        <v>61.106</v>
      </c>
      <c r="D146" s="123">
        <v>63.234</v>
      </c>
      <c r="E146" s="123"/>
      <c r="F146" s="123">
        <v>161.466</v>
      </c>
      <c r="G146" s="123">
        <v>49.173</v>
      </c>
      <c r="H146" s="123">
        <v>58.094</v>
      </c>
    </row>
    <row r="147" spans="1:8" ht="11.25">
      <c r="A147" s="122" t="s">
        <v>363</v>
      </c>
      <c r="B147" s="123">
        <v>895.816</v>
      </c>
      <c r="C147" s="123">
        <v>675.652</v>
      </c>
      <c r="D147" s="123">
        <v>401.719</v>
      </c>
      <c r="E147" s="123"/>
      <c r="F147" s="123">
        <v>653.995</v>
      </c>
      <c r="G147" s="123">
        <v>480.218</v>
      </c>
      <c r="H147" s="123">
        <v>357.95</v>
      </c>
    </row>
    <row r="148" spans="1:8" ht="11.25">
      <c r="A148" s="122" t="s">
        <v>364</v>
      </c>
      <c r="B148" s="123">
        <v>5183.626</v>
      </c>
      <c r="C148" s="123">
        <v>2132.549</v>
      </c>
      <c r="D148" s="123">
        <v>2270.869</v>
      </c>
      <c r="E148" s="123"/>
      <c r="F148" s="123">
        <v>11553.623</v>
      </c>
      <c r="G148" s="123">
        <v>4334.465</v>
      </c>
      <c r="H148" s="123">
        <v>5143.849</v>
      </c>
    </row>
    <row r="149" spans="1:8" ht="11.25">
      <c r="A149" s="122" t="s">
        <v>284</v>
      </c>
      <c r="B149" s="123">
        <v>9117.573</v>
      </c>
      <c r="C149" s="123">
        <v>3917.52</v>
      </c>
      <c r="D149" s="123">
        <v>5099.385</v>
      </c>
      <c r="E149" s="123"/>
      <c r="F149" s="123">
        <v>13456.423</v>
      </c>
      <c r="G149" s="123">
        <v>4923.188</v>
      </c>
      <c r="H149" s="123">
        <v>7746.911</v>
      </c>
    </row>
    <row r="150" spans="1:8" ht="11.25">
      <c r="A150" s="124" t="s">
        <v>1</v>
      </c>
      <c r="B150" s="125">
        <v>8130.33</v>
      </c>
      <c r="C150" s="125">
        <v>3961.51</v>
      </c>
      <c r="D150" s="125">
        <v>5043.56</v>
      </c>
      <c r="E150" s="125"/>
      <c r="F150" s="125">
        <v>30307.279</v>
      </c>
      <c r="G150" s="125">
        <v>15368.389000000001</v>
      </c>
      <c r="H150" s="125">
        <v>15466.537000000002</v>
      </c>
    </row>
    <row r="151" spans="1:8" ht="11.25">
      <c r="A151" s="122" t="s">
        <v>365</v>
      </c>
      <c r="B151" s="123">
        <v>3445.036</v>
      </c>
      <c r="C151" s="123">
        <v>2160.804</v>
      </c>
      <c r="D151" s="123">
        <v>761.814</v>
      </c>
      <c r="E151" s="123"/>
      <c r="F151" s="123">
        <v>11812.599</v>
      </c>
      <c r="G151" s="123">
        <v>7255.745</v>
      </c>
      <c r="H151" s="123">
        <v>1888.597</v>
      </c>
    </row>
    <row r="152" spans="1:8" ht="11.25">
      <c r="A152" s="122" t="s">
        <v>366</v>
      </c>
      <c r="B152" s="123">
        <v>119.748</v>
      </c>
      <c r="C152" s="123">
        <v>1.322</v>
      </c>
      <c r="D152" s="123">
        <v>7.511</v>
      </c>
      <c r="E152" s="123"/>
      <c r="F152" s="123">
        <v>644.446</v>
      </c>
      <c r="G152" s="123">
        <v>5.939</v>
      </c>
      <c r="H152" s="123">
        <v>27.031</v>
      </c>
    </row>
    <row r="153" spans="1:8" ht="11.25">
      <c r="A153" s="122" t="s">
        <v>367</v>
      </c>
      <c r="B153" s="123">
        <v>165.148</v>
      </c>
      <c r="C153" s="123">
        <v>87.06</v>
      </c>
      <c r="D153" s="123">
        <v>51.556</v>
      </c>
      <c r="E153" s="123"/>
      <c r="F153" s="123">
        <v>326.873</v>
      </c>
      <c r="G153" s="123">
        <v>168.075</v>
      </c>
      <c r="H153" s="123">
        <v>117.588</v>
      </c>
    </row>
    <row r="154" spans="1:8" ht="11.25">
      <c r="A154" s="122" t="s">
        <v>368</v>
      </c>
      <c r="B154" s="123">
        <v>2934.927</v>
      </c>
      <c r="C154" s="123">
        <v>852.805</v>
      </c>
      <c r="D154" s="123">
        <v>3380.01</v>
      </c>
      <c r="E154" s="123"/>
      <c r="F154" s="123">
        <v>11251.051</v>
      </c>
      <c r="G154" s="123">
        <v>4460.316</v>
      </c>
      <c r="H154" s="123">
        <v>9787.647</v>
      </c>
    </row>
    <row r="155" spans="1:8" ht="11.25">
      <c r="A155" s="122" t="s">
        <v>369</v>
      </c>
      <c r="B155" s="123">
        <v>191.931</v>
      </c>
      <c r="C155" s="123">
        <v>89.958</v>
      </c>
      <c r="D155" s="123">
        <v>84.755</v>
      </c>
      <c r="E155" s="123"/>
      <c r="F155" s="123">
        <v>655.472</v>
      </c>
      <c r="G155" s="123">
        <v>323.681</v>
      </c>
      <c r="H155" s="123">
        <v>432.986</v>
      </c>
    </row>
    <row r="156" spans="1:8" ht="11.25">
      <c r="A156" s="122" t="s">
        <v>370</v>
      </c>
      <c r="B156" s="123">
        <v>290.746</v>
      </c>
      <c r="C156" s="123">
        <v>145.827</v>
      </c>
      <c r="D156" s="123">
        <v>254.368</v>
      </c>
      <c r="E156" s="123"/>
      <c r="F156" s="123">
        <v>1528.699</v>
      </c>
      <c r="G156" s="123">
        <v>723.517</v>
      </c>
      <c r="H156" s="123">
        <v>1376.102</v>
      </c>
    </row>
    <row r="157" spans="1:8" ht="11.25">
      <c r="A157" s="122" t="s">
        <v>0</v>
      </c>
      <c r="B157" s="123">
        <v>982.794</v>
      </c>
      <c r="C157" s="123">
        <v>623.734</v>
      </c>
      <c r="D157" s="123">
        <v>503.546</v>
      </c>
      <c r="E157" s="123"/>
      <c r="F157" s="123">
        <v>4088.139</v>
      </c>
      <c r="G157" s="123">
        <v>2431.116</v>
      </c>
      <c r="H157" s="123">
        <v>1836.586</v>
      </c>
    </row>
    <row r="158" spans="1:8" ht="11.25">
      <c r="A158" s="124" t="s">
        <v>371</v>
      </c>
      <c r="B158" s="125">
        <v>87795.885</v>
      </c>
      <c r="C158" s="125">
        <v>34790.406</v>
      </c>
      <c r="D158" s="125">
        <v>36974.477</v>
      </c>
      <c r="E158" s="125"/>
      <c r="F158" s="125">
        <v>57393.984000000004</v>
      </c>
      <c r="G158" s="125">
        <v>22458.348</v>
      </c>
      <c r="H158" s="125">
        <v>25086.391</v>
      </c>
    </row>
    <row r="159" spans="1:8" ht="11.25">
      <c r="A159" s="122" t="s">
        <v>372</v>
      </c>
      <c r="B159" s="123">
        <v>84736.768</v>
      </c>
      <c r="C159" s="123">
        <v>33446.794</v>
      </c>
      <c r="D159" s="123">
        <v>35361.454</v>
      </c>
      <c r="E159" s="123"/>
      <c r="F159" s="123">
        <v>54805.696</v>
      </c>
      <c r="G159" s="123">
        <v>21325.659</v>
      </c>
      <c r="H159" s="123">
        <v>23660.92</v>
      </c>
    </row>
    <row r="160" spans="1:8" ht="11.25">
      <c r="A160" s="122" t="s">
        <v>373</v>
      </c>
      <c r="B160" s="123">
        <v>3057.289</v>
      </c>
      <c r="C160" s="123">
        <v>1343.152</v>
      </c>
      <c r="D160" s="123">
        <v>1613.023</v>
      </c>
      <c r="E160" s="123"/>
      <c r="F160" s="123">
        <v>2587.471</v>
      </c>
      <c r="G160" s="123">
        <v>1132.202</v>
      </c>
      <c r="H160" s="123">
        <v>1425.471</v>
      </c>
    </row>
    <row r="161" spans="1:8" ht="11.25">
      <c r="A161" s="122" t="s">
        <v>374</v>
      </c>
      <c r="B161" s="123">
        <v>1.828</v>
      </c>
      <c r="C161" s="123">
        <v>0.46</v>
      </c>
      <c r="D161" s="123">
        <v>0</v>
      </c>
      <c r="E161" s="123"/>
      <c r="F161" s="123">
        <v>0.817</v>
      </c>
      <c r="G161" s="123">
        <v>0.487</v>
      </c>
      <c r="H161" s="123">
        <v>0</v>
      </c>
    </row>
    <row r="162" spans="1:8" ht="11.25">
      <c r="A162" s="124" t="s">
        <v>375</v>
      </c>
      <c r="B162" s="125">
        <v>5788.343000000001</v>
      </c>
      <c r="C162" s="125">
        <v>1764.627</v>
      </c>
      <c r="D162" s="125">
        <v>4158.939</v>
      </c>
      <c r="E162" s="125"/>
      <c r="F162" s="125">
        <v>6725.549</v>
      </c>
      <c r="G162" s="125">
        <v>1642.578</v>
      </c>
      <c r="H162" s="125">
        <v>5155.645</v>
      </c>
    </row>
    <row r="163" spans="1:8" ht="11.25">
      <c r="A163" s="122" t="s">
        <v>376</v>
      </c>
      <c r="B163" s="123">
        <v>90.166</v>
      </c>
      <c r="C163" s="123">
        <v>85.452</v>
      </c>
      <c r="D163" s="123">
        <v>4.788</v>
      </c>
      <c r="E163" s="123"/>
      <c r="F163" s="123">
        <v>60.111</v>
      </c>
      <c r="G163" s="123">
        <v>56.125</v>
      </c>
      <c r="H163" s="123">
        <v>3.622</v>
      </c>
    </row>
    <row r="164" spans="1:8" ht="11.25" customHeight="1">
      <c r="A164" s="122" t="s">
        <v>377</v>
      </c>
      <c r="B164" s="123">
        <v>36.437</v>
      </c>
      <c r="C164" s="123">
        <v>36.12</v>
      </c>
      <c r="D164" s="123">
        <v>0.05</v>
      </c>
      <c r="E164" s="123"/>
      <c r="F164" s="123">
        <v>31.419</v>
      </c>
      <c r="G164" s="123">
        <v>30.4</v>
      </c>
      <c r="H164" s="123">
        <v>0.114</v>
      </c>
    </row>
    <row r="165" spans="1:8" ht="11.25" customHeight="1">
      <c r="A165" s="128" t="s">
        <v>378</v>
      </c>
      <c r="B165" s="123">
        <v>219.911</v>
      </c>
      <c r="C165" s="123">
        <v>139.234</v>
      </c>
      <c r="D165" s="123">
        <v>64.937</v>
      </c>
      <c r="E165" s="123"/>
      <c r="F165" s="123">
        <v>674.811</v>
      </c>
      <c r="G165" s="123">
        <v>418.097</v>
      </c>
      <c r="H165" s="123">
        <v>172.421</v>
      </c>
    </row>
    <row r="166" spans="1:8" ht="11.25" customHeight="1">
      <c r="A166" s="128" t="s">
        <v>379</v>
      </c>
      <c r="B166" s="123">
        <v>271.992</v>
      </c>
      <c r="C166" s="123">
        <v>166.778</v>
      </c>
      <c r="D166" s="123">
        <v>336.059</v>
      </c>
      <c r="E166" s="123"/>
      <c r="F166" s="123">
        <v>203.451</v>
      </c>
      <c r="G166" s="123">
        <v>122.674</v>
      </c>
      <c r="H166" s="123">
        <v>242.134</v>
      </c>
    </row>
    <row r="167" spans="1:8" ht="11.25">
      <c r="A167" s="122" t="s">
        <v>380</v>
      </c>
      <c r="B167" s="123">
        <v>3170.483</v>
      </c>
      <c r="C167" s="123">
        <v>1195.349</v>
      </c>
      <c r="D167" s="123">
        <v>1812.741</v>
      </c>
      <c r="E167" s="123"/>
      <c r="F167" s="123">
        <v>2074.907</v>
      </c>
      <c r="G167" s="123">
        <v>742.284</v>
      </c>
      <c r="H167" s="123">
        <v>1246.113</v>
      </c>
    </row>
    <row r="168" spans="1:8" ht="11.25">
      <c r="A168" s="122" t="s">
        <v>284</v>
      </c>
      <c r="B168" s="123">
        <v>1999.354</v>
      </c>
      <c r="C168" s="123">
        <v>141.694</v>
      </c>
      <c r="D168" s="123">
        <v>1940.364</v>
      </c>
      <c r="E168" s="123"/>
      <c r="F168" s="123">
        <v>3680.85</v>
      </c>
      <c r="G168" s="123">
        <v>272.998</v>
      </c>
      <c r="H168" s="123">
        <v>3491.241</v>
      </c>
    </row>
    <row r="169" spans="1:8" ht="12.75" customHeight="1">
      <c r="A169" s="135" t="s">
        <v>381</v>
      </c>
      <c r="B169" s="125">
        <v>1183.338</v>
      </c>
      <c r="C169" s="125">
        <v>611.277</v>
      </c>
      <c r="D169" s="125">
        <v>764.453</v>
      </c>
      <c r="E169" s="125"/>
      <c r="F169" s="125">
        <v>1405.759</v>
      </c>
      <c r="G169" s="125">
        <v>746.247</v>
      </c>
      <c r="H169" s="125">
        <v>943.67</v>
      </c>
    </row>
    <row r="170" spans="1:8" ht="12.75" customHeight="1">
      <c r="A170" s="116" t="s">
        <v>382</v>
      </c>
      <c r="B170" s="133">
        <v>0.033</v>
      </c>
      <c r="C170" s="133">
        <v>0</v>
      </c>
      <c r="D170" s="133">
        <v>0.072</v>
      </c>
      <c r="E170" s="133"/>
      <c r="F170" s="133">
        <v>0.078</v>
      </c>
      <c r="G170" s="133">
        <v>0</v>
      </c>
      <c r="H170" s="133">
        <v>0.359</v>
      </c>
    </row>
    <row r="171" spans="1:8" ht="23.25" customHeight="1">
      <c r="A171" s="135" t="s">
        <v>383</v>
      </c>
      <c r="B171" s="136">
        <v>33</v>
      </c>
      <c r="C171" s="136">
        <v>0</v>
      </c>
      <c r="D171" s="136">
        <v>72</v>
      </c>
      <c r="E171" s="136"/>
      <c r="F171" s="136">
        <v>0.078</v>
      </c>
      <c r="G171" s="136">
        <v>0</v>
      </c>
      <c r="H171" s="136">
        <v>0.359</v>
      </c>
    </row>
    <row r="172" spans="1:8" ht="12.75" customHeight="1">
      <c r="A172" s="116" t="s">
        <v>269</v>
      </c>
      <c r="B172" s="133">
        <v>4960.623</v>
      </c>
      <c r="C172" s="133">
        <v>2345.834</v>
      </c>
      <c r="D172" s="133">
        <v>2678.035</v>
      </c>
      <c r="E172" s="133"/>
      <c r="F172" s="133">
        <v>7009.873</v>
      </c>
      <c r="G172" s="133">
        <v>3269.6510000000003</v>
      </c>
      <c r="H172" s="133">
        <v>4613.671</v>
      </c>
    </row>
    <row r="173" spans="1:8" ht="12.75" customHeight="1">
      <c r="A173" s="124" t="s">
        <v>384</v>
      </c>
      <c r="B173" s="136">
        <v>1372.598</v>
      </c>
      <c r="C173" s="136">
        <v>700.238</v>
      </c>
      <c r="D173" s="136">
        <v>776.251</v>
      </c>
      <c r="E173" s="136"/>
      <c r="F173" s="136">
        <v>2819.27</v>
      </c>
      <c r="G173" s="136">
        <v>1389.803</v>
      </c>
      <c r="H173" s="136">
        <v>2113.387</v>
      </c>
    </row>
    <row r="174" spans="1:8" ht="12.75" customHeight="1">
      <c r="A174" s="135" t="s">
        <v>385</v>
      </c>
      <c r="B174" s="136">
        <v>3588.025</v>
      </c>
      <c r="C174" s="136">
        <v>1645.596</v>
      </c>
      <c r="D174" s="136">
        <v>1901.784</v>
      </c>
      <c r="E174" s="136"/>
      <c r="F174" s="136">
        <v>4190.603</v>
      </c>
      <c r="G174" s="136">
        <v>1879.8480000000002</v>
      </c>
      <c r="H174" s="136">
        <v>2500.284</v>
      </c>
    </row>
    <row r="175" spans="1:8" ht="12.75" customHeight="1">
      <c r="A175" s="122" t="s">
        <v>386</v>
      </c>
      <c r="B175" s="137">
        <v>3455.591</v>
      </c>
      <c r="C175" s="137">
        <v>1624.187</v>
      </c>
      <c r="D175" s="137">
        <v>1572.912</v>
      </c>
      <c r="E175" s="137"/>
      <c r="F175" s="137">
        <v>3875.778</v>
      </c>
      <c r="G175" s="137">
        <v>1816.535</v>
      </c>
      <c r="H175" s="137">
        <v>1880.255</v>
      </c>
    </row>
    <row r="176" spans="1:8" ht="12.75" customHeight="1">
      <c r="A176" s="122" t="s">
        <v>387</v>
      </c>
      <c r="B176" s="137">
        <v>132.434</v>
      </c>
      <c r="C176" s="137">
        <v>21.409</v>
      </c>
      <c r="D176" s="137">
        <v>328.872</v>
      </c>
      <c r="E176" s="137"/>
      <c r="F176" s="137">
        <v>314.825</v>
      </c>
      <c r="G176" s="137">
        <v>63.313</v>
      </c>
      <c r="H176" s="137">
        <v>620.029</v>
      </c>
    </row>
    <row r="177" spans="1:8" ht="12.75" customHeight="1">
      <c r="A177" s="129"/>
      <c r="B177" s="138"/>
      <c r="C177" s="138"/>
      <c r="D177" s="138"/>
      <c r="E177" s="138"/>
      <c r="F177" s="138"/>
      <c r="G177" s="138"/>
      <c r="H177" s="138"/>
    </row>
    <row r="178" spans="1:8" ht="24.75" customHeight="1">
      <c r="A178" s="148" t="s">
        <v>324</v>
      </c>
      <c r="B178" s="148"/>
      <c r="C178" s="148"/>
      <c r="D178" s="148"/>
      <c r="E178" s="148"/>
      <c r="F178" s="148"/>
      <c r="G178" s="148"/>
      <c r="H178" s="148"/>
    </row>
    <row r="179" spans="1:8" ht="12.75" customHeight="1">
      <c r="A179" s="135"/>
      <c r="B179" s="125"/>
      <c r="C179" s="125"/>
      <c r="D179" s="125"/>
      <c r="E179" s="125"/>
      <c r="F179" s="125"/>
      <c r="G179" s="125"/>
      <c r="H179" s="125"/>
    </row>
    <row r="180" spans="1:8" ht="12.75" customHeight="1">
      <c r="A180" s="135"/>
      <c r="B180" s="125"/>
      <c r="C180" s="125"/>
      <c r="D180" s="125"/>
      <c r="E180" s="125"/>
      <c r="F180" s="125"/>
      <c r="G180" s="125"/>
      <c r="H180" s="125"/>
    </row>
    <row r="182" spans="1:8" ht="19.5" customHeight="1">
      <c r="A182" s="146" t="s">
        <v>388</v>
      </c>
      <c r="B182" s="146"/>
      <c r="C182" s="146"/>
      <c r="D182" s="146"/>
      <c r="E182" s="146"/>
      <c r="F182" s="146"/>
      <c r="G182" s="146"/>
      <c r="H182" s="146"/>
    </row>
    <row r="183" spans="1:8" ht="19.5" customHeight="1">
      <c r="A183" s="147" t="s">
        <v>348</v>
      </c>
      <c r="B183" s="147"/>
      <c r="C183" s="147"/>
      <c r="D183" s="147"/>
      <c r="E183" s="147"/>
      <c r="F183" s="147"/>
      <c r="G183" s="147"/>
      <c r="H183" s="147"/>
    </row>
    <row r="184" spans="1:8" ht="11.25">
      <c r="A184" s="116" t="s">
        <v>256</v>
      </c>
      <c r="B184" s="145" t="s">
        <v>257</v>
      </c>
      <c r="C184" s="145"/>
      <c r="D184" s="145"/>
      <c r="E184" s="114"/>
      <c r="F184" s="145" t="s">
        <v>258</v>
      </c>
      <c r="G184" s="145"/>
      <c r="H184" s="145"/>
    </row>
    <row r="185" spans="1:8" ht="11.25">
      <c r="A185" s="117" t="s">
        <v>259</v>
      </c>
      <c r="B185" s="119">
        <f>+B4</f>
        <v>2005</v>
      </c>
      <c r="C185" s="119" t="str">
        <f>+C4</f>
        <v>Ene-Jun05</v>
      </c>
      <c r="D185" s="119" t="str">
        <f>+D4</f>
        <v>Ene-Jun06</v>
      </c>
      <c r="E185" s="120"/>
      <c r="F185" s="119">
        <f>+F4</f>
        <v>2005</v>
      </c>
      <c r="G185" s="119" t="str">
        <f>+G4</f>
        <v>Ene-jun05</v>
      </c>
      <c r="H185" s="119" t="str">
        <f>+H4</f>
        <v>Ene-jun06</v>
      </c>
    </row>
    <row r="186" spans="1:8" ht="11.25">
      <c r="A186" s="116" t="s">
        <v>275</v>
      </c>
      <c r="B186" s="121">
        <v>425457.53300000005</v>
      </c>
      <c r="C186" s="121">
        <v>192558.722</v>
      </c>
      <c r="D186" s="121">
        <v>219372.36399999997</v>
      </c>
      <c r="E186" s="121"/>
      <c r="F186" s="121">
        <v>546620.743</v>
      </c>
      <c r="G186" s="121">
        <v>251476.59</v>
      </c>
      <c r="H186" s="121">
        <v>301924.418</v>
      </c>
    </row>
    <row r="187" spans="1:8" ht="11.25">
      <c r="A187" s="124" t="s">
        <v>359</v>
      </c>
      <c r="B187" s="125">
        <v>79900.75600000001</v>
      </c>
      <c r="C187" s="125">
        <v>60208.424</v>
      </c>
      <c r="D187" s="125">
        <v>65023.026</v>
      </c>
      <c r="E187" s="125"/>
      <c r="F187" s="125">
        <v>116465.294</v>
      </c>
      <c r="G187" s="125">
        <v>87507.258</v>
      </c>
      <c r="H187" s="125">
        <v>104627.516</v>
      </c>
    </row>
    <row r="188" spans="1:8" ht="11.25">
      <c r="A188" s="122" t="s">
        <v>389</v>
      </c>
      <c r="B188" s="123">
        <v>40573.133</v>
      </c>
      <c r="C188" s="123">
        <v>31367.299</v>
      </c>
      <c r="D188" s="123">
        <v>28637.746</v>
      </c>
      <c r="E188" s="123"/>
      <c r="F188" s="123">
        <v>67608.525</v>
      </c>
      <c r="G188" s="123">
        <v>51958.229</v>
      </c>
      <c r="H188" s="123">
        <v>50885.156</v>
      </c>
    </row>
    <row r="189" spans="1:8" ht="11.25">
      <c r="A189" s="122" t="s">
        <v>390</v>
      </c>
      <c r="B189" s="123">
        <v>15842.501</v>
      </c>
      <c r="C189" s="123">
        <v>10793.446</v>
      </c>
      <c r="D189" s="123">
        <v>12630.685</v>
      </c>
      <c r="E189" s="123"/>
      <c r="F189" s="123">
        <v>17375.783</v>
      </c>
      <c r="G189" s="123">
        <v>11107.101</v>
      </c>
      <c r="H189" s="123">
        <v>15208.138</v>
      </c>
    </row>
    <row r="190" spans="1:8" ht="11.25">
      <c r="A190" s="122" t="s">
        <v>391</v>
      </c>
      <c r="B190" s="123">
        <v>7072.751</v>
      </c>
      <c r="C190" s="123">
        <v>6434.067</v>
      </c>
      <c r="D190" s="123">
        <v>11419.55</v>
      </c>
      <c r="E190" s="123"/>
      <c r="F190" s="123">
        <v>10018.262</v>
      </c>
      <c r="G190" s="123">
        <v>8975.538</v>
      </c>
      <c r="H190" s="123">
        <v>18278.85</v>
      </c>
    </row>
    <row r="191" spans="1:8" ht="12.75" customHeight="1">
      <c r="A191" s="128" t="s">
        <v>392</v>
      </c>
      <c r="B191" s="123">
        <v>1025.076</v>
      </c>
      <c r="C191" s="123">
        <v>821.064</v>
      </c>
      <c r="D191" s="123">
        <v>1091.923</v>
      </c>
      <c r="E191" s="123"/>
      <c r="F191" s="123">
        <v>2651.989</v>
      </c>
      <c r="G191" s="123">
        <v>2072.586</v>
      </c>
      <c r="H191" s="123">
        <v>3066.149</v>
      </c>
    </row>
    <row r="192" spans="1:8" ht="11.25">
      <c r="A192" s="122" t="s">
        <v>393</v>
      </c>
      <c r="B192" s="123">
        <v>15387.295</v>
      </c>
      <c r="C192" s="123">
        <v>10792.548</v>
      </c>
      <c r="D192" s="123">
        <v>11243.122</v>
      </c>
      <c r="E192" s="123"/>
      <c r="F192" s="123">
        <v>18810.735</v>
      </c>
      <c r="G192" s="123">
        <v>13393.804</v>
      </c>
      <c r="H192" s="123">
        <v>17189.223</v>
      </c>
    </row>
    <row r="193" spans="1:8" ht="11.25">
      <c r="A193" s="124" t="s">
        <v>1</v>
      </c>
      <c r="B193" s="125">
        <v>99699.85900000001</v>
      </c>
      <c r="C193" s="125">
        <v>37132.272</v>
      </c>
      <c r="D193" s="125">
        <v>41140.526000000005</v>
      </c>
      <c r="E193" s="125"/>
      <c r="F193" s="125">
        <v>199106.275</v>
      </c>
      <c r="G193" s="125">
        <v>72701.606</v>
      </c>
      <c r="H193" s="125">
        <v>81118.044</v>
      </c>
    </row>
    <row r="194" spans="1:8" ht="11.25">
      <c r="A194" s="122" t="s">
        <v>394</v>
      </c>
      <c r="B194" s="123">
        <v>33878.218</v>
      </c>
      <c r="C194" s="123">
        <v>11791.245</v>
      </c>
      <c r="D194" s="123">
        <v>16020.132</v>
      </c>
      <c r="E194" s="123"/>
      <c r="F194" s="123">
        <v>79794.317</v>
      </c>
      <c r="G194" s="123">
        <v>25805.951</v>
      </c>
      <c r="H194" s="123">
        <v>37992.924</v>
      </c>
    </row>
    <row r="195" spans="1:8" ht="11.25">
      <c r="A195" s="122" t="s">
        <v>168</v>
      </c>
      <c r="B195" s="123">
        <v>6199.639</v>
      </c>
      <c r="C195" s="123">
        <v>2433.159</v>
      </c>
      <c r="D195" s="123">
        <v>2719.126</v>
      </c>
      <c r="E195" s="123"/>
      <c r="F195" s="123">
        <v>20633.124</v>
      </c>
      <c r="G195" s="123">
        <v>8062.288</v>
      </c>
      <c r="H195" s="123">
        <v>9597.397</v>
      </c>
    </row>
    <row r="196" spans="1:8" ht="11.25">
      <c r="A196" s="122" t="s">
        <v>395</v>
      </c>
      <c r="B196" s="123">
        <v>6546.227</v>
      </c>
      <c r="C196" s="123">
        <v>2429.645</v>
      </c>
      <c r="D196" s="123">
        <v>2399.522</v>
      </c>
      <c r="E196" s="123"/>
      <c r="F196" s="123">
        <v>16501.848</v>
      </c>
      <c r="G196" s="123">
        <v>6116.034</v>
      </c>
      <c r="H196" s="123">
        <v>5950.87</v>
      </c>
    </row>
    <row r="197" spans="1:8" ht="11.25">
      <c r="A197" s="122" t="s">
        <v>396</v>
      </c>
      <c r="B197" s="123">
        <v>52752.339</v>
      </c>
      <c r="C197" s="123">
        <v>20296.29</v>
      </c>
      <c r="D197" s="123">
        <v>19757.979</v>
      </c>
      <c r="E197" s="123"/>
      <c r="F197" s="123">
        <v>81271.939</v>
      </c>
      <c r="G197" s="123">
        <v>32184.634</v>
      </c>
      <c r="H197" s="123">
        <v>26837.388</v>
      </c>
    </row>
    <row r="198" spans="1:8" ht="11.25">
      <c r="A198" s="122" t="s">
        <v>284</v>
      </c>
      <c r="B198" s="123">
        <v>323.436</v>
      </c>
      <c r="C198" s="123">
        <v>181.933</v>
      </c>
      <c r="D198" s="123">
        <v>243.767</v>
      </c>
      <c r="E198" s="123"/>
      <c r="F198" s="123">
        <v>905.047</v>
      </c>
      <c r="G198" s="123">
        <v>532.699</v>
      </c>
      <c r="H198" s="123">
        <v>739.465</v>
      </c>
    </row>
    <row r="199" spans="1:8" ht="11.25">
      <c r="A199" s="124" t="s">
        <v>375</v>
      </c>
      <c r="B199" s="125">
        <v>81229.05199999998</v>
      </c>
      <c r="C199" s="125">
        <v>27225.167</v>
      </c>
      <c r="D199" s="125">
        <v>37615.32</v>
      </c>
      <c r="E199" s="125"/>
      <c r="F199" s="125">
        <v>87064.609</v>
      </c>
      <c r="G199" s="125">
        <v>31545.296000000002</v>
      </c>
      <c r="H199" s="125">
        <v>44992.069</v>
      </c>
    </row>
    <row r="200" spans="1:8" ht="11.25">
      <c r="A200" s="122" t="s">
        <v>397</v>
      </c>
      <c r="B200" s="123">
        <v>1552.949</v>
      </c>
      <c r="C200" s="123">
        <v>888.258</v>
      </c>
      <c r="D200" s="123">
        <v>537.113</v>
      </c>
      <c r="E200" s="123"/>
      <c r="F200" s="123">
        <v>3521.419</v>
      </c>
      <c r="G200" s="123">
        <v>2333.786</v>
      </c>
      <c r="H200" s="123">
        <v>984.862</v>
      </c>
    </row>
    <row r="201" spans="1:8" ht="11.25">
      <c r="A201" s="122" t="s">
        <v>172</v>
      </c>
      <c r="B201" s="123">
        <v>4769.783</v>
      </c>
      <c r="C201" s="123">
        <v>2417.731</v>
      </c>
      <c r="D201" s="123">
        <v>2494.956</v>
      </c>
      <c r="E201" s="123"/>
      <c r="F201" s="123">
        <v>9265.636</v>
      </c>
      <c r="G201" s="123">
        <v>4593.412</v>
      </c>
      <c r="H201" s="123">
        <v>5559.306</v>
      </c>
    </row>
    <row r="202" spans="1:8" ht="11.25">
      <c r="A202" s="122" t="s">
        <v>398</v>
      </c>
      <c r="B202" s="123">
        <v>667.895</v>
      </c>
      <c r="C202" s="123">
        <v>373.454</v>
      </c>
      <c r="D202" s="123">
        <v>67.284</v>
      </c>
      <c r="E202" s="123"/>
      <c r="F202" s="123">
        <v>645.432</v>
      </c>
      <c r="G202" s="123">
        <v>373.672</v>
      </c>
      <c r="H202" s="123">
        <v>75.445</v>
      </c>
    </row>
    <row r="203" spans="1:8" ht="11.25">
      <c r="A203" s="122" t="s">
        <v>399</v>
      </c>
      <c r="B203" s="123">
        <v>60290.205</v>
      </c>
      <c r="C203" s="123">
        <v>18220.848</v>
      </c>
      <c r="D203" s="123">
        <v>26352.747</v>
      </c>
      <c r="E203" s="123"/>
      <c r="F203" s="123">
        <v>52978.829</v>
      </c>
      <c r="G203" s="123">
        <v>16409.24</v>
      </c>
      <c r="H203" s="123">
        <v>26680.061</v>
      </c>
    </row>
    <row r="204" spans="1:8" ht="11.25">
      <c r="A204" s="122" t="s">
        <v>175</v>
      </c>
      <c r="B204" s="123">
        <v>1744.411</v>
      </c>
      <c r="C204" s="123">
        <v>15.301</v>
      </c>
      <c r="D204" s="123">
        <v>408.405</v>
      </c>
      <c r="E204" s="123"/>
      <c r="F204" s="123">
        <v>1391.945</v>
      </c>
      <c r="G204" s="123">
        <v>14.096</v>
      </c>
      <c r="H204" s="123">
        <v>611.271</v>
      </c>
    </row>
    <row r="205" spans="1:8" ht="22.5" customHeight="1">
      <c r="A205" s="128" t="s">
        <v>400</v>
      </c>
      <c r="B205" s="123">
        <v>896.555</v>
      </c>
      <c r="C205" s="123">
        <v>396.569</v>
      </c>
      <c r="D205" s="123">
        <v>361.791</v>
      </c>
      <c r="E205" s="123"/>
      <c r="F205" s="123">
        <v>7907.408</v>
      </c>
      <c r="G205" s="123">
        <v>3102.347</v>
      </c>
      <c r="H205" s="123">
        <v>3392.942</v>
      </c>
    </row>
    <row r="206" spans="1:8" ht="11.25" customHeight="1">
      <c r="A206" s="122" t="s">
        <v>401</v>
      </c>
      <c r="B206" s="123">
        <v>8657.327</v>
      </c>
      <c r="C206" s="123">
        <v>2981.034</v>
      </c>
      <c r="D206" s="123">
        <v>5618.993</v>
      </c>
      <c r="E206" s="123"/>
      <c r="F206" s="123">
        <v>8611.631</v>
      </c>
      <c r="G206" s="123">
        <v>3090.695</v>
      </c>
      <c r="H206" s="123">
        <v>5946.898</v>
      </c>
    </row>
    <row r="207" spans="1:8" ht="11.25" customHeight="1">
      <c r="A207" s="128" t="s">
        <v>402</v>
      </c>
      <c r="B207" s="123">
        <v>2495.481</v>
      </c>
      <c r="C207" s="123">
        <v>1851.09</v>
      </c>
      <c r="D207" s="123">
        <v>1692.4</v>
      </c>
      <c r="E207" s="123"/>
      <c r="F207" s="123">
        <v>2468.641</v>
      </c>
      <c r="G207" s="123">
        <v>1500.752</v>
      </c>
      <c r="H207" s="123">
        <v>1560.842</v>
      </c>
    </row>
    <row r="208" spans="1:8" ht="11.25">
      <c r="A208" s="122" t="s">
        <v>0</v>
      </c>
      <c r="B208" s="123">
        <v>154.446</v>
      </c>
      <c r="C208" s="123">
        <v>80.882</v>
      </c>
      <c r="D208" s="123">
        <v>81.631</v>
      </c>
      <c r="E208" s="123"/>
      <c r="F208" s="123">
        <v>273.668</v>
      </c>
      <c r="G208" s="123">
        <v>127.296</v>
      </c>
      <c r="H208" s="123">
        <v>180.442</v>
      </c>
    </row>
    <row r="209" spans="1:8" ht="11.25">
      <c r="A209" s="124" t="s">
        <v>2</v>
      </c>
      <c r="B209" s="125">
        <v>82087.059</v>
      </c>
      <c r="C209" s="125">
        <v>38994.63</v>
      </c>
      <c r="D209" s="125">
        <v>41577.83</v>
      </c>
      <c r="E209" s="125"/>
      <c r="F209" s="125">
        <v>59149.293</v>
      </c>
      <c r="G209" s="125">
        <v>28523.171</v>
      </c>
      <c r="H209" s="125">
        <v>30142.728</v>
      </c>
    </row>
    <row r="210" spans="1:8" ht="11.25">
      <c r="A210" s="122" t="s">
        <v>398</v>
      </c>
      <c r="B210" s="123">
        <v>3079.167</v>
      </c>
      <c r="C210" s="123">
        <v>2026.869</v>
      </c>
      <c r="D210" s="123">
        <v>781.212</v>
      </c>
      <c r="E210" s="123"/>
      <c r="F210" s="123">
        <v>2818.468</v>
      </c>
      <c r="G210" s="123">
        <v>1864.01</v>
      </c>
      <c r="H210" s="123">
        <v>718.761</v>
      </c>
    </row>
    <row r="211" spans="1:8" ht="11.25">
      <c r="A211" s="122" t="s">
        <v>399</v>
      </c>
      <c r="B211" s="123">
        <v>36975.954</v>
      </c>
      <c r="C211" s="123">
        <v>17877.454</v>
      </c>
      <c r="D211" s="123">
        <v>16833.147</v>
      </c>
      <c r="E211" s="123"/>
      <c r="F211" s="123">
        <v>32272.045</v>
      </c>
      <c r="G211" s="123">
        <v>15923.589</v>
      </c>
      <c r="H211" s="123">
        <v>14688.978</v>
      </c>
    </row>
    <row r="212" spans="1:8" ht="22.5" customHeight="1">
      <c r="A212" s="128" t="s">
        <v>403</v>
      </c>
      <c r="B212" s="123">
        <v>41981.934</v>
      </c>
      <c r="C212" s="123">
        <v>19069.255</v>
      </c>
      <c r="D212" s="123">
        <v>23921.087</v>
      </c>
      <c r="E212" s="123"/>
      <c r="F212" s="123">
        <v>23962.085</v>
      </c>
      <c r="G212" s="123">
        <v>10695.318</v>
      </c>
      <c r="H212" s="123">
        <v>14624.587</v>
      </c>
    </row>
    <row r="213" spans="1:8" ht="11.25">
      <c r="A213" s="122" t="s">
        <v>284</v>
      </c>
      <c r="B213" s="123">
        <v>50.004</v>
      </c>
      <c r="C213" s="123">
        <v>21.052</v>
      </c>
      <c r="D213" s="123">
        <v>42.384</v>
      </c>
      <c r="E213" s="123"/>
      <c r="F213" s="123">
        <v>96.695</v>
      </c>
      <c r="G213" s="123">
        <v>40.254</v>
      </c>
      <c r="H213" s="123">
        <v>110.402</v>
      </c>
    </row>
    <row r="214" spans="1:8" ht="11.25">
      <c r="A214" s="124" t="s">
        <v>3</v>
      </c>
      <c r="B214" s="125">
        <v>79403.097</v>
      </c>
      <c r="C214" s="125">
        <v>27457.161</v>
      </c>
      <c r="D214" s="125">
        <v>31330.083</v>
      </c>
      <c r="E214" s="125"/>
      <c r="F214" s="125">
        <v>76301.777</v>
      </c>
      <c r="G214" s="125">
        <v>27272.302</v>
      </c>
      <c r="H214" s="125">
        <v>33856.502</v>
      </c>
    </row>
    <row r="215" spans="1:8" ht="11.25">
      <c r="A215" s="122" t="s">
        <v>404</v>
      </c>
      <c r="B215" s="123">
        <v>19121.101</v>
      </c>
      <c r="C215" s="123">
        <v>7107.266</v>
      </c>
      <c r="D215" s="123">
        <v>9217.082</v>
      </c>
      <c r="E215" s="123"/>
      <c r="F215" s="123">
        <v>24808.003</v>
      </c>
      <c r="G215" s="123">
        <v>8894.892</v>
      </c>
      <c r="H215" s="123">
        <v>12148.772</v>
      </c>
    </row>
    <row r="216" spans="1:8" ht="11.25">
      <c r="A216" s="122" t="s">
        <v>168</v>
      </c>
      <c r="B216" s="123">
        <v>59802.172</v>
      </c>
      <c r="C216" s="123">
        <v>20235.616</v>
      </c>
      <c r="D216" s="123">
        <v>21895.829</v>
      </c>
      <c r="E216" s="123"/>
      <c r="F216" s="123">
        <v>51022.727</v>
      </c>
      <c r="G216" s="123">
        <v>18219.958</v>
      </c>
      <c r="H216" s="123">
        <v>21517.157</v>
      </c>
    </row>
    <row r="217" spans="1:8" ht="11.25">
      <c r="A217" s="122" t="s">
        <v>0</v>
      </c>
      <c r="B217" s="123">
        <v>479.824</v>
      </c>
      <c r="C217" s="123">
        <v>114.279</v>
      </c>
      <c r="D217" s="123">
        <v>217.172</v>
      </c>
      <c r="E217" s="123"/>
      <c r="F217" s="123">
        <v>471.047</v>
      </c>
      <c r="G217" s="123">
        <v>157.452</v>
      </c>
      <c r="H217" s="123">
        <v>190.573</v>
      </c>
    </row>
    <row r="218" spans="1:8" ht="11.25">
      <c r="A218" s="124" t="s">
        <v>384</v>
      </c>
      <c r="B218" s="125">
        <v>416.369</v>
      </c>
      <c r="C218" s="125">
        <v>147.993</v>
      </c>
      <c r="D218" s="125">
        <v>236.14600000000002</v>
      </c>
      <c r="E218" s="125"/>
      <c r="F218" s="125">
        <v>3438.993</v>
      </c>
      <c r="G218" s="125">
        <v>1374.555</v>
      </c>
      <c r="H218" s="125">
        <v>1923.385</v>
      </c>
    </row>
    <row r="219" spans="1:8" ht="11.25">
      <c r="A219" s="122" t="s">
        <v>405</v>
      </c>
      <c r="B219" s="123">
        <v>249.849</v>
      </c>
      <c r="C219" s="123">
        <v>70.681</v>
      </c>
      <c r="D219" s="123">
        <v>144.45</v>
      </c>
      <c r="E219" s="123"/>
      <c r="F219" s="123">
        <v>1110.65</v>
      </c>
      <c r="G219" s="123">
        <v>278.232</v>
      </c>
      <c r="H219" s="123">
        <v>762.564</v>
      </c>
    </row>
    <row r="220" spans="1:8" ht="10.5" customHeight="1">
      <c r="A220" s="128" t="s">
        <v>406</v>
      </c>
      <c r="B220" s="123">
        <v>161.771</v>
      </c>
      <c r="C220" s="123">
        <v>77.063</v>
      </c>
      <c r="D220" s="123">
        <v>87.766</v>
      </c>
      <c r="E220" s="123"/>
      <c r="F220" s="123">
        <v>2305.522</v>
      </c>
      <c r="G220" s="123">
        <v>1093.412</v>
      </c>
      <c r="H220" s="123">
        <v>1124.273</v>
      </c>
    </row>
    <row r="221" spans="1:8" ht="11.25">
      <c r="A221" s="122" t="s">
        <v>0</v>
      </c>
      <c r="B221" s="123">
        <v>4.749</v>
      </c>
      <c r="C221" s="123">
        <v>0.249</v>
      </c>
      <c r="D221" s="123">
        <v>3.93</v>
      </c>
      <c r="E221" s="123"/>
      <c r="F221" s="123">
        <v>22.821</v>
      </c>
      <c r="G221" s="123">
        <v>2.911</v>
      </c>
      <c r="H221" s="123">
        <v>36.548</v>
      </c>
    </row>
    <row r="222" spans="1:8" ht="11.25">
      <c r="A222" s="124" t="s">
        <v>407</v>
      </c>
      <c r="B222" s="125">
        <v>2721.341</v>
      </c>
      <c r="C222" s="125">
        <v>1393.075</v>
      </c>
      <c r="D222" s="125">
        <v>2449.433</v>
      </c>
      <c r="E222" s="125"/>
      <c r="F222" s="125">
        <v>5094.502</v>
      </c>
      <c r="G222" s="125">
        <v>2552.402</v>
      </c>
      <c r="H222" s="125">
        <v>5264.174</v>
      </c>
    </row>
    <row r="223" spans="1:8" ht="11.25">
      <c r="A223" s="116" t="s">
        <v>408</v>
      </c>
      <c r="B223" s="121">
        <v>425312.86900000006</v>
      </c>
      <c r="C223" s="121">
        <v>200257.908</v>
      </c>
      <c r="D223" s="121">
        <v>201087.525</v>
      </c>
      <c r="E223" s="121"/>
      <c r="F223" s="121">
        <v>890309.6290000001</v>
      </c>
      <c r="G223" s="121">
        <v>411231.98</v>
      </c>
      <c r="H223" s="121">
        <v>428336.179</v>
      </c>
    </row>
    <row r="224" spans="1:8" ht="11.25">
      <c r="A224" s="122" t="s">
        <v>124</v>
      </c>
      <c r="B224" s="123">
        <v>318.358</v>
      </c>
      <c r="C224" s="123">
        <v>166.489</v>
      </c>
      <c r="D224" s="123">
        <v>206.492</v>
      </c>
      <c r="E224" s="123"/>
      <c r="F224" s="123">
        <v>1132.861</v>
      </c>
      <c r="G224" s="123">
        <v>563.604</v>
      </c>
      <c r="H224" s="123">
        <v>765.352</v>
      </c>
    </row>
    <row r="225" spans="1:8" ht="11.25">
      <c r="A225" s="122" t="s">
        <v>409</v>
      </c>
      <c r="B225" s="123">
        <v>1374.678</v>
      </c>
      <c r="C225" s="123">
        <v>406.292</v>
      </c>
      <c r="D225" s="123">
        <v>418.792</v>
      </c>
      <c r="E225" s="123"/>
      <c r="F225" s="123">
        <v>3776.236</v>
      </c>
      <c r="G225" s="123">
        <v>1153.225</v>
      </c>
      <c r="H225" s="123">
        <v>1237.875</v>
      </c>
    </row>
    <row r="226" spans="1:8" ht="11.25">
      <c r="A226" s="122" t="s">
        <v>185</v>
      </c>
      <c r="B226" s="123">
        <v>242480.225</v>
      </c>
      <c r="C226" s="123">
        <v>114491.206</v>
      </c>
      <c r="D226" s="123">
        <v>115643.875</v>
      </c>
      <c r="E226" s="123"/>
      <c r="F226" s="123">
        <v>696084.554</v>
      </c>
      <c r="G226" s="123">
        <v>325403.797</v>
      </c>
      <c r="H226" s="123">
        <v>339467.642</v>
      </c>
    </row>
    <row r="227" spans="1:8" ht="11.25">
      <c r="A227" s="122" t="s">
        <v>410</v>
      </c>
      <c r="B227" s="123">
        <v>38658.927</v>
      </c>
      <c r="C227" s="123">
        <v>14436.201</v>
      </c>
      <c r="D227" s="123">
        <v>21928.454</v>
      </c>
      <c r="E227" s="123"/>
      <c r="F227" s="123">
        <v>58501.508</v>
      </c>
      <c r="G227" s="123">
        <v>21666.331</v>
      </c>
      <c r="H227" s="123">
        <v>31370.418</v>
      </c>
    </row>
    <row r="228" spans="1:8" ht="11.25">
      <c r="A228" s="122" t="s">
        <v>187</v>
      </c>
      <c r="B228" s="123">
        <v>131142.291</v>
      </c>
      <c r="C228" s="123">
        <v>66403.666</v>
      </c>
      <c r="D228" s="123">
        <v>58069.963</v>
      </c>
      <c r="E228" s="123"/>
      <c r="F228" s="123">
        <v>114172.175</v>
      </c>
      <c r="G228" s="123">
        <v>56072.86</v>
      </c>
      <c r="H228" s="123">
        <v>48378.024</v>
      </c>
    </row>
    <row r="229" spans="1:8" ht="11.25">
      <c r="A229" s="122" t="s">
        <v>0</v>
      </c>
      <c r="B229" s="123">
        <v>11338.39</v>
      </c>
      <c r="C229" s="123">
        <v>4354.054</v>
      </c>
      <c r="D229" s="123">
        <v>4819.949</v>
      </c>
      <c r="E229" s="123"/>
      <c r="F229" s="123">
        <v>16642.295</v>
      </c>
      <c r="G229" s="123">
        <v>6372.163</v>
      </c>
      <c r="H229" s="123">
        <v>7116.868</v>
      </c>
    </row>
    <row r="230" spans="1:8" ht="11.25">
      <c r="A230" s="116" t="s">
        <v>411</v>
      </c>
      <c r="B230" s="121"/>
      <c r="C230" s="121"/>
      <c r="D230" s="121"/>
      <c r="E230" s="121"/>
      <c r="F230" s="121">
        <v>145698.093</v>
      </c>
      <c r="G230" s="121">
        <v>67164.508</v>
      </c>
      <c r="H230" s="121">
        <v>73692.798</v>
      </c>
    </row>
    <row r="231" spans="1:8" ht="11.25">
      <c r="A231" s="122" t="s">
        <v>412</v>
      </c>
      <c r="B231" s="123">
        <v>91494.05</v>
      </c>
      <c r="C231" s="123">
        <v>47884.76</v>
      </c>
      <c r="D231" s="123">
        <v>42848.35</v>
      </c>
      <c r="E231" s="123"/>
      <c r="F231" s="123">
        <v>12070.952</v>
      </c>
      <c r="G231" s="123">
        <v>6312.802</v>
      </c>
      <c r="H231" s="123">
        <v>5384.12</v>
      </c>
    </row>
    <row r="232" spans="1:8" ht="11.25">
      <c r="A232" s="122" t="s">
        <v>0</v>
      </c>
      <c r="B232" s="123"/>
      <c r="C232" s="123"/>
      <c r="D232" s="123"/>
      <c r="E232" s="123"/>
      <c r="F232" s="123">
        <v>133627.141</v>
      </c>
      <c r="G232" s="123">
        <v>60851.706</v>
      </c>
      <c r="H232" s="123">
        <v>68308.678</v>
      </c>
    </row>
    <row r="233" spans="1:8" ht="11.25">
      <c r="A233" s="129"/>
      <c r="B233" s="130"/>
      <c r="C233" s="130"/>
      <c r="D233" s="130"/>
      <c r="E233" s="130"/>
      <c r="F233" s="130"/>
      <c r="G233" s="130"/>
      <c r="H233" s="130"/>
    </row>
    <row r="234" spans="1:8" ht="22.5" customHeight="1">
      <c r="A234" s="148" t="s">
        <v>324</v>
      </c>
      <c r="B234" s="148"/>
      <c r="C234" s="148"/>
      <c r="D234" s="148"/>
      <c r="E234" s="148"/>
      <c r="F234" s="148"/>
      <c r="G234" s="148"/>
      <c r="H234" s="148"/>
    </row>
    <row r="235" spans="1:8" ht="11.25">
      <c r="A235" s="122" t="s">
        <v>413</v>
      </c>
      <c r="B235" s="128"/>
      <c r="C235" s="128"/>
      <c r="D235" s="128"/>
      <c r="E235" s="128"/>
      <c r="F235" s="128"/>
      <c r="G235" s="128"/>
      <c r="H235" s="128"/>
    </row>
    <row r="238" spans="1:8" ht="19.5" customHeight="1">
      <c r="A238" s="146" t="s">
        <v>414</v>
      </c>
      <c r="B238" s="146"/>
      <c r="C238" s="146"/>
      <c r="D238" s="146"/>
      <c r="E238" s="146"/>
      <c r="F238" s="146"/>
      <c r="G238" s="146"/>
      <c r="H238" s="146"/>
    </row>
    <row r="239" spans="1:8" ht="19.5" customHeight="1">
      <c r="A239" s="147" t="s">
        <v>415</v>
      </c>
      <c r="B239" s="147"/>
      <c r="C239" s="147"/>
      <c r="D239" s="147"/>
      <c r="E239" s="147"/>
      <c r="F239" s="147"/>
      <c r="G239" s="147"/>
      <c r="H239" s="147"/>
    </row>
    <row r="240" spans="1:8" ht="11.25">
      <c r="A240" s="116" t="s">
        <v>256</v>
      </c>
      <c r="B240" s="145" t="s">
        <v>257</v>
      </c>
      <c r="C240" s="145"/>
      <c r="D240" s="145"/>
      <c r="E240" s="114"/>
      <c r="F240" s="145" t="s">
        <v>258</v>
      </c>
      <c r="G240" s="145"/>
      <c r="H240" s="145"/>
    </row>
    <row r="241" spans="1:8" ht="11.25">
      <c r="A241" s="117" t="s">
        <v>259</v>
      </c>
      <c r="B241" s="119">
        <f>+B4</f>
        <v>2005</v>
      </c>
      <c r="C241" s="119" t="str">
        <f>+C4</f>
        <v>Ene-Jun05</v>
      </c>
      <c r="D241" s="119" t="str">
        <f>+D4</f>
        <v>Ene-Jun06</v>
      </c>
      <c r="E241" s="120"/>
      <c r="F241" s="119">
        <f>+F4</f>
        <v>2005</v>
      </c>
      <c r="G241" s="119" t="str">
        <f>+G4</f>
        <v>Ene-jun05</v>
      </c>
      <c r="H241" s="119" t="str">
        <f>+H4</f>
        <v>Ene-jun06</v>
      </c>
    </row>
    <row r="242" spans="1:8" ht="11.25">
      <c r="A242" s="116" t="s">
        <v>416</v>
      </c>
      <c r="B242" s="121"/>
      <c r="C242" s="121"/>
      <c r="D242" s="121"/>
      <c r="E242" s="121"/>
      <c r="F242" s="121">
        <v>715194.09</v>
      </c>
      <c r="G242" s="121">
        <v>352703.92299999995</v>
      </c>
      <c r="H242" s="121">
        <v>327926.348</v>
      </c>
    </row>
    <row r="243" spans="1:9" ht="11.25">
      <c r="A243" s="116" t="s">
        <v>127</v>
      </c>
      <c r="B243" s="121">
        <v>68103.104</v>
      </c>
      <c r="C243" s="121">
        <v>35812.779</v>
      </c>
      <c r="D243" s="121">
        <v>31008.859000000004</v>
      </c>
      <c r="E243" s="121"/>
      <c r="F243" s="121">
        <v>114339.03800000002</v>
      </c>
      <c r="G243" s="121">
        <v>57805.044</v>
      </c>
      <c r="H243" s="121">
        <v>52549.375</v>
      </c>
      <c r="I243" s="75"/>
    </row>
    <row r="244" spans="1:8" ht="11.25">
      <c r="A244" s="122" t="s">
        <v>417</v>
      </c>
      <c r="B244" s="123">
        <v>2899.33</v>
      </c>
      <c r="C244" s="123">
        <v>1478.19</v>
      </c>
      <c r="D244" s="123">
        <v>1230.266</v>
      </c>
      <c r="E244" s="123"/>
      <c r="F244" s="123">
        <v>1378.847</v>
      </c>
      <c r="G244" s="123">
        <v>703.33</v>
      </c>
      <c r="H244" s="123">
        <v>679.548</v>
      </c>
    </row>
    <row r="245" spans="1:8" ht="11.25">
      <c r="A245" s="122" t="s">
        <v>129</v>
      </c>
      <c r="B245" s="123">
        <v>311.504</v>
      </c>
      <c r="C245" s="123">
        <v>168.166</v>
      </c>
      <c r="D245" s="123">
        <v>120.509</v>
      </c>
      <c r="E245" s="123"/>
      <c r="F245" s="123">
        <v>1011.19</v>
      </c>
      <c r="G245" s="123">
        <v>501.98</v>
      </c>
      <c r="H245" s="123">
        <v>414.217</v>
      </c>
    </row>
    <row r="246" spans="1:8" ht="11.25">
      <c r="A246" s="122" t="s">
        <v>130</v>
      </c>
      <c r="B246" s="123">
        <v>6163.389</v>
      </c>
      <c r="C246" s="123">
        <v>4564.245</v>
      </c>
      <c r="D246" s="123">
        <v>2863.678</v>
      </c>
      <c r="E246" s="123"/>
      <c r="F246" s="123">
        <v>14034.304</v>
      </c>
      <c r="G246" s="123">
        <v>10159.438</v>
      </c>
      <c r="H246" s="123">
        <v>7175.285</v>
      </c>
    </row>
    <row r="247" spans="1:8" ht="11.25">
      <c r="A247" s="122" t="s">
        <v>188</v>
      </c>
      <c r="B247" s="123">
        <v>33149.716</v>
      </c>
      <c r="C247" s="123">
        <v>16986.923</v>
      </c>
      <c r="D247" s="123">
        <v>17270.532</v>
      </c>
      <c r="E247" s="123"/>
      <c r="F247" s="123">
        <v>38984.04</v>
      </c>
      <c r="G247" s="123">
        <v>18626.619</v>
      </c>
      <c r="H247" s="123">
        <v>23185.933</v>
      </c>
    </row>
    <row r="248" spans="1:8" ht="11.25">
      <c r="A248" s="122" t="s">
        <v>132</v>
      </c>
      <c r="B248" s="123">
        <v>17593.634</v>
      </c>
      <c r="C248" s="123">
        <v>8734.883</v>
      </c>
      <c r="D248" s="123">
        <v>5189.014</v>
      </c>
      <c r="E248" s="123"/>
      <c r="F248" s="123">
        <v>49546.827</v>
      </c>
      <c r="G248" s="123">
        <v>23370.676</v>
      </c>
      <c r="H248" s="123">
        <v>16077.977</v>
      </c>
    </row>
    <row r="249" spans="1:8" ht="11.25">
      <c r="A249" s="122" t="s">
        <v>133</v>
      </c>
      <c r="B249" s="123">
        <v>2742.463</v>
      </c>
      <c r="C249" s="123">
        <v>1404.224</v>
      </c>
      <c r="D249" s="123">
        <v>1473.129</v>
      </c>
      <c r="E249" s="123"/>
      <c r="F249" s="123">
        <v>3052.41</v>
      </c>
      <c r="G249" s="123">
        <v>1477.625</v>
      </c>
      <c r="H249" s="123">
        <v>1874.437</v>
      </c>
    </row>
    <row r="250" spans="1:8" ht="11.25">
      <c r="A250" s="122" t="s">
        <v>131</v>
      </c>
      <c r="B250" s="123">
        <v>12.033</v>
      </c>
      <c r="C250" s="123">
        <v>6.65</v>
      </c>
      <c r="D250" s="123">
        <v>3.311</v>
      </c>
      <c r="E250" s="123"/>
      <c r="F250" s="123">
        <v>18.729</v>
      </c>
      <c r="G250" s="123">
        <v>7.381</v>
      </c>
      <c r="H250" s="123">
        <v>7.286</v>
      </c>
    </row>
    <row r="251" spans="1:8" ht="11.25">
      <c r="A251" s="122" t="s">
        <v>0</v>
      </c>
      <c r="B251" s="123">
        <v>5231.035</v>
      </c>
      <c r="C251" s="123">
        <v>2469.498</v>
      </c>
      <c r="D251" s="123">
        <v>2858.42</v>
      </c>
      <c r="E251" s="123"/>
      <c r="F251" s="123">
        <v>6312.691</v>
      </c>
      <c r="G251" s="123">
        <v>2957.995</v>
      </c>
      <c r="H251" s="123">
        <v>3134.692</v>
      </c>
    </row>
    <row r="252" spans="1:8" ht="11.25">
      <c r="A252" s="116" t="s">
        <v>134</v>
      </c>
      <c r="B252" s="121">
        <v>208982.65700000004</v>
      </c>
      <c r="C252" s="121">
        <v>100619.469</v>
      </c>
      <c r="D252" s="121">
        <v>95243.329</v>
      </c>
      <c r="E252" s="121"/>
      <c r="F252" s="121">
        <v>533065.162</v>
      </c>
      <c r="G252" s="121">
        <v>264348.21199999994</v>
      </c>
      <c r="H252" s="121">
        <v>247459.637</v>
      </c>
    </row>
    <row r="253" spans="1:8" ht="11.25">
      <c r="A253" s="122" t="s">
        <v>418</v>
      </c>
      <c r="B253" s="123">
        <v>69800.706</v>
      </c>
      <c r="C253" s="123">
        <v>29652.082</v>
      </c>
      <c r="D253" s="123">
        <v>34764.512</v>
      </c>
      <c r="E253" s="123"/>
      <c r="F253" s="123">
        <v>133314.573</v>
      </c>
      <c r="G253" s="123">
        <v>55862.484</v>
      </c>
      <c r="H253" s="123">
        <v>67867.739</v>
      </c>
    </row>
    <row r="254" spans="1:8" ht="11.25">
      <c r="A254" s="122" t="s">
        <v>135</v>
      </c>
      <c r="B254" s="123">
        <v>18748.789</v>
      </c>
      <c r="C254" s="123">
        <v>11506.699</v>
      </c>
      <c r="D254" s="123">
        <v>4073.019</v>
      </c>
      <c r="E254" s="123"/>
      <c r="F254" s="123">
        <v>54403.307</v>
      </c>
      <c r="G254" s="123">
        <v>33103.528</v>
      </c>
      <c r="H254" s="123">
        <v>13384.714</v>
      </c>
    </row>
    <row r="255" spans="1:8" ht="11.25">
      <c r="A255" s="122" t="s">
        <v>136</v>
      </c>
      <c r="B255" s="123">
        <v>5585.956</v>
      </c>
      <c r="C255" s="123">
        <v>4073.963</v>
      </c>
      <c r="D255" s="123">
        <v>3869.991</v>
      </c>
      <c r="E255" s="123"/>
      <c r="F255" s="123">
        <v>24252.366</v>
      </c>
      <c r="G255" s="123">
        <v>19128.661</v>
      </c>
      <c r="H255" s="123">
        <v>16349.327</v>
      </c>
    </row>
    <row r="256" spans="1:8" ht="11.25">
      <c r="A256" s="122" t="s">
        <v>137</v>
      </c>
      <c r="B256" s="123">
        <v>97907.921</v>
      </c>
      <c r="C256" s="123">
        <v>47542.987</v>
      </c>
      <c r="D256" s="123">
        <v>44944.251</v>
      </c>
      <c r="E256" s="123"/>
      <c r="F256" s="123">
        <v>295329.496</v>
      </c>
      <c r="G256" s="123">
        <v>143886.27</v>
      </c>
      <c r="H256" s="123">
        <v>139490.101</v>
      </c>
    </row>
    <row r="257" spans="1:8" ht="11.25">
      <c r="A257" s="122" t="s">
        <v>0</v>
      </c>
      <c r="B257" s="123">
        <v>16939.285</v>
      </c>
      <c r="C257" s="123">
        <v>7843.738</v>
      </c>
      <c r="D257" s="123">
        <v>7591.556</v>
      </c>
      <c r="E257" s="123"/>
      <c r="F257" s="123">
        <v>25765.42</v>
      </c>
      <c r="G257" s="123">
        <v>12367.269</v>
      </c>
      <c r="H257" s="123">
        <v>10367.756</v>
      </c>
    </row>
    <row r="258" spans="1:8" ht="11.25">
      <c r="A258" s="116" t="s">
        <v>340</v>
      </c>
      <c r="B258" s="121">
        <v>792.98</v>
      </c>
      <c r="C258" s="121">
        <v>750.769</v>
      </c>
      <c r="D258" s="121">
        <v>74.771</v>
      </c>
      <c r="E258" s="121"/>
      <c r="F258" s="121">
        <v>2973.345</v>
      </c>
      <c r="G258" s="121">
        <v>2763.39</v>
      </c>
      <c r="H258" s="121">
        <v>189.142</v>
      </c>
    </row>
    <row r="259" spans="1:8" ht="11.25">
      <c r="A259" s="122" t="s">
        <v>419</v>
      </c>
      <c r="B259" s="123">
        <v>710.571</v>
      </c>
      <c r="C259" s="123">
        <v>703.308</v>
      </c>
      <c r="D259" s="123">
        <v>3.93</v>
      </c>
      <c r="E259" s="123"/>
      <c r="F259" s="123">
        <v>2804.727</v>
      </c>
      <c r="G259" s="123">
        <v>2684.349</v>
      </c>
      <c r="H259" s="123">
        <v>66.999</v>
      </c>
    </row>
    <row r="260" spans="1:8" ht="11.25">
      <c r="A260" s="122" t="s">
        <v>0</v>
      </c>
      <c r="B260" s="123">
        <v>82.409</v>
      </c>
      <c r="C260" s="123">
        <v>47.461</v>
      </c>
      <c r="D260" s="123">
        <v>70.841</v>
      </c>
      <c r="E260" s="123"/>
      <c r="F260" s="123">
        <v>168.618</v>
      </c>
      <c r="G260" s="123">
        <v>79.041</v>
      </c>
      <c r="H260" s="123">
        <v>122.143</v>
      </c>
    </row>
    <row r="261" spans="1:12" ht="11.25">
      <c r="A261" s="116" t="s">
        <v>420</v>
      </c>
      <c r="B261" s="121">
        <v>7092.145</v>
      </c>
      <c r="C261" s="121">
        <v>3409.4109999999996</v>
      </c>
      <c r="D261" s="121">
        <v>4088.6639999999998</v>
      </c>
      <c r="E261" s="121"/>
      <c r="F261" s="121">
        <v>23547.811999999998</v>
      </c>
      <c r="G261" s="121">
        <v>10808.434000000001</v>
      </c>
      <c r="H261" s="121">
        <v>12685.283</v>
      </c>
      <c r="J261" s="122"/>
      <c r="K261" s="122"/>
      <c r="L261" s="128"/>
    </row>
    <row r="262" spans="1:8" ht="11.25">
      <c r="A262" s="122" t="s">
        <v>421</v>
      </c>
      <c r="B262" s="123">
        <v>6302.56</v>
      </c>
      <c r="C262" s="123">
        <v>3041.526</v>
      </c>
      <c r="D262" s="123">
        <v>3768.222</v>
      </c>
      <c r="E262" s="123"/>
      <c r="F262" s="123">
        <v>12634.8</v>
      </c>
      <c r="G262" s="123">
        <v>6191.991</v>
      </c>
      <c r="H262" s="123">
        <v>7609.807</v>
      </c>
    </row>
    <row r="263" spans="1:8" ht="11.25">
      <c r="A263" s="122" t="s">
        <v>422</v>
      </c>
      <c r="B263" s="123">
        <v>6.778</v>
      </c>
      <c r="C263" s="123">
        <v>2.448</v>
      </c>
      <c r="D263" s="123">
        <v>0.365</v>
      </c>
      <c r="E263" s="123"/>
      <c r="F263" s="123">
        <v>97.675</v>
      </c>
      <c r="G263" s="123">
        <v>31.652</v>
      </c>
      <c r="H263" s="123">
        <v>1.946</v>
      </c>
    </row>
    <row r="264" spans="1:8" ht="11.25">
      <c r="A264" s="122" t="s">
        <v>0</v>
      </c>
      <c r="B264" s="123">
        <v>782.807</v>
      </c>
      <c r="C264" s="123">
        <v>365.437</v>
      </c>
      <c r="D264" s="123">
        <v>320.077</v>
      </c>
      <c r="E264" s="123"/>
      <c r="F264" s="123">
        <v>10815.337</v>
      </c>
      <c r="G264" s="123">
        <v>4584.791</v>
      </c>
      <c r="H264" s="123">
        <v>5073.53</v>
      </c>
    </row>
    <row r="265" spans="1:9" ht="11.25">
      <c r="A265" s="116" t="s">
        <v>138</v>
      </c>
      <c r="B265" s="121">
        <v>31262.815999999995</v>
      </c>
      <c r="C265" s="121">
        <v>14005.259000000002</v>
      </c>
      <c r="D265" s="121">
        <v>13120.624</v>
      </c>
      <c r="E265" s="121"/>
      <c r="F265" s="121">
        <v>41268.733</v>
      </c>
      <c r="G265" s="121">
        <v>16978.843</v>
      </c>
      <c r="H265" s="121">
        <v>15042.911</v>
      </c>
      <c r="I265" s="75"/>
    </row>
    <row r="266" spans="1:10" ht="12.75" customHeight="1">
      <c r="A266" s="128" t="s">
        <v>423</v>
      </c>
      <c r="B266" s="123">
        <v>12085.277</v>
      </c>
      <c r="C266" s="123">
        <v>6420.13</v>
      </c>
      <c r="D266" s="123">
        <v>5997.815</v>
      </c>
      <c r="E266" s="123"/>
      <c r="F266" s="123">
        <v>6618.572</v>
      </c>
      <c r="G266" s="123">
        <v>3862.351</v>
      </c>
      <c r="H266" s="123">
        <v>3032.333</v>
      </c>
      <c r="J266" s="75"/>
    </row>
    <row r="267" spans="1:8" ht="12.75" customHeight="1">
      <c r="A267" s="128" t="s">
        <v>424</v>
      </c>
      <c r="B267" s="123">
        <v>3828.7</v>
      </c>
      <c r="C267" s="123">
        <v>190.247</v>
      </c>
      <c r="D267" s="123">
        <v>571.606</v>
      </c>
      <c r="E267" s="123"/>
      <c r="F267" s="123">
        <v>9737.082</v>
      </c>
      <c r="G267" s="123">
        <v>995.965</v>
      </c>
      <c r="H267" s="123">
        <v>2021.175</v>
      </c>
    </row>
    <row r="268" spans="1:8" ht="12.75" customHeight="1">
      <c r="A268" s="128" t="s">
        <v>425</v>
      </c>
      <c r="B268" s="123">
        <v>2217.783</v>
      </c>
      <c r="C268" s="123">
        <v>766.571</v>
      </c>
      <c r="D268" s="123">
        <v>1786.606</v>
      </c>
      <c r="E268" s="123"/>
      <c r="F268" s="123">
        <v>2886.123</v>
      </c>
      <c r="G268" s="123">
        <v>994.3</v>
      </c>
      <c r="H268" s="123">
        <v>2520.249</v>
      </c>
    </row>
    <row r="269" spans="1:8" ht="12.75" customHeight="1">
      <c r="A269" s="128" t="s">
        <v>426</v>
      </c>
      <c r="B269" s="123">
        <v>6496.724</v>
      </c>
      <c r="C269" s="123">
        <v>3525.083</v>
      </c>
      <c r="D269" s="123">
        <v>1730.974</v>
      </c>
      <c r="E269" s="123"/>
      <c r="F269" s="123">
        <v>14703.143</v>
      </c>
      <c r="G269" s="123">
        <v>7865.181</v>
      </c>
      <c r="H269" s="123">
        <v>3807.17</v>
      </c>
    </row>
    <row r="270" spans="1:8" ht="22.5" customHeight="1">
      <c r="A270" s="128" t="s">
        <v>427</v>
      </c>
      <c r="B270" s="123">
        <v>4219.259</v>
      </c>
      <c r="C270" s="123">
        <v>2071.948</v>
      </c>
      <c r="D270" s="123">
        <v>1904.319</v>
      </c>
      <c r="E270" s="123"/>
      <c r="F270" s="123">
        <v>3388.941</v>
      </c>
      <c r="G270" s="123">
        <v>1491.959</v>
      </c>
      <c r="H270" s="123">
        <v>1483.551</v>
      </c>
    </row>
    <row r="271" spans="1:8" ht="12.75" customHeight="1">
      <c r="A271" s="128" t="s">
        <v>428</v>
      </c>
      <c r="B271" s="123">
        <v>1085.716</v>
      </c>
      <c r="C271" s="123">
        <v>445.352</v>
      </c>
      <c r="D271" s="123">
        <v>561.564</v>
      </c>
      <c r="E271" s="123"/>
      <c r="F271" s="123">
        <v>2318.921</v>
      </c>
      <c r="G271" s="123">
        <v>925.083</v>
      </c>
      <c r="H271" s="123">
        <v>1415.34</v>
      </c>
    </row>
    <row r="272" spans="1:8" ht="11.25">
      <c r="A272" s="122" t="s">
        <v>0</v>
      </c>
      <c r="B272" s="123">
        <v>1329.357</v>
      </c>
      <c r="C272" s="123">
        <v>585.928</v>
      </c>
      <c r="D272" s="123">
        <v>567.74</v>
      </c>
      <c r="E272" s="123"/>
      <c r="F272" s="123">
        <v>1615.951</v>
      </c>
      <c r="G272" s="123">
        <v>844.004</v>
      </c>
      <c r="H272" s="123">
        <v>763.093</v>
      </c>
    </row>
    <row r="273" spans="1:8" ht="11.25">
      <c r="A273" s="116" t="s">
        <v>429</v>
      </c>
      <c r="B273" s="121"/>
      <c r="C273" s="121"/>
      <c r="D273" s="121"/>
      <c r="E273" s="121"/>
      <c r="F273" s="121">
        <v>2925059.316</v>
      </c>
      <c r="G273" s="121">
        <v>1463056.102</v>
      </c>
      <c r="H273" s="121">
        <v>1523304.914</v>
      </c>
    </row>
    <row r="274" spans="1:8" ht="11.25">
      <c r="A274" s="116" t="s">
        <v>430</v>
      </c>
      <c r="B274" s="121">
        <v>2615935.42</v>
      </c>
      <c r="C274" s="121">
        <v>1333876.2159999998</v>
      </c>
      <c r="D274" s="121">
        <v>1251689.7920000001</v>
      </c>
      <c r="E274" s="121"/>
      <c r="F274" s="121">
        <v>1200341.4959999998</v>
      </c>
      <c r="G274" s="121">
        <v>619750.279</v>
      </c>
      <c r="H274" s="121">
        <v>601440.8319999999</v>
      </c>
    </row>
    <row r="275" spans="1:8" ht="11.25">
      <c r="A275" s="116" t="s">
        <v>431</v>
      </c>
      <c r="B275" s="121">
        <v>373835.975</v>
      </c>
      <c r="C275" s="121">
        <v>192388.075</v>
      </c>
      <c r="D275" s="121">
        <v>172149.327</v>
      </c>
      <c r="E275" s="121"/>
      <c r="F275" s="121">
        <v>153802.754</v>
      </c>
      <c r="G275" s="121">
        <v>79037.368</v>
      </c>
      <c r="H275" s="121">
        <v>73993.222</v>
      </c>
    </row>
    <row r="276" spans="1:8" ht="11.25">
      <c r="A276" s="126" t="s">
        <v>154</v>
      </c>
      <c r="B276" s="139">
        <v>373835.975</v>
      </c>
      <c r="C276" s="139">
        <v>192388.075</v>
      </c>
      <c r="D276" s="139">
        <v>172149.327</v>
      </c>
      <c r="E276" s="139"/>
      <c r="F276" s="139">
        <v>153802.754</v>
      </c>
      <c r="G276" s="139">
        <v>79037.368</v>
      </c>
      <c r="H276" s="139">
        <v>73993.222</v>
      </c>
    </row>
    <row r="277" spans="1:8" ht="11.25">
      <c r="A277" s="126" t="s">
        <v>155</v>
      </c>
      <c r="B277" s="139">
        <v>0</v>
      </c>
      <c r="C277" s="139">
        <v>0</v>
      </c>
      <c r="D277" s="139">
        <v>0</v>
      </c>
      <c r="E277" s="139"/>
      <c r="F277" s="139">
        <v>0</v>
      </c>
      <c r="G277" s="139">
        <v>0</v>
      </c>
      <c r="H277" s="139">
        <v>0</v>
      </c>
    </row>
    <row r="278" spans="1:8" ht="21.75" customHeight="1">
      <c r="A278" s="140" t="s">
        <v>432</v>
      </c>
      <c r="B278" s="121">
        <v>2242098.4</v>
      </c>
      <c r="C278" s="121">
        <v>1141487.096</v>
      </c>
      <c r="D278" s="121">
        <v>1079540.465</v>
      </c>
      <c r="E278" s="121"/>
      <c r="F278" s="121">
        <v>1046537.68</v>
      </c>
      <c r="G278" s="121">
        <v>540711.8489999999</v>
      </c>
      <c r="H278" s="121">
        <v>527447.61</v>
      </c>
    </row>
    <row r="279" spans="1:8" ht="12.75" customHeight="1">
      <c r="A279" s="141" t="s">
        <v>433</v>
      </c>
      <c r="B279" s="127">
        <v>1509091.367</v>
      </c>
      <c r="C279" s="127">
        <v>748715.801</v>
      </c>
      <c r="D279" s="127">
        <v>707391.285</v>
      </c>
      <c r="E279" s="127"/>
      <c r="F279" s="127">
        <v>698268.173</v>
      </c>
      <c r="G279" s="127">
        <v>354824.989</v>
      </c>
      <c r="H279" s="127">
        <v>343783.955</v>
      </c>
    </row>
    <row r="280" spans="1:8" ht="19.5" customHeight="1">
      <c r="A280" s="141" t="s">
        <v>434</v>
      </c>
      <c r="B280" s="127">
        <v>733007.033</v>
      </c>
      <c r="C280" s="127">
        <v>392771.295</v>
      </c>
      <c r="D280" s="127">
        <v>372149.18</v>
      </c>
      <c r="E280" s="127"/>
      <c r="F280" s="127">
        <v>348269.507</v>
      </c>
      <c r="G280" s="127">
        <v>185886.86</v>
      </c>
      <c r="H280" s="127">
        <v>183663.655</v>
      </c>
    </row>
    <row r="281" spans="1:8" ht="11.25">
      <c r="A281" s="116" t="s">
        <v>0</v>
      </c>
      <c r="B281" s="121">
        <v>1.045</v>
      </c>
      <c r="C281" s="121">
        <v>1.045</v>
      </c>
      <c r="D281" s="121">
        <v>0</v>
      </c>
      <c r="E281" s="121"/>
      <c r="F281" s="121">
        <v>1.062</v>
      </c>
      <c r="G281" s="121">
        <v>1.062</v>
      </c>
      <c r="H281" s="121">
        <v>0</v>
      </c>
    </row>
    <row r="282" spans="1:8" ht="11.25">
      <c r="A282" s="116" t="s">
        <v>435</v>
      </c>
      <c r="B282" s="121"/>
      <c r="C282" s="121"/>
      <c r="D282" s="121"/>
      <c r="E282" s="121"/>
      <c r="F282" s="121">
        <v>715023.115</v>
      </c>
      <c r="G282" s="121">
        <v>357892.018</v>
      </c>
      <c r="H282" s="121">
        <v>367495.264</v>
      </c>
    </row>
    <row r="283" spans="1:8" ht="11.25">
      <c r="A283" s="122" t="s">
        <v>436</v>
      </c>
      <c r="B283" s="123">
        <v>5756053</v>
      </c>
      <c r="C283" s="123">
        <v>2959928</v>
      </c>
      <c r="D283" s="123">
        <v>2161369</v>
      </c>
      <c r="E283" s="123"/>
      <c r="F283" s="123">
        <v>698841.02</v>
      </c>
      <c r="G283" s="123">
        <v>349601.478</v>
      </c>
      <c r="H283" s="123">
        <v>361467.704</v>
      </c>
    </row>
    <row r="284" spans="1:8" ht="11.25">
      <c r="A284" s="122" t="s">
        <v>437</v>
      </c>
      <c r="B284" s="123">
        <v>652396</v>
      </c>
      <c r="C284" s="123">
        <v>620134</v>
      </c>
      <c r="D284" s="123">
        <v>138002</v>
      </c>
      <c r="E284" s="123"/>
      <c r="F284" s="123">
        <v>15638.123</v>
      </c>
      <c r="G284" s="123">
        <v>7968.073</v>
      </c>
      <c r="H284" s="123">
        <v>5619.14</v>
      </c>
    </row>
    <row r="285" spans="1:8" ht="11.25">
      <c r="A285" s="122" t="s">
        <v>393</v>
      </c>
      <c r="B285" s="123"/>
      <c r="C285" s="123"/>
      <c r="D285" s="123"/>
      <c r="E285" s="123"/>
      <c r="F285" s="123">
        <v>543.972</v>
      </c>
      <c r="G285" s="123">
        <v>322.467</v>
      </c>
      <c r="H285" s="123">
        <v>408.42</v>
      </c>
    </row>
    <row r="286" spans="1:8" ht="11.25">
      <c r="A286" s="116" t="s">
        <v>142</v>
      </c>
      <c r="B286" s="121"/>
      <c r="C286" s="121"/>
      <c r="D286" s="121"/>
      <c r="E286" s="121"/>
      <c r="F286" s="121">
        <v>876049.11</v>
      </c>
      <c r="G286" s="121">
        <v>419976.796</v>
      </c>
      <c r="H286" s="121">
        <v>476107.26200000005</v>
      </c>
    </row>
    <row r="287" spans="1:8" ht="11.25">
      <c r="A287" s="122" t="s">
        <v>438</v>
      </c>
      <c r="B287" s="123"/>
      <c r="C287" s="123"/>
      <c r="D287" s="123"/>
      <c r="E287" s="123"/>
      <c r="F287" s="123">
        <v>478376.09</v>
      </c>
      <c r="G287" s="123">
        <v>224094.267</v>
      </c>
      <c r="H287" s="123">
        <v>271154.128</v>
      </c>
    </row>
    <row r="288" spans="1:8" ht="11.25">
      <c r="A288" s="122" t="s">
        <v>439</v>
      </c>
      <c r="B288" s="123"/>
      <c r="C288" s="123"/>
      <c r="D288" s="123"/>
      <c r="E288" s="123"/>
      <c r="F288" s="123">
        <v>19216.617</v>
      </c>
      <c r="G288" s="123">
        <v>11895.596</v>
      </c>
      <c r="H288" s="123">
        <v>7867.78</v>
      </c>
    </row>
    <row r="289" spans="1:8" ht="11.25">
      <c r="A289" s="122" t="s">
        <v>284</v>
      </c>
      <c r="B289" s="123"/>
      <c r="C289" s="123"/>
      <c r="D289" s="123"/>
      <c r="E289" s="123"/>
      <c r="F289" s="123">
        <v>378456.403</v>
      </c>
      <c r="G289" s="123">
        <v>183986.933</v>
      </c>
      <c r="H289" s="123">
        <v>197085.354</v>
      </c>
    </row>
    <row r="290" spans="1:8" ht="11.25">
      <c r="A290" s="116" t="s">
        <v>440</v>
      </c>
      <c r="B290" s="121">
        <v>247812.896</v>
      </c>
      <c r="C290" s="121">
        <v>124603.918</v>
      </c>
      <c r="D290" s="121">
        <v>129932.854</v>
      </c>
      <c r="E290" s="121"/>
      <c r="F290" s="121">
        <v>133373.606</v>
      </c>
      <c r="G290" s="121">
        <v>65258.35</v>
      </c>
      <c r="H290" s="121">
        <v>78178.554</v>
      </c>
    </row>
    <row r="291" spans="1:8" ht="11.25">
      <c r="A291" s="117" t="s">
        <v>141</v>
      </c>
      <c r="B291" s="134"/>
      <c r="C291" s="134"/>
      <c r="D291" s="134"/>
      <c r="E291" s="134"/>
      <c r="F291" s="134">
        <v>271.989</v>
      </c>
      <c r="G291" s="134">
        <v>178.659</v>
      </c>
      <c r="H291" s="134">
        <v>83.002</v>
      </c>
    </row>
    <row r="292" spans="1:8" ht="22.5" customHeight="1">
      <c r="A292" s="148" t="s">
        <v>345</v>
      </c>
      <c r="B292" s="148"/>
      <c r="C292" s="148"/>
      <c r="D292" s="148"/>
      <c r="E292" s="148"/>
      <c r="F292" s="148"/>
      <c r="G292" s="148"/>
      <c r="H292" s="148"/>
    </row>
    <row r="293" spans="1:8" ht="11.25">
      <c r="A293" s="122" t="s">
        <v>441</v>
      </c>
      <c r="B293" s="122"/>
      <c r="C293" s="122"/>
      <c r="D293" s="128"/>
      <c r="E293" s="128"/>
      <c r="F293" s="128"/>
      <c r="G293" s="128"/>
      <c r="H293" s="128"/>
    </row>
    <row r="294" spans="1:8" ht="19.5" customHeight="1">
      <c r="A294" s="146" t="s">
        <v>442</v>
      </c>
      <c r="B294" s="146"/>
      <c r="C294" s="146"/>
      <c r="D294" s="146"/>
      <c r="E294" s="146"/>
      <c r="F294" s="146"/>
      <c r="G294" s="146"/>
      <c r="H294" s="146"/>
    </row>
    <row r="295" spans="1:8" ht="19.5" customHeight="1">
      <c r="A295" s="147" t="s">
        <v>443</v>
      </c>
      <c r="B295" s="147"/>
      <c r="C295" s="147"/>
      <c r="D295" s="147"/>
      <c r="E295" s="147"/>
      <c r="F295" s="147"/>
      <c r="G295" s="147"/>
      <c r="H295" s="147"/>
    </row>
    <row r="296" spans="1:8" ht="11.25">
      <c r="A296" s="116" t="s">
        <v>256</v>
      </c>
      <c r="B296" s="145" t="s">
        <v>257</v>
      </c>
      <c r="C296" s="145"/>
      <c r="D296" s="145"/>
      <c r="E296" s="114"/>
      <c r="F296" s="145" t="s">
        <v>444</v>
      </c>
      <c r="G296" s="145"/>
      <c r="H296" s="145"/>
    </row>
    <row r="297" spans="1:8" ht="11.25">
      <c r="A297" s="117" t="s">
        <v>259</v>
      </c>
      <c r="B297" s="119">
        <f>+B4</f>
        <v>2005</v>
      </c>
      <c r="C297" s="119" t="str">
        <f>+C4</f>
        <v>Ene-Jun05</v>
      </c>
      <c r="D297" s="119" t="str">
        <f>+D4</f>
        <v>Ene-Jun06</v>
      </c>
      <c r="E297" s="120"/>
      <c r="F297" s="119">
        <f>+F4</f>
        <v>2005</v>
      </c>
      <c r="G297" s="119" t="str">
        <f>+G4</f>
        <v>Ene-jun05</v>
      </c>
      <c r="H297" s="119" t="str">
        <f>+H4</f>
        <v>Ene-jun06</v>
      </c>
    </row>
    <row r="298" spans="1:8" ht="11.25">
      <c r="A298" s="116" t="s">
        <v>260</v>
      </c>
      <c r="B298" s="121"/>
      <c r="C298" s="121"/>
      <c r="D298" s="121"/>
      <c r="E298" s="121"/>
      <c r="F298" s="121">
        <v>445720.29799999995</v>
      </c>
      <c r="G298" s="121">
        <v>196785.765</v>
      </c>
      <c r="H298" s="121">
        <v>333305.373</v>
      </c>
    </row>
    <row r="299" spans="1:8" ht="11.25">
      <c r="A299" s="116" t="s">
        <v>261</v>
      </c>
      <c r="B299" s="121">
        <v>1441114.548</v>
      </c>
      <c r="C299" s="121">
        <v>618733.66</v>
      </c>
      <c r="D299" s="121">
        <v>1485213.44</v>
      </c>
      <c r="E299" s="121"/>
      <c r="F299" s="121">
        <v>203473.93</v>
      </c>
      <c r="G299" s="121">
        <v>82373.38100000001</v>
      </c>
      <c r="H299" s="121">
        <v>214196.46899999998</v>
      </c>
    </row>
    <row r="300" spans="1:8" ht="11.25">
      <c r="A300" s="122" t="s">
        <v>144</v>
      </c>
      <c r="B300" s="123">
        <v>50680.214</v>
      </c>
      <c r="C300" s="123">
        <v>33878.869</v>
      </c>
      <c r="D300" s="123">
        <v>0</v>
      </c>
      <c r="E300" s="123"/>
      <c r="F300" s="123">
        <v>9425.728</v>
      </c>
      <c r="G300" s="123">
        <v>6195.349</v>
      </c>
      <c r="H300" s="123">
        <v>0</v>
      </c>
    </row>
    <row r="301" spans="1:8" ht="11.25">
      <c r="A301" s="122" t="s">
        <v>445</v>
      </c>
      <c r="B301" s="123">
        <v>0</v>
      </c>
      <c r="C301" s="123">
        <v>0</v>
      </c>
      <c r="D301" s="123">
        <v>0</v>
      </c>
      <c r="E301" s="123"/>
      <c r="F301" s="123">
        <v>0</v>
      </c>
      <c r="G301" s="123">
        <v>0</v>
      </c>
      <c r="H301" s="123">
        <v>0</v>
      </c>
    </row>
    <row r="302" spans="1:8" ht="11.25">
      <c r="A302" s="122" t="s">
        <v>143</v>
      </c>
      <c r="B302" s="123">
        <v>1119083.607</v>
      </c>
      <c r="C302" s="123">
        <v>500536.932</v>
      </c>
      <c r="D302" s="123">
        <v>770454.931</v>
      </c>
      <c r="E302" s="123"/>
      <c r="F302" s="123">
        <v>137816.464</v>
      </c>
      <c r="G302" s="123">
        <v>60914.313</v>
      </c>
      <c r="H302" s="123">
        <v>97601.949</v>
      </c>
    </row>
    <row r="303" spans="1:8" ht="11.25">
      <c r="A303" s="122" t="s">
        <v>197</v>
      </c>
      <c r="B303" s="123">
        <v>8183.405</v>
      </c>
      <c r="C303" s="123">
        <v>2297.055</v>
      </c>
      <c r="D303" s="123">
        <v>1659.387</v>
      </c>
      <c r="E303" s="123"/>
      <c r="F303" s="123">
        <v>10778.127</v>
      </c>
      <c r="G303" s="123">
        <v>417.432</v>
      </c>
      <c r="H303" s="123">
        <v>364.395</v>
      </c>
    </row>
    <row r="304" spans="1:8" ht="11.25">
      <c r="A304" s="122" t="s">
        <v>446</v>
      </c>
      <c r="B304" s="123">
        <v>67016.228</v>
      </c>
      <c r="C304" s="123">
        <v>22889.724</v>
      </c>
      <c r="D304" s="123">
        <v>23548.286</v>
      </c>
      <c r="E304" s="123"/>
      <c r="F304" s="123">
        <v>6801.408</v>
      </c>
      <c r="G304" s="123">
        <v>2372.371</v>
      </c>
      <c r="H304" s="123">
        <v>2684.87</v>
      </c>
    </row>
    <row r="305" spans="1:8" ht="11.25">
      <c r="A305" s="122" t="s">
        <v>447</v>
      </c>
      <c r="B305" s="123">
        <v>114830.363</v>
      </c>
      <c r="C305" s="123">
        <v>25674.348</v>
      </c>
      <c r="D305" s="123">
        <v>637044.275</v>
      </c>
      <c r="E305" s="123"/>
      <c r="F305" s="123">
        <v>20036.915</v>
      </c>
      <c r="G305" s="123">
        <v>4402.134</v>
      </c>
      <c r="H305" s="123">
        <v>102726.292</v>
      </c>
    </row>
    <row r="306" spans="1:8" ht="11.25">
      <c r="A306" s="122" t="s">
        <v>448</v>
      </c>
      <c r="B306" s="123">
        <v>76061.597</v>
      </c>
      <c r="C306" s="123">
        <v>30217.135</v>
      </c>
      <c r="D306" s="123">
        <v>50733.577</v>
      </c>
      <c r="E306" s="123"/>
      <c r="F306" s="123">
        <v>16715.716</v>
      </c>
      <c r="G306" s="123">
        <v>6877.305</v>
      </c>
      <c r="H306" s="123">
        <v>10233.663</v>
      </c>
    </row>
    <row r="307" spans="1:8" ht="11.25">
      <c r="A307" s="122" t="s">
        <v>0</v>
      </c>
      <c r="B307" s="123">
        <v>5259.134</v>
      </c>
      <c r="C307" s="123">
        <v>3239.597</v>
      </c>
      <c r="D307" s="123">
        <v>1772.984</v>
      </c>
      <c r="E307" s="123"/>
      <c r="F307" s="123">
        <v>1899.572</v>
      </c>
      <c r="G307" s="123">
        <v>1194.477</v>
      </c>
      <c r="H307" s="123">
        <v>585.3</v>
      </c>
    </row>
    <row r="308" spans="1:8" ht="11.25">
      <c r="A308" s="116" t="s">
        <v>269</v>
      </c>
      <c r="B308" s="121">
        <v>235042.53599999996</v>
      </c>
      <c r="C308" s="121">
        <v>103497.787</v>
      </c>
      <c r="D308" s="121">
        <v>98425.461</v>
      </c>
      <c r="E308" s="121"/>
      <c r="F308" s="121">
        <v>80177.19399999999</v>
      </c>
      <c r="G308" s="121">
        <v>36025.412</v>
      </c>
      <c r="H308" s="121">
        <v>35895.425</v>
      </c>
    </row>
    <row r="309" spans="1:8" ht="11.25">
      <c r="A309" s="122" t="s">
        <v>449</v>
      </c>
      <c r="B309" s="123">
        <v>16909.042</v>
      </c>
      <c r="C309" s="123">
        <v>9214.014</v>
      </c>
      <c r="D309" s="123">
        <v>7652.705</v>
      </c>
      <c r="E309" s="123"/>
      <c r="F309" s="123">
        <v>18324.515</v>
      </c>
      <c r="G309" s="123">
        <v>9945.133</v>
      </c>
      <c r="H309" s="123">
        <v>9199.716</v>
      </c>
    </row>
    <row r="310" spans="1:8" ht="11.25">
      <c r="A310" s="122" t="s">
        <v>450</v>
      </c>
      <c r="B310" s="123">
        <v>205951.687</v>
      </c>
      <c r="C310" s="123">
        <v>89621.14</v>
      </c>
      <c r="D310" s="123">
        <v>81913.28</v>
      </c>
      <c r="E310" s="123"/>
      <c r="F310" s="123">
        <v>55310.247</v>
      </c>
      <c r="G310" s="123">
        <v>23278.219</v>
      </c>
      <c r="H310" s="123">
        <v>22758.4</v>
      </c>
    </row>
    <row r="311" spans="1:8" ht="11.25">
      <c r="A311" s="122" t="s">
        <v>451</v>
      </c>
      <c r="B311" s="123">
        <v>5159.49</v>
      </c>
      <c r="C311" s="123">
        <v>2096.295</v>
      </c>
      <c r="D311" s="123">
        <v>2276.936</v>
      </c>
      <c r="E311" s="123"/>
      <c r="F311" s="123">
        <v>3978.628</v>
      </c>
      <c r="G311" s="123">
        <v>1848.455</v>
      </c>
      <c r="H311" s="123">
        <v>1678.604</v>
      </c>
    </row>
    <row r="312" spans="1:8" ht="11.25">
      <c r="A312" s="122" t="s">
        <v>271</v>
      </c>
      <c r="B312" s="123">
        <v>430.463</v>
      </c>
      <c r="C312" s="123">
        <v>216.962</v>
      </c>
      <c r="D312" s="123">
        <v>130.991</v>
      </c>
      <c r="E312" s="123"/>
      <c r="F312" s="123">
        <v>380.442</v>
      </c>
      <c r="G312" s="123">
        <v>100.54</v>
      </c>
      <c r="H312" s="123">
        <v>74</v>
      </c>
    </row>
    <row r="313" spans="1:8" ht="11.25">
      <c r="A313" s="122" t="s">
        <v>272</v>
      </c>
      <c r="B313" s="123">
        <v>15.675</v>
      </c>
      <c r="C313" s="123">
        <v>10.519</v>
      </c>
      <c r="D313" s="123">
        <v>14.415</v>
      </c>
      <c r="E313" s="123"/>
      <c r="F313" s="123">
        <v>89.605</v>
      </c>
      <c r="G313" s="123">
        <v>49.789</v>
      </c>
      <c r="H313" s="123">
        <v>196.619</v>
      </c>
    </row>
    <row r="314" spans="1:8" ht="11.25">
      <c r="A314" s="122" t="s">
        <v>0</v>
      </c>
      <c r="B314" s="123">
        <v>6576.179</v>
      </c>
      <c r="C314" s="123">
        <v>2338.857</v>
      </c>
      <c r="D314" s="123">
        <v>6437.134</v>
      </c>
      <c r="E314" s="123"/>
      <c r="F314" s="123">
        <v>2093.757</v>
      </c>
      <c r="G314" s="123">
        <v>803.276</v>
      </c>
      <c r="H314" s="123">
        <v>1988.086</v>
      </c>
    </row>
    <row r="315" spans="1:8" ht="11.25">
      <c r="A315" s="116" t="s">
        <v>275</v>
      </c>
      <c r="B315" s="121">
        <v>180403.452</v>
      </c>
      <c r="C315" s="121">
        <v>80683.05799999999</v>
      </c>
      <c r="D315" s="121">
        <v>80941.99900000001</v>
      </c>
      <c r="E315" s="121"/>
      <c r="F315" s="121">
        <v>47826.427</v>
      </c>
      <c r="G315" s="121">
        <v>21511.448</v>
      </c>
      <c r="H315" s="121">
        <v>25537.65</v>
      </c>
    </row>
    <row r="316" spans="1:8" ht="11.25">
      <c r="A316" s="122" t="s">
        <v>177</v>
      </c>
      <c r="B316" s="123">
        <v>365.27</v>
      </c>
      <c r="C316" s="123">
        <v>365.27</v>
      </c>
      <c r="D316" s="123">
        <v>720.322</v>
      </c>
      <c r="E316" s="123"/>
      <c r="F316" s="123">
        <v>84.124</v>
      </c>
      <c r="G316" s="123">
        <v>84.124</v>
      </c>
      <c r="H316" s="123">
        <v>463.943</v>
      </c>
    </row>
    <row r="317" spans="1:8" ht="11.25">
      <c r="A317" s="122" t="s">
        <v>277</v>
      </c>
      <c r="B317" s="123">
        <v>0</v>
      </c>
      <c r="C317" s="123">
        <v>0</v>
      </c>
      <c r="D317" s="123">
        <v>16.329</v>
      </c>
      <c r="E317" s="123"/>
      <c r="F317" s="123">
        <v>0</v>
      </c>
      <c r="G317" s="123">
        <v>0</v>
      </c>
      <c r="H317" s="123">
        <v>126.965</v>
      </c>
    </row>
    <row r="318" spans="1:8" ht="11.25">
      <c r="A318" s="122" t="s">
        <v>278</v>
      </c>
      <c r="B318" s="123">
        <v>1161.679</v>
      </c>
      <c r="C318" s="123">
        <v>651.495</v>
      </c>
      <c r="D318" s="123">
        <v>743.678</v>
      </c>
      <c r="E318" s="123"/>
      <c r="F318" s="123">
        <v>6909.608</v>
      </c>
      <c r="G318" s="123">
        <v>3737.186</v>
      </c>
      <c r="H318" s="123">
        <v>4647.114</v>
      </c>
    </row>
    <row r="319" spans="1:8" ht="11.25">
      <c r="A319" s="122" t="s">
        <v>452</v>
      </c>
      <c r="B319" s="123">
        <v>0</v>
      </c>
      <c r="C319" s="123">
        <v>0</v>
      </c>
      <c r="D319" s="123">
        <v>0</v>
      </c>
      <c r="E319" s="123"/>
      <c r="F319" s="123">
        <v>0</v>
      </c>
      <c r="G319" s="123">
        <v>0</v>
      </c>
      <c r="H319" s="123">
        <v>0</v>
      </c>
    </row>
    <row r="320" spans="1:8" ht="11.25">
      <c r="A320" s="122" t="s">
        <v>453</v>
      </c>
      <c r="B320" s="123">
        <v>168296.648</v>
      </c>
      <c r="C320" s="123">
        <v>75798.158</v>
      </c>
      <c r="D320" s="123">
        <v>74830.001</v>
      </c>
      <c r="E320" s="123"/>
      <c r="F320" s="123">
        <v>33628.462</v>
      </c>
      <c r="G320" s="123">
        <v>14758.025</v>
      </c>
      <c r="H320" s="123">
        <v>16974.27</v>
      </c>
    </row>
    <row r="321" spans="1:8" ht="11.25">
      <c r="A321" s="122" t="s">
        <v>174</v>
      </c>
      <c r="B321" s="123">
        <v>599.402</v>
      </c>
      <c r="C321" s="123">
        <v>188.424</v>
      </c>
      <c r="D321" s="123">
        <v>157.1</v>
      </c>
      <c r="E321" s="123"/>
      <c r="F321" s="123">
        <v>1487.258</v>
      </c>
      <c r="G321" s="123">
        <v>429.962</v>
      </c>
      <c r="H321" s="123">
        <v>286.919</v>
      </c>
    </row>
    <row r="322" spans="1:15" ht="11.25">
      <c r="A322" s="122" t="s">
        <v>173</v>
      </c>
      <c r="B322" s="123">
        <v>28.986</v>
      </c>
      <c r="C322" s="123">
        <v>4.605</v>
      </c>
      <c r="D322" s="123">
        <v>10.773</v>
      </c>
      <c r="E322" s="123"/>
      <c r="F322" s="123">
        <v>160.009</v>
      </c>
      <c r="G322" s="123">
        <v>24.521</v>
      </c>
      <c r="H322" s="123">
        <v>63.704</v>
      </c>
      <c r="I322" s="123"/>
      <c r="J322" s="123"/>
      <c r="K322" s="123"/>
      <c r="L322" s="123"/>
      <c r="M322" s="123"/>
      <c r="N322" s="123"/>
      <c r="O322" s="123"/>
    </row>
    <row r="323" spans="1:15" ht="11.25">
      <c r="A323" s="122" t="s">
        <v>454</v>
      </c>
      <c r="B323" s="123">
        <v>8278.597</v>
      </c>
      <c r="C323" s="123">
        <v>2810.568</v>
      </c>
      <c r="D323" s="123">
        <v>3690.05</v>
      </c>
      <c r="E323" s="123"/>
      <c r="F323" s="123">
        <v>2980.408</v>
      </c>
      <c r="G323" s="123">
        <v>1045.375</v>
      </c>
      <c r="H323" s="123">
        <v>1598.988</v>
      </c>
      <c r="I323" s="123"/>
      <c r="J323" s="123"/>
      <c r="K323" s="123"/>
      <c r="L323" s="123"/>
      <c r="M323" s="123"/>
      <c r="N323" s="123"/>
      <c r="O323" s="123"/>
    </row>
    <row r="324" spans="1:15" ht="11.25">
      <c r="A324" s="122" t="s">
        <v>455</v>
      </c>
      <c r="B324" s="123">
        <v>183.829</v>
      </c>
      <c r="C324" s="123">
        <v>127.721</v>
      </c>
      <c r="D324" s="123">
        <v>119.894</v>
      </c>
      <c r="E324" s="123"/>
      <c r="F324" s="123">
        <v>1042.284</v>
      </c>
      <c r="G324" s="123">
        <v>712.094</v>
      </c>
      <c r="H324" s="123">
        <v>710.269</v>
      </c>
      <c r="I324" s="75"/>
      <c r="J324" s="75"/>
      <c r="K324" s="75"/>
      <c r="L324" s="75"/>
      <c r="M324" s="75"/>
      <c r="N324" s="75"/>
      <c r="O324" s="75"/>
    </row>
    <row r="325" spans="1:8" ht="11.25">
      <c r="A325" s="122" t="s">
        <v>284</v>
      </c>
      <c r="B325" s="123">
        <v>1489.041</v>
      </c>
      <c r="C325" s="123">
        <v>736.817</v>
      </c>
      <c r="D325" s="123">
        <v>653.852</v>
      </c>
      <c r="E325" s="123"/>
      <c r="F325" s="123">
        <v>1534.274</v>
      </c>
      <c r="G325" s="123">
        <v>720.161</v>
      </c>
      <c r="H325" s="123">
        <v>665.478</v>
      </c>
    </row>
    <row r="326" spans="1:8" ht="11.25">
      <c r="A326" s="116" t="s">
        <v>382</v>
      </c>
      <c r="B326" s="121">
        <v>24144.261</v>
      </c>
      <c r="C326" s="121">
        <v>13830.43</v>
      </c>
      <c r="D326" s="121">
        <v>14634.805000000002</v>
      </c>
      <c r="E326" s="121"/>
      <c r="F326" s="121">
        <v>11389.824</v>
      </c>
      <c r="G326" s="121">
        <v>6529.744999999999</v>
      </c>
      <c r="H326" s="121">
        <v>5656.911</v>
      </c>
    </row>
    <row r="327" spans="1:8" ht="11.25">
      <c r="A327" s="122" t="s">
        <v>376</v>
      </c>
      <c r="B327" s="123">
        <v>6151.051</v>
      </c>
      <c r="C327" s="123">
        <v>3392.828</v>
      </c>
      <c r="D327" s="123">
        <v>3296.72</v>
      </c>
      <c r="E327" s="123"/>
      <c r="F327" s="123">
        <v>2402.779</v>
      </c>
      <c r="G327" s="123">
        <v>1385.769</v>
      </c>
      <c r="H327" s="123">
        <v>1232.677</v>
      </c>
    </row>
    <row r="328" spans="1:8" ht="11.25">
      <c r="A328" s="122" t="s">
        <v>266</v>
      </c>
      <c r="B328" s="123">
        <v>352.692</v>
      </c>
      <c r="C328" s="123">
        <v>21.928</v>
      </c>
      <c r="D328" s="123">
        <v>573.132</v>
      </c>
      <c r="E328" s="123"/>
      <c r="F328" s="123">
        <v>323.963</v>
      </c>
      <c r="G328" s="123">
        <v>24.167</v>
      </c>
      <c r="H328" s="123">
        <v>440.615</v>
      </c>
    </row>
    <row r="329" spans="1:8" ht="11.25">
      <c r="A329" s="122" t="s">
        <v>267</v>
      </c>
      <c r="B329" s="123">
        <v>15324.539</v>
      </c>
      <c r="C329" s="123">
        <v>9531.212</v>
      </c>
      <c r="D329" s="123">
        <v>9247.726</v>
      </c>
      <c r="E329" s="123"/>
      <c r="F329" s="123">
        <v>7251.381</v>
      </c>
      <c r="G329" s="123">
        <v>4671.619</v>
      </c>
      <c r="H329" s="123">
        <v>3217.927</v>
      </c>
    </row>
    <row r="330" spans="1:8" ht="11.25">
      <c r="A330" s="122" t="s">
        <v>284</v>
      </c>
      <c r="B330" s="123">
        <v>2315.979</v>
      </c>
      <c r="C330" s="123">
        <v>884.462</v>
      </c>
      <c r="D330" s="123">
        <v>1517.227</v>
      </c>
      <c r="E330" s="123"/>
      <c r="F330" s="123">
        <v>1411.701</v>
      </c>
      <c r="G330" s="123">
        <v>448.19</v>
      </c>
      <c r="H330" s="123">
        <v>765.692</v>
      </c>
    </row>
    <row r="331" spans="1:8" ht="11.25">
      <c r="A331" s="116" t="s">
        <v>456</v>
      </c>
      <c r="B331" s="121">
        <v>33143.384</v>
      </c>
      <c r="C331" s="121">
        <v>4040.679</v>
      </c>
      <c r="D331" s="121">
        <v>9045.107</v>
      </c>
      <c r="E331" s="121"/>
      <c r="F331" s="121">
        <v>17687.458</v>
      </c>
      <c r="G331" s="121">
        <v>7615.796</v>
      </c>
      <c r="H331" s="121">
        <v>8025.045</v>
      </c>
    </row>
    <row r="332" spans="1:8" ht="11.25">
      <c r="A332" s="122" t="s">
        <v>457</v>
      </c>
      <c r="B332" s="123">
        <v>5583.801</v>
      </c>
      <c r="C332" s="123">
        <v>2444.691</v>
      </c>
      <c r="D332" s="123">
        <v>2382.045</v>
      </c>
      <c r="E332" s="123"/>
      <c r="F332" s="123">
        <v>2831.369</v>
      </c>
      <c r="G332" s="123">
        <v>1218.114</v>
      </c>
      <c r="H332" s="123">
        <v>1221.207</v>
      </c>
    </row>
    <row r="333" spans="1:8" ht="11.25">
      <c r="A333" s="122" t="s">
        <v>458</v>
      </c>
      <c r="B333" s="123">
        <v>768.526</v>
      </c>
      <c r="C333" s="123">
        <v>538.522</v>
      </c>
      <c r="D333" s="123">
        <v>319.059</v>
      </c>
      <c r="E333" s="123"/>
      <c r="F333" s="123">
        <v>1409.43</v>
      </c>
      <c r="G333" s="123">
        <v>977.813</v>
      </c>
      <c r="H333" s="123">
        <v>539.306</v>
      </c>
    </row>
    <row r="334" spans="1:8" ht="11.25">
      <c r="A334" s="122" t="s">
        <v>459</v>
      </c>
      <c r="B334" s="123">
        <v>4.48</v>
      </c>
      <c r="C334" s="123">
        <v>1.07</v>
      </c>
      <c r="D334" s="123">
        <v>0.882</v>
      </c>
      <c r="E334" s="123"/>
      <c r="F334" s="123">
        <v>3780.954</v>
      </c>
      <c r="G334" s="123">
        <v>1691.102</v>
      </c>
      <c r="H334" s="123">
        <v>1660.748</v>
      </c>
    </row>
    <row r="335" spans="1:8" ht="11.25">
      <c r="A335" s="122" t="s">
        <v>284</v>
      </c>
      <c r="B335" s="123">
        <v>26786.577</v>
      </c>
      <c r="C335" s="123">
        <v>1056.396</v>
      </c>
      <c r="D335" s="123">
        <v>6343.121</v>
      </c>
      <c r="E335" s="123"/>
      <c r="F335" s="123">
        <v>9665.705</v>
      </c>
      <c r="G335" s="123">
        <v>3728.767</v>
      </c>
      <c r="H335" s="123">
        <v>4603.784</v>
      </c>
    </row>
    <row r="336" spans="1:8" ht="11.25">
      <c r="A336" s="116" t="s">
        <v>393</v>
      </c>
      <c r="B336" s="121"/>
      <c r="C336" s="121"/>
      <c r="D336" s="121"/>
      <c r="E336" s="121"/>
      <c r="F336" s="121">
        <v>85165.465</v>
      </c>
      <c r="G336" s="121">
        <v>42729.983</v>
      </c>
      <c r="H336" s="121">
        <v>43993.873</v>
      </c>
    </row>
    <row r="337" spans="1:8" ht="11.25">
      <c r="A337" s="122" t="s">
        <v>460</v>
      </c>
      <c r="B337" s="123">
        <v>96.476</v>
      </c>
      <c r="C337" s="123">
        <v>69.081</v>
      </c>
      <c r="D337" s="123">
        <v>99.674</v>
      </c>
      <c r="E337" s="123"/>
      <c r="F337" s="123">
        <v>3469.238</v>
      </c>
      <c r="G337" s="123">
        <v>2601.802</v>
      </c>
      <c r="H337" s="123">
        <v>3325.606</v>
      </c>
    </row>
    <row r="338" spans="1:8" ht="11.25">
      <c r="A338" s="122" t="s">
        <v>323</v>
      </c>
      <c r="B338" s="123">
        <v>2751.605</v>
      </c>
      <c r="C338" s="123">
        <v>387.845</v>
      </c>
      <c r="D338" s="123">
        <v>732.64</v>
      </c>
      <c r="E338" s="123"/>
      <c r="F338" s="123">
        <v>1703.659</v>
      </c>
      <c r="G338" s="123">
        <v>188.386</v>
      </c>
      <c r="H338" s="123">
        <v>460.102</v>
      </c>
    </row>
    <row r="339" spans="1:8" ht="11.25">
      <c r="A339" s="122" t="s">
        <v>321</v>
      </c>
      <c r="B339" s="123">
        <v>2053.238</v>
      </c>
      <c r="C339" s="123">
        <v>1713.892</v>
      </c>
      <c r="D339" s="123">
        <v>1112.704</v>
      </c>
      <c r="E339" s="123"/>
      <c r="F339" s="123">
        <v>4721.827</v>
      </c>
      <c r="G339" s="123">
        <v>4159.985</v>
      </c>
      <c r="H339" s="123">
        <v>1583.849</v>
      </c>
    </row>
    <row r="340" spans="1:8" ht="21.75" customHeight="1">
      <c r="A340" s="128" t="s">
        <v>461</v>
      </c>
      <c r="B340" s="123">
        <v>3484.39</v>
      </c>
      <c r="C340" s="123">
        <v>477.05</v>
      </c>
      <c r="D340" s="123">
        <v>175.224</v>
      </c>
      <c r="E340" s="123"/>
      <c r="F340" s="123">
        <v>8620.734</v>
      </c>
      <c r="G340" s="123">
        <v>1312.333</v>
      </c>
      <c r="H340" s="123">
        <v>362.806</v>
      </c>
    </row>
    <row r="341" spans="1:8" ht="11.25">
      <c r="A341" s="122" t="s">
        <v>0</v>
      </c>
      <c r="B341" s="123"/>
      <c r="C341" s="123"/>
      <c r="D341" s="123"/>
      <c r="E341" s="123"/>
      <c r="F341" s="123">
        <v>66650.007</v>
      </c>
      <c r="G341" s="123">
        <v>34467.477</v>
      </c>
      <c r="H341" s="123">
        <v>38261.51</v>
      </c>
    </row>
    <row r="342" spans="1:8" ht="11.25">
      <c r="A342" s="116" t="s">
        <v>462</v>
      </c>
      <c r="B342" s="121"/>
      <c r="C342" s="121"/>
      <c r="D342" s="121"/>
      <c r="E342" s="121"/>
      <c r="F342" s="121">
        <v>31837.559</v>
      </c>
      <c r="G342" s="121">
        <v>15913.313</v>
      </c>
      <c r="H342" s="121">
        <v>18763.703</v>
      </c>
    </row>
    <row r="343" spans="1:15" ht="11.25">
      <c r="A343" s="122" t="s">
        <v>420</v>
      </c>
      <c r="B343" s="123">
        <v>24.133</v>
      </c>
      <c r="C343" s="123">
        <v>24.123</v>
      </c>
      <c r="D343" s="123">
        <v>0.001</v>
      </c>
      <c r="E343" s="123"/>
      <c r="F343" s="123">
        <v>51.277</v>
      </c>
      <c r="G343" s="123">
        <v>50.495</v>
      </c>
      <c r="H343" s="123">
        <v>1.975</v>
      </c>
      <c r="I343" s="123"/>
      <c r="J343" s="123"/>
      <c r="K343" s="123"/>
      <c r="L343" s="123"/>
      <c r="M343" s="123"/>
      <c r="N343" s="123"/>
      <c r="O343" s="123"/>
    </row>
    <row r="344" spans="1:15" ht="11.25">
      <c r="A344" s="122" t="s">
        <v>463</v>
      </c>
      <c r="B344" s="123">
        <v>304.088</v>
      </c>
      <c r="C344" s="123">
        <v>156.228</v>
      </c>
      <c r="D344" s="123">
        <v>179.983</v>
      </c>
      <c r="E344" s="123"/>
      <c r="F344" s="123">
        <v>2596.068</v>
      </c>
      <c r="G344" s="123">
        <v>1348.253</v>
      </c>
      <c r="H344" s="123">
        <v>1451.715</v>
      </c>
      <c r="I344" s="123"/>
      <c r="J344" s="123"/>
      <c r="K344" s="123"/>
      <c r="L344" s="123"/>
      <c r="M344" s="123"/>
      <c r="N344" s="123"/>
      <c r="O344" s="123"/>
    </row>
    <row r="345" spans="1:15" ht="11.25">
      <c r="A345" s="122" t="s">
        <v>464</v>
      </c>
      <c r="B345" s="123">
        <v>3.87</v>
      </c>
      <c r="C345" s="123">
        <v>1.876</v>
      </c>
      <c r="D345" s="123">
        <v>1.954</v>
      </c>
      <c r="E345" s="123"/>
      <c r="F345" s="123">
        <v>2532.435</v>
      </c>
      <c r="G345" s="123">
        <v>1371.537</v>
      </c>
      <c r="H345" s="123">
        <v>1667.974</v>
      </c>
      <c r="I345" s="123"/>
      <c r="J345" s="123"/>
      <c r="K345" s="123"/>
      <c r="L345" s="123"/>
      <c r="M345" s="123"/>
      <c r="N345" s="123"/>
      <c r="O345" s="123"/>
    </row>
    <row r="346" spans="1:15" ht="11.25">
      <c r="A346" s="122" t="s">
        <v>126</v>
      </c>
      <c r="B346" s="123"/>
      <c r="C346" s="123"/>
      <c r="D346" s="123"/>
      <c r="E346" s="123"/>
      <c r="F346" s="123">
        <v>26657.779</v>
      </c>
      <c r="G346" s="123">
        <v>13143.028</v>
      </c>
      <c r="H346" s="123">
        <v>15642.039</v>
      </c>
      <c r="I346" s="123"/>
      <c r="J346" s="123"/>
      <c r="K346" s="123"/>
      <c r="L346" s="123"/>
      <c r="M346" s="123"/>
      <c r="N346" s="123"/>
      <c r="O346" s="123"/>
    </row>
    <row r="347" spans="1:15" ht="11.25">
      <c r="A347" s="116" t="s">
        <v>465</v>
      </c>
      <c r="B347" s="121"/>
      <c r="C347" s="121"/>
      <c r="D347" s="121"/>
      <c r="E347" s="121"/>
      <c r="F347" s="121">
        <v>9204.186</v>
      </c>
      <c r="G347" s="121">
        <v>3099.291</v>
      </c>
      <c r="H347" s="121">
        <v>4948.183</v>
      </c>
      <c r="I347" s="123"/>
      <c r="J347" s="123"/>
      <c r="K347" s="123"/>
      <c r="L347" s="123"/>
      <c r="M347" s="123"/>
      <c r="N347" s="123"/>
      <c r="O347" s="123"/>
    </row>
    <row r="348" spans="1:15" ht="11.25">
      <c r="A348" s="122" t="s">
        <v>344</v>
      </c>
      <c r="B348" s="137"/>
      <c r="C348" s="137"/>
      <c r="D348" s="137"/>
      <c r="E348" s="137"/>
      <c r="F348" s="137">
        <v>123.294</v>
      </c>
      <c r="G348" s="137">
        <v>123.241</v>
      </c>
      <c r="H348" s="137">
        <v>0.63</v>
      </c>
      <c r="I348" s="123"/>
      <c r="J348" s="123"/>
      <c r="K348" s="123"/>
      <c r="L348" s="123"/>
      <c r="M348" s="123"/>
      <c r="N348" s="123"/>
      <c r="O348" s="123"/>
    </row>
    <row r="349" spans="1:15" ht="11.25">
      <c r="A349" s="122" t="s">
        <v>152</v>
      </c>
      <c r="B349" s="137"/>
      <c r="C349" s="137"/>
      <c r="D349" s="137"/>
      <c r="E349" s="137"/>
      <c r="F349" s="137">
        <v>1787.66</v>
      </c>
      <c r="G349" s="137">
        <v>1327.152</v>
      </c>
      <c r="H349" s="137">
        <v>1668.52</v>
      </c>
      <c r="I349" s="123"/>
      <c r="J349" s="123"/>
      <c r="K349" s="123"/>
      <c r="L349" s="123"/>
      <c r="M349" s="123"/>
      <c r="N349" s="123"/>
      <c r="O349" s="123"/>
    </row>
    <row r="350" spans="1:15" ht="11.25">
      <c r="A350" s="129" t="s">
        <v>393</v>
      </c>
      <c r="B350" s="138"/>
      <c r="C350" s="138"/>
      <c r="D350" s="138"/>
      <c r="E350" s="138"/>
      <c r="F350" s="138">
        <v>7293.232</v>
      </c>
      <c r="G350" s="138">
        <v>1648.898</v>
      </c>
      <c r="H350" s="138">
        <v>3279.033</v>
      </c>
      <c r="I350" s="75"/>
      <c r="J350" s="75"/>
      <c r="K350" s="75"/>
      <c r="L350" s="75"/>
      <c r="M350" s="75"/>
      <c r="N350" s="75"/>
      <c r="O350" s="75"/>
    </row>
    <row r="351" spans="1:8" ht="11.25">
      <c r="A351" s="122" t="s">
        <v>466</v>
      </c>
      <c r="B351" s="122"/>
      <c r="C351" s="122"/>
      <c r="D351" s="122"/>
      <c r="E351" s="122"/>
      <c r="F351" s="122"/>
      <c r="G351" s="122"/>
      <c r="H351" s="122"/>
    </row>
    <row r="352" spans="1:8" ht="19.5" customHeight="1">
      <c r="A352" s="146" t="s">
        <v>467</v>
      </c>
      <c r="B352" s="146"/>
      <c r="C352" s="146"/>
      <c r="D352" s="146"/>
      <c r="E352" s="146"/>
      <c r="F352" s="146"/>
      <c r="G352" s="146"/>
      <c r="H352" s="146"/>
    </row>
    <row r="353" spans="1:8" ht="19.5" customHeight="1">
      <c r="A353" s="147" t="s">
        <v>236</v>
      </c>
      <c r="B353" s="147"/>
      <c r="C353" s="147"/>
      <c r="D353" s="147"/>
      <c r="E353" s="147"/>
      <c r="F353" s="147"/>
      <c r="G353" s="147"/>
      <c r="H353" s="147"/>
    </row>
    <row r="354" spans="1:8" ht="11.25">
      <c r="A354" s="116" t="s">
        <v>256</v>
      </c>
      <c r="B354" s="145" t="s">
        <v>257</v>
      </c>
      <c r="C354" s="145"/>
      <c r="D354" s="145"/>
      <c r="E354" s="114"/>
      <c r="F354" s="145" t="s">
        <v>444</v>
      </c>
      <c r="G354" s="145"/>
      <c r="H354" s="145"/>
    </row>
    <row r="355" spans="1:8" ht="11.25">
      <c r="A355" s="117" t="s">
        <v>259</v>
      </c>
      <c r="B355" s="119">
        <f>+B4</f>
        <v>2005</v>
      </c>
      <c r="C355" s="119" t="str">
        <f>+C4</f>
        <v>Ene-Jun05</v>
      </c>
      <c r="D355" s="119" t="str">
        <f>+D4</f>
        <v>Ene-Jun06</v>
      </c>
      <c r="E355" s="120"/>
      <c r="F355" s="119">
        <f>+F4</f>
        <v>2005</v>
      </c>
      <c r="G355" s="119" t="str">
        <f>+G4</f>
        <v>Ene-jun05</v>
      </c>
      <c r="H355" s="119" t="str">
        <f>+H4</f>
        <v>Ene-jun06</v>
      </c>
    </row>
    <row r="356" spans="1:8" ht="11.25">
      <c r="A356" s="116" t="s">
        <v>349</v>
      </c>
      <c r="B356" s="121"/>
      <c r="C356" s="121"/>
      <c r="D356" s="121"/>
      <c r="E356" s="121"/>
      <c r="F356" s="121">
        <v>741957.989</v>
      </c>
      <c r="G356" s="121">
        <v>322515.7</v>
      </c>
      <c r="H356" s="121">
        <v>439563.53400000004</v>
      </c>
    </row>
    <row r="357" spans="1:8" ht="11.25">
      <c r="A357" s="116" t="s">
        <v>261</v>
      </c>
      <c r="B357" s="121">
        <v>158605.352</v>
      </c>
      <c r="C357" s="121">
        <v>61337.983</v>
      </c>
      <c r="D357" s="121">
        <v>92482.965</v>
      </c>
      <c r="E357" s="121"/>
      <c r="F357" s="121">
        <v>49700.307</v>
      </c>
      <c r="G357" s="121">
        <v>18781.046000000002</v>
      </c>
      <c r="H357" s="121">
        <v>28164.108999999997</v>
      </c>
    </row>
    <row r="358" spans="1:8" ht="11.25">
      <c r="A358" s="122" t="s">
        <v>468</v>
      </c>
      <c r="B358" s="123">
        <v>75587.186</v>
      </c>
      <c r="C358" s="123">
        <v>22358.334</v>
      </c>
      <c r="D358" s="123">
        <v>49268.349</v>
      </c>
      <c r="E358" s="123"/>
      <c r="F358" s="123">
        <v>25760.257</v>
      </c>
      <c r="G358" s="123">
        <v>8081.289</v>
      </c>
      <c r="H358" s="123">
        <v>15954.766</v>
      </c>
    </row>
    <row r="359" spans="1:8" ht="11.25">
      <c r="A359" s="122" t="s">
        <v>145</v>
      </c>
      <c r="B359" s="123">
        <v>16.4</v>
      </c>
      <c r="C359" s="123">
        <v>4.36</v>
      </c>
      <c r="D359" s="123">
        <v>14.183</v>
      </c>
      <c r="E359" s="123"/>
      <c r="F359" s="123">
        <v>10.439</v>
      </c>
      <c r="G359" s="123">
        <v>5.31</v>
      </c>
      <c r="H359" s="123">
        <v>5.985</v>
      </c>
    </row>
    <row r="360" spans="1:8" ht="11.25">
      <c r="A360" s="122" t="s">
        <v>146</v>
      </c>
      <c r="B360" s="123">
        <v>17589.443</v>
      </c>
      <c r="C360" s="123">
        <v>5681.399</v>
      </c>
      <c r="D360" s="123">
        <v>10093.056</v>
      </c>
      <c r="E360" s="123"/>
      <c r="F360" s="123">
        <v>4221.36</v>
      </c>
      <c r="G360" s="123">
        <v>1239.499</v>
      </c>
      <c r="H360" s="123">
        <v>2501.51</v>
      </c>
    </row>
    <row r="361" spans="1:8" ht="11.25">
      <c r="A361" s="122" t="s">
        <v>147</v>
      </c>
      <c r="B361" s="123">
        <v>6632.797</v>
      </c>
      <c r="C361" s="123">
        <v>2684.277</v>
      </c>
      <c r="D361" s="123">
        <v>3998.314</v>
      </c>
      <c r="E361" s="123"/>
      <c r="F361" s="123">
        <v>1281.349</v>
      </c>
      <c r="G361" s="123">
        <v>548.232</v>
      </c>
      <c r="H361" s="123">
        <v>738.536</v>
      </c>
    </row>
    <row r="362" spans="1:8" ht="11.25">
      <c r="A362" s="122" t="s">
        <v>469</v>
      </c>
      <c r="B362" s="123">
        <v>10474.988</v>
      </c>
      <c r="C362" s="123">
        <v>4840.818</v>
      </c>
      <c r="D362" s="123">
        <v>6367.503</v>
      </c>
      <c r="E362" s="123"/>
      <c r="F362" s="123">
        <v>2593.649</v>
      </c>
      <c r="G362" s="123">
        <v>1156.465</v>
      </c>
      <c r="H362" s="123">
        <v>1622.853</v>
      </c>
    </row>
    <row r="363" spans="1:8" ht="11.25">
      <c r="A363" s="122" t="s">
        <v>0</v>
      </c>
      <c r="B363" s="123">
        <v>48304.538</v>
      </c>
      <c r="C363" s="123">
        <v>25768.795</v>
      </c>
      <c r="D363" s="123">
        <v>22741.56</v>
      </c>
      <c r="E363" s="123"/>
      <c r="F363" s="123">
        <v>15833.253</v>
      </c>
      <c r="G363" s="123">
        <v>7750.251</v>
      </c>
      <c r="H363" s="123">
        <v>7340.459</v>
      </c>
    </row>
    <row r="364" spans="1:8" ht="11.25">
      <c r="A364" s="116" t="s">
        <v>269</v>
      </c>
      <c r="B364" s="121">
        <v>1034948.6089999999</v>
      </c>
      <c r="C364" s="121">
        <v>448605.97899999993</v>
      </c>
      <c r="D364" s="121">
        <v>626203.5920000001</v>
      </c>
      <c r="E364" s="121"/>
      <c r="F364" s="121">
        <v>345448.41099999996</v>
      </c>
      <c r="G364" s="121">
        <v>148092.76799999998</v>
      </c>
      <c r="H364" s="121">
        <v>209018.81900000002</v>
      </c>
    </row>
    <row r="365" spans="1:8" ht="11.25">
      <c r="A365" s="124" t="s">
        <v>470</v>
      </c>
      <c r="B365" s="125">
        <v>742575.294</v>
      </c>
      <c r="C365" s="125">
        <v>326145.687</v>
      </c>
      <c r="D365" s="125">
        <v>434863.195</v>
      </c>
      <c r="E365" s="125"/>
      <c r="F365" s="125">
        <v>171949.321</v>
      </c>
      <c r="G365" s="125">
        <v>73525.114</v>
      </c>
      <c r="H365" s="125">
        <v>104080.082</v>
      </c>
    </row>
    <row r="366" spans="1:8" ht="11.25">
      <c r="A366" s="122" t="s">
        <v>471</v>
      </c>
      <c r="B366" s="123">
        <v>50.965</v>
      </c>
      <c r="C366" s="123">
        <v>50.965</v>
      </c>
      <c r="D366" s="123">
        <v>257.44</v>
      </c>
      <c r="E366" s="123"/>
      <c r="F366" s="123">
        <v>42.218</v>
      </c>
      <c r="G366" s="123">
        <v>42.218</v>
      </c>
      <c r="H366" s="123">
        <v>206.825</v>
      </c>
    </row>
    <row r="367" spans="1:8" ht="11.25">
      <c r="A367" s="122" t="s">
        <v>472</v>
      </c>
      <c r="B367" s="123">
        <v>1856.636</v>
      </c>
      <c r="C367" s="123">
        <v>789.486</v>
      </c>
      <c r="D367" s="123">
        <v>1314.579</v>
      </c>
      <c r="E367" s="123"/>
      <c r="F367" s="123">
        <v>1589.632</v>
      </c>
      <c r="G367" s="123">
        <v>663.806</v>
      </c>
      <c r="H367" s="123">
        <v>1117.848</v>
      </c>
    </row>
    <row r="368" spans="1:8" ht="11.25">
      <c r="A368" s="122" t="s">
        <v>473</v>
      </c>
      <c r="B368" s="123">
        <v>13665.825</v>
      </c>
      <c r="C368" s="123">
        <v>7544.835</v>
      </c>
      <c r="D368" s="123">
        <v>15717.1</v>
      </c>
      <c r="E368" s="123"/>
      <c r="F368" s="123">
        <v>7023.339</v>
      </c>
      <c r="G368" s="123">
        <v>3847.661</v>
      </c>
      <c r="H368" s="123">
        <v>8132.956</v>
      </c>
    </row>
    <row r="369" spans="1:8" ht="11.25">
      <c r="A369" s="122" t="s">
        <v>474</v>
      </c>
      <c r="B369" s="123">
        <v>2069.659</v>
      </c>
      <c r="C369" s="123">
        <v>1795.159</v>
      </c>
      <c r="D369" s="123">
        <v>300.232</v>
      </c>
      <c r="E369" s="123"/>
      <c r="F369" s="123">
        <v>1165.53</v>
      </c>
      <c r="G369" s="123">
        <v>1012.871</v>
      </c>
      <c r="H369" s="123">
        <v>203.507</v>
      </c>
    </row>
    <row r="370" spans="1:8" ht="11.25">
      <c r="A370" s="122" t="s">
        <v>475</v>
      </c>
      <c r="B370" s="123">
        <v>625803.609</v>
      </c>
      <c r="C370" s="123">
        <v>279435.664</v>
      </c>
      <c r="D370" s="123">
        <v>367538.475</v>
      </c>
      <c r="E370" s="123"/>
      <c r="F370" s="123">
        <v>145639.446</v>
      </c>
      <c r="G370" s="123">
        <v>62273.246</v>
      </c>
      <c r="H370" s="123">
        <v>85417.271</v>
      </c>
    </row>
    <row r="371" spans="1:8" ht="11.25">
      <c r="A371" s="122" t="s">
        <v>476</v>
      </c>
      <c r="B371" s="123">
        <v>59875.607</v>
      </c>
      <c r="C371" s="123">
        <v>20128.631</v>
      </c>
      <c r="D371" s="123">
        <v>21950.033</v>
      </c>
      <c r="E371" s="123"/>
      <c r="F371" s="123">
        <v>8439.815</v>
      </c>
      <c r="G371" s="123">
        <v>2394.042</v>
      </c>
      <c r="H371" s="123">
        <v>3141.451</v>
      </c>
    </row>
    <row r="372" spans="1:8" ht="11.25">
      <c r="A372" s="122" t="s">
        <v>0</v>
      </c>
      <c r="B372" s="123">
        <v>39252.993</v>
      </c>
      <c r="C372" s="123">
        <v>16400.947</v>
      </c>
      <c r="D372" s="123">
        <v>27785.336</v>
      </c>
      <c r="E372" s="123"/>
      <c r="F372" s="123">
        <v>8049.341</v>
      </c>
      <c r="G372" s="123">
        <v>3291.27</v>
      </c>
      <c r="H372" s="123">
        <v>5860.224</v>
      </c>
    </row>
    <row r="373" spans="1:8" ht="11.25">
      <c r="A373" s="124" t="s">
        <v>477</v>
      </c>
      <c r="B373" s="136">
        <v>292373.315</v>
      </c>
      <c r="C373" s="136">
        <v>122460.29199999999</v>
      </c>
      <c r="D373" s="136">
        <v>191340.39700000003</v>
      </c>
      <c r="E373" s="136"/>
      <c r="F373" s="136">
        <v>173499.09</v>
      </c>
      <c r="G373" s="136">
        <v>74567.654</v>
      </c>
      <c r="H373" s="136">
        <v>104938.73700000001</v>
      </c>
    </row>
    <row r="374" spans="1:8" ht="11.25">
      <c r="A374" s="122" t="s">
        <v>478</v>
      </c>
      <c r="B374" s="137">
        <v>3047.008</v>
      </c>
      <c r="C374" s="137">
        <v>1310.499</v>
      </c>
      <c r="D374" s="137">
        <v>2094.353</v>
      </c>
      <c r="E374" s="137"/>
      <c r="F374" s="137">
        <v>2660.392</v>
      </c>
      <c r="G374" s="137">
        <v>1179.186</v>
      </c>
      <c r="H374" s="137">
        <v>1659.846</v>
      </c>
    </row>
    <row r="375" spans="1:8" ht="11.25">
      <c r="A375" s="122" t="s">
        <v>386</v>
      </c>
      <c r="B375" s="137">
        <v>3413.225</v>
      </c>
      <c r="C375" s="137">
        <v>1581.95</v>
      </c>
      <c r="D375" s="137">
        <v>1761.222</v>
      </c>
      <c r="E375" s="137"/>
      <c r="F375" s="137">
        <v>3550.072</v>
      </c>
      <c r="G375" s="137">
        <v>1487.008</v>
      </c>
      <c r="H375" s="137">
        <v>1813.022</v>
      </c>
    </row>
    <row r="376" spans="1:8" ht="11.25">
      <c r="A376" s="122" t="s">
        <v>148</v>
      </c>
      <c r="B376" s="137">
        <v>226427.09</v>
      </c>
      <c r="C376" s="137">
        <v>97606.616</v>
      </c>
      <c r="D376" s="137">
        <v>131309.839</v>
      </c>
      <c r="E376" s="137"/>
      <c r="F376" s="137">
        <v>145828.536</v>
      </c>
      <c r="G376" s="137">
        <v>65598.389</v>
      </c>
      <c r="H376" s="137">
        <v>81222.392</v>
      </c>
    </row>
    <row r="377" spans="1:8" ht="11.25">
      <c r="A377" s="122" t="s">
        <v>284</v>
      </c>
      <c r="B377" s="137">
        <v>59485.992</v>
      </c>
      <c r="C377" s="137">
        <v>21961.227</v>
      </c>
      <c r="D377" s="137">
        <v>56174.983</v>
      </c>
      <c r="E377" s="137"/>
      <c r="F377" s="137">
        <v>21460.09</v>
      </c>
      <c r="G377" s="137">
        <v>6303.071</v>
      </c>
      <c r="H377" s="137">
        <v>20243.477</v>
      </c>
    </row>
    <row r="378" spans="1:8" ht="11.25">
      <c r="A378" s="116" t="s">
        <v>275</v>
      </c>
      <c r="B378" s="121">
        <v>42624.007</v>
      </c>
      <c r="C378" s="121">
        <v>18520.626000000004</v>
      </c>
      <c r="D378" s="121">
        <v>22837.271999999997</v>
      </c>
      <c r="E378" s="121"/>
      <c r="F378" s="121">
        <v>47343.068</v>
      </c>
      <c r="G378" s="121">
        <v>21742.788999999997</v>
      </c>
      <c r="H378" s="121">
        <v>26664.906000000003</v>
      </c>
    </row>
    <row r="379" spans="1:8" ht="11.25">
      <c r="A379" s="122" t="s">
        <v>405</v>
      </c>
      <c r="B379" s="123">
        <v>1271.738</v>
      </c>
      <c r="C379" s="123">
        <v>635.052</v>
      </c>
      <c r="D379" s="123">
        <v>466.374</v>
      </c>
      <c r="E379" s="123"/>
      <c r="F379" s="123">
        <v>5310.563</v>
      </c>
      <c r="G379" s="123">
        <v>2705.88</v>
      </c>
      <c r="H379" s="123">
        <v>2312.323</v>
      </c>
    </row>
    <row r="380" spans="1:8" ht="11.25">
      <c r="A380" s="122" t="s">
        <v>479</v>
      </c>
      <c r="B380" s="123">
        <v>1137.357</v>
      </c>
      <c r="C380" s="123">
        <v>382.9</v>
      </c>
      <c r="D380" s="123">
        <v>892.452</v>
      </c>
      <c r="E380" s="123"/>
      <c r="F380" s="123">
        <v>1439.009</v>
      </c>
      <c r="G380" s="123">
        <v>545.4</v>
      </c>
      <c r="H380" s="123">
        <v>980.165</v>
      </c>
    </row>
    <row r="381" spans="1:8" ht="11.25">
      <c r="A381" s="122" t="s">
        <v>480</v>
      </c>
      <c r="B381" s="123">
        <v>300.792</v>
      </c>
      <c r="C381" s="123">
        <v>173.312</v>
      </c>
      <c r="D381" s="123">
        <v>147.145</v>
      </c>
      <c r="E381" s="123"/>
      <c r="F381" s="123">
        <v>1215.218</v>
      </c>
      <c r="G381" s="123">
        <v>713.754</v>
      </c>
      <c r="H381" s="123">
        <v>727.465</v>
      </c>
    </row>
    <row r="382" spans="1:8" ht="11.25">
      <c r="A382" s="122" t="s">
        <v>394</v>
      </c>
      <c r="B382" s="123">
        <v>1730.23</v>
      </c>
      <c r="C382" s="123">
        <v>1072.241</v>
      </c>
      <c r="D382" s="123">
        <v>863.776</v>
      </c>
      <c r="E382" s="123"/>
      <c r="F382" s="123">
        <v>2607.605</v>
      </c>
      <c r="G382" s="123">
        <v>1877.541</v>
      </c>
      <c r="H382" s="123">
        <v>1295.693</v>
      </c>
    </row>
    <row r="383" spans="1:8" ht="11.25">
      <c r="A383" s="122" t="s">
        <v>481</v>
      </c>
      <c r="B383" s="123">
        <v>1117.168</v>
      </c>
      <c r="C383" s="123">
        <v>523.873</v>
      </c>
      <c r="D383" s="123">
        <v>649.703</v>
      </c>
      <c r="E383" s="123"/>
      <c r="F383" s="123">
        <v>1308.488</v>
      </c>
      <c r="G383" s="123">
        <v>627.894</v>
      </c>
      <c r="H383" s="123">
        <v>600.459</v>
      </c>
    </row>
    <row r="384" spans="1:8" ht="11.25">
      <c r="A384" s="122" t="s">
        <v>482</v>
      </c>
      <c r="B384" s="123">
        <v>6709.428</v>
      </c>
      <c r="C384" s="123">
        <v>2971.415</v>
      </c>
      <c r="D384" s="123">
        <v>3383.157</v>
      </c>
      <c r="E384" s="123"/>
      <c r="F384" s="123">
        <v>4638.312</v>
      </c>
      <c r="G384" s="123">
        <v>2034.43</v>
      </c>
      <c r="H384" s="123">
        <v>2237.973</v>
      </c>
    </row>
    <row r="385" spans="1:8" ht="11.25">
      <c r="A385" s="122" t="s">
        <v>483</v>
      </c>
      <c r="B385" s="123">
        <v>930.305</v>
      </c>
      <c r="C385" s="123">
        <v>219.975</v>
      </c>
      <c r="D385" s="123">
        <v>556.834</v>
      </c>
      <c r="E385" s="123"/>
      <c r="F385" s="123">
        <v>1195.247</v>
      </c>
      <c r="G385" s="123">
        <v>172.767</v>
      </c>
      <c r="H385" s="123">
        <v>549.806</v>
      </c>
    </row>
    <row r="386" spans="1:8" ht="18" customHeight="1">
      <c r="A386" s="128" t="s">
        <v>484</v>
      </c>
      <c r="B386" s="123">
        <v>523.037</v>
      </c>
      <c r="C386" s="123">
        <v>196.751</v>
      </c>
      <c r="D386" s="123">
        <v>183.375</v>
      </c>
      <c r="E386" s="123"/>
      <c r="F386" s="123">
        <v>467.238</v>
      </c>
      <c r="G386" s="123">
        <v>176.271</v>
      </c>
      <c r="H386" s="123">
        <v>183.964</v>
      </c>
    </row>
    <row r="387" spans="1:8" ht="11.25">
      <c r="A387" s="122" t="s">
        <v>485</v>
      </c>
      <c r="B387" s="123">
        <v>1069.189</v>
      </c>
      <c r="C387" s="123">
        <v>568.751</v>
      </c>
      <c r="D387" s="123">
        <v>531.997</v>
      </c>
      <c r="E387" s="123"/>
      <c r="F387" s="123">
        <v>1327.641</v>
      </c>
      <c r="G387" s="123">
        <v>714.599</v>
      </c>
      <c r="H387" s="123">
        <v>630.272</v>
      </c>
    </row>
    <row r="388" spans="1:8" ht="11.25">
      <c r="A388" s="122" t="s">
        <v>486</v>
      </c>
      <c r="B388" s="123">
        <v>3785.27</v>
      </c>
      <c r="C388" s="123">
        <v>1801.048</v>
      </c>
      <c r="D388" s="123">
        <v>1456.313</v>
      </c>
      <c r="E388" s="123"/>
      <c r="F388" s="123">
        <v>3574.946</v>
      </c>
      <c r="G388" s="123">
        <v>1638.314</v>
      </c>
      <c r="H388" s="123">
        <v>1983.833</v>
      </c>
    </row>
    <row r="389" spans="1:8" ht="11.25">
      <c r="A389" s="122" t="s">
        <v>487</v>
      </c>
      <c r="B389" s="123">
        <v>6306.64</v>
      </c>
      <c r="C389" s="123">
        <v>1822.085</v>
      </c>
      <c r="D389" s="123">
        <v>3154.496</v>
      </c>
      <c r="E389" s="123"/>
      <c r="F389" s="123">
        <v>4901.227</v>
      </c>
      <c r="G389" s="123">
        <v>1514.962</v>
      </c>
      <c r="H389" s="123">
        <v>2319.012</v>
      </c>
    </row>
    <row r="390" spans="1:8" ht="11.25">
      <c r="A390" s="122" t="s">
        <v>488</v>
      </c>
      <c r="B390" s="123">
        <v>2876.327</v>
      </c>
      <c r="C390" s="123">
        <v>1502.035</v>
      </c>
      <c r="D390" s="123">
        <v>1751.241</v>
      </c>
      <c r="E390" s="123"/>
      <c r="F390" s="123">
        <v>5299.261</v>
      </c>
      <c r="G390" s="123">
        <v>2777.113</v>
      </c>
      <c r="H390" s="123">
        <v>3438.095</v>
      </c>
    </row>
    <row r="391" spans="1:8" ht="11.25">
      <c r="A391" s="122" t="s">
        <v>284</v>
      </c>
      <c r="B391" s="123">
        <v>14866.526</v>
      </c>
      <c r="C391" s="123">
        <v>6651.188</v>
      </c>
      <c r="D391" s="123">
        <v>8800.409</v>
      </c>
      <c r="E391" s="123"/>
      <c r="F391" s="123">
        <v>14058.313</v>
      </c>
      <c r="G391" s="123">
        <v>6243.864</v>
      </c>
      <c r="H391" s="123">
        <v>9405.846</v>
      </c>
    </row>
    <row r="392" spans="1:8" ht="11.25">
      <c r="A392" s="116" t="s">
        <v>489</v>
      </c>
      <c r="B392" s="133"/>
      <c r="C392" s="133"/>
      <c r="D392" s="133"/>
      <c r="E392" s="133"/>
      <c r="F392" s="133">
        <v>56433.486999999994</v>
      </c>
      <c r="G392" s="133">
        <v>25178.472999999998</v>
      </c>
      <c r="H392" s="133">
        <v>29235.982</v>
      </c>
    </row>
    <row r="393" spans="1:8" ht="11.25">
      <c r="A393" s="122" t="s">
        <v>490</v>
      </c>
      <c r="B393" s="137">
        <v>11862.28</v>
      </c>
      <c r="C393" s="137">
        <v>4681.674</v>
      </c>
      <c r="D393" s="137">
        <v>6263.711</v>
      </c>
      <c r="E393" s="137"/>
      <c r="F393" s="137">
        <v>8288.391</v>
      </c>
      <c r="G393" s="137">
        <v>3586.096</v>
      </c>
      <c r="H393" s="137">
        <v>4326.871</v>
      </c>
    </row>
    <row r="394" spans="1:8" ht="11.25">
      <c r="A394" s="122" t="s">
        <v>491</v>
      </c>
      <c r="B394" s="137">
        <v>3534.096</v>
      </c>
      <c r="C394" s="137">
        <v>1393.055</v>
      </c>
      <c r="D394" s="137">
        <v>2106.196</v>
      </c>
      <c r="E394" s="137"/>
      <c r="F394" s="137">
        <v>9099.241</v>
      </c>
      <c r="G394" s="137">
        <v>3749.63</v>
      </c>
      <c r="H394" s="137">
        <v>4910.645</v>
      </c>
    </row>
    <row r="395" spans="1:8" ht="11.25">
      <c r="A395" s="122" t="s">
        <v>492</v>
      </c>
      <c r="B395" s="137">
        <v>2935.476</v>
      </c>
      <c r="C395" s="137">
        <v>1299.614</v>
      </c>
      <c r="D395" s="137">
        <v>1035.855</v>
      </c>
      <c r="E395" s="137"/>
      <c r="F395" s="137">
        <v>12226.909</v>
      </c>
      <c r="G395" s="137">
        <v>5944.18</v>
      </c>
      <c r="H395" s="137">
        <v>4498.109</v>
      </c>
    </row>
    <row r="396" spans="1:8" ht="11.25">
      <c r="A396" s="122" t="s">
        <v>0</v>
      </c>
      <c r="B396" s="137"/>
      <c r="C396" s="137"/>
      <c r="D396" s="137"/>
      <c r="E396" s="137"/>
      <c r="F396" s="137">
        <v>26818.946</v>
      </c>
      <c r="G396" s="137">
        <v>11898.567</v>
      </c>
      <c r="H396" s="137">
        <v>15500.357</v>
      </c>
    </row>
    <row r="397" spans="1:8" ht="11.25">
      <c r="A397" s="116" t="s">
        <v>411</v>
      </c>
      <c r="B397" s="121"/>
      <c r="C397" s="121"/>
      <c r="D397" s="121"/>
      <c r="E397" s="121"/>
      <c r="F397" s="121">
        <v>243032.71600000001</v>
      </c>
      <c r="G397" s="121">
        <v>108720.62400000001</v>
      </c>
      <c r="H397" s="121">
        <v>146479.718</v>
      </c>
    </row>
    <row r="398" spans="1:8" ht="11.25">
      <c r="A398" s="122" t="s">
        <v>4</v>
      </c>
      <c r="B398" s="123">
        <v>201351.994</v>
      </c>
      <c r="C398" s="123">
        <v>96091.499</v>
      </c>
      <c r="D398" s="123">
        <v>96010.607</v>
      </c>
      <c r="E398" s="123"/>
      <c r="F398" s="123">
        <v>61576.623</v>
      </c>
      <c r="G398" s="123">
        <v>27256.905</v>
      </c>
      <c r="H398" s="123">
        <v>38162.919</v>
      </c>
    </row>
    <row r="399" spans="1:8" ht="11.25">
      <c r="A399" s="122" t="s">
        <v>493</v>
      </c>
      <c r="B399" s="123">
        <v>39299.64</v>
      </c>
      <c r="C399" s="123">
        <v>20293.481</v>
      </c>
      <c r="D399" s="123">
        <v>20865.748</v>
      </c>
      <c r="E399" s="123"/>
      <c r="F399" s="123">
        <v>8433.562</v>
      </c>
      <c r="G399" s="123">
        <v>4356.949</v>
      </c>
      <c r="H399" s="123">
        <v>4604.397</v>
      </c>
    </row>
    <row r="400" spans="1:8" ht="21" customHeight="1">
      <c r="A400" s="128" t="s">
        <v>494</v>
      </c>
      <c r="B400" s="123">
        <v>5015.654</v>
      </c>
      <c r="C400" s="123">
        <v>2402.512</v>
      </c>
      <c r="D400" s="123">
        <v>4786.793</v>
      </c>
      <c r="E400" s="123"/>
      <c r="F400" s="123">
        <v>2814.341</v>
      </c>
      <c r="G400" s="123">
        <v>1183.55</v>
      </c>
      <c r="H400" s="123">
        <v>2736.55</v>
      </c>
    </row>
    <row r="401" spans="1:8" ht="11.25">
      <c r="A401" s="122" t="s">
        <v>495</v>
      </c>
      <c r="B401" s="123">
        <v>6837.065</v>
      </c>
      <c r="C401" s="123">
        <v>3327.807</v>
      </c>
      <c r="D401" s="123">
        <v>3457.656</v>
      </c>
      <c r="E401" s="123"/>
      <c r="F401" s="123">
        <v>9384.827</v>
      </c>
      <c r="G401" s="123">
        <v>4943.976</v>
      </c>
      <c r="H401" s="123">
        <v>3999.593</v>
      </c>
    </row>
    <row r="402" spans="1:8" ht="11.25">
      <c r="A402" s="122" t="s">
        <v>0</v>
      </c>
      <c r="B402" s="123"/>
      <c r="C402" s="123"/>
      <c r="D402" s="123"/>
      <c r="E402" s="123"/>
      <c r="F402" s="123">
        <v>160823.363</v>
      </c>
      <c r="G402" s="123">
        <v>70979.244</v>
      </c>
      <c r="H402" s="123">
        <v>96976.259</v>
      </c>
    </row>
    <row r="403" spans="1:8" ht="11.25">
      <c r="A403" s="129"/>
      <c r="B403" s="129"/>
      <c r="C403" s="129"/>
      <c r="D403" s="129"/>
      <c r="E403" s="129"/>
      <c r="F403" s="130"/>
      <c r="G403" s="130"/>
      <c r="H403" s="130"/>
    </row>
    <row r="404" spans="1:8" ht="11.25">
      <c r="A404" s="122" t="s">
        <v>496</v>
      </c>
      <c r="B404" s="122"/>
      <c r="C404" s="122"/>
      <c r="D404" s="122"/>
      <c r="E404" s="122"/>
      <c r="F404" s="122"/>
      <c r="G404" s="122"/>
      <c r="H404" s="122"/>
    </row>
    <row r="405" spans="1:8" ht="19.5" customHeight="1">
      <c r="A405" s="146" t="s">
        <v>497</v>
      </c>
      <c r="B405" s="146"/>
      <c r="C405" s="146"/>
      <c r="D405" s="146"/>
      <c r="E405" s="146"/>
      <c r="F405" s="146"/>
      <c r="G405" s="146"/>
      <c r="H405" s="146"/>
    </row>
    <row r="406" spans="1:8" ht="19.5" customHeight="1">
      <c r="A406" s="147" t="s">
        <v>238</v>
      </c>
      <c r="B406" s="147"/>
      <c r="C406" s="147"/>
      <c r="D406" s="147"/>
      <c r="E406" s="147"/>
      <c r="F406" s="147"/>
      <c r="G406" s="147"/>
      <c r="H406" s="147"/>
    </row>
    <row r="407" spans="1:8" ht="11.25">
      <c r="A407" s="116" t="s">
        <v>256</v>
      </c>
      <c r="B407" s="145" t="s">
        <v>257</v>
      </c>
      <c r="C407" s="145"/>
      <c r="D407" s="145"/>
      <c r="E407" s="114"/>
      <c r="F407" s="145" t="s">
        <v>444</v>
      </c>
      <c r="G407" s="145"/>
      <c r="H407" s="145"/>
    </row>
    <row r="408" spans="1:8" ht="11.25">
      <c r="A408" s="117" t="s">
        <v>259</v>
      </c>
      <c r="B408" s="119">
        <f>+B4</f>
        <v>2005</v>
      </c>
      <c r="C408" s="119" t="str">
        <f>+C4</f>
        <v>Ene-Jun05</v>
      </c>
      <c r="D408" s="119" t="str">
        <f>+D4</f>
        <v>Ene-Jun06</v>
      </c>
      <c r="E408" s="120"/>
      <c r="F408" s="119">
        <f>+F4</f>
        <v>2005</v>
      </c>
      <c r="G408" s="119" t="str">
        <f>+G4</f>
        <v>Ene-jun05</v>
      </c>
      <c r="H408" s="119" t="str">
        <f>+H4</f>
        <v>Ene-jun06</v>
      </c>
    </row>
    <row r="409" spans="1:8" ht="11.25">
      <c r="A409" s="116"/>
      <c r="B409" s="116"/>
      <c r="C409" s="116"/>
      <c r="D409" s="116"/>
      <c r="E409" s="116"/>
      <c r="F409" s="121"/>
      <c r="G409" s="121"/>
      <c r="H409" s="121"/>
    </row>
    <row r="410" spans="1:8" ht="11.25">
      <c r="A410" s="116" t="s">
        <v>416</v>
      </c>
      <c r="B410" s="121"/>
      <c r="C410" s="121"/>
      <c r="D410" s="121"/>
      <c r="E410" s="121"/>
      <c r="F410" s="121">
        <v>487323.988</v>
      </c>
      <c r="G410" s="121">
        <v>201005.177</v>
      </c>
      <c r="H410" s="121">
        <v>228220.356</v>
      </c>
    </row>
    <row r="411" spans="1:8" ht="11.25">
      <c r="A411" s="116" t="s">
        <v>127</v>
      </c>
      <c r="B411" s="121">
        <v>47420.89599999999</v>
      </c>
      <c r="C411" s="121">
        <v>18201.014</v>
      </c>
      <c r="D411" s="121">
        <v>29788.999000000003</v>
      </c>
      <c r="E411" s="121"/>
      <c r="F411" s="121">
        <v>78495.002</v>
      </c>
      <c r="G411" s="121">
        <v>30983.37</v>
      </c>
      <c r="H411" s="121">
        <v>49357.142</v>
      </c>
    </row>
    <row r="412" spans="1:8" ht="11.25">
      <c r="A412" s="124" t="s">
        <v>498</v>
      </c>
      <c r="B412" s="125">
        <v>13556.442</v>
      </c>
      <c r="C412" s="125">
        <v>5426.241</v>
      </c>
      <c r="D412" s="125">
        <v>9112.589</v>
      </c>
      <c r="E412" s="125"/>
      <c r="F412" s="125">
        <v>30655.516</v>
      </c>
      <c r="G412" s="125">
        <v>11823.005000000001</v>
      </c>
      <c r="H412" s="125">
        <v>20739.443</v>
      </c>
    </row>
    <row r="413" spans="1:8" ht="11.25">
      <c r="A413" s="122" t="s">
        <v>129</v>
      </c>
      <c r="B413" s="123">
        <v>6908.107</v>
      </c>
      <c r="C413" s="123">
        <v>3011.125</v>
      </c>
      <c r="D413" s="123">
        <v>5165.08</v>
      </c>
      <c r="E413" s="123"/>
      <c r="F413" s="123">
        <v>15453.599</v>
      </c>
      <c r="G413" s="123">
        <v>6457.52</v>
      </c>
      <c r="H413" s="123">
        <v>11533.243</v>
      </c>
    </row>
    <row r="414" spans="1:8" ht="11.25">
      <c r="A414" s="122" t="s">
        <v>130</v>
      </c>
      <c r="B414" s="123">
        <v>6648.335</v>
      </c>
      <c r="C414" s="123">
        <v>2415.116</v>
      </c>
      <c r="D414" s="123">
        <v>3947.509</v>
      </c>
      <c r="E414" s="123"/>
      <c r="F414" s="123">
        <v>15201.917</v>
      </c>
      <c r="G414" s="123">
        <v>5365.485</v>
      </c>
      <c r="H414" s="123">
        <v>9206.2</v>
      </c>
    </row>
    <row r="415" spans="1:8" ht="11.25">
      <c r="A415" s="122" t="s">
        <v>499</v>
      </c>
      <c r="B415" s="123">
        <v>7962.53</v>
      </c>
      <c r="C415" s="123">
        <v>3062.983</v>
      </c>
      <c r="D415" s="123">
        <v>3051.071</v>
      </c>
      <c r="E415" s="123"/>
      <c r="F415" s="123">
        <v>8203.688</v>
      </c>
      <c r="G415" s="123">
        <v>3139.374</v>
      </c>
      <c r="H415" s="123">
        <v>4047.095</v>
      </c>
    </row>
    <row r="416" spans="1:8" ht="11.25">
      <c r="A416" s="122" t="s">
        <v>500</v>
      </c>
      <c r="B416" s="123">
        <v>2489.789</v>
      </c>
      <c r="C416" s="123">
        <v>1255.875</v>
      </c>
      <c r="D416" s="123">
        <v>960.011</v>
      </c>
      <c r="E416" s="123"/>
      <c r="F416" s="123">
        <v>5466.409</v>
      </c>
      <c r="G416" s="123">
        <v>2682.965</v>
      </c>
      <c r="H416" s="123">
        <v>2147.412</v>
      </c>
    </row>
    <row r="417" spans="1:8" ht="11.25">
      <c r="A417" s="122" t="s">
        <v>132</v>
      </c>
      <c r="B417" s="123">
        <v>8085.194</v>
      </c>
      <c r="C417" s="123">
        <v>3409.724</v>
      </c>
      <c r="D417" s="123">
        <v>5459.352</v>
      </c>
      <c r="E417" s="123"/>
      <c r="F417" s="123">
        <v>21765.483</v>
      </c>
      <c r="G417" s="123">
        <v>8811.96</v>
      </c>
      <c r="H417" s="123">
        <v>15205.309</v>
      </c>
    </row>
    <row r="418" spans="1:8" ht="11.25">
      <c r="A418" s="122" t="s">
        <v>128</v>
      </c>
      <c r="B418" s="123">
        <v>7710.529</v>
      </c>
      <c r="C418" s="123">
        <v>2739.884</v>
      </c>
      <c r="D418" s="123">
        <v>6520.205</v>
      </c>
      <c r="E418" s="123"/>
      <c r="F418" s="123">
        <v>3671.255</v>
      </c>
      <c r="G418" s="123">
        <v>1496.738</v>
      </c>
      <c r="H418" s="123">
        <v>2733.409</v>
      </c>
    </row>
    <row r="419" spans="1:8" ht="11.25">
      <c r="A419" s="122" t="s">
        <v>501</v>
      </c>
      <c r="B419" s="123">
        <v>2611.36</v>
      </c>
      <c r="C419" s="123">
        <v>958.276</v>
      </c>
      <c r="D419" s="123">
        <v>1609.888</v>
      </c>
      <c r="E419" s="123"/>
      <c r="F419" s="123">
        <v>2286.617</v>
      </c>
      <c r="G419" s="123">
        <v>870.246</v>
      </c>
      <c r="H419" s="123">
        <v>1548.585</v>
      </c>
    </row>
    <row r="420" spans="1:8" ht="11.25">
      <c r="A420" s="122" t="s">
        <v>0</v>
      </c>
      <c r="B420" s="123">
        <v>5005.052</v>
      </c>
      <c r="C420" s="123">
        <v>1348.031</v>
      </c>
      <c r="D420" s="123">
        <v>3075.883</v>
      </c>
      <c r="E420" s="123"/>
      <c r="F420" s="123">
        <v>6446.034</v>
      </c>
      <c r="G420" s="123">
        <v>2159.082</v>
      </c>
      <c r="H420" s="123">
        <v>2935.889</v>
      </c>
    </row>
    <row r="421" spans="1:8" ht="11.25">
      <c r="A421" s="116" t="s">
        <v>420</v>
      </c>
      <c r="B421" s="121">
        <v>1711.853</v>
      </c>
      <c r="C421" s="121">
        <v>841.053</v>
      </c>
      <c r="D421" s="121">
        <v>948.63</v>
      </c>
      <c r="E421" s="121"/>
      <c r="F421" s="121">
        <v>12649.312</v>
      </c>
      <c r="G421" s="121">
        <v>6201.389</v>
      </c>
      <c r="H421" s="121">
        <v>7073.97</v>
      </c>
    </row>
    <row r="422" spans="1:8" ht="11.25">
      <c r="A422" s="116" t="s">
        <v>134</v>
      </c>
      <c r="B422" s="121">
        <v>155897.082</v>
      </c>
      <c r="C422" s="121">
        <v>71361.07800000001</v>
      </c>
      <c r="D422" s="121">
        <v>50047.316</v>
      </c>
      <c r="E422" s="121"/>
      <c r="F422" s="121">
        <v>361625.015</v>
      </c>
      <c r="G422" s="121">
        <v>147787.431</v>
      </c>
      <c r="H422" s="121">
        <v>151699.516</v>
      </c>
    </row>
    <row r="423" spans="1:8" ht="11.25">
      <c r="A423" s="124" t="s">
        <v>135</v>
      </c>
      <c r="B423" s="125">
        <v>141554.065</v>
      </c>
      <c r="C423" s="125">
        <v>64891.92</v>
      </c>
      <c r="D423" s="125">
        <v>40711.616</v>
      </c>
      <c r="E423" s="125"/>
      <c r="F423" s="125">
        <v>345232.688</v>
      </c>
      <c r="G423" s="125">
        <v>141081.196</v>
      </c>
      <c r="H423" s="125">
        <v>139737.859</v>
      </c>
    </row>
    <row r="424" spans="1:11" ht="11.25">
      <c r="A424" s="122" t="s">
        <v>502</v>
      </c>
      <c r="B424" s="123">
        <v>131228.25</v>
      </c>
      <c r="C424" s="123">
        <v>59839.478</v>
      </c>
      <c r="D424" s="123">
        <v>38463.728</v>
      </c>
      <c r="E424" s="123"/>
      <c r="F424" s="123">
        <v>325965.607</v>
      </c>
      <c r="G424" s="123">
        <v>132435.766</v>
      </c>
      <c r="H424" s="123">
        <v>134013.451</v>
      </c>
      <c r="I424" s="75"/>
      <c r="J424" s="75"/>
      <c r="K424" s="75"/>
    </row>
    <row r="425" spans="1:8" ht="11.25">
      <c r="A425" s="122" t="s">
        <v>503</v>
      </c>
      <c r="B425" s="123">
        <v>10325.815</v>
      </c>
      <c r="C425" s="123">
        <v>5052.442</v>
      </c>
      <c r="D425" s="123">
        <v>2247.888</v>
      </c>
      <c r="E425" s="123"/>
      <c r="F425" s="123">
        <v>19267.081</v>
      </c>
      <c r="G425" s="123">
        <v>8645.43</v>
      </c>
      <c r="H425" s="123">
        <v>5724.408</v>
      </c>
    </row>
    <row r="426" spans="1:8" ht="11.25">
      <c r="A426" s="122" t="s">
        <v>137</v>
      </c>
      <c r="B426" s="123">
        <v>879.945</v>
      </c>
      <c r="C426" s="123">
        <v>276.25</v>
      </c>
      <c r="D426" s="123">
        <v>932.151</v>
      </c>
      <c r="E426" s="123"/>
      <c r="F426" s="123">
        <v>2163.439</v>
      </c>
      <c r="G426" s="123">
        <v>660.022</v>
      </c>
      <c r="H426" s="123">
        <v>2159.278</v>
      </c>
    </row>
    <row r="427" spans="1:8" ht="11.25">
      <c r="A427" s="122" t="s">
        <v>418</v>
      </c>
      <c r="B427" s="123">
        <v>13046.155</v>
      </c>
      <c r="C427" s="123">
        <v>6099.636</v>
      </c>
      <c r="D427" s="123">
        <v>8273.183</v>
      </c>
      <c r="E427" s="123"/>
      <c r="F427" s="123">
        <v>13543.642</v>
      </c>
      <c r="G427" s="123">
        <v>5905.143</v>
      </c>
      <c r="H427" s="123">
        <v>9614.209</v>
      </c>
    </row>
    <row r="428" spans="1:8" ht="11.25">
      <c r="A428" s="122" t="s">
        <v>284</v>
      </c>
      <c r="B428" s="123">
        <v>416.917</v>
      </c>
      <c r="C428" s="123">
        <v>93.272</v>
      </c>
      <c r="D428" s="123">
        <v>130.366</v>
      </c>
      <c r="E428" s="123"/>
      <c r="F428" s="123">
        <v>685.246</v>
      </c>
      <c r="G428" s="123">
        <v>141.07</v>
      </c>
      <c r="H428" s="123">
        <v>188.17</v>
      </c>
    </row>
    <row r="429" spans="1:8" ht="11.25">
      <c r="A429" s="116" t="s">
        <v>126</v>
      </c>
      <c r="B429" s="121"/>
      <c r="C429" s="121"/>
      <c r="D429" s="121"/>
      <c r="E429" s="121"/>
      <c r="F429" s="121">
        <v>34554.659</v>
      </c>
      <c r="G429" s="121">
        <v>16032.987</v>
      </c>
      <c r="H429" s="121">
        <v>20089.728</v>
      </c>
    </row>
    <row r="430" spans="1:8" ht="11.25">
      <c r="A430" s="116"/>
      <c r="B430" s="116"/>
      <c r="C430" s="116"/>
      <c r="D430" s="116"/>
      <c r="E430" s="116"/>
      <c r="F430" s="121"/>
      <c r="G430" s="121"/>
      <c r="H430" s="121"/>
    </row>
    <row r="431" spans="1:8" ht="11.25">
      <c r="A431" s="116" t="s">
        <v>429</v>
      </c>
      <c r="B431" s="121"/>
      <c r="C431" s="121"/>
      <c r="D431" s="121"/>
      <c r="E431" s="121"/>
      <c r="F431" s="121">
        <v>119783.009</v>
      </c>
      <c r="G431" s="121">
        <v>65500.917</v>
      </c>
      <c r="H431" s="121">
        <v>79959.358</v>
      </c>
    </row>
    <row r="432" spans="1:9" ht="11.25">
      <c r="A432" s="116"/>
      <c r="B432" s="116"/>
      <c r="C432" s="116"/>
      <c r="D432" s="116"/>
      <c r="E432" s="116"/>
      <c r="F432" s="121"/>
      <c r="G432" s="121"/>
      <c r="H432" s="121"/>
      <c r="I432" s="75"/>
    </row>
    <row r="433" spans="1:8" ht="11.25">
      <c r="A433" s="116" t="s">
        <v>430</v>
      </c>
      <c r="B433" s="121">
        <v>13634.448</v>
      </c>
      <c r="C433" s="121">
        <v>5263.385</v>
      </c>
      <c r="D433" s="121">
        <v>6422.752</v>
      </c>
      <c r="E433" s="121"/>
      <c r="F433" s="121">
        <v>9114.108</v>
      </c>
      <c r="G433" s="121">
        <v>3579.6150000000002</v>
      </c>
      <c r="H433" s="121">
        <v>4218.579</v>
      </c>
    </row>
    <row r="434" spans="1:8" ht="11.25">
      <c r="A434" s="122" t="s">
        <v>504</v>
      </c>
      <c r="B434" s="123">
        <v>12728.62</v>
      </c>
      <c r="C434" s="123">
        <v>5261.345</v>
      </c>
      <c r="D434" s="123">
        <v>5384.057</v>
      </c>
      <c r="E434" s="123"/>
      <c r="F434" s="123">
        <v>8557.489</v>
      </c>
      <c r="G434" s="123">
        <v>3574.179</v>
      </c>
      <c r="H434" s="123">
        <v>3566.427</v>
      </c>
    </row>
    <row r="435" spans="1:8" ht="11.25">
      <c r="A435" s="122" t="s">
        <v>505</v>
      </c>
      <c r="B435" s="123">
        <v>498.051</v>
      </c>
      <c r="C435" s="123">
        <v>2.04</v>
      </c>
      <c r="D435" s="123">
        <v>19.483</v>
      </c>
      <c r="E435" s="123"/>
      <c r="F435" s="123">
        <v>303.794</v>
      </c>
      <c r="G435" s="123">
        <v>5.436</v>
      </c>
      <c r="H435" s="123">
        <v>14.006</v>
      </c>
    </row>
    <row r="436" spans="1:8" ht="11.25">
      <c r="A436" s="122" t="s">
        <v>284</v>
      </c>
      <c r="B436" s="123">
        <v>407.777</v>
      </c>
      <c r="C436" s="123">
        <v>0</v>
      </c>
      <c r="D436" s="123">
        <v>1019.212</v>
      </c>
      <c r="E436" s="123"/>
      <c r="F436" s="123">
        <v>252.825</v>
      </c>
      <c r="G436" s="123">
        <v>0</v>
      </c>
      <c r="H436" s="123">
        <v>638.146</v>
      </c>
    </row>
    <row r="437" spans="1:8" ht="11.25">
      <c r="A437" s="116" t="s">
        <v>506</v>
      </c>
      <c r="B437" s="121"/>
      <c r="C437" s="121"/>
      <c r="D437" s="121"/>
      <c r="E437" s="121"/>
      <c r="F437" s="121">
        <v>12607.877</v>
      </c>
      <c r="G437" s="121">
        <v>6111.8820000000005</v>
      </c>
      <c r="H437" s="121">
        <v>6844.449</v>
      </c>
    </row>
    <row r="438" spans="1:8" ht="11.25">
      <c r="A438" s="122" t="s">
        <v>507</v>
      </c>
      <c r="B438" s="123">
        <v>238170</v>
      </c>
      <c r="C438" s="123">
        <v>80014</v>
      </c>
      <c r="D438" s="123">
        <v>5881</v>
      </c>
      <c r="E438" s="123"/>
      <c r="F438" s="123">
        <v>6196.761</v>
      </c>
      <c r="G438" s="123">
        <v>2875.686</v>
      </c>
      <c r="H438" s="123">
        <v>2537.536</v>
      </c>
    </row>
    <row r="439" spans="1:8" ht="11.25">
      <c r="A439" s="122" t="s">
        <v>508</v>
      </c>
      <c r="B439" s="123">
        <v>536047</v>
      </c>
      <c r="C439" s="123">
        <v>211138</v>
      </c>
      <c r="D439" s="123">
        <v>114745</v>
      </c>
      <c r="E439" s="123"/>
      <c r="F439" s="123">
        <v>4571.29</v>
      </c>
      <c r="G439" s="123">
        <v>2085.522</v>
      </c>
      <c r="H439" s="123">
        <v>2941.98</v>
      </c>
    </row>
    <row r="440" spans="1:8" ht="11.25">
      <c r="A440" s="122" t="s">
        <v>284</v>
      </c>
      <c r="B440" s="123">
        <v>868799</v>
      </c>
      <c r="C440" s="123">
        <v>294420</v>
      </c>
      <c r="D440" s="123">
        <v>333114</v>
      </c>
      <c r="E440" s="123"/>
      <c r="F440" s="123">
        <v>1839.826</v>
      </c>
      <c r="G440" s="123">
        <v>1150.674</v>
      </c>
      <c r="H440" s="123">
        <v>1364.933</v>
      </c>
    </row>
    <row r="441" spans="1:8" ht="11.25">
      <c r="A441" s="116" t="s">
        <v>142</v>
      </c>
      <c r="B441" s="121"/>
      <c r="C441" s="121"/>
      <c r="D441" s="121"/>
      <c r="E441" s="121"/>
      <c r="F441" s="121">
        <v>97731.869</v>
      </c>
      <c r="G441" s="121">
        <v>55594.414</v>
      </c>
      <c r="H441" s="121">
        <v>68694.323</v>
      </c>
    </row>
    <row r="442" spans="1:8" ht="11.25">
      <c r="A442" s="122" t="s">
        <v>509</v>
      </c>
      <c r="B442" s="123"/>
      <c r="C442" s="123"/>
      <c r="D442" s="123"/>
      <c r="E442" s="121"/>
      <c r="F442" s="123">
        <v>3865.612</v>
      </c>
      <c r="G442" s="123">
        <v>1855.059</v>
      </c>
      <c r="H442" s="123">
        <v>2240.855</v>
      </c>
    </row>
    <row r="443" spans="1:8" ht="11.25">
      <c r="A443" s="122" t="s">
        <v>510</v>
      </c>
      <c r="B443" s="123"/>
      <c r="C443" s="123"/>
      <c r="D443" s="123"/>
      <c r="E443" s="121"/>
      <c r="F443" s="123">
        <v>14948.578</v>
      </c>
      <c r="G443" s="123">
        <v>7444.719</v>
      </c>
      <c r="H443" s="123">
        <v>8164.657</v>
      </c>
    </row>
    <row r="444" spans="1:8" ht="11.25">
      <c r="A444" s="122" t="s">
        <v>284</v>
      </c>
      <c r="B444" s="123"/>
      <c r="C444" s="123"/>
      <c r="D444" s="123"/>
      <c r="E444" s="121"/>
      <c r="F444" s="123">
        <v>78917.679</v>
      </c>
      <c r="G444" s="123">
        <v>46294.636</v>
      </c>
      <c r="H444" s="123">
        <v>58288.811</v>
      </c>
    </row>
    <row r="445" spans="1:8" ht="11.25">
      <c r="A445" s="116" t="s">
        <v>141</v>
      </c>
      <c r="B445" s="121"/>
      <c r="C445" s="121"/>
      <c r="D445" s="121"/>
      <c r="E445" s="121"/>
      <c r="F445" s="121">
        <v>329.155</v>
      </c>
      <c r="G445" s="121">
        <v>215.006</v>
      </c>
      <c r="H445" s="121">
        <v>202.007</v>
      </c>
    </row>
    <row r="446" spans="1:8" ht="11.25">
      <c r="A446" s="129"/>
      <c r="B446" s="129"/>
      <c r="C446" s="129"/>
      <c r="D446" s="129"/>
      <c r="E446" s="129"/>
      <c r="F446" s="129"/>
      <c r="G446" s="129"/>
      <c r="H446" s="129"/>
    </row>
    <row r="447" spans="1:8" ht="11.25">
      <c r="A447" s="122" t="s">
        <v>466</v>
      </c>
      <c r="B447" s="122"/>
      <c r="C447" s="122"/>
      <c r="D447" s="122"/>
      <c r="E447" s="122"/>
      <c r="F447" s="122"/>
      <c r="G447" s="122"/>
      <c r="H447" s="122"/>
    </row>
    <row r="448" spans="1:8" ht="19.5" customHeight="1">
      <c r="A448" s="146" t="s">
        <v>511</v>
      </c>
      <c r="B448" s="146"/>
      <c r="C448" s="146"/>
      <c r="D448" s="146"/>
      <c r="E448" s="146"/>
      <c r="F448" s="146"/>
      <c r="G448" s="146"/>
      <c r="H448" s="146"/>
    </row>
    <row r="449" spans="1:8" ht="19.5" customHeight="1">
      <c r="A449" s="147" t="s">
        <v>512</v>
      </c>
      <c r="B449" s="147"/>
      <c r="C449" s="147"/>
      <c r="D449" s="147"/>
      <c r="E449" s="147"/>
      <c r="F449" s="147"/>
      <c r="G449" s="147"/>
      <c r="H449" s="147"/>
    </row>
    <row r="450" spans="1:8" ht="11.25">
      <c r="A450" s="116" t="s">
        <v>5</v>
      </c>
      <c r="B450" s="145" t="s">
        <v>257</v>
      </c>
      <c r="C450" s="145"/>
      <c r="D450" s="145"/>
      <c r="E450" s="142"/>
      <c r="F450" s="145" t="s">
        <v>444</v>
      </c>
      <c r="G450" s="145"/>
      <c r="H450" s="145"/>
    </row>
    <row r="451" spans="1:8" ht="11.25">
      <c r="A451" s="117"/>
      <c r="B451" s="119">
        <f>+B4</f>
        <v>2005</v>
      </c>
      <c r="C451" s="119" t="str">
        <f>+C4</f>
        <v>Ene-Jun05</v>
      </c>
      <c r="D451" s="119" t="str">
        <f>+D4</f>
        <v>Ene-Jun06</v>
      </c>
      <c r="E451" s="120"/>
      <c r="F451" s="119">
        <f>+F4</f>
        <v>2005</v>
      </c>
      <c r="G451" s="119" t="str">
        <f>+G4</f>
        <v>Ene-jun05</v>
      </c>
      <c r="H451" s="119" t="str">
        <f>+H4</f>
        <v>Ene-jun06</v>
      </c>
    </row>
    <row r="452" spans="1:14" ht="11.25">
      <c r="A452" s="116" t="s">
        <v>513</v>
      </c>
      <c r="B452" s="121"/>
      <c r="C452" s="121"/>
      <c r="D452" s="121"/>
      <c r="E452" s="121"/>
      <c r="F452" s="121">
        <v>461055.861</v>
      </c>
      <c r="G452" s="121">
        <v>209506.96800000002</v>
      </c>
      <c r="H452" s="121">
        <v>175337.22199999998</v>
      </c>
      <c r="I452" s="75"/>
      <c r="J452" s="75"/>
      <c r="K452" s="75"/>
      <c r="L452" s="75"/>
      <c r="M452" s="75"/>
      <c r="N452" s="75"/>
    </row>
    <row r="453" spans="1:8" ht="11.25">
      <c r="A453" s="122"/>
      <c r="B453" s="122"/>
      <c r="C453" s="122"/>
      <c r="D453" s="122"/>
      <c r="E453" s="122"/>
      <c r="F453" s="123"/>
      <c r="G453" s="123"/>
      <c r="H453" s="123"/>
    </row>
    <row r="454" spans="1:12" ht="11.25">
      <c r="A454" s="116" t="s">
        <v>514</v>
      </c>
      <c r="B454" s="121">
        <v>26191.019</v>
      </c>
      <c r="C454" s="121">
        <v>11692.002999999999</v>
      </c>
      <c r="D454" s="121">
        <v>12862.998</v>
      </c>
      <c r="E454" s="121"/>
      <c r="F454" s="121">
        <v>152514.16600000003</v>
      </c>
      <c r="G454" s="121">
        <v>59617.283</v>
      </c>
      <c r="H454" s="121">
        <v>60714.28499999999</v>
      </c>
      <c r="L454" s="75"/>
    </row>
    <row r="455" spans="1:8" ht="11.25">
      <c r="A455" s="122" t="s">
        <v>515</v>
      </c>
      <c r="B455" s="123">
        <v>9310.705</v>
      </c>
      <c r="C455" s="123">
        <v>4438.133</v>
      </c>
      <c r="D455" s="123">
        <v>4823.836</v>
      </c>
      <c r="E455" s="123"/>
      <c r="F455" s="123">
        <v>52459.618</v>
      </c>
      <c r="G455" s="123">
        <v>25022.038</v>
      </c>
      <c r="H455" s="123">
        <v>22989.777</v>
      </c>
    </row>
    <row r="456" spans="1:8" ht="11.25">
      <c r="A456" s="122" t="s">
        <v>516</v>
      </c>
      <c r="B456" s="123">
        <v>4718.367</v>
      </c>
      <c r="C456" s="123">
        <v>2010.399</v>
      </c>
      <c r="D456" s="123">
        <v>2101.439</v>
      </c>
      <c r="E456" s="123"/>
      <c r="F456" s="123">
        <v>50549.324</v>
      </c>
      <c r="G456" s="123">
        <v>17490.902</v>
      </c>
      <c r="H456" s="123">
        <v>18357.699</v>
      </c>
    </row>
    <row r="457" spans="1:8" ht="11.25">
      <c r="A457" s="122" t="s">
        <v>517</v>
      </c>
      <c r="B457" s="123">
        <v>6946.275</v>
      </c>
      <c r="C457" s="123">
        <v>2689.605</v>
      </c>
      <c r="D457" s="123">
        <v>2440.662</v>
      </c>
      <c r="E457" s="123"/>
      <c r="F457" s="123">
        <v>37475.146</v>
      </c>
      <c r="G457" s="123">
        <v>11379.622</v>
      </c>
      <c r="H457" s="123">
        <v>12713.204</v>
      </c>
    </row>
    <row r="458" spans="1:8" ht="11.25">
      <c r="A458" s="122" t="s">
        <v>518</v>
      </c>
      <c r="B458" s="123">
        <v>5215.672</v>
      </c>
      <c r="C458" s="123">
        <v>2553.866</v>
      </c>
      <c r="D458" s="123">
        <v>3497.061</v>
      </c>
      <c r="E458" s="123"/>
      <c r="F458" s="123">
        <v>12030.078</v>
      </c>
      <c r="G458" s="123">
        <v>5724.721</v>
      </c>
      <c r="H458" s="123">
        <v>6653.605</v>
      </c>
    </row>
    <row r="459" spans="1:8" ht="11.25">
      <c r="A459" s="122"/>
      <c r="B459" s="122"/>
      <c r="C459" s="122"/>
      <c r="D459" s="122"/>
      <c r="E459" s="122"/>
      <c r="F459" s="122"/>
      <c r="G459" s="122"/>
      <c r="H459" s="122"/>
    </row>
    <row r="460" spans="1:8" ht="11.25">
      <c r="A460" s="116" t="s">
        <v>519</v>
      </c>
      <c r="B460" s="121">
        <v>909756.4219999998</v>
      </c>
      <c r="C460" s="121">
        <v>451851.972</v>
      </c>
      <c r="D460" s="121">
        <v>302389.117</v>
      </c>
      <c r="E460" s="121"/>
      <c r="F460" s="121">
        <v>257241.28</v>
      </c>
      <c r="G460" s="121">
        <v>124333.98500000002</v>
      </c>
      <c r="H460" s="121">
        <v>83704.15599999999</v>
      </c>
    </row>
    <row r="461" spans="1:8" ht="11.25">
      <c r="A461" s="122" t="s">
        <v>520</v>
      </c>
      <c r="B461" s="123">
        <v>417358.494</v>
      </c>
      <c r="C461" s="123">
        <v>191676.975</v>
      </c>
      <c r="D461" s="123">
        <v>119613.835</v>
      </c>
      <c r="E461" s="123"/>
      <c r="F461" s="123">
        <v>119877.795</v>
      </c>
      <c r="G461" s="123">
        <v>55774.701</v>
      </c>
      <c r="H461" s="123">
        <v>33896.983</v>
      </c>
    </row>
    <row r="462" spans="1:8" ht="11.25">
      <c r="A462" s="122" t="s">
        <v>521</v>
      </c>
      <c r="B462" s="123">
        <v>164104.763</v>
      </c>
      <c r="C462" s="123">
        <v>108209.8</v>
      </c>
      <c r="D462" s="123">
        <v>57470.995</v>
      </c>
      <c r="E462" s="123"/>
      <c r="F462" s="123">
        <v>38282.022</v>
      </c>
      <c r="G462" s="123">
        <v>25230.097</v>
      </c>
      <c r="H462" s="123">
        <v>12735.433</v>
      </c>
    </row>
    <row r="463" spans="1:8" ht="11.25">
      <c r="A463" s="122" t="s">
        <v>522</v>
      </c>
      <c r="B463" s="123">
        <v>10670.818</v>
      </c>
      <c r="C463" s="123">
        <v>3348.582</v>
      </c>
      <c r="D463" s="123">
        <v>8612.1</v>
      </c>
      <c r="E463" s="123"/>
      <c r="F463" s="123">
        <v>3738.238</v>
      </c>
      <c r="G463" s="123">
        <v>1614.879</v>
      </c>
      <c r="H463" s="123">
        <v>2724.186</v>
      </c>
    </row>
    <row r="464" spans="1:8" ht="11.25">
      <c r="A464" s="122" t="s">
        <v>523</v>
      </c>
      <c r="B464" s="123">
        <v>76324.835</v>
      </c>
      <c r="C464" s="123">
        <v>46303.973</v>
      </c>
      <c r="D464" s="123">
        <v>31470.322</v>
      </c>
      <c r="E464" s="123"/>
      <c r="F464" s="123">
        <v>21458.943</v>
      </c>
      <c r="G464" s="123">
        <v>12487.624</v>
      </c>
      <c r="H464" s="123">
        <v>9275.52</v>
      </c>
    </row>
    <row r="465" spans="1:8" ht="11.25">
      <c r="A465" s="122" t="s">
        <v>524</v>
      </c>
      <c r="B465" s="123">
        <v>90075.234</v>
      </c>
      <c r="C465" s="123">
        <v>59091.948</v>
      </c>
      <c r="D465" s="123">
        <v>36108.391</v>
      </c>
      <c r="E465" s="123"/>
      <c r="F465" s="123">
        <v>26970.142</v>
      </c>
      <c r="G465" s="123">
        <v>16635.644</v>
      </c>
      <c r="H465" s="123">
        <v>10561.498</v>
      </c>
    </row>
    <row r="466" spans="1:8" ht="11.25">
      <c r="A466" s="122" t="s">
        <v>525</v>
      </c>
      <c r="B466" s="123">
        <v>151222.278</v>
      </c>
      <c r="C466" s="123">
        <v>43220.694</v>
      </c>
      <c r="D466" s="123">
        <v>49113.474</v>
      </c>
      <c r="E466" s="123"/>
      <c r="F466" s="123">
        <v>46914.14</v>
      </c>
      <c r="G466" s="123">
        <v>12591.04</v>
      </c>
      <c r="H466" s="123">
        <v>14510.536</v>
      </c>
    </row>
    <row r="467" spans="1:8" ht="11.25">
      <c r="A467" s="122"/>
      <c r="B467" s="122"/>
      <c r="C467" s="122"/>
      <c r="D467" s="122"/>
      <c r="E467" s="122"/>
      <c r="F467" s="122"/>
      <c r="G467" s="122"/>
      <c r="H467" s="122"/>
    </row>
    <row r="468" spans="1:8" ht="11.25">
      <c r="A468" s="116" t="s">
        <v>526</v>
      </c>
      <c r="B468" s="121">
        <v>1220.098</v>
      </c>
      <c r="C468" s="121">
        <v>528.493</v>
      </c>
      <c r="D468" s="121">
        <v>829.7639999999999</v>
      </c>
      <c r="E468" s="121"/>
      <c r="F468" s="121">
        <v>36861.588</v>
      </c>
      <c r="G468" s="121">
        <v>18102.119000000002</v>
      </c>
      <c r="H468" s="121">
        <v>21844.97</v>
      </c>
    </row>
    <row r="469" spans="1:8" ht="11.25">
      <c r="A469" s="122" t="s">
        <v>527</v>
      </c>
      <c r="B469" s="123">
        <v>703.645</v>
      </c>
      <c r="C469" s="123">
        <v>332.031</v>
      </c>
      <c r="D469" s="123">
        <v>565.728</v>
      </c>
      <c r="E469" s="123"/>
      <c r="F469" s="123">
        <v>7355.858</v>
      </c>
      <c r="G469" s="123">
        <v>3600.136</v>
      </c>
      <c r="H469" s="123">
        <v>5110.087</v>
      </c>
    </row>
    <row r="470" spans="1:8" ht="11.25">
      <c r="A470" s="122" t="s">
        <v>528</v>
      </c>
      <c r="B470" s="123">
        <v>179.73</v>
      </c>
      <c r="C470" s="123">
        <v>56.812</v>
      </c>
      <c r="D470" s="123">
        <v>79.106</v>
      </c>
      <c r="E470" s="123"/>
      <c r="F470" s="123">
        <v>21750.848</v>
      </c>
      <c r="G470" s="123">
        <v>10883.199</v>
      </c>
      <c r="H470" s="123">
        <v>12486.53</v>
      </c>
    </row>
    <row r="471" spans="1:8" ht="11.25">
      <c r="A471" s="122" t="s">
        <v>529</v>
      </c>
      <c r="B471" s="123">
        <v>336.723</v>
      </c>
      <c r="C471" s="123">
        <v>139.65</v>
      </c>
      <c r="D471" s="123">
        <v>184.93</v>
      </c>
      <c r="E471" s="123"/>
      <c r="F471" s="123">
        <v>7754.882</v>
      </c>
      <c r="G471" s="123">
        <v>3618.784</v>
      </c>
      <c r="H471" s="123">
        <v>4248.353</v>
      </c>
    </row>
    <row r="472" spans="1:8" ht="11.25">
      <c r="A472" s="122"/>
      <c r="B472" s="122"/>
      <c r="C472" s="122"/>
      <c r="D472" s="122"/>
      <c r="E472" s="122"/>
      <c r="F472" s="122"/>
      <c r="G472" s="122"/>
      <c r="H472" s="122"/>
    </row>
    <row r="473" spans="1:8" ht="11.25">
      <c r="A473" s="122"/>
      <c r="B473" s="122"/>
      <c r="C473" s="122"/>
      <c r="D473" s="122"/>
      <c r="E473" s="122"/>
      <c r="F473" s="122"/>
      <c r="G473" s="122"/>
      <c r="H473" s="122"/>
    </row>
    <row r="474" spans="1:8" ht="11.25">
      <c r="A474" s="116" t="s">
        <v>529</v>
      </c>
      <c r="B474" s="121"/>
      <c r="C474" s="121"/>
      <c r="D474" s="121"/>
      <c r="E474" s="121"/>
      <c r="F474" s="121">
        <v>14438.827000000001</v>
      </c>
      <c r="G474" s="121">
        <v>7453.581</v>
      </c>
      <c r="H474" s="121">
        <v>9073.811</v>
      </c>
    </row>
    <row r="475" spans="1:8" ht="22.5" customHeight="1">
      <c r="A475" s="128" t="s">
        <v>530</v>
      </c>
      <c r="B475" s="123"/>
      <c r="C475" s="123"/>
      <c r="D475" s="123"/>
      <c r="E475" s="123"/>
      <c r="F475" s="123">
        <v>10685.672</v>
      </c>
      <c r="G475" s="123">
        <v>5285.711</v>
      </c>
      <c r="H475" s="123">
        <v>5469.732</v>
      </c>
    </row>
    <row r="476" spans="1:8" ht="11.25">
      <c r="A476" s="122" t="s">
        <v>531</v>
      </c>
      <c r="B476" s="123">
        <v>1329.098</v>
      </c>
      <c r="C476" s="123">
        <v>796.761</v>
      </c>
      <c r="D476" s="123">
        <v>1452.997</v>
      </c>
      <c r="E476" s="123"/>
      <c r="F476" s="123">
        <v>3753.155</v>
      </c>
      <c r="G476" s="123">
        <v>2167.87</v>
      </c>
      <c r="H476" s="123">
        <v>3604.079</v>
      </c>
    </row>
    <row r="477" spans="1:8" ht="11.25">
      <c r="A477" s="122"/>
      <c r="B477" s="122"/>
      <c r="C477" s="122"/>
      <c r="D477" s="122"/>
      <c r="E477" s="122"/>
      <c r="F477" s="122"/>
      <c r="G477" s="122"/>
      <c r="H477" s="122"/>
    </row>
    <row r="478" spans="1:8" ht="11.25">
      <c r="A478" s="116" t="s">
        <v>532</v>
      </c>
      <c r="B478" s="121"/>
      <c r="C478" s="121"/>
      <c r="D478" s="121"/>
      <c r="E478" s="121"/>
      <c r="F478" s="121">
        <v>764377.33</v>
      </c>
      <c r="G478" s="121">
        <v>380160.834</v>
      </c>
      <c r="H478" s="121">
        <v>203307.676</v>
      </c>
    </row>
    <row r="479" spans="1:14" ht="11.25">
      <c r="A479" s="122"/>
      <c r="B479" s="122"/>
      <c r="C479" s="122"/>
      <c r="D479" s="122"/>
      <c r="E479" s="122"/>
      <c r="F479" s="123"/>
      <c r="G479" s="123"/>
      <c r="H479" s="123"/>
      <c r="I479" s="75"/>
      <c r="J479" s="75"/>
      <c r="K479" s="75"/>
      <c r="L479" s="75"/>
      <c r="M479" s="75"/>
      <c r="N479" s="75"/>
    </row>
    <row r="480" spans="1:8" ht="11.25">
      <c r="A480" s="122" t="s">
        <v>533</v>
      </c>
      <c r="B480" s="123">
        <v>2733</v>
      </c>
      <c r="C480" s="123">
        <v>1287</v>
      </c>
      <c r="D480" s="123">
        <v>1241</v>
      </c>
      <c r="E480" s="123"/>
      <c r="F480" s="123">
        <v>52830.513</v>
      </c>
      <c r="G480" s="123">
        <v>24730.837</v>
      </c>
      <c r="H480" s="123">
        <v>25528.635</v>
      </c>
    </row>
    <row r="481" spans="1:8" ht="11.25">
      <c r="A481" s="122" t="s">
        <v>534</v>
      </c>
      <c r="B481" s="123">
        <v>87</v>
      </c>
      <c r="C481" s="123">
        <v>40</v>
      </c>
      <c r="D481" s="123">
        <v>26</v>
      </c>
      <c r="E481" s="123"/>
      <c r="F481" s="123">
        <v>3242.776</v>
      </c>
      <c r="G481" s="123">
        <v>1850.711</v>
      </c>
      <c r="H481" s="123">
        <v>693.539</v>
      </c>
    </row>
    <row r="482" spans="1:8" ht="18.75" customHeight="1">
      <c r="A482" s="128" t="s">
        <v>535</v>
      </c>
      <c r="B482" s="123">
        <v>614</v>
      </c>
      <c r="C482" s="123">
        <v>377</v>
      </c>
      <c r="D482" s="123">
        <v>162</v>
      </c>
      <c r="E482" s="123"/>
      <c r="F482" s="123">
        <v>3036.575</v>
      </c>
      <c r="G482" s="123">
        <v>2243.137</v>
      </c>
      <c r="H482" s="123">
        <v>1047.734</v>
      </c>
    </row>
    <row r="483" spans="1:8" ht="11.25">
      <c r="A483" s="122"/>
      <c r="B483" s="123"/>
      <c r="C483" s="123"/>
      <c r="D483" s="123"/>
      <c r="E483" s="123"/>
      <c r="F483" s="123"/>
      <c r="G483" s="123"/>
      <c r="H483" s="123"/>
    </row>
    <row r="484" spans="1:8" ht="11.25">
      <c r="A484" s="122" t="s">
        <v>536</v>
      </c>
      <c r="B484" s="123"/>
      <c r="C484" s="123"/>
      <c r="D484" s="123"/>
      <c r="E484" s="123"/>
      <c r="F484" s="123">
        <v>705267.466</v>
      </c>
      <c r="G484" s="123">
        <v>351336.149</v>
      </c>
      <c r="H484" s="123">
        <v>176037.768</v>
      </c>
    </row>
    <row r="485" spans="1:8" ht="11.25">
      <c r="A485" s="129"/>
      <c r="B485" s="129"/>
      <c r="C485" s="129"/>
      <c r="D485" s="129"/>
      <c r="E485" s="129"/>
      <c r="F485" s="129"/>
      <c r="G485" s="129"/>
      <c r="H485" s="129"/>
    </row>
    <row r="486" spans="1:8" ht="11.25">
      <c r="A486" s="122" t="s">
        <v>466</v>
      </c>
      <c r="B486" s="122"/>
      <c r="C486" s="122"/>
      <c r="D486" s="122"/>
      <c r="E486" s="122"/>
      <c r="F486" s="122"/>
      <c r="G486" s="122"/>
      <c r="H486" s="122"/>
    </row>
    <row r="487" spans="1:8" ht="11.25">
      <c r="A487" s="122"/>
      <c r="B487" s="122"/>
      <c r="C487" s="122"/>
      <c r="D487" s="122"/>
      <c r="E487" s="122"/>
      <c r="F487" s="123"/>
      <c r="G487" s="123"/>
      <c r="H487" s="123"/>
    </row>
  </sheetData>
  <mergeCells count="45">
    <mergeCell ref="A1:H1"/>
    <mergeCell ref="A2:H2"/>
    <mergeCell ref="B3:D3"/>
    <mergeCell ref="F3:H3"/>
    <mergeCell ref="B59:D59"/>
    <mergeCell ref="F59:H59"/>
    <mergeCell ref="A57:H57"/>
    <mergeCell ref="A58:H58"/>
    <mergeCell ref="A92:H92"/>
    <mergeCell ref="B93:D93"/>
    <mergeCell ref="F93:H93"/>
    <mergeCell ref="A89:H89"/>
    <mergeCell ref="A91:H91"/>
    <mergeCell ref="A127:H127"/>
    <mergeCell ref="B128:D128"/>
    <mergeCell ref="F128:H128"/>
    <mergeCell ref="A124:H124"/>
    <mergeCell ref="A126:H126"/>
    <mergeCell ref="A183:H183"/>
    <mergeCell ref="B184:D184"/>
    <mergeCell ref="F184:H184"/>
    <mergeCell ref="A178:H178"/>
    <mergeCell ref="A182:H182"/>
    <mergeCell ref="A234:H234"/>
    <mergeCell ref="A238:H238"/>
    <mergeCell ref="A239:H239"/>
    <mergeCell ref="B240:D240"/>
    <mergeCell ref="F240:H240"/>
    <mergeCell ref="A292:H292"/>
    <mergeCell ref="A294:H294"/>
    <mergeCell ref="A295:H295"/>
    <mergeCell ref="B296:D296"/>
    <mergeCell ref="F296:H296"/>
    <mergeCell ref="A405:H405"/>
    <mergeCell ref="A406:H406"/>
    <mergeCell ref="A352:H352"/>
    <mergeCell ref="A353:H353"/>
    <mergeCell ref="B354:D354"/>
    <mergeCell ref="F354:H354"/>
    <mergeCell ref="B450:D450"/>
    <mergeCell ref="F450:H450"/>
    <mergeCell ref="B407:D407"/>
    <mergeCell ref="F407:H407"/>
    <mergeCell ref="A448:H448"/>
    <mergeCell ref="A449:H449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119" scale="96" r:id="rId1"/>
  <headerFooter alignWithMargins="0">
    <oddFooter>&amp;C&amp;P</oddFooter>
  </headerFooter>
  <rowBreaks count="9" manualBreakCount="9">
    <brk id="56" max="255" man="1"/>
    <brk id="90" max="255" man="1"/>
    <brk id="125" max="255" man="1"/>
    <brk id="181" max="7" man="1"/>
    <brk id="237" max="7" man="1"/>
    <brk id="293" max="7" man="1"/>
    <brk id="351" max="7" man="1"/>
    <brk id="404" max="7" man="1"/>
    <brk id="4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Edwards</dc:creator>
  <cp:keywords/>
  <dc:description/>
  <cp:lastModifiedBy>Carlos Carrion</cp:lastModifiedBy>
  <cp:lastPrinted>2006-07-18T17:55:48Z</cp:lastPrinted>
  <dcterms:created xsi:type="dcterms:W3CDTF">2004-11-22T15:10:56Z</dcterms:created>
  <dcterms:modified xsi:type="dcterms:W3CDTF">2006-07-18T18:19:07Z</dcterms:modified>
  <cp:category/>
  <cp:version/>
  <cp:contentType/>
  <cp:contentStatus/>
</cp:coreProperties>
</file>