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defaultThemeVersion="124226"/>
  <mc:AlternateContent xmlns:mc="http://schemas.openxmlformats.org/markup-compatibility/2006">
    <mc:Choice Requires="x15">
      <x15ac:absPath xmlns:x15ac="http://schemas.microsoft.com/office/spreadsheetml/2010/11/ac" url="https://odepa-my.sharepoint.com/personal/avalenzuela_odepa_gob_cl/Documents/Documentos/2024/Vino/"/>
    </mc:Choice>
  </mc:AlternateContent>
  <xr:revisionPtr revIDLastSave="0" documentId="8_{CC275F0F-DC3C-491C-B3F3-632F7FD52A65}" xr6:coauthVersionLast="47" xr6:coauthVersionMax="47" xr10:uidLastSave="{00000000-0000-0000-0000-000000000000}"/>
  <bookViews>
    <workbookView xWindow="-108" yWindow="-108" windowWidth="23256" windowHeight="12576" tabRatio="656" xr2:uid="{00000000-000D-0000-FFFF-FFFF00000000}"/>
  </bookViews>
  <sheets>
    <sheet name="TAPA" sheetId="45" r:id="rId1"/>
    <sheet name="INDICE" sheetId="51" r:id="rId2"/>
    <sheet name="INTRODUCCION" sheetId="52" r:id="rId3"/>
    <sheet name="TOTAL NACIONAL" sheetId="97" r:id="rId4"/>
    <sheet name="VIDES VINIFERAS" sheetId="98" r:id="rId5"/>
    <sheet name="RIEGO" sheetId="99" r:id="rId6"/>
    <sheet name="CONDUCCION" sheetId="100" r:id="rId7"/>
    <sheet name="VAR_BLANCAS" sheetId="101" r:id="rId8"/>
    <sheet name="VAR_TINTAS" sheetId="102" r:id="rId9"/>
    <sheet name="VAR_PISQUERAS" sheetId="103" r:id="rId10"/>
    <sheet name="N° PROPIEDADES" sheetId="104" r:id="rId11"/>
    <sheet name="ARICA C-10" sheetId="105" r:id="rId12"/>
    <sheet name="TARAPACA C-11" sheetId="106" r:id="rId13"/>
    <sheet name="ANTOFAGASTA C-12" sheetId="107" r:id="rId14"/>
    <sheet name="ATACAMA C-13" sheetId="108" r:id="rId15"/>
    <sheet name="ATACAMA C-14" sheetId="109" r:id="rId16"/>
    <sheet name="ATACAMA C-15" sheetId="110" r:id="rId17"/>
    <sheet name="ATACAMA C-16" sheetId="111" r:id="rId18"/>
    <sheet name="ATACAMA C-17" sheetId="112" r:id="rId19"/>
    <sheet name="COQUIMBO C-18" sheetId="113" r:id="rId20"/>
    <sheet name="COQUIMBO C-19" sheetId="114" r:id="rId21"/>
    <sheet name="COQUIMBO C-20" sheetId="115" r:id="rId22"/>
    <sheet name="COQUIMBO C-21" sheetId="116" r:id="rId23"/>
    <sheet name="COQUIMBO C-22" sheetId="117" r:id="rId24"/>
    <sheet name="VALPARAISO C-23" sheetId="118" r:id="rId25"/>
    <sheet name="VALPARAISO C-24" sheetId="119" r:id="rId26"/>
    <sheet name="VALPARAISO C-25" sheetId="120" r:id="rId27"/>
    <sheet name="VALPARAISO C-26" sheetId="121" r:id="rId28"/>
    <sheet name="L.B.O'HIGGINS C-27" sheetId="128" r:id="rId29"/>
    <sheet name="L.B.O'HIGGINS C-28" sheetId="129" r:id="rId30"/>
    <sheet name="L.B.O'HIGGINS C-29" sheetId="130" r:id="rId31"/>
    <sheet name="L.B.O'HIGGINS C-30" sheetId="131" r:id="rId32"/>
    <sheet name="MAULE C-31" sheetId="132" r:id="rId33"/>
    <sheet name="MAULE C-32" sheetId="133" r:id="rId34"/>
    <sheet name="MAULE C-33" sheetId="134" r:id="rId35"/>
    <sheet name="MAULE C-34" sheetId="135" r:id="rId36"/>
    <sheet name=" ÑUBLE C-35" sheetId="136" r:id="rId37"/>
    <sheet name="ÑUBLE C-36" sheetId="137" r:id="rId38"/>
    <sheet name="ÑUBLE C-37" sheetId="138" r:id="rId39"/>
    <sheet name="ÑUBLE C-38" sheetId="139" r:id="rId40"/>
    <sheet name="BIO BIO C-39" sheetId="140" r:id="rId41"/>
    <sheet name="BIO BIO C-40" sheetId="141" r:id="rId42"/>
    <sheet name="BIO BIO C-41" sheetId="142" r:id="rId43"/>
    <sheet name="BIO BIO C-42" sheetId="143" r:id="rId44"/>
    <sheet name="ARAUCANIA C-43" sheetId="144" r:id="rId45"/>
    <sheet name="ARAUCANIA C-44" sheetId="145" r:id="rId46"/>
    <sheet name="LOS RIOS C-45" sheetId="146" r:id="rId47"/>
    <sheet name="LOS RIOS C-46" sheetId="147" r:id="rId48"/>
    <sheet name="LOS LAGOS C-47" sheetId="148" r:id="rId49"/>
    <sheet name="LOS LAGOS C-48" sheetId="149" r:id="rId50"/>
    <sheet name="AYSEN C-49 " sheetId="150" r:id="rId51"/>
    <sheet name="AYSEN C-50" sheetId="151" r:id="rId52"/>
    <sheet name="METROPOLITANA C-51" sheetId="152" r:id="rId53"/>
    <sheet name="METROPOLITANA C-52 " sheetId="153" r:id="rId54"/>
    <sheet name="METROPOLITANA C-53" sheetId="154" r:id="rId55"/>
    <sheet name="METROPOLITANA C-54 " sheetId="155" r:id="rId56"/>
    <sheet name="EVOLUCION SUPERFICIE C-55" sheetId="156" r:id="rId57"/>
    <sheet name="EVOLUCION CEPAJES C-56" sheetId="157" r:id="rId58"/>
    <sheet name="PRODUCCION VINOS C-57" sheetId="158" r:id="rId59"/>
  </sheets>
  <externalReferences>
    <externalReference r:id="rId60"/>
  </externalReferences>
  <definedNames>
    <definedName name="_xlnm.Print_Titles" localSheetId="57">'EVOLUCION CEPAJES C-56'!$A:$A</definedName>
    <definedName name="_xlnm.Print_Titles" localSheetId="56">'EVOLUCION SUPERFICIE C-55'!$A:$A,'EVOLUCION SUPERFICIE C-55'!$2:$3</definedName>
    <definedName name="_xlnm.Print_Titles" localSheetId="30">'L.B.O''HIGGINS C-29'!$A:$A</definedName>
    <definedName name="_xlnm.Print_Titles" localSheetId="31">'L.B.O''HIGGINS C-30'!$A:$A</definedName>
    <definedName name="_xlnm.Print_Titles" localSheetId="35">'MAULE C-34'!$A:$A</definedName>
    <definedName name="_xlnm.Print_Titles" localSheetId="55">'METROPOLITANA C-54 '!$A:$A</definedName>
    <definedName name="_xlnm.Print_Titles" localSheetId="39">'ÑUBLE C-38'!$A:$A</definedName>
    <definedName name="_xlnm.Print_Titles" localSheetId="7">VAR_BLANCAS!$A:$A,VAR_BLANCAS!$2:$3</definedName>
    <definedName name="_xlnm.Print_Titles" localSheetId="8">VAR_TINTAS!$A:$A,VAR_TINTAS!$2:$3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98" l="1"/>
  <c r="B20" i="98"/>
  <c r="E18" i="98"/>
  <c r="E19" i="98"/>
  <c r="D21" i="98"/>
  <c r="E5" i="98"/>
  <c r="E6" i="98"/>
  <c r="E7" i="98"/>
  <c r="E8" i="98"/>
  <c r="E9" i="98"/>
  <c r="E10" i="98"/>
  <c r="E11" i="98"/>
  <c r="E12" i="98"/>
  <c r="E13" i="98"/>
  <c r="E14" i="98"/>
  <c r="E15" i="98"/>
  <c r="E16" i="98"/>
  <c r="E17" i="98"/>
  <c r="E4" i="98"/>
  <c r="D23" i="98"/>
  <c r="D22" i="98"/>
  <c r="O24" i="139"/>
  <c r="AA18" i="157" l="1"/>
  <c r="Z18" i="157"/>
  <c r="Y18" i="157"/>
  <c r="X18" i="157"/>
  <c r="W18" i="157"/>
  <c r="V18" i="157"/>
  <c r="U18" i="157"/>
  <c r="T18" i="157"/>
  <c r="S18" i="157"/>
  <c r="R18" i="157"/>
  <c r="Q18" i="157"/>
  <c r="P18" i="157"/>
  <c r="O18" i="157"/>
  <c r="N18" i="157"/>
  <c r="M18" i="157"/>
  <c r="L18" i="157"/>
  <c r="K18" i="157"/>
  <c r="J18" i="157"/>
  <c r="I18" i="157"/>
  <c r="H18" i="157"/>
  <c r="G18" i="157"/>
  <c r="F18" i="157"/>
  <c r="AD19" i="156"/>
  <c r="AC19" i="156"/>
  <c r="AA19" i="156"/>
  <c r="Z19" i="156"/>
  <c r="Y19" i="156"/>
  <c r="X19" i="156"/>
  <c r="W19" i="156"/>
  <c r="V19" i="156"/>
  <c r="U19" i="156"/>
  <c r="T19" i="156"/>
  <c r="R19" i="156"/>
  <c r="Q19" i="156"/>
  <c r="P19" i="156"/>
  <c r="O19" i="156"/>
  <c r="N19" i="156"/>
  <c r="M19" i="156"/>
  <c r="L19" i="156"/>
  <c r="K19" i="156"/>
  <c r="J19" i="156"/>
  <c r="I19" i="156"/>
  <c r="H19" i="156"/>
  <c r="G19" i="156"/>
  <c r="F19" i="156"/>
  <c r="E19" i="156"/>
  <c r="E20" i="156" s="1"/>
  <c r="AB18" i="156"/>
  <c r="AB16" i="156"/>
  <c r="AB15" i="156"/>
  <c r="AB14" i="156"/>
  <c r="AB13" i="156"/>
  <c r="AB12" i="156"/>
  <c r="AB11" i="156"/>
  <c r="AB10" i="156"/>
  <c r="AB9" i="156"/>
  <c r="AB8" i="156"/>
  <c r="AB7" i="156"/>
  <c r="AB6" i="156"/>
  <c r="AB5" i="156"/>
  <c r="AB4" i="156"/>
  <c r="AB28" i="155"/>
  <c r="AA28" i="155"/>
  <c r="Z28" i="155"/>
  <c r="Y28" i="155"/>
  <c r="X28" i="155"/>
  <c r="W28" i="155"/>
  <c r="V28" i="155"/>
  <c r="U28" i="155"/>
  <c r="T28" i="155"/>
  <c r="S28" i="155"/>
  <c r="R28" i="155"/>
  <c r="Q28" i="155"/>
  <c r="P28" i="155"/>
  <c r="O28" i="155"/>
  <c r="N28" i="155"/>
  <c r="M28" i="155"/>
  <c r="L28" i="155"/>
  <c r="K28" i="155"/>
  <c r="J28" i="155"/>
  <c r="I28" i="155"/>
  <c r="H28" i="155"/>
  <c r="G28" i="155"/>
  <c r="F28" i="155"/>
  <c r="E28" i="155"/>
  <c r="D28" i="155"/>
  <c r="C28" i="155"/>
  <c r="B28" i="155"/>
  <c r="AC27" i="155"/>
  <c r="AC26" i="155"/>
  <c r="AC25" i="155"/>
  <c r="AC24" i="155"/>
  <c r="AC23" i="155"/>
  <c r="AC22" i="155"/>
  <c r="AC21" i="155"/>
  <c r="AC20" i="155"/>
  <c r="AC19" i="155"/>
  <c r="AC18" i="155"/>
  <c r="AC17" i="155"/>
  <c r="AC16" i="155"/>
  <c r="AC15" i="155"/>
  <c r="AC14" i="155"/>
  <c r="AC13" i="155"/>
  <c r="AC12" i="155"/>
  <c r="AC11" i="155"/>
  <c r="AC10" i="155"/>
  <c r="AC9" i="155"/>
  <c r="AC8" i="155"/>
  <c r="AC7" i="155"/>
  <c r="AC6" i="155"/>
  <c r="AC5" i="155"/>
  <c r="AC4" i="155"/>
  <c r="S24" i="154"/>
  <c r="R24" i="154"/>
  <c r="Q24" i="154"/>
  <c r="P24" i="154"/>
  <c r="O24" i="154"/>
  <c r="N24" i="154"/>
  <c r="M24" i="154"/>
  <c r="L24" i="154"/>
  <c r="K24" i="154"/>
  <c r="J24" i="154"/>
  <c r="I24" i="154"/>
  <c r="H24" i="154"/>
  <c r="G24" i="154"/>
  <c r="F24" i="154"/>
  <c r="E24" i="154"/>
  <c r="D24" i="154"/>
  <c r="C24" i="154"/>
  <c r="B24" i="154"/>
  <c r="T23" i="154"/>
  <c r="T22" i="154"/>
  <c r="T21" i="154"/>
  <c r="T20" i="154"/>
  <c r="T19" i="154"/>
  <c r="T18" i="154"/>
  <c r="T17" i="154"/>
  <c r="T16" i="154"/>
  <c r="T15" i="154"/>
  <c r="T14" i="154"/>
  <c r="T13" i="154"/>
  <c r="T12" i="154"/>
  <c r="T11" i="154"/>
  <c r="T10" i="154"/>
  <c r="T9" i="154"/>
  <c r="T8" i="154"/>
  <c r="T7" i="154"/>
  <c r="T6" i="154"/>
  <c r="T5" i="154"/>
  <c r="T4" i="154"/>
  <c r="B28" i="153"/>
  <c r="C28" i="153" s="1"/>
  <c r="C27" i="153"/>
  <c r="C26" i="153"/>
  <c r="C25" i="153"/>
  <c r="C24" i="153"/>
  <c r="C23" i="153"/>
  <c r="C22" i="153"/>
  <c r="C21" i="153"/>
  <c r="C20" i="153"/>
  <c r="C19" i="153"/>
  <c r="C18" i="153"/>
  <c r="C17" i="153"/>
  <c r="C16" i="153"/>
  <c r="C15" i="153"/>
  <c r="C14" i="153"/>
  <c r="C13" i="153"/>
  <c r="C12" i="153"/>
  <c r="C11" i="153"/>
  <c r="C10" i="153"/>
  <c r="C9" i="153"/>
  <c r="C8" i="153"/>
  <c r="C7" i="153"/>
  <c r="C6" i="153"/>
  <c r="C5" i="153"/>
  <c r="C4" i="153"/>
  <c r="C28" i="152"/>
  <c r="B28" i="152"/>
  <c r="D28" i="152" s="1"/>
  <c r="D27" i="152"/>
  <c r="D26" i="152"/>
  <c r="D25" i="152"/>
  <c r="D24" i="152"/>
  <c r="D23" i="152"/>
  <c r="D22" i="152"/>
  <c r="D21" i="152"/>
  <c r="D20" i="152"/>
  <c r="D19" i="152"/>
  <c r="D18" i="152"/>
  <c r="D17" i="152"/>
  <c r="D16" i="152"/>
  <c r="D15" i="152"/>
  <c r="D14" i="152"/>
  <c r="D13" i="152"/>
  <c r="D12" i="152"/>
  <c r="D11" i="152"/>
  <c r="D10" i="152"/>
  <c r="D9" i="152"/>
  <c r="D8" i="152"/>
  <c r="D7" i="152"/>
  <c r="D6" i="152"/>
  <c r="D5" i="152"/>
  <c r="D4" i="152"/>
  <c r="B10" i="151"/>
  <c r="C5" i="151"/>
  <c r="B5" i="151"/>
  <c r="D4" i="151"/>
  <c r="B10" i="150"/>
  <c r="D10" i="150" s="1"/>
  <c r="C5" i="150"/>
  <c r="B5" i="150"/>
  <c r="D5" i="150" s="1"/>
  <c r="D4" i="150"/>
  <c r="H24" i="149"/>
  <c r="G24" i="149"/>
  <c r="F24" i="149"/>
  <c r="E24" i="149"/>
  <c r="D24" i="149"/>
  <c r="C24" i="149"/>
  <c r="B24" i="149"/>
  <c r="I23" i="149"/>
  <c r="I22" i="149"/>
  <c r="I21" i="149"/>
  <c r="I20" i="149"/>
  <c r="I19" i="149"/>
  <c r="I18" i="149"/>
  <c r="I17" i="149"/>
  <c r="I16" i="149"/>
  <c r="K12" i="149"/>
  <c r="J12" i="149"/>
  <c r="I12" i="149"/>
  <c r="H12" i="149"/>
  <c r="G12" i="149"/>
  <c r="F12" i="149"/>
  <c r="E12" i="149"/>
  <c r="D12" i="149"/>
  <c r="C12" i="149"/>
  <c r="B12" i="149"/>
  <c r="L11" i="149"/>
  <c r="L10" i="149"/>
  <c r="L9" i="149"/>
  <c r="L8" i="149"/>
  <c r="L7" i="149"/>
  <c r="L6" i="149"/>
  <c r="L5" i="149"/>
  <c r="L4" i="149"/>
  <c r="B24" i="148"/>
  <c r="D24" i="148" s="1"/>
  <c r="D23" i="148"/>
  <c r="D22" i="148"/>
  <c r="D21" i="148"/>
  <c r="D20" i="148"/>
  <c r="D19" i="148"/>
  <c r="D18" i="148"/>
  <c r="D17" i="148"/>
  <c r="D16" i="148"/>
  <c r="C12" i="148"/>
  <c r="B12" i="148"/>
  <c r="D11" i="148"/>
  <c r="D10" i="148"/>
  <c r="D9" i="148"/>
  <c r="D8" i="148"/>
  <c r="D7" i="148"/>
  <c r="D6" i="148"/>
  <c r="D5" i="148"/>
  <c r="D4" i="148"/>
  <c r="B13" i="147"/>
  <c r="D13" i="147" s="1"/>
  <c r="D12" i="147"/>
  <c r="D11" i="147"/>
  <c r="D6" i="147"/>
  <c r="C6" i="147"/>
  <c r="B6" i="147"/>
  <c r="E5" i="147"/>
  <c r="E4" i="147"/>
  <c r="B13" i="146"/>
  <c r="D13" i="146" s="1"/>
  <c r="D12" i="146"/>
  <c r="D11" i="146"/>
  <c r="C6" i="146"/>
  <c r="B6" i="146"/>
  <c r="D5" i="146"/>
  <c r="D4" i="146"/>
  <c r="I38" i="145"/>
  <c r="H38" i="145"/>
  <c r="G38" i="145"/>
  <c r="F38" i="145"/>
  <c r="E38" i="145"/>
  <c r="D38" i="145"/>
  <c r="C38" i="145"/>
  <c r="B38" i="145"/>
  <c r="J37" i="145"/>
  <c r="J36" i="145"/>
  <c r="J35" i="145"/>
  <c r="J34" i="145"/>
  <c r="J33" i="145"/>
  <c r="J32" i="145"/>
  <c r="J31" i="145"/>
  <c r="J30" i="145"/>
  <c r="J29" i="145"/>
  <c r="J28" i="145"/>
  <c r="J27" i="145"/>
  <c r="J26" i="145"/>
  <c r="J25" i="145"/>
  <c r="J24" i="145"/>
  <c r="J23" i="145"/>
  <c r="J22" i="145"/>
  <c r="K17" i="145"/>
  <c r="J17" i="145"/>
  <c r="I17" i="145"/>
  <c r="H17" i="145"/>
  <c r="G17" i="145"/>
  <c r="F17" i="145"/>
  <c r="E17" i="145"/>
  <c r="D17" i="145"/>
  <c r="C17" i="145"/>
  <c r="B17" i="145"/>
  <c r="L16" i="145"/>
  <c r="L15" i="145"/>
  <c r="L14" i="145"/>
  <c r="L13" i="145"/>
  <c r="L12" i="145"/>
  <c r="L11" i="145"/>
  <c r="L10" i="145"/>
  <c r="L9" i="145"/>
  <c r="L8" i="145"/>
  <c r="L7" i="145"/>
  <c r="L6" i="145"/>
  <c r="L5" i="145"/>
  <c r="L4" i="145"/>
  <c r="B41" i="144"/>
  <c r="D41" i="144" s="1"/>
  <c r="C20" i="144"/>
  <c r="B20" i="144"/>
  <c r="D20" i="144" s="1"/>
  <c r="D19" i="144"/>
  <c r="D18" i="144"/>
  <c r="D17" i="144"/>
  <c r="D16" i="144"/>
  <c r="D15" i="144"/>
  <c r="D14" i="144"/>
  <c r="D13" i="144"/>
  <c r="D12" i="144"/>
  <c r="D11" i="144"/>
  <c r="D10" i="144"/>
  <c r="D9" i="144"/>
  <c r="D8" i="144"/>
  <c r="D7" i="144"/>
  <c r="D6" i="144"/>
  <c r="D5" i="144"/>
  <c r="D4" i="144"/>
  <c r="N19" i="143"/>
  <c r="M19" i="143"/>
  <c r="L19" i="143"/>
  <c r="K19" i="143"/>
  <c r="J19" i="143"/>
  <c r="I19" i="143"/>
  <c r="H19" i="143"/>
  <c r="G19" i="143"/>
  <c r="F19" i="143"/>
  <c r="E19" i="143"/>
  <c r="D19" i="143"/>
  <c r="C19" i="143"/>
  <c r="B19" i="143"/>
  <c r="O18" i="143"/>
  <c r="O17" i="143"/>
  <c r="O16" i="143"/>
  <c r="O15" i="143"/>
  <c r="O14" i="143"/>
  <c r="O13" i="143"/>
  <c r="O12" i="143"/>
  <c r="O11" i="143"/>
  <c r="O10" i="143"/>
  <c r="O9" i="143"/>
  <c r="O8" i="143"/>
  <c r="O7" i="143"/>
  <c r="O6" i="143"/>
  <c r="O5" i="143"/>
  <c r="O4" i="143"/>
  <c r="N17" i="142"/>
  <c r="M17" i="142"/>
  <c r="L17" i="142"/>
  <c r="K17" i="142"/>
  <c r="J17" i="142"/>
  <c r="I17" i="142"/>
  <c r="H17" i="142"/>
  <c r="G17" i="142"/>
  <c r="F17" i="142"/>
  <c r="E17" i="142"/>
  <c r="D17" i="142"/>
  <c r="C17" i="142"/>
  <c r="B17" i="142"/>
  <c r="O16" i="142"/>
  <c r="O15" i="142"/>
  <c r="O14" i="142"/>
  <c r="O13" i="142"/>
  <c r="O12" i="142"/>
  <c r="O11" i="142"/>
  <c r="O10" i="142"/>
  <c r="O9" i="142"/>
  <c r="O8" i="142"/>
  <c r="O7" i="142"/>
  <c r="O6" i="142"/>
  <c r="O5" i="142"/>
  <c r="O4" i="142"/>
  <c r="B19" i="141"/>
  <c r="C19" i="141" s="1"/>
  <c r="C19" i="140"/>
  <c r="B19" i="140"/>
  <c r="D19" i="140" s="1"/>
  <c r="D18" i="140"/>
  <c r="D17" i="140"/>
  <c r="D16" i="140"/>
  <c r="D15" i="140"/>
  <c r="D14" i="140"/>
  <c r="D13" i="140"/>
  <c r="D12" i="140"/>
  <c r="D11" i="140"/>
  <c r="D10" i="140"/>
  <c r="D9" i="140"/>
  <c r="D8" i="140"/>
  <c r="D7" i="140"/>
  <c r="D6" i="140"/>
  <c r="D5" i="140"/>
  <c r="D4" i="140"/>
  <c r="AC24" i="139"/>
  <c r="AB24" i="139"/>
  <c r="AA24" i="139"/>
  <c r="Z24" i="139"/>
  <c r="Y24" i="139"/>
  <c r="X24" i="139"/>
  <c r="W24" i="139"/>
  <c r="V24" i="139"/>
  <c r="U24" i="139"/>
  <c r="T24" i="139"/>
  <c r="S24" i="139"/>
  <c r="R24" i="139"/>
  <c r="Q24" i="139"/>
  <c r="P24" i="139"/>
  <c r="N24" i="139"/>
  <c r="M24" i="139"/>
  <c r="L24" i="139"/>
  <c r="K24" i="139"/>
  <c r="J24" i="139"/>
  <c r="I24" i="139"/>
  <c r="H24" i="139"/>
  <c r="G24" i="139"/>
  <c r="F24" i="139"/>
  <c r="E24" i="139"/>
  <c r="D24" i="139"/>
  <c r="C24" i="139"/>
  <c r="B24" i="139"/>
  <c r="AD23" i="139"/>
  <c r="AD22" i="139"/>
  <c r="AD21" i="139"/>
  <c r="AD20" i="139"/>
  <c r="AD19" i="139"/>
  <c r="AD18" i="139"/>
  <c r="AD17" i="139"/>
  <c r="AD16" i="139"/>
  <c r="AD15" i="139"/>
  <c r="AD14" i="139"/>
  <c r="AD13" i="139"/>
  <c r="AD12" i="139"/>
  <c r="AD11" i="139"/>
  <c r="AD10" i="139"/>
  <c r="AD9" i="139"/>
  <c r="AD8" i="139"/>
  <c r="AD7" i="139"/>
  <c r="AD6" i="139"/>
  <c r="AD5" i="139"/>
  <c r="AD4" i="139"/>
  <c r="U21" i="138"/>
  <c r="T21" i="138"/>
  <c r="S21" i="138"/>
  <c r="R21" i="138"/>
  <c r="Q21" i="138"/>
  <c r="P21" i="138"/>
  <c r="O21" i="138"/>
  <c r="N21" i="138"/>
  <c r="M21" i="138"/>
  <c r="L21" i="138"/>
  <c r="K21" i="138"/>
  <c r="J21" i="138"/>
  <c r="I21" i="138"/>
  <c r="H21" i="138"/>
  <c r="G21" i="138"/>
  <c r="F21" i="138"/>
  <c r="E21" i="138"/>
  <c r="D21" i="138"/>
  <c r="C21" i="138"/>
  <c r="B21" i="138"/>
  <c r="V21" i="138" s="1"/>
  <c r="V20" i="138"/>
  <c r="V19" i="138"/>
  <c r="V18" i="138"/>
  <c r="V17" i="138"/>
  <c r="V16" i="138"/>
  <c r="V15" i="138"/>
  <c r="V14" i="138"/>
  <c r="V13" i="138"/>
  <c r="V12" i="138"/>
  <c r="V11" i="138"/>
  <c r="V10" i="138"/>
  <c r="V9" i="138"/>
  <c r="V8" i="138"/>
  <c r="V7" i="138"/>
  <c r="V6" i="138"/>
  <c r="V5" i="138"/>
  <c r="V4" i="138"/>
  <c r="B24" i="137"/>
  <c r="C24" i="137" s="1"/>
  <c r="C23" i="137"/>
  <c r="C22" i="137"/>
  <c r="C21" i="137"/>
  <c r="C20" i="137"/>
  <c r="C19" i="137"/>
  <c r="C18" i="137"/>
  <c r="C17" i="137"/>
  <c r="C16" i="137"/>
  <c r="C15" i="137"/>
  <c r="C14" i="137"/>
  <c r="C13" i="137"/>
  <c r="C12" i="137"/>
  <c r="C11" i="137"/>
  <c r="C10" i="137"/>
  <c r="C9" i="137"/>
  <c r="C8" i="137"/>
  <c r="C7" i="137"/>
  <c r="C6" i="137"/>
  <c r="C5" i="137"/>
  <c r="C4" i="137"/>
  <c r="C24" i="136"/>
  <c r="B24" i="136"/>
  <c r="D24" i="136" s="1"/>
  <c r="D23" i="136"/>
  <c r="D22" i="136"/>
  <c r="D21" i="136"/>
  <c r="D20" i="136"/>
  <c r="D19" i="136"/>
  <c r="D18" i="136"/>
  <c r="D17" i="136"/>
  <c r="D16" i="136"/>
  <c r="D15" i="136"/>
  <c r="D14" i="136"/>
  <c r="D13" i="136"/>
  <c r="D12" i="136"/>
  <c r="D11" i="136"/>
  <c r="D10" i="136"/>
  <c r="D9" i="136"/>
  <c r="D8" i="136"/>
  <c r="D7" i="136"/>
  <c r="D6" i="136"/>
  <c r="D5" i="136"/>
  <c r="D4" i="136"/>
  <c r="AV33" i="135"/>
  <c r="AU33" i="135"/>
  <c r="AT33" i="135"/>
  <c r="AS33" i="135"/>
  <c r="AR33" i="135"/>
  <c r="AQ33" i="135"/>
  <c r="AP33" i="135"/>
  <c r="AO33" i="135"/>
  <c r="AN33" i="135"/>
  <c r="AM33" i="135"/>
  <c r="AL33" i="135"/>
  <c r="AK33" i="135"/>
  <c r="AJ33" i="135"/>
  <c r="AI33" i="135"/>
  <c r="AH33" i="135"/>
  <c r="AG33" i="135"/>
  <c r="AF33" i="135"/>
  <c r="AE33" i="135"/>
  <c r="AD33" i="135"/>
  <c r="AC33" i="135"/>
  <c r="AB33" i="135"/>
  <c r="AA33" i="135"/>
  <c r="Z33" i="135"/>
  <c r="Y33" i="135"/>
  <c r="X33" i="135"/>
  <c r="W33" i="135"/>
  <c r="V33" i="135"/>
  <c r="U33" i="135"/>
  <c r="T33" i="135"/>
  <c r="S33" i="135"/>
  <c r="R33" i="135"/>
  <c r="Q33" i="135"/>
  <c r="P33" i="135"/>
  <c r="O33" i="135"/>
  <c r="N33" i="135"/>
  <c r="M33" i="135"/>
  <c r="L33" i="135"/>
  <c r="K33" i="135"/>
  <c r="J33" i="135"/>
  <c r="I33" i="135"/>
  <c r="H33" i="135"/>
  <c r="G33" i="135"/>
  <c r="F33" i="135"/>
  <c r="E33" i="135"/>
  <c r="D33" i="135"/>
  <c r="C33" i="135"/>
  <c r="B33" i="135"/>
  <c r="AW32" i="135"/>
  <c r="AW31" i="135"/>
  <c r="AW30" i="135"/>
  <c r="AW29" i="135"/>
  <c r="AW28" i="135"/>
  <c r="AW27" i="135"/>
  <c r="AW26" i="135"/>
  <c r="AW25" i="135"/>
  <c r="AW24" i="135"/>
  <c r="AW23" i="135"/>
  <c r="AW22" i="135"/>
  <c r="AW21" i="135"/>
  <c r="AW20" i="135"/>
  <c r="AW19" i="135"/>
  <c r="AW18" i="135"/>
  <c r="AW17" i="135"/>
  <c r="AW16" i="135"/>
  <c r="AW15" i="135"/>
  <c r="AW14" i="135"/>
  <c r="AW13" i="135"/>
  <c r="AW12" i="135"/>
  <c r="AW11" i="135"/>
  <c r="AW10" i="135"/>
  <c r="AW9" i="135"/>
  <c r="AW8" i="135"/>
  <c r="AW7" i="135"/>
  <c r="AW6" i="135"/>
  <c r="AW5" i="135"/>
  <c r="AW4" i="135"/>
  <c r="AF31" i="134"/>
  <c r="AE31" i="134"/>
  <c r="AD31" i="134"/>
  <c r="AC31" i="134"/>
  <c r="AB31" i="134"/>
  <c r="AA31" i="134"/>
  <c r="Z31" i="134"/>
  <c r="Y31" i="134"/>
  <c r="X31" i="134"/>
  <c r="W31" i="134"/>
  <c r="V31" i="134"/>
  <c r="U31" i="134"/>
  <c r="T31" i="134"/>
  <c r="S31" i="134"/>
  <c r="R31" i="134"/>
  <c r="Q31" i="134"/>
  <c r="P31" i="134"/>
  <c r="O31" i="134"/>
  <c r="N31" i="134"/>
  <c r="M31" i="134"/>
  <c r="L31" i="134"/>
  <c r="K31" i="134"/>
  <c r="J31" i="134"/>
  <c r="I31" i="134"/>
  <c r="H31" i="134"/>
  <c r="G31" i="134"/>
  <c r="F31" i="134"/>
  <c r="E31" i="134"/>
  <c r="D31" i="134"/>
  <c r="C31" i="134"/>
  <c r="B31" i="134"/>
  <c r="AG30" i="134"/>
  <c r="AG29" i="134"/>
  <c r="AG28" i="134"/>
  <c r="AG27" i="134"/>
  <c r="AG26" i="134"/>
  <c r="AG25" i="134"/>
  <c r="AG24" i="134"/>
  <c r="AG23" i="134"/>
  <c r="AG22" i="134"/>
  <c r="AG21" i="134"/>
  <c r="AG20" i="134"/>
  <c r="AG19" i="134"/>
  <c r="AG18" i="134"/>
  <c r="AG17" i="134"/>
  <c r="AG16" i="134"/>
  <c r="AG15" i="134"/>
  <c r="AG14" i="134"/>
  <c r="AG13" i="134"/>
  <c r="AG12" i="134"/>
  <c r="AG11" i="134"/>
  <c r="AG10" i="134"/>
  <c r="AG9" i="134"/>
  <c r="AG8" i="134"/>
  <c r="AG7" i="134"/>
  <c r="AG6" i="134"/>
  <c r="AG5" i="134"/>
  <c r="AG4" i="134"/>
  <c r="B33" i="133"/>
  <c r="C33" i="133" s="1"/>
  <c r="C32" i="133"/>
  <c r="C31" i="133"/>
  <c r="C30" i="133"/>
  <c r="C29" i="133"/>
  <c r="C28" i="133"/>
  <c r="C27" i="133"/>
  <c r="C26" i="133"/>
  <c r="C25" i="133"/>
  <c r="C24" i="133"/>
  <c r="C23" i="133"/>
  <c r="C22" i="133"/>
  <c r="C21" i="133"/>
  <c r="C20" i="133"/>
  <c r="C19" i="133"/>
  <c r="C18" i="133"/>
  <c r="C17" i="133"/>
  <c r="C16" i="133"/>
  <c r="C15" i="133"/>
  <c r="C14" i="133"/>
  <c r="C13" i="133"/>
  <c r="C12" i="133"/>
  <c r="C11" i="133"/>
  <c r="C10" i="133"/>
  <c r="C9" i="133"/>
  <c r="C8" i="133"/>
  <c r="C7" i="133"/>
  <c r="C6" i="133"/>
  <c r="C5" i="133"/>
  <c r="C4" i="133"/>
  <c r="C33" i="132"/>
  <c r="B33" i="132"/>
  <c r="D32" i="132"/>
  <c r="D31" i="132"/>
  <c r="D30" i="132"/>
  <c r="D29" i="132"/>
  <c r="D28" i="132"/>
  <c r="D27" i="132"/>
  <c r="D26" i="132"/>
  <c r="D25" i="132"/>
  <c r="D24" i="132"/>
  <c r="D23" i="132"/>
  <c r="D22" i="132"/>
  <c r="D21" i="132"/>
  <c r="D20" i="132"/>
  <c r="D19" i="132"/>
  <c r="D18" i="132"/>
  <c r="D17" i="132"/>
  <c r="D16" i="132"/>
  <c r="D15" i="132"/>
  <c r="D14" i="132"/>
  <c r="D13" i="132"/>
  <c r="D12" i="132"/>
  <c r="D11" i="132"/>
  <c r="D10" i="132"/>
  <c r="D9" i="132"/>
  <c r="D8" i="132"/>
  <c r="D7" i="132"/>
  <c r="D6" i="132"/>
  <c r="D5" i="132"/>
  <c r="D4" i="132"/>
  <c r="AJ35" i="131"/>
  <c r="AI35" i="131"/>
  <c r="AH35" i="131"/>
  <c r="AG35" i="131"/>
  <c r="AF35" i="131"/>
  <c r="AE35" i="131"/>
  <c r="AD35" i="131"/>
  <c r="AC35" i="131"/>
  <c r="AB35" i="131"/>
  <c r="AA35" i="131"/>
  <c r="Z35" i="131"/>
  <c r="Y35" i="131"/>
  <c r="X35" i="131"/>
  <c r="W35" i="131"/>
  <c r="V35" i="131"/>
  <c r="U35" i="131"/>
  <c r="T35" i="131"/>
  <c r="S35" i="131"/>
  <c r="R35" i="131"/>
  <c r="Q35" i="131"/>
  <c r="P35" i="131"/>
  <c r="O35" i="131"/>
  <c r="N35" i="131"/>
  <c r="M35" i="131"/>
  <c r="L35" i="131"/>
  <c r="K35" i="131"/>
  <c r="J35" i="131"/>
  <c r="I35" i="131"/>
  <c r="H35" i="131"/>
  <c r="G35" i="131"/>
  <c r="F35" i="131"/>
  <c r="E35" i="131"/>
  <c r="D35" i="131"/>
  <c r="C35" i="131"/>
  <c r="B35" i="131"/>
  <c r="AK34" i="131"/>
  <c r="AK33" i="131"/>
  <c r="AK32" i="131"/>
  <c r="AK31" i="131"/>
  <c r="AK30" i="131"/>
  <c r="AK29" i="131"/>
  <c r="AK28" i="131"/>
  <c r="AK27" i="131"/>
  <c r="AK26" i="131"/>
  <c r="AK25" i="131"/>
  <c r="AK24" i="131"/>
  <c r="AK23" i="131"/>
  <c r="AK22" i="131"/>
  <c r="AK21" i="131"/>
  <c r="AK20" i="131"/>
  <c r="AK19" i="131"/>
  <c r="AK18" i="131"/>
  <c r="AK17" i="131"/>
  <c r="AK16" i="131"/>
  <c r="AK15" i="131"/>
  <c r="AK14" i="131"/>
  <c r="AK13" i="131"/>
  <c r="AK12" i="131"/>
  <c r="AK11" i="131"/>
  <c r="AK10" i="131"/>
  <c r="AK9" i="131"/>
  <c r="AK8" i="131"/>
  <c r="AK7" i="131"/>
  <c r="AK6" i="131"/>
  <c r="AK5" i="131"/>
  <c r="AK4" i="131"/>
  <c r="AE34" i="130"/>
  <c r="AD34" i="130"/>
  <c r="AC34" i="130"/>
  <c r="AB34" i="130"/>
  <c r="AA34" i="130"/>
  <c r="Z34" i="130"/>
  <c r="Y34" i="130"/>
  <c r="X34" i="130"/>
  <c r="W34" i="130"/>
  <c r="V34" i="130"/>
  <c r="U34" i="130"/>
  <c r="T34" i="130"/>
  <c r="S34" i="130"/>
  <c r="R34" i="130"/>
  <c r="Q34" i="130"/>
  <c r="P34" i="130"/>
  <c r="O34" i="130"/>
  <c r="N34" i="130"/>
  <c r="M34" i="130"/>
  <c r="L34" i="130"/>
  <c r="K34" i="130"/>
  <c r="J34" i="130"/>
  <c r="I34" i="130"/>
  <c r="H34" i="130"/>
  <c r="G34" i="130"/>
  <c r="F34" i="130"/>
  <c r="E34" i="130"/>
  <c r="D34" i="130"/>
  <c r="C34" i="130"/>
  <c r="B34" i="130"/>
  <c r="AF33" i="130"/>
  <c r="AF32" i="130"/>
  <c r="AF31" i="130"/>
  <c r="AF30" i="130"/>
  <c r="AF29" i="130"/>
  <c r="AF28" i="130"/>
  <c r="AF27" i="130"/>
  <c r="AF26" i="130"/>
  <c r="AF25" i="130"/>
  <c r="AF24" i="130"/>
  <c r="AF23" i="130"/>
  <c r="AF22" i="130"/>
  <c r="AF21" i="130"/>
  <c r="AF20" i="130"/>
  <c r="AF19" i="130"/>
  <c r="AF18" i="130"/>
  <c r="AF17" i="130"/>
  <c r="AF16" i="130"/>
  <c r="AF15" i="130"/>
  <c r="AF14" i="130"/>
  <c r="AF13" i="130"/>
  <c r="AF12" i="130"/>
  <c r="AF11" i="130"/>
  <c r="AF10" i="130"/>
  <c r="AF9" i="130"/>
  <c r="AF8" i="130"/>
  <c r="AF7" i="130"/>
  <c r="AF6" i="130"/>
  <c r="AF5" i="130"/>
  <c r="AF4" i="130"/>
  <c r="B36" i="129"/>
  <c r="C36" i="129" s="1"/>
  <c r="C35" i="129"/>
  <c r="C34" i="129"/>
  <c r="C33" i="129"/>
  <c r="C32" i="129"/>
  <c r="C31" i="129"/>
  <c r="C30" i="129"/>
  <c r="C29" i="129"/>
  <c r="C28" i="129"/>
  <c r="C27" i="129"/>
  <c r="C26" i="129"/>
  <c r="C25" i="129"/>
  <c r="C24" i="129"/>
  <c r="C23" i="129"/>
  <c r="C22" i="129"/>
  <c r="C21" i="129"/>
  <c r="C20" i="129"/>
  <c r="C19" i="129"/>
  <c r="C18" i="129"/>
  <c r="C17" i="129"/>
  <c r="C16" i="129"/>
  <c r="C15" i="129"/>
  <c r="C14" i="129"/>
  <c r="C13" i="129"/>
  <c r="C12" i="129"/>
  <c r="C11" i="129"/>
  <c r="C10" i="129"/>
  <c r="C9" i="129"/>
  <c r="C8" i="129"/>
  <c r="C7" i="129"/>
  <c r="C6" i="129"/>
  <c r="C5" i="129"/>
  <c r="C4" i="129"/>
  <c r="C36" i="128"/>
  <c r="B36" i="128"/>
  <c r="D36" i="128" s="1"/>
  <c r="D35" i="128"/>
  <c r="D34" i="128"/>
  <c r="D33" i="128"/>
  <c r="D32" i="128"/>
  <c r="D31" i="128"/>
  <c r="D30" i="128"/>
  <c r="D29" i="128"/>
  <c r="D28" i="128"/>
  <c r="D27" i="128"/>
  <c r="D26" i="128"/>
  <c r="D25" i="128"/>
  <c r="D24" i="128"/>
  <c r="D23" i="128"/>
  <c r="D22" i="128"/>
  <c r="D21" i="128"/>
  <c r="D20" i="128"/>
  <c r="D19" i="128"/>
  <c r="D18" i="128"/>
  <c r="D17" i="128"/>
  <c r="D16" i="128"/>
  <c r="D15" i="128"/>
  <c r="D14" i="128"/>
  <c r="D13" i="128"/>
  <c r="D12" i="128"/>
  <c r="D11" i="128"/>
  <c r="D10" i="128"/>
  <c r="D9" i="128"/>
  <c r="D8" i="128"/>
  <c r="D7" i="128"/>
  <c r="D6" i="128"/>
  <c r="D5" i="128"/>
  <c r="D4" i="128"/>
  <c r="AC28" i="155" l="1"/>
  <c r="O17" i="142"/>
  <c r="T24" i="154"/>
  <c r="D12" i="148"/>
  <c r="AW33" i="135"/>
  <c r="J38" i="145"/>
  <c r="AG31" i="134"/>
  <c r="D33" i="132"/>
  <c r="O19" i="143"/>
  <c r="E6" i="147"/>
  <c r="AF34" i="130"/>
  <c r="D6" i="146"/>
  <c r="AK35" i="131"/>
  <c r="L17" i="145"/>
  <c r="L12" i="149"/>
  <c r="I24" i="149"/>
  <c r="F20" i="156"/>
  <c r="G20" i="156"/>
  <c r="H20" i="156"/>
  <c r="I20" i="156"/>
  <c r="J20" i="156"/>
  <c r="K20" i="156"/>
  <c r="L20" i="156"/>
  <c r="M20" i="156"/>
  <c r="N20" i="156"/>
  <c r="O20" i="156"/>
  <c r="P20" i="156"/>
  <c r="Q20" i="156"/>
  <c r="S19" i="156"/>
  <c r="U20" i="156" s="1"/>
  <c r="R20" i="156"/>
  <c r="T20" i="156"/>
  <c r="V20" i="156"/>
  <c r="W20" i="156"/>
  <c r="X20" i="156"/>
  <c r="Y20" i="156"/>
  <c r="Z20" i="156"/>
  <c r="AA20" i="156"/>
  <c r="AD20" i="156"/>
  <c r="AD24" i="139"/>
  <c r="AB19" i="156"/>
  <c r="AB20" i="156" s="1"/>
  <c r="AC17" i="157"/>
  <c r="AC18" i="157" s="1"/>
  <c r="AD17" i="157"/>
  <c r="AD18" i="157" s="1"/>
  <c r="AB17" i="157" l="1"/>
  <c r="AB18" i="157" s="1"/>
  <c r="AC20" i="156"/>
  <c r="C5" i="119"/>
  <c r="C6" i="119"/>
  <c r="C7" i="119"/>
  <c r="C8" i="119"/>
  <c r="C9" i="119"/>
  <c r="C10" i="119"/>
  <c r="C11" i="119"/>
  <c r="C12" i="119"/>
  <c r="C13" i="119"/>
  <c r="C14" i="119"/>
  <c r="C15" i="119"/>
  <c r="C16" i="119"/>
  <c r="C17" i="119"/>
  <c r="C18" i="119"/>
  <c r="C19" i="119"/>
  <c r="C20" i="119"/>
  <c r="C21" i="119"/>
  <c r="C22" i="119"/>
  <c r="C23" i="119"/>
  <c r="C24" i="119"/>
  <c r="C25" i="119"/>
  <c r="C26" i="119"/>
  <c r="C27" i="119"/>
  <c r="C28" i="119"/>
  <c r="W11" i="121" l="1"/>
  <c r="P28" i="121"/>
  <c r="H20" i="120"/>
  <c r="X12" i="120"/>
  <c r="D11" i="118"/>
  <c r="AU5" i="101" l="1"/>
  <c r="AU6" i="101"/>
  <c r="AU7" i="101"/>
  <c r="AU8" i="101"/>
  <c r="AU9" i="101"/>
  <c r="AU10" i="101"/>
  <c r="AU11" i="101"/>
  <c r="AU12" i="101"/>
  <c r="AU13" i="101"/>
  <c r="AU14" i="101"/>
  <c r="AU15" i="101"/>
  <c r="AU16" i="101"/>
  <c r="AU17" i="101"/>
  <c r="AU18" i="101"/>
  <c r="V28" i="121" l="1"/>
  <c r="U28" i="121"/>
  <c r="T28" i="121"/>
  <c r="S28" i="121"/>
  <c r="R28" i="121"/>
  <c r="Q28" i="121"/>
  <c r="O28" i="121"/>
  <c r="N28" i="121"/>
  <c r="M28" i="121"/>
  <c r="L28" i="121"/>
  <c r="K28" i="121"/>
  <c r="J28" i="121"/>
  <c r="I28" i="121"/>
  <c r="H28" i="121"/>
  <c r="G28" i="121"/>
  <c r="F28" i="121"/>
  <c r="E28" i="121"/>
  <c r="D28" i="121"/>
  <c r="C28" i="121"/>
  <c r="B28" i="121"/>
  <c r="W27" i="121"/>
  <c r="W26" i="121"/>
  <c r="W25" i="121"/>
  <c r="W24" i="121"/>
  <c r="W23" i="121"/>
  <c r="W22" i="121"/>
  <c r="W21" i="121"/>
  <c r="W20" i="121"/>
  <c r="W19" i="121"/>
  <c r="W18" i="121"/>
  <c r="W17" i="121"/>
  <c r="W16" i="121"/>
  <c r="W15" i="121"/>
  <c r="W14" i="121"/>
  <c r="W13" i="121"/>
  <c r="W12" i="121"/>
  <c r="W10" i="121"/>
  <c r="W9" i="121"/>
  <c r="W8" i="121"/>
  <c r="W7" i="121"/>
  <c r="W6" i="121"/>
  <c r="W5" i="121"/>
  <c r="W4" i="121"/>
  <c r="W20" i="120"/>
  <c r="V20" i="120"/>
  <c r="U20" i="120"/>
  <c r="T20" i="120"/>
  <c r="S20" i="120"/>
  <c r="R20" i="120"/>
  <c r="Q20" i="120"/>
  <c r="P20" i="120"/>
  <c r="O20" i="120"/>
  <c r="N20" i="120"/>
  <c r="M20" i="120"/>
  <c r="L20" i="120"/>
  <c r="K20" i="120"/>
  <c r="J20" i="120"/>
  <c r="I20" i="120"/>
  <c r="G20" i="120"/>
  <c r="F20" i="120"/>
  <c r="E20" i="120"/>
  <c r="D20" i="120"/>
  <c r="C20" i="120"/>
  <c r="B20" i="120"/>
  <c r="X19" i="120"/>
  <c r="X18" i="120"/>
  <c r="X17" i="120"/>
  <c r="X16" i="120"/>
  <c r="X15" i="120"/>
  <c r="X14" i="120"/>
  <c r="X13" i="120"/>
  <c r="X11" i="120"/>
  <c r="X10" i="120"/>
  <c r="X9" i="120"/>
  <c r="X8" i="120"/>
  <c r="X7" i="120"/>
  <c r="X6" i="120"/>
  <c r="X5" i="120"/>
  <c r="X4" i="120"/>
  <c r="B29" i="119"/>
  <c r="C29" i="119" s="1"/>
  <c r="C4" i="119"/>
  <c r="C29" i="118"/>
  <c r="B29" i="118"/>
  <c r="D28" i="118"/>
  <c r="D27" i="118"/>
  <c r="D26" i="118"/>
  <c r="D25" i="118"/>
  <c r="D24" i="118"/>
  <c r="D23" i="118"/>
  <c r="D22" i="118"/>
  <c r="D21" i="118"/>
  <c r="D20" i="118"/>
  <c r="D19" i="118"/>
  <c r="D18" i="118"/>
  <c r="D17" i="118"/>
  <c r="D16" i="118"/>
  <c r="D15" i="118"/>
  <c r="D14" i="118"/>
  <c r="D13" i="118"/>
  <c r="D12" i="118"/>
  <c r="D10" i="118"/>
  <c r="D9" i="118"/>
  <c r="D8" i="118"/>
  <c r="D7" i="118"/>
  <c r="D6" i="118"/>
  <c r="D5" i="118"/>
  <c r="D4" i="118"/>
  <c r="T15" i="117"/>
  <c r="S15" i="117"/>
  <c r="R15" i="117"/>
  <c r="Q15" i="117"/>
  <c r="P15" i="117"/>
  <c r="O15" i="117"/>
  <c r="N15" i="117"/>
  <c r="M15" i="117"/>
  <c r="L15" i="117"/>
  <c r="K15" i="117"/>
  <c r="J15" i="117"/>
  <c r="I15" i="117"/>
  <c r="H15" i="117"/>
  <c r="G15" i="117"/>
  <c r="F15" i="117"/>
  <c r="E15" i="117"/>
  <c r="D15" i="117"/>
  <c r="C15" i="117"/>
  <c r="B15" i="117"/>
  <c r="U14" i="117"/>
  <c r="U13" i="117"/>
  <c r="U12" i="117"/>
  <c r="U11" i="117"/>
  <c r="U10" i="117"/>
  <c r="U9" i="117"/>
  <c r="U8" i="117"/>
  <c r="U7" i="117"/>
  <c r="U6" i="117"/>
  <c r="U5" i="117"/>
  <c r="U4" i="117"/>
  <c r="O13" i="116"/>
  <c r="N13" i="116"/>
  <c r="M13" i="116"/>
  <c r="L13" i="116"/>
  <c r="K13" i="116"/>
  <c r="J13" i="116"/>
  <c r="I13" i="116"/>
  <c r="H13" i="116"/>
  <c r="G13" i="116"/>
  <c r="F13" i="116"/>
  <c r="E13" i="116"/>
  <c r="D13" i="116"/>
  <c r="C13" i="116"/>
  <c r="B13" i="116"/>
  <c r="P12" i="116"/>
  <c r="P11" i="116"/>
  <c r="P10" i="116"/>
  <c r="P9" i="116"/>
  <c r="P8" i="116"/>
  <c r="P7" i="116"/>
  <c r="P6" i="116"/>
  <c r="P5" i="116"/>
  <c r="P4" i="116"/>
  <c r="J14" i="115"/>
  <c r="I14" i="115"/>
  <c r="H14" i="115"/>
  <c r="G14" i="115"/>
  <c r="F14" i="115"/>
  <c r="E14" i="115"/>
  <c r="D14" i="115"/>
  <c r="C14" i="115"/>
  <c r="B14" i="115"/>
  <c r="K13" i="115"/>
  <c r="K12" i="115"/>
  <c r="K11" i="115"/>
  <c r="K10" i="115"/>
  <c r="K9" i="115"/>
  <c r="K8" i="115"/>
  <c r="K7" i="115"/>
  <c r="K6" i="115"/>
  <c r="K5" i="115"/>
  <c r="K4" i="115"/>
  <c r="C16" i="114"/>
  <c r="B16" i="114"/>
  <c r="D15" i="114"/>
  <c r="D14" i="114"/>
  <c r="D13" i="114"/>
  <c r="D12" i="114"/>
  <c r="D11" i="114"/>
  <c r="D10" i="114"/>
  <c r="D9" i="114"/>
  <c r="D8" i="114"/>
  <c r="D7" i="114"/>
  <c r="D6" i="114"/>
  <c r="D5" i="114"/>
  <c r="D4" i="114"/>
  <c r="D16" i="113"/>
  <c r="C16" i="113"/>
  <c r="B16" i="113"/>
  <c r="E15" i="113"/>
  <c r="E14" i="113"/>
  <c r="E13" i="113"/>
  <c r="E12" i="113"/>
  <c r="E11" i="113"/>
  <c r="E10" i="113"/>
  <c r="E9" i="113"/>
  <c r="E8" i="113"/>
  <c r="E7" i="113"/>
  <c r="E6" i="113"/>
  <c r="E5" i="113"/>
  <c r="E4" i="113"/>
  <c r="Q8" i="112"/>
  <c r="P8" i="112"/>
  <c r="O8" i="112"/>
  <c r="N8" i="112"/>
  <c r="M8" i="112"/>
  <c r="L8" i="112"/>
  <c r="K8" i="112"/>
  <c r="J8" i="112"/>
  <c r="I8" i="112"/>
  <c r="H8" i="112"/>
  <c r="G8" i="112"/>
  <c r="F8" i="112"/>
  <c r="E8" i="112"/>
  <c r="D8" i="112"/>
  <c r="C8" i="112"/>
  <c r="B8" i="112"/>
  <c r="R7" i="112"/>
  <c r="R6" i="112"/>
  <c r="R5" i="112"/>
  <c r="R4" i="112"/>
  <c r="G8" i="111"/>
  <c r="F8" i="111"/>
  <c r="E8" i="111"/>
  <c r="D8" i="111"/>
  <c r="C8" i="111"/>
  <c r="B8" i="111"/>
  <c r="H7" i="111"/>
  <c r="H6" i="111"/>
  <c r="H5" i="111"/>
  <c r="H4" i="111"/>
  <c r="G8" i="110"/>
  <c r="F8" i="110"/>
  <c r="E8" i="110"/>
  <c r="D8" i="110"/>
  <c r="C8" i="110"/>
  <c r="B8" i="110"/>
  <c r="H7" i="110"/>
  <c r="H6" i="110"/>
  <c r="H5" i="110"/>
  <c r="H4" i="110"/>
  <c r="C10" i="109"/>
  <c r="B10" i="109"/>
  <c r="D9" i="109"/>
  <c r="D8" i="109"/>
  <c r="D7" i="109"/>
  <c r="D6" i="109"/>
  <c r="D5" i="109"/>
  <c r="D4" i="109"/>
  <c r="D10" i="108"/>
  <c r="C10" i="108"/>
  <c r="B10" i="108"/>
  <c r="E9" i="108"/>
  <c r="E8" i="108"/>
  <c r="E7" i="108"/>
  <c r="E6" i="108"/>
  <c r="E5" i="108"/>
  <c r="E4" i="108"/>
  <c r="F20" i="107"/>
  <c r="E20" i="107"/>
  <c r="D20" i="107"/>
  <c r="C20" i="107"/>
  <c r="B20" i="107"/>
  <c r="G19" i="107"/>
  <c r="D15" i="107"/>
  <c r="C15" i="107"/>
  <c r="B15" i="107"/>
  <c r="F14" i="107"/>
  <c r="B10" i="107"/>
  <c r="D10" i="107" s="1"/>
  <c r="D9" i="107"/>
  <c r="C5" i="107"/>
  <c r="B5" i="107"/>
  <c r="D4" i="107"/>
  <c r="G24" i="106"/>
  <c r="F24" i="106"/>
  <c r="E24" i="106"/>
  <c r="D24" i="106"/>
  <c r="C24" i="106"/>
  <c r="B24" i="106"/>
  <c r="H23" i="106"/>
  <c r="H22" i="106"/>
  <c r="D18" i="106"/>
  <c r="C18" i="106"/>
  <c r="B18" i="106"/>
  <c r="E17" i="106"/>
  <c r="E16" i="106"/>
  <c r="B12" i="106"/>
  <c r="D12" i="106" s="1"/>
  <c r="D11" i="106"/>
  <c r="D10" i="106"/>
  <c r="C6" i="106"/>
  <c r="B6" i="106"/>
  <c r="D5" i="106"/>
  <c r="D4" i="106"/>
  <c r="B15" i="105"/>
  <c r="D15" i="105" s="1"/>
  <c r="D14" i="105"/>
  <c r="B10" i="105"/>
  <c r="D10" i="105" s="1"/>
  <c r="D9" i="105"/>
  <c r="C5" i="105"/>
  <c r="B5" i="105"/>
  <c r="D4" i="105"/>
  <c r="C19" i="104"/>
  <c r="B19" i="104"/>
  <c r="D18" i="104"/>
  <c r="D17" i="104"/>
  <c r="D16" i="104"/>
  <c r="D15" i="104"/>
  <c r="D14" i="104"/>
  <c r="D13" i="104"/>
  <c r="D12" i="104"/>
  <c r="D11" i="104"/>
  <c r="D10" i="104"/>
  <c r="D9" i="104"/>
  <c r="D8" i="104"/>
  <c r="D7" i="104"/>
  <c r="D6" i="104"/>
  <c r="D5" i="104"/>
  <c r="D4" i="104"/>
  <c r="J8" i="103"/>
  <c r="I8" i="103"/>
  <c r="H8" i="103"/>
  <c r="G8" i="103"/>
  <c r="F8" i="103"/>
  <c r="E8" i="103"/>
  <c r="D8" i="103"/>
  <c r="C8" i="103"/>
  <c r="B8" i="103"/>
  <c r="K6" i="103"/>
  <c r="K5" i="103"/>
  <c r="BC19" i="102"/>
  <c r="BB19" i="102"/>
  <c r="BA19" i="102"/>
  <c r="AZ19" i="102"/>
  <c r="AY19" i="102"/>
  <c r="AX19" i="102"/>
  <c r="AW19" i="102"/>
  <c r="AV19" i="102"/>
  <c r="AU19" i="102"/>
  <c r="AT19" i="102"/>
  <c r="AS19" i="102"/>
  <c r="AR19" i="102"/>
  <c r="AQ19" i="102"/>
  <c r="AP19" i="102"/>
  <c r="AO19" i="102"/>
  <c r="AN19" i="102"/>
  <c r="AM19" i="102"/>
  <c r="AL19" i="102"/>
  <c r="AK19" i="102"/>
  <c r="AJ19" i="102"/>
  <c r="AI19" i="102"/>
  <c r="AH19" i="102"/>
  <c r="AG19" i="102"/>
  <c r="AF19" i="102"/>
  <c r="AE19" i="102"/>
  <c r="AD19" i="102"/>
  <c r="AC19" i="102"/>
  <c r="AB19" i="102"/>
  <c r="AA19" i="102"/>
  <c r="Z19" i="102"/>
  <c r="Y19" i="102"/>
  <c r="X19" i="102"/>
  <c r="W19" i="102"/>
  <c r="V19" i="102"/>
  <c r="U19" i="102"/>
  <c r="T19" i="102"/>
  <c r="S19" i="102"/>
  <c r="R19" i="102"/>
  <c r="Q19" i="102"/>
  <c r="P19" i="102"/>
  <c r="O19" i="102"/>
  <c r="N19" i="102"/>
  <c r="M19" i="102"/>
  <c r="L19" i="102"/>
  <c r="K19" i="102"/>
  <c r="J19" i="102"/>
  <c r="I19" i="102"/>
  <c r="H19" i="102"/>
  <c r="G19" i="102"/>
  <c r="F19" i="102"/>
  <c r="E19" i="102"/>
  <c r="D19" i="102"/>
  <c r="C19" i="102"/>
  <c r="B19" i="102"/>
  <c r="BD18" i="102"/>
  <c r="BD17" i="102"/>
  <c r="BD16" i="102"/>
  <c r="BD15" i="102"/>
  <c r="BD14" i="102"/>
  <c r="BD13" i="102"/>
  <c r="BD12" i="102"/>
  <c r="BD11" i="102"/>
  <c r="BD10" i="102"/>
  <c r="BD9" i="102"/>
  <c r="BD8" i="102"/>
  <c r="BD7" i="102"/>
  <c r="BD6" i="102"/>
  <c r="BD5" i="102"/>
  <c r="BD4" i="102"/>
  <c r="AT19" i="101"/>
  <c r="AS19" i="101"/>
  <c r="AR19" i="101"/>
  <c r="AQ19" i="101"/>
  <c r="AP19" i="101"/>
  <c r="AO19" i="101"/>
  <c r="AN19" i="101"/>
  <c r="AM19" i="101"/>
  <c r="AL19" i="101"/>
  <c r="AK19" i="101"/>
  <c r="AJ19" i="101"/>
  <c r="AI19" i="101"/>
  <c r="AH19" i="101"/>
  <c r="AG19" i="101"/>
  <c r="AF19" i="101"/>
  <c r="AE19" i="101"/>
  <c r="AD19" i="101"/>
  <c r="AC19" i="101"/>
  <c r="AB19" i="101"/>
  <c r="AA19" i="101"/>
  <c r="Z19" i="101"/>
  <c r="Y19" i="101"/>
  <c r="X19" i="101"/>
  <c r="W19" i="101"/>
  <c r="V19" i="101"/>
  <c r="U19" i="101"/>
  <c r="T19" i="101"/>
  <c r="S19" i="101"/>
  <c r="R19" i="101"/>
  <c r="Q19" i="101"/>
  <c r="P19" i="101"/>
  <c r="O19" i="101"/>
  <c r="N19" i="101"/>
  <c r="M19" i="101"/>
  <c r="L19" i="101"/>
  <c r="K19" i="101"/>
  <c r="J19" i="101"/>
  <c r="I19" i="101"/>
  <c r="H19" i="101"/>
  <c r="G19" i="101"/>
  <c r="F19" i="101"/>
  <c r="E19" i="101"/>
  <c r="D19" i="101"/>
  <c r="C19" i="101"/>
  <c r="B19" i="101"/>
  <c r="I19" i="100"/>
  <c r="H19" i="100"/>
  <c r="G19" i="100"/>
  <c r="F19" i="100"/>
  <c r="E19" i="100"/>
  <c r="D19" i="100"/>
  <c r="C19" i="100"/>
  <c r="B19" i="100"/>
  <c r="J18" i="100"/>
  <c r="J17" i="100"/>
  <c r="J16" i="100"/>
  <c r="J15" i="100"/>
  <c r="J14" i="100"/>
  <c r="J13" i="100"/>
  <c r="J12" i="100"/>
  <c r="J11" i="100"/>
  <c r="J10" i="100"/>
  <c r="J9" i="100"/>
  <c r="J8" i="100"/>
  <c r="J7" i="100"/>
  <c r="J6" i="100"/>
  <c r="J5" i="100"/>
  <c r="J4" i="100"/>
  <c r="D19" i="99"/>
  <c r="C19" i="99"/>
  <c r="B19" i="99"/>
  <c r="E18" i="99"/>
  <c r="E17" i="99"/>
  <c r="E16" i="99"/>
  <c r="E15" i="99"/>
  <c r="E14" i="99"/>
  <c r="E13" i="99"/>
  <c r="E12" i="99"/>
  <c r="E11" i="99"/>
  <c r="E10" i="99"/>
  <c r="E9" i="99"/>
  <c r="E8" i="99"/>
  <c r="E7" i="99"/>
  <c r="E6" i="99"/>
  <c r="E5" i="99"/>
  <c r="E4" i="99"/>
  <c r="C19" i="98"/>
  <c r="B19" i="98"/>
  <c r="D18" i="98"/>
  <c r="D17" i="98"/>
  <c r="D16" i="98"/>
  <c r="D15" i="98"/>
  <c r="D14" i="98"/>
  <c r="D13" i="98"/>
  <c r="D12" i="98"/>
  <c r="D11" i="98"/>
  <c r="D10" i="98"/>
  <c r="D9" i="98"/>
  <c r="D8" i="98"/>
  <c r="D7" i="98"/>
  <c r="D6" i="98"/>
  <c r="D5" i="98"/>
  <c r="D4" i="98"/>
  <c r="B18" i="97"/>
  <c r="D17" i="97"/>
  <c r="D16" i="97"/>
  <c r="D15" i="97"/>
  <c r="D14" i="97"/>
  <c r="D13" i="97"/>
  <c r="D12" i="97"/>
  <c r="D11" i="97"/>
  <c r="D10" i="97"/>
  <c r="D9" i="97"/>
  <c r="D8" i="97"/>
  <c r="D7" i="97"/>
  <c r="D6" i="97"/>
  <c r="D5" i="97"/>
  <c r="D3" i="97"/>
  <c r="G20" i="107" l="1"/>
  <c r="F15" i="107"/>
  <c r="H8" i="111"/>
  <c r="D19" i="104"/>
  <c r="D16" i="114"/>
  <c r="W28" i="121"/>
  <c r="X20" i="120"/>
  <c r="K8" i="103"/>
  <c r="J19" i="100"/>
  <c r="K14" i="115"/>
  <c r="D5" i="107"/>
  <c r="R8" i="112"/>
  <c r="E16" i="113"/>
  <c r="E19" i="99"/>
  <c r="AU19" i="101"/>
  <c r="D5" i="105"/>
  <c r="D6" i="106"/>
  <c r="H24" i="106"/>
  <c r="E10" i="108"/>
  <c r="P13" i="116"/>
  <c r="BD19" i="102"/>
  <c r="E18" i="106"/>
  <c r="D10" i="109"/>
  <c r="H8" i="110"/>
  <c r="U15" i="117"/>
  <c r="D29" i="118"/>
  <c r="D19" i="98"/>
  <c r="C18" i="97"/>
  <c r="D18" i="97" s="1"/>
</calcChain>
</file>

<file path=xl/sharedStrings.xml><?xml version="1.0" encoding="utf-8"?>
<sst xmlns="http://schemas.openxmlformats.org/spreadsheetml/2006/main" count="2020" uniqueCount="620">
  <si>
    <t>Cuadro N°</t>
  </si>
  <si>
    <t>Introducción</t>
  </si>
  <si>
    <t>Catastro Vitícola Nacional (ha)</t>
  </si>
  <si>
    <t>Catastro Nacional de Vides de vinificación, cepajes blancos y tintos (ha).</t>
  </si>
  <si>
    <t>Superficie plantada de vides de vinificación, según régimen hídrico (ha).</t>
  </si>
  <si>
    <t>Superficie plantada de vides de vinificación, según sistema de condución (ha).</t>
  </si>
  <si>
    <t>Distribución Nacional de cepajes blancos de vides para vinificación (ha).</t>
  </si>
  <si>
    <t>Distribución Nacional de cepajes tintos de vides para vinificación (ha).</t>
  </si>
  <si>
    <t>Distribución nacional de cepajes de vides para pisco (ha).</t>
  </si>
  <si>
    <t>Distribución  nacional del número de propiedades con plantaciones de vides  pisqueras y viníficación.</t>
  </si>
  <si>
    <t>Catastro de vides (ha) - Región de Arica y Prinacota, Número de propiedades, Superficie cepajes blancos y tintos para vinificación.</t>
  </si>
  <si>
    <t>Catastro de vides (ha) - Región de Tarapacá, Número de propiedades, Superficie cepajes blancos y tintos para vinificación.</t>
  </si>
  <si>
    <t>Catastro de vides (ha) - Región de Antofagasta, Número de propiedades, Superficie cepajes blancos y tintos para vinificacón.</t>
  </si>
  <si>
    <t>Catastro de vides (ha) - Región de Atacama</t>
  </si>
  <si>
    <t>Número de propiedades con plantaciones de vides  para pisco y vinificación.
Región de Atacama.</t>
  </si>
  <si>
    <t>Superficie Comunal de cepajes para pisco (ha) - Región de Atacama.</t>
  </si>
  <si>
    <t>Superficie comunal de cepajes blancos para vinificación (ha) - Región de Atacama.</t>
  </si>
  <si>
    <t>Superficie comunal de cepajes tintos para vinificación (ha) - Región de Atacama.</t>
  </si>
  <si>
    <t>Catastro de vides (ha) - Región de Coquimbo.</t>
  </si>
  <si>
    <t>Número de propiedades con plantaciones de vides  para pisco y vinificación.
Región de Coquimbo.</t>
  </si>
  <si>
    <t>Superficie Comunal de cepajes para pisco (ha) - Región de Coquimbo.</t>
  </si>
  <si>
    <t>Superficie comunal de cepajes blancos para vinificación (ha) - Región de Coquimbo.</t>
  </si>
  <si>
    <t>Superficie comunal de cepajes tintos para vinificación (ha) - Región de Coquimbo.</t>
  </si>
  <si>
    <t>Catastro de vides (ha) - Región de Valparaíso.</t>
  </si>
  <si>
    <t>Número de propiedades con plantaciones de vides de  vinificación.
Región de Valparaíso.</t>
  </si>
  <si>
    <t>Superficie comunal de cepajes blancos para vinificación (ha) - Región de Valparaíso.</t>
  </si>
  <si>
    <t>Superficie comunal de cepajes tintos para vinificación (ha) - Región de Valparaíso.</t>
  </si>
  <si>
    <t>Catastro de Vides (ha) - Región del Libertador General Bernardo O'Higgins</t>
  </si>
  <si>
    <t>Número de propiedades con plantaciones de vides de vinificación - Región del Libertador General Bernardo O'Higgins.</t>
  </si>
  <si>
    <t>Superficie comunal de cepajes blancos para vinificación (ha) - Región del Libertador General Bernardo O'Higgins</t>
  </si>
  <si>
    <t>Superficie comunal de cepajes tintos para vinificación (ha) - Región del Libertador General Bernardo O'Higgins.</t>
  </si>
  <si>
    <t>Catastro de Vides (ha) - Región del Maule.</t>
  </si>
  <si>
    <t xml:space="preserve">Número de propiedades con plantaciones de vides de  vinificación.
Región del Maule. </t>
  </si>
  <si>
    <t>Superficie comunal de cepajes blancos para vinificación (ha) - Región del Maule.</t>
  </si>
  <si>
    <t>Superficie comunal de cepajes tintos para vinificación (ha) - Región del Maule.</t>
  </si>
  <si>
    <t>Catastro de vides (ha) - Región de Ñuble.</t>
  </si>
  <si>
    <t xml:space="preserve">Número de propiedades con plantaciones de vides de vinificación.
Región de Ñuble. </t>
  </si>
  <si>
    <t>Superficie comunal de cepajes blancos para vinificación (ha) - Región de Ñuble.</t>
  </si>
  <si>
    <t>Superficie comunal de cepajes tintos para vinificación (ha) - Región de Ñuble.</t>
  </si>
  <si>
    <t>Catastro de vides (ha) - Región del Bio Bio.</t>
  </si>
  <si>
    <t xml:space="preserve">Número de propiedades con plantaciones de vides de vinificación.
Región del Bio Bio. </t>
  </si>
  <si>
    <t>Superficie comunal de cepajes blancos para vinificación (ha) - Región del Bio Bio.</t>
  </si>
  <si>
    <t>Superficie comunal de cepajes tintos para vinificación (ha) - Región del Bio Bio.</t>
  </si>
  <si>
    <t>Catastro de vides (ha) y Número de propiedades con plantaciones de vides de vinificación.
Región de La Araucania.</t>
  </si>
  <si>
    <t>Superficie comunal de cepajes blancos y tintos para vinificación (ha) - Región de La Araucania.</t>
  </si>
  <si>
    <t>Catastro de vides (ha) y Número de propiedades con plantaciones de vides de vinificación.
Región de Los Rios.</t>
  </si>
  <si>
    <t>Superficie comunal de cepajes blancos y tintos para vinificación (ha) - Región de Los Rios.</t>
  </si>
  <si>
    <t>Catastro de vides (ha) y Número de propiedades con plantaciones de vides de vinificación.
Región de Los Lagos.</t>
  </si>
  <si>
    <t>Superficie comunal de cepajes blancos y tintos para vinificación (ha) - Región de Los Lagos.</t>
  </si>
  <si>
    <t>Catastro de vides (ha) y Número de propiedades con plantaciones de vides de vinificación.
Región de Aysén.</t>
  </si>
  <si>
    <t>Superficie comunal de cepajes blancos y tintos para vinificación (ha) - Región de Aysén</t>
  </si>
  <si>
    <t>Catastro de Vides (ha) - Región Metropolitana de Santiago.</t>
  </si>
  <si>
    <t>Número de propiedades con plantaciones de vides de  vinificación.
Región Metropolitana de Santiago.</t>
  </si>
  <si>
    <t>Superficie comunal de cepajes blancos para vinificación (ha) - Región Metropolitana de Santiago.</t>
  </si>
  <si>
    <t>Superficie comunal de cepajes tintos para vinificación (ha) - Región Metropolitana de Santiago.</t>
  </si>
  <si>
    <t>Evolución de la superficie plantada de vides de vinificación, años 1995-2022</t>
  </si>
  <si>
    <t>Evolución de la superficie plantada de cepajes para vinificación, años 1994-2022</t>
  </si>
  <si>
    <t>Producción Nacional de Vinos, Chichas y Mostos, Años 1991- 2023</t>
  </si>
  <si>
    <t xml:space="preserve">        El Servicio Agrícola y Ganadero, presenta el Informe del Catastro Vitícola Nacional 2022, el que ha sido elaborado con los antecedentes proporcionados por los productores, a través de sus declaraciones juradas de plantación de vides para vinificación, consumo fresco y pisco, realizadas vía electrónicamente a través del sistema en línea habilitado para este efecto en el Portal Institucional del Servicio, según lo establecido por la Resolución Exenta N° 4196 de fecha 05.08.2008, declarando la totalidad del viñedo.</t>
  </si>
  <si>
    <t xml:space="preserve">       Los datos que se presenta en este Informe del Catastro Vitícola 2022, contiene la información, hasta el 31 de Diciembre del 2022, de las plantaciones declaradas de las vides de vinificación a través del sistema en línea implementado por el Servicio. La información obtenida de las vides para pisco, se presentan de igual manera  incluyendo lo que a dicha fecha existe como registro en la base de datos del Servicio.</t>
  </si>
  <si>
    <t xml:space="preserve">       Cabe señalar que desde el año 1995 al 2007, el catastro se obtenía de la información recibida de los productores a través de las declaraciones juradas presentadas en papel, señalando solamente las variaciones o modificaciones experimentadas en el año, ya sea de arranques, injertaciones o plantaciones de vides nuevas, a diferencia de lo efectuado en el año 2008, en que se solicitó a todos los propietarios o tenedores de terrenos plantados con vides que declarasen la totalidad de su plantación, lo que significó el levantamiento de un nuevo catastro a partir del año 2008. En ésta ocasión se entrega la versión correspondiente a dicho levantamiento, para el año 2022.</t>
  </si>
  <si>
    <t xml:space="preserve">       La superficie de vides para vinificación  alcanzó las 129.016,54 hectáreas, que en comparación al catastro presentado en el año 2021 que fue de 130.086,17 hectáreas, representa una variación negativa de 0,8% en la superficie.  Se presentan variaciones negativas en cuanto a superficie total en variedades como Semillón, Riesling, Syrah, Merlot, Cabernet sauvignon, Chardonnay con porcentajes equivalentes a 8,4%, 5,5%, 2,2%, 1,6%, 1,5% y 1,4% respectivamente. </t>
  </si>
  <si>
    <t xml:space="preserve">      Respecto del encepado nacional, el 73,6% del viñedo corresponde a cepajes tintos y el 26,4% a cepajes blancos, representados mayoritariamente por los cepajes Cabernet Sauvignon, Merlot, País, Sauvignon Blanc, Chardonnay y Moscatel de Alejandría, respectivamente. Mientras que del total nacional agrupados, las variedades más plantadas corresponde a Cabernet Sauvignon (28,8%), Sauvignon Blanc (11,2%), Merlot (8,3%), Pais (8,1%), Carmenère (7,9%), Chardonnay (7,9%).</t>
  </si>
  <si>
    <t>Las 12 variedades más plantadas del total nacional.</t>
  </si>
  <si>
    <t>Las 12 variedades blancas más plantadas.</t>
  </si>
  <si>
    <t>Las 12 variedades tintas más plantadas.</t>
  </si>
  <si>
    <t>Variación en la superficie plantada año 2022 versus 2021.</t>
  </si>
  <si>
    <r>
      <rPr>
        <b/>
        <sz val="10"/>
        <color indexed="8"/>
        <rFont val="Verdana"/>
        <family val="2"/>
      </rPr>
      <t>Cuadro N° 2:</t>
    </r>
    <r>
      <rPr>
        <sz val="10"/>
        <color indexed="8"/>
        <rFont val="Verdana"/>
        <family val="2"/>
      </rPr>
      <t xml:space="preserve"> Catastro Vitícola Nacional (ha)</t>
    </r>
  </si>
  <si>
    <t>REGIÓN</t>
  </si>
  <si>
    <t>PISQUERA</t>
  </si>
  <si>
    <t xml:space="preserve">VINÍFERA </t>
  </si>
  <si>
    <t>TOTAL</t>
  </si>
  <si>
    <t>ARICA</t>
  </si>
  <si>
    <t>TARAPACA</t>
  </si>
  <si>
    <t>ANTOFAGASTA</t>
  </si>
  <si>
    <t>DE ATACAMA</t>
  </si>
  <si>
    <t>DE COQUIMBO</t>
  </si>
  <si>
    <t>DE VALPARAISO</t>
  </si>
  <si>
    <t>DEL L.G.B. O'HIGGINS</t>
  </si>
  <si>
    <t>DEL MAULE</t>
  </si>
  <si>
    <t>ÑUBLE</t>
  </si>
  <si>
    <t>DEL BIO BIO</t>
  </si>
  <si>
    <t>DE LA ARAUCANIA</t>
  </si>
  <si>
    <t>LOS RIOS</t>
  </si>
  <si>
    <t>DE LOS LAGOS</t>
  </si>
  <si>
    <t>AYSEN</t>
  </si>
  <si>
    <t>METROPOLITANA DE SANTIAGO</t>
  </si>
  <si>
    <r>
      <rPr>
        <b/>
        <sz val="10"/>
        <color indexed="8"/>
        <rFont val="Verdana"/>
        <family val="2"/>
      </rPr>
      <t>Cuadro N° 3:</t>
    </r>
    <r>
      <rPr>
        <sz val="10"/>
        <color indexed="8"/>
        <rFont val="Verdana"/>
        <family val="2"/>
      </rPr>
      <t xml:space="preserve"> Catastro Nacional de Vides de vinificación, cepajes blancos y tintos (ha).</t>
    </r>
  </si>
  <si>
    <t>Regiones</t>
  </si>
  <si>
    <t>Vides de Vinificación</t>
  </si>
  <si>
    <t>Total</t>
  </si>
  <si>
    <t>Blancas</t>
  </si>
  <si>
    <t>Tintas</t>
  </si>
  <si>
    <t>ATACAMA</t>
  </si>
  <si>
    <t>COQUIMBO</t>
  </si>
  <si>
    <t>VALPARAÍSO</t>
  </si>
  <si>
    <t>LIB.BDO. O'HIGGINS</t>
  </si>
  <si>
    <t>ARAUCANIA</t>
  </si>
  <si>
    <t>METROPOLITANA</t>
  </si>
  <si>
    <t>Total Nacional</t>
  </si>
  <si>
    <r>
      <rPr>
        <b/>
        <sz val="11"/>
        <color indexed="8"/>
        <rFont val="Calibri"/>
        <family val="2"/>
      </rPr>
      <t>Cuadro N° 4:</t>
    </r>
    <r>
      <rPr>
        <sz val="11"/>
        <color theme="1"/>
        <rFont val="Calibri"/>
        <family val="2"/>
        <scheme val="minor"/>
      </rPr>
      <t xml:space="preserve"> Superficie plantada de vides de vinificación, según régimen hídrico (ha).</t>
    </r>
  </si>
  <si>
    <t>RÉGIMEN HÍDRICO</t>
  </si>
  <si>
    <t>RIEGO</t>
  </si>
  <si>
    <t>SECANO</t>
  </si>
  <si>
    <t>VEGA</t>
  </si>
  <si>
    <r>
      <rPr>
        <b/>
        <sz val="11"/>
        <color indexed="8"/>
        <rFont val="Calibri"/>
        <family val="2"/>
      </rPr>
      <t>Cuadro N° 5:</t>
    </r>
    <r>
      <rPr>
        <sz val="11"/>
        <color theme="1"/>
        <rFont val="Calibri"/>
        <family val="2"/>
        <scheme val="minor"/>
      </rPr>
      <t xml:space="preserve"> Superficie plantada de vides de vinificación, según sistema de condución (ha).</t>
    </r>
  </si>
  <si>
    <t>SISTEMA DE CONDUCCION</t>
  </si>
  <si>
    <t>CABEZA</t>
  </si>
  <si>
    <t>DOBLE CORTINA</t>
  </si>
  <si>
    <t>ESPALDERA ALTA</t>
  </si>
  <si>
    <t>ESPALDERA BAJA</t>
  </si>
  <si>
    <t>LIRA</t>
  </si>
  <si>
    <t>OTROS</t>
  </si>
  <si>
    <t>PARRÓN</t>
  </si>
  <si>
    <t>SCOTT HENRY</t>
  </si>
  <si>
    <r>
      <rPr>
        <b/>
        <sz val="10"/>
        <color indexed="8"/>
        <rFont val="Verdana"/>
        <family val="2"/>
      </rPr>
      <t>Cuadro N° 6:</t>
    </r>
    <r>
      <rPr>
        <sz val="10"/>
        <color indexed="8"/>
        <rFont val="Verdana"/>
        <family val="2"/>
      </rPr>
      <t xml:space="preserve"> Distribución Nacional de cepajes blancos de vides para vinificación (ha).</t>
    </r>
  </si>
  <si>
    <t>REGION</t>
  </si>
  <si>
    <t>VARIEDADES VINIFERAS BLANCAS (has)</t>
  </si>
  <si>
    <t>AHMEUR BOU AHMEUR</t>
  </si>
  <si>
    <t>ALBARIÑO</t>
  </si>
  <si>
    <t>ALBILLA</t>
  </si>
  <si>
    <t>BLANCA OVOIDE</t>
  </si>
  <si>
    <t>CHARDONNAY - PINOT CHARDONNAY</t>
  </si>
  <si>
    <t>CHASSELAS</t>
  </si>
  <si>
    <t>CHENIN BLANC - CHENIN</t>
  </si>
  <si>
    <t>CRISTAL</t>
  </si>
  <si>
    <t>FALANGHINA</t>
  </si>
  <si>
    <t>FIANO</t>
  </si>
  <si>
    <t>FLORA</t>
  </si>
  <si>
    <t>GARGANEGA</t>
  </si>
  <si>
    <t>GEWURZTRAMINER</t>
  </si>
  <si>
    <t>GRECO DI TUFO</t>
  </si>
  <si>
    <t>GRÜNER VELTLINER</t>
  </si>
  <si>
    <t>GROS MANSENG</t>
  </si>
  <si>
    <t>HUASQUINA</t>
  </si>
  <si>
    <t>INCROCIO MANZONI</t>
  </si>
  <si>
    <t>MARSANNE</t>
  </si>
  <si>
    <t>MOSCATEL AMARILLA</t>
  </si>
  <si>
    <t>MOSCATEL DE ALEJANDRÍA - BLANCA ITALIA</t>
  </si>
  <si>
    <t>MOSCATEL DE AUSTRIA</t>
  </si>
  <si>
    <t>MOSCATEL DE FRONTIGNAN</t>
  </si>
  <si>
    <t>MOSCATEL ROSADA</t>
  </si>
  <si>
    <t>MUSCAT</t>
  </si>
  <si>
    <t>MUSCAT PETITS GRAINS</t>
  </si>
  <si>
    <t>PEDRO JIMENEZ - PEDRO GIMENEZ</t>
  </si>
  <si>
    <t>PETIT MANSENG</t>
  </si>
  <si>
    <t>PIGNOLETTO</t>
  </si>
  <si>
    <t>PINOT BLANC - PINOT BLANCO, BURGUNDER WEISSER</t>
  </si>
  <si>
    <t>PINOT GRIS</t>
  </si>
  <si>
    <t>RIESLING</t>
  </si>
  <si>
    <t>ROUSSANNE</t>
  </si>
  <si>
    <t>SAUVIGNON BLANC</t>
  </si>
  <si>
    <t>SAUVIGNON GRIS - SAUVIGNON ROSE</t>
  </si>
  <si>
    <t>SAUVIGNON VERT</t>
  </si>
  <si>
    <t>SEMILLON</t>
  </si>
  <si>
    <t>SILVANER</t>
  </si>
  <si>
    <t>TAMARUGAL</t>
  </si>
  <si>
    <t>TORONTEL</t>
  </si>
  <si>
    <t>TRAMINER</t>
  </si>
  <si>
    <t>VERDEJO</t>
  </si>
  <si>
    <t>VERDUZZO FRIULANO</t>
  </si>
  <si>
    <t>VERMENTINO B</t>
  </si>
  <si>
    <t>VIOGNIER</t>
  </si>
  <si>
    <t>VALPARAISO</t>
  </si>
  <si>
    <t>L.B.O'HIGGINS</t>
  </si>
  <si>
    <t>MAULE</t>
  </si>
  <si>
    <t>BIO BIO</t>
  </si>
  <si>
    <t>LOS LAGOS</t>
  </si>
  <si>
    <r>
      <rPr>
        <b/>
        <sz val="10"/>
        <color indexed="8"/>
        <rFont val="Verdana"/>
        <family val="2"/>
      </rPr>
      <t>Cuadro N° 7:</t>
    </r>
    <r>
      <rPr>
        <sz val="10"/>
        <color indexed="8"/>
        <rFont val="Verdana"/>
        <family val="2"/>
      </rPr>
      <t xml:space="preserve"> Distribución Nacional de cepajes tintos de vides para vinificación (ha).</t>
    </r>
  </si>
  <si>
    <t>VARIEDADES VINIFERAS TINTAS (has)</t>
  </si>
  <si>
    <t>AGLIANICO</t>
  </si>
  <si>
    <t>ALICANTE BOUSCHET</t>
  </si>
  <si>
    <t>ARAMON NOIR</t>
  </si>
  <si>
    <t>ARINARNOA</t>
  </si>
  <si>
    <t>BARBERA</t>
  </si>
  <si>
    <t>BARROCA</t>
  </si>
  <si>
    <t>BELTZA</t>
  </si>
  <si>
    <t>CABERNET FRANC - CABERNET FRANCO</t>
  </si>
  <si>
    <t>CABERNET SAUVIGNON - CABERNET</t>
  </si>
  <si>
    <t>CARGADORA</t>
  </si>
  <si>
    <t>CARIGNAN - CARIGNANE, CARIÑENA</t>
  </si>
  <si>
    <t>CARMENÈRE - GRANDE VIDURE</t>
  </si>
  <si>
    <t>CESANESSE</t>
  </si>
  <si>
    <t>CILIEGIOLO</t>
  </si>
  <si>
    <t>CINSAULT</t>
  </si>
  <si>
    <t>CORINTO</t>
  </si>
  <si>
    <t>CORVINA</t>
  </si>
  <si>
    <t>COT - COT ROUGE,MALBEC, MALBEK, MALBECK</t>
  </si>
  <si>
    <t>DOLCETTO</t>
  </si>
  <si>
    <t>GAMAY</t>
  </si>
  <si>
    <t>GARNACHA - GRENACHE</t>
  </si>
  <si>
    <t>GARRUT</t>
  </si>
  <si>
    <t>GRACIANO</t>
  </si>
  <si>
    <t>GROS COLMAN</t>
  </si>
  <si>
    <t>LACRIMA CHRISTI</t>
  </si>
  <si>
    <t>LAGREIN</t>
  </si>
  <si>
    <t>MARSELAN</t>
  </si>
  <si>
    <t>MENCIA</t>
  </si>
  <si>
    <t>MERLOT</t>
  </si>
  <si>
    <t>MONTEPULCIANO</t>
  </si>
  <si>
    <t>MOSCATEL NEGRA</t>
  </si>
  <si>
    <t>MOURVEDRE - MONASTRELL, MATARO</t>
  </si>
  <si>
    <t>NEBBIOLO</t>
  </si>
  <si>
    <t>PAIS - MISSION, CRIOLLA</t>
  </si>
  <si>
    <t>PETIT VERDOT</t>
  </si>
  <si>
    <t>PETITE SYRAH - DURIF</t>
  </si>
  <si>
    <t>PINOT MEUNIER</t>
  </si>
  <si>
    <t>PINOT NOIR - PINOT NEGRO</t>
  </si>
  <si>
    <t>PORTUGAIS BLEU</t>
  </si>
  <si>
    <t>REFOSCO</t>
  </si>
  <si>
    <t>ROMANO - CESAR - CESAR NOIR</t>
  </si>
  <si>
    <t>SAGRANTINO</t>
  </si>
  <si>
    <t>SAN FRANCISCO</t>
  </si>
  <si>
    <t>SANGIOVESE - NIELLUCCIO</t>
  </si>
  <si>
    <t>SYRAH - SIRAH, SHIRAZ</t>
  </si>
  <si>
    <t>TANNAT</t>
  </si>
  <si>
    <t>TEMPRANILLO</t>
  </si>
  <si>
    <t>TEROLDEGO</t>
  </si>
  <si>
    <t>TERRANO</t>
  </si>
  <si>
    <t>TINTORERAS</t>
  </si>
  <si>
    <t>TOURIGA NACIONAL N</t>
  </si>
  <si>
    <t>TROUSSEAU</t>
  </si>
  <si>
    <t>VERDOT</t>
  </si>
  <si>
    <t>ZINFANDEL</t>
  </si>
  <si>
    <r>
      <t>Cuadro N° 8:</t>
    </r>
    <r>
      <rPr>
        <sz val="10"/>
        <color indexed="8"/>
        <rFont val="Verdana"/>
        <family val="2"/>
      </rPr>
      <t xml:space="preserve"> Distribución nacional de cepajes de vides para pisco (ha).</t>
    </r>
  </si>
  <si>
    <t>VARIEDADES DE VIDES PISQUERAS</t>
  </si>
  <si>
    <t>MOSCATEL BLANCA O TEMPRANA</t>
  </si>
  <si>
    <t>MOSCATEL DE ALEJANDRÍA O ITALIA</t>
  </si>
  <si>
    <t>MOSCATEL ROSADA (PASTILLA)</t>
  </si>
  <si>
    <t>PEDRO JIMENEZ</t>
  </si>
  <si>
    <r>
      <t xml:space="preserve">Cuadro N° 9: </t>
    </r>
    <r>
      <rPr>
        <sz val="10"/>
        <color indexed="8"/>
        <rFont val="Verdana"/>
        <family val="2"/>
      </rPr>
      <t>Distribución  nacional del número de propiedades con plantaciones de vides  pisqueras y viníficación.</t>
    </r>
  </si>
  <si>
    <t>NUMERO DE PROPIEDADES</t>
  </si>
  <si>
    <t>PISQUERAS</t>
  </si>
  <si>
    <t>VINIFICACIÓN</t>
  </si>
  <si>
    <r>
      <rPr>
        <b/>
        <sz val="10"/>
        <color indexed="8"/>
        <rFont val="Verdana"/>
        <family val="2"/>
      </rPr>
      <t>Cuadro N° 10:</t>
    </r>
    <r>
      <rPr>
        <sz val="10"/>
        <color indexed="8"/>
        <rFont val="Verdana"/>
        <family val="2"/>
      </rPr>
      <t xml:space="preserve"> Catastro de vides (ha) - Región de Arica y Prinacota, Número de propiedades, Superficie cepajes blancos y tintos para vinificación.</t>
    </r>
  </si>
  <si>
    <t>COMUNA</t>
  </si>
  <si>
    <t>SUPERFICIE PLANTADA (has)</t>
  </si>
  <si>
    <t>VINÍFERA BLANCA</t>
  </si>
  <si>
    <t>VINÍFERA TINTA</t>
  </si>
  <si>
    <t>CAMARONES</t>
  </si>
  <si>
    <t>Total general</t>
  </si>
  <si>
    <t>NUMERO PROPIEDADES</t>
  </si>
  <si>
    <t>VARIEDADES VINIFERAS</t>
  </si>
  <si>
    <t>PAIS - MISSION - CRIOLLA</t>
  </si>
  <si>
    <r>
      <rPr>
        <b/>
        <sz val="10"/>
        <color indexed="8"/>
        <rFont val="Verdana"/>
        <family val="2"/>
      </rPr>
      <t xml:space="preserve">Cuadro N° 11: </t>
    </r>
    <r>
      <rPr>
        <sz val="10"/>
        <color indexed="8"/>
        <rFont val="Verdana"/>
        <family val="2"/>
      </rPr>
      <t>Catastro de vides (ha) - Región de Tarapacá, Número de propiedades, Superficie cepajes blancos y tintos para vinificación.</t>
    </r>
  </si>
  <si>
    <t>PICA</t>
  </si>
  <si>
    <t>POZO ALMONTE</t>
  </si>
  <si>
    <t>Ahmeur Bou ahmeur</t>
  </si>
  <si>
    <t>Tamarugal</t>
  </si>
  <si>
    <t>Torontel</t>
  </si>
  <si>
    <t>Cabernet Sauvignon</t>
  </si>
  <si>
    <t>Carmenère</t>
  </si>
  <si>
    <t>Gros Colman</t>
  </si>
  <si>
    <t>Merlot</t>
  </si>
  <si>
    <t xml:space="preserve">Pais </t>
  </si>
  <si>
    <t>Syrah</t>
  </si>
  <si>
    <r>
      <t xml:space="preserve">Cuadro N° 12: </t>
    </r>
    <r>
      <rPr>
        <sz val="10"/>
        <color indexed="8"/>
        <rFont val="Verdana"/>
        <family val="2"/>
      </rPr>
      <t>Catastro de vides (ha) - Región de Antofagasta, Número de propiedades, Superficie cepajes blancos y tintos para vinificacón.</t>
    </r>
  </si>
  <si>
    <t>SAN PEDRO DE ATACAMA</t>
  </si>
  <si>
    <t>Chardonnay - Pinot Chardonnay</t>
  </si>
  <si>
    <t>Moscatel De Alejandría - Blanca Italia</t>
  </si>
  <si>
    <t>Moscatel Rosada</t>
  </si>
  <si>
    <t>Cot - Malbec</t>
  </si>
  <si>
    <t>Pais - Mission, Criolla</t>
  </si>
  <si>
    <t>Petit Verdot</t>
  </si>
  <si>
    <t>Pinot Noir - Pinot Negro</t>
  </si>
  <si>
    <t>Syrah - Sirah, Shiraz</t>
  </si>
  <si>
    <t xml:space="preserve"> </t>
  </si>
  <si>
    <r>
      <rPr>
        <b/>
        <sz val="10"/>
        <color indexed="8"/>
        <rFont val="Verdana"/>
        <family val="2"/>
      </rPr>
      <t xml:space="preserve">Cuadro N° 13: </t>
    </r>
    <r>
      <rPr>
        <sz val="10"/>
        <color indexed="8"/>
        <rFont val="Verdana"/>
        <family val="2"/>
      </rPr>
      <t>Catastro de vides (ha) - Región de Atacama</t>
    </r>
  </si>
  <si>
    <t>ALTO DEL CARMEN</t>
  </si>
  <si>
    <t>COPIAPO</t>
  </si>
  <si>
    <t>FREIRINA</t>
  </si>
  <si>
    <t>HUASCO</t>
  </si>
  <si>
    <t>TIERRA AMARILLA</t>
  </si>
  <si>
    <t>VALLENAR</t>
  </si>
  <si>
    <r>
      <rPr>
        <b/>
        <sz val="10"/>
        <color indexed="8"/>
        <rFont val="Verdana"/>
        <family val="2"/>
      </rPr>
      <t xml:space="preserve">Cuadro N° 14: </t>
    </r>
    <r>
      <rPr>
        <sz val="10"/>
        <color indexed="8"/>
        <rFont val="Verdana"/>
        <family val="2"/>
      </rPr>
      <t>Número de propiedades con plantaciones de vides  para pisco y vinificación - Región de Atacama.</t>
    </r>
  </si>
  <si>
    <r>
      <rPr>
        <b/>
        <sz val="10"/>
        <color indexed="8"/>
        <rFont val="Verdana"/>
        <family val="2"/>
      </rPr>
      <t>Cuadro N° 15:</t>
    </r>
    <r>
      <rPr>
        <sz val="10"/>
        <color indexed="8"/>
        <rFont val="Verdana"/>
        <family val="2"/>
      </rPr>
      <t xml:space="preserve"> Número de propiedades con plantaciones de vides  para pisco y vinificación - Región de Atacama.</t>
    </r>
  </si>
  <si>
    <t>VARIEDADES PARA PISCO</t>
  </si>
  <si>
    <t>MOSCAEL NEGRA</t>
  </si>
  <si>
    <r>
      <rPr>
        <b/>
        <sz val="10"/>
        <color indexed="8"/>
        <rFont val="Verdana"/>
        <family val="2"/>
      </rPr>
      <t>Cuadro N° 16:</t>
    </r>
    <r>
      <rPr>
        <sz val="10"/>
        <color indexed="8"/>
        <rFont val="Verdana"/>
        <family val="2"/>
      </rPr>
      <t xml:space="preserve"> Superficie comunal de cepajes blancos para vinificación (ha) - Región de Atacama.</t>
    </r>
  </si>
  <si>
    <t>Albilla</t>
  </si>
  <si>
    <t>SAUVIGNON BLANC - BLANC FUMÉ - FUMÉ</t>
  </si>
  <si>
    <r>
      <rPr>
        <b/>
        <sz val="10"/>
        <color indexed="8"/>
        <rFont val="Verdana"/>
        <family val="2"/>
      </rPr>
      <t>Cuadro N° 17:</t>
    </r>
    <r>
      <rPr>
        <sz val="10"/>
        <color indexed="8"/>
        <rFont val="Verdana"/>
        <family val="2"/>
      </rPr>
      <t xml:space="preserve"> Superficie comunal de cepajes tintos para vinificación (ha) - Región de Atacama.</t>
    </r>
  </si>
  <si>
    <t>Alicante Henri Bouschet - Alicante Bouschet, Alicante Bouchet</t>
  </si>
  <si>
    <t>COT - COT ROUGE - MALBEC - MALBEK - MALBECK</t>
  </si>
  <si>
    <t>MOURVEDRE - MONASTRELL - MATARO</t>
  </si>
  <si>
    <t>SYRAH - SIRAH - SHIRAZ</t>
  </si>
  <si>
    <t>Tintorera</t>
  </si>
  <si>
    <r>
      <rPr>
        <b/>
        <sz val="10"/>
        <color indexed="8"/>
        <rFont val="Verdana"/>
        <family val="2"/>
      </rPr>
      <t>Cuadro N° 18:</t>
    </r>
    <r>
      <rPr>
        <sz val="10"/>
        <color indexed="8"/>
        <rFont val="Verdana"/>
        <family val="2"/>
      </rPr>
      <t xml:space="preserve"> Catastro de vides (ha) - Región de Coquimbo.</t>
    </r>
  </si>
  <si>
    <t>COMBARBALA</t>
  </si>
  <si>
    <t>ILLAPEL</t>
  </si>
  <si>
    <t>LA HIGUERA</t>
  </si>
  <si>
    <t>LA SERENA</t>
  </si>
  <si>
    <t>MONTE PATRIA</t>
  </si>
  <si>
    <t>OVALLE</t>
  </si>
  <si>
    <t>PAIHUANO</t>
  </si>
  <si>
    <t>PUNITAQUI</t>
  </si>
  <si>
    <t>RIO HURTADO</t>
  </si>
  <si>
    <t>SALAMANCA</t>
  </si>
  <si>
    <t>VICUNA</t>
  </si>
  <si>
    <r>
      <rPr>
        <b/>
        <sz val="10"/>
        <color indexed="8"/>
        <rFont val="Verdana"/>
        <family val="2"/>
      </rPr>
      <t>Cuadro N° 19:</t>
    </r>
    <r>
      <rPr>
        <sz val="10"/>
        <color indexed="8"/>
        <rFont val="Verdana"/>
        <family val="2"/>
      </rPr>
      <t xml:space="preserve"> Número de propiedades con plantaciones de vides  para pisco y vinificación.</t>
    </r>
  </si>
  <si>
    <t>Pisquera</t>
  </si>
  <si>
    <t xml:space="preserve">Viníferas </t>
  </si>
  <si>
    <r>
      <rPr>
        <b/>
        <sz val="10"/>
        <color indexed="8"/>
        <rFont val="Verdana"/>
        <family val="2"/>
      </rPr>
      <t xml:space="preserve">Cuadro N° 20: </t>
    </r>
    <r>
      <rPr>
        <sz val="10"/>
        <color indexed="8"/>
        <rFont val="Verdana"/>
        <family val="2"/>
      </rPr>
      <t>Superficie Comunal de cepajes para pisco (ha) - Región de Coquimbo.</t>
    </r>
  </si>
  <si>
    <t>MOSCATEL ROSADA O PASTILLA</t>
  </si>
  <si>
    <t>PEDRO JIMÉNEZ</t>
  </si>
  <si>
    <r>
      <rPr>
        <b/>
        <sz val="10"/>
        <color indexed="8"/>
        <rFont val="Verdana"/>
        <family val="2"/>
      </rPr>
      <t xml:space="preserve">Cuadro N° 21: </t>
    </r>
    <r>
      <rPr>
        <sz val="10"/>
        <color indexed="8"/>
        <rFont val="Verdana"/>
        <family val="2"/>
      </rPr>
      <t>Superficie comunal de cepajes blancos para vinificación (ha) - Región de Coquimbo.</t>
    </r>
  </si>
  <si>
    <t>PEDRO JIMÉNEZ - PEDRO GIMÉNEZ</t>
  </si>
  <si>
    <t>PINOT GRIS - PINOT GRIGIO</t>
  </si>
  <si>
    <r>
      <t xml:space="preserve">Cuadro N° 22: </t>
    </r>
    <r>
      <rPr>
        <sz val="10"/>
        <color indexed="8"/>
        <rFont val="Verdana"/>
        <family val="2"/>
      </rPr>
      <t>Superficie comunal de cepajes tintos para vinificación (ha) - Región de Coquimbo.</t>
    </r>
  </si>
  <si>
    <t>CARIGNAN - CARIGNANE - CARIÑENA</t>
  </si>
  <si>
    <t>PAÍS</t>
  </si>
  <si>
    <t>TINTORERA</t>
  </si>
  <si>
    <t>TOURIGA NACIONAL - AZAL</t>
  </si>
  <si>
    <r>
      <t xml:space="preserve">Cuadro N° 23: </t>
    </r>
    <r>
      <rPr>
        <sz val="10"/>
        <color indexed="8"/>
        <rFont val="Verdana"/>
        <family val="2"/>
      </rPr>
      <t>Catastro de vides (ha) - Región de Valparaíso.</t>
    </r>
  </si>
  <si>
    <t>ALGARROBO</t>
  </si>
  <si>
    <t>CABILDO</t>
  </si>
  <si>
    <t>CALLE LARGA</t>
  </si>
  <si>
    <t>CARTAGENA</t>
  </si>
  <si>
    <t>CASABLANCA</t>
  </si>
  <si>
    <t>CATEMU</t>
  </si>
  <si>
    <t>HIJUELAS</t>
  </si>
  <si>
    <t>LA CRUZ</t>
  </si>
  <si>
    <t>LIMACHE</t>
  </si>
  <si>
    <t>LLAY-LLAY</t>
  </si>
  <si>
    <t>LOS ANDES</t>
  </si>
  <si>
    <t>NOGALES</t>
  </si>
  <si>
    <t>PANQUEHUE</t>
  </si>
  <si>
    <t>PETORCA</t>
  </si>
  <si>
    <t>PUCHUNCAVI</t>
  </si>
  <si>
    <t>PUTAENDO</t>
  </si>
  <si>
    <t>QUILLOTA</t>
  </si>
  <si>
    <t>QUILPUE</t>
  </si>
  <si>
    <t>RINCONADA</t>
  </si>
  <si>
    <t>SAN ANTONIO</t>
  </si>
  <si>
    <t>SAN ESTEBAN</t>
  </si>
  <si>
    <t>SAN FELIPE</t>
  </si>
  <si>
    <t>SANTA MARIA</t>
  </si>
  <si>
    <t>SANTO DOMINGO</t>
  </si>
  <si>
    <t>ZAPALLAR</t>
  </si>
  <si>
    <r>
      <rPr>
        <b/>
        <sz val="10"/>
        <color indexed="8"/>
        <rFont val="Verdana"/>
        <family val="2"/>
      </rPr>
      <t>Cuadro N° 24</t>
    </r>
    <r>
      <rPr>
        <sz val="10"/>
        <color indexed="8"/>
        <rFont val="Verdana"/>
        <family val="2"/>
      </rPr>
      <t>: Número de propiedades con plantaciones de vides de  vinificación.</t>
    </r>
  </si>
  <si>
    <r>
      <rPr>
        <b/>
        <sz val="10"/>
        <color indexed="8"/>
        <rFont val="Verdana"/>
        <family val="2"/>
      </rPr>
      <t>Cuadro N° 25</t>
    </r>
    <r>
      <rPr>
        <sz val="10"/>
        <color indexed="8"/>
        <rFont val="Verdana"/>
        <family val="2"/>
      </rPr>
      <t>: Superficie comunal de cepajes blancos para vinificación (ha) - Región de Valparaíso.</t>
    </r>
  </si>
  <si>
    <t>PINOT BLANC - PINOT BLANCO - BURGUNDER WEISSER</t>
  </si>
  <si>
    <t>SAUVIGNON GRIS - SAUVIGNON ROSÉ</t>
  </si>
  <si>
    <t>SEMILLÓN</t>
  </si>
  <si>
    <t xml:space="preserve">TORONTEL </t>
  </si>
  <si>
    <t>VERMENTINO B - MALVASIA B</t>
  </si>
  <si>
    <r>
      <rPr>
        <b/>
        <sz val="10"/>
        <color indexed="8"/>
        <rFont val="Verdana"/>
        <family val="2"/>
      </rPr>
      <t>Cuadro N° 26</t>
    </r>
    <r>
      <rPr>
        <sz val="10"/>
        <color indexed="8"/>
        <rFont val="Verdana"/>
        <family val="2"/>
      </rPr>
      <t>: Superficie comunal de cepajes tintos para vinificación (ha) - Región de Valparaíso.</t>
    </r>
  </si>
  <si>
    <t>PINOT MEUNIER - MEUNIER N</t>
  </si>
  <si>
    <t>ZINFANDEL - PRIMITIVO</t>
  </si>
  <si>
    <r>
      <rPr>
        <b/>
        <sz val="10"/>
        <color indexed="8"/>
        <rFont val="Verdana"/>
        <family val="2"/>
      </rPr>
      <t>Cuadro N° 27</t>
    </r>
    <r>
      <rPr>
        <sz val="10"/>
        <color indexed="8"/>
        <rFont val="Verdana"/>
        <family val="2"/>
      </rPr>
      <t>: Catastro de vides (ha) - Región del Libertador General Bernardo O´Higgins</t>
    </r>
  </si>
  <si>
    <t>CHEPICA</t>
  </si>
  <si>
    <t>CHIMBARONGO</t>
  </si>
  <si>
    <t>CODEGUA</t>
  </si>
  <si>
    <t>COLTAUCO</t>
  </si>
  <si>
    <t>DONIHUE</t>
  </si>
  <si>
    <t>GRANEROS</t>
  </si>
  <si>
    <t>LA ESTRELLA</t>
  </si>
  <si>
    <t>LAS CABRAS</t>
  </si>
  <si>
    <t>LITUECHE</t>
  </si>
  <si>
    <t>LOLOL</t>
  </si>
  <si>
    <t>MACHALI</t>
  </si>
  <si>
    <t>MALLOA</t>
  </si>
  <si>
    <t>MARCHIGUE</t>
  </si>
  <si>
    <t>MOSTAZAL</t>
  </si>
  <si>
    <t>NANCAGUA</t>
  </si>
  <si>
    <t>NAVIDAD</t>
  </si>
  <si>
    <t>OLIVAR</t>
  </si>
  <si>
    <t>PALMILLA</t>
  </si>
  <si>
    <t>PAREDONES</t>
  </si>
  <si>
    <t>PERALILLO</t>
  </si>
  <si>
    <t>PEUMO</t>
  </si>
  <si>
    <t>PICHIDEGUA</t>
  </si>
  <si>
    <t>PICHILEMU</t>
  </si>
  <si>
    <t>PLACILLA</t>
  </si>
  <si>
    <t>PUMANQUE</t>
  </si>
  <si>
    <t>QUINTA TILCOCO</t>
  </si>
  <si>
    <t>RANCAGUA</t>
  </si>
  <si>
    <t>RENGO</t>
  </si>
  <si>
    <t>REQUINOA</t>
  </si>
  <si>
    <t>SAN FERNANDO</t>
  </si>
  <si>
    <t>SAN VICENTE</t>
  </si>
  <si>
    <t>SANTA CRUZ</t>
  </si>
  <si>
    <r>
      <rPr>
        <b/>
        <sz val="10"/>
        <color indexed="8"/>
        <rFont val="Verdana"/>
        <family val="2"/>
      </rPr>
      <t>Cuadro N° 28</t>
    </r>
    <r>
      <rPr>
        <sz val="10"/>
        <color indexed="8"/>
        <rFont val="Verdana"/>
        <family val="2"/>
      </rPr>
      <t>: Número de propiedades con plantaciones de vides de vinificación -Región del Libertador General Bernardo O´Higgins</t>
    </r>
  </si>
  <si>
    <t>NÚMERO PROPIEDADES</t>
  </si>
  <si>
    <t>Vinífera</t>
  </si>
  <si>
    <r>
      <rPr>
        <b/>
        <sz val="10"/>
        <color indexed="8"/>
        <rFont val="Verdana"/>
        <family val="2"/>
      </rPr>
      <t>Cuadro N° 29</t>
    </r>
    <r>
      <rPr>
        <sz val="10"/>
        <color indexed="8"/>
        <rFont val="Verdana"/>
        <family val="2"/>
      </rPr>
      <t>: Superficie comunal de cepajes blancos para vinificación (ha) - Región del Libertador General Bernardo O´Higgins</t>
    </r>
  </si>
  <si>
    <t>VARIEDADES VINÍFERAS BLANCAS (ha)</t>
  </si>
  <si>
    <t>SAUVIGNON VERT - FRIULANO</t>
  </si>
  <si>
    <t>TORONTEL - TORRONTÉS - TORRONTÉS RIOJANO</t>
  </si>
  <si>
    <r>
      <rPr>
        <b/>
        <sz val="10"/>
        <color indexed="8"/>
        <rFont val="Verdana"/>
        <family val="2"/>
      </rPr>
      <t>Cuadro N° 30</t>
    </r>
    <r>
      <rPr>
        <sz val="10"/>
        <color indexed="8"/>
        <rFont val="Verdana"/>
        <family val="2"/>
      </rPr>
      <t>: Superficie comunal de cepajes tintos para vinificación (ha) - Región del Libertador General Bernardo O´Higgins</t>
    </r>
  </si>
  <si>
    <t>Dolcetto</t>
  </si>
  <si>
    <t>TOURIGA NACIONAL N - AZAL</t>
  </si>
  <si>
    <r>
      <rPr>
        <b/>
        <sz val="10"/>
        <color indexed="8"/>
        <rFont val="Verdana"/>
        <family val="2"/>
      </rPr>
      <t>Cuadro N° 31</t>
    </r>
    <r>
      <rPr>
        <sz val="10"/>
        <color indexed="8"/>
        <rFont val="Verdana"/>
        <family val="2"/>
      </rPr>
      <t>: Catastro de vides (ha) - Región del Maule</t>
    </r>
  </si>
  <si>
    <t>CAUQUENES</t>
  </si>
  <si>
    <t>CHANCO</t>
  </si>
  <si>
    <t>COLBUN</t>
  </si>
  <si>
    <t>CONSTITUCION</t>
  </si>
  <si>
    <t>CUREPTO</t>
  </si>
  <si>
    <t>CURICO</t>
  </si>
  <si>
    <t>EMPEDRADO</t>
  </si>
  <si>
    <t>HUALANE</t>
  </si>
  <si>
    <t>LICANTEN</t>
  </si>
  <si>
    <t>LINARES</t>
  </si>
  <si>
    <t>LONGAVI</t>
  </si>
  <si>
    <t>MOLINA</t>
  </si>
  <si>
    <t>PARRAL</t>
  </si>
  <si>
    <t>PELARCO</t>
  </si>
  <si>
    <t>PENCAHUE</t>
  </si>
  <si>
    <t>RAUCO</t>
  </si>
  <si>
    <t>RETIRO</t>
  </si>
  <si>
    <t>RIO CLARO</t>
  </si>
  <si>
    <t>ROMERAL</t>
  </si>
  <si>
    <t>SAGRADA FAMILIA</t>
  </si>
  <si>
    <t>SAN CLEMENTE</t>
  </si>
  <si>
    <t>SAN JAVIER</t>
  </si>
  <si>
    <t>SAN RAFAEL</t>
  </si>
  <si>
    <t>TALCA</t>
  </si>
  <si>
    <t>TENO</t>
  </si>
  <si>
    <t>VICHUQUEN</t>
  </si>
  <si>
    <t>VILLA ALEGRE</t>
  </si>
  <si>
    <t>YERBAS BUENAS</t>
  </si>
  <si>
    <r>
      <rPr>
        <b/>
        <sz val="10"/>
        <color indexed="8"/>
        <rFont val="Verdana"/>
        <family val="2"/>
      </rPr>
      <t>Cuadro N° 32</t>
    </r>
    <r>
      <rPr>
        <sz val="10"/>
        <color indexed="8"/>
        <rFont val="Verdana"/>
        <family val="2"/>
      </rPr>
      <t>: Número de propiedades con plantaciones de vides de vinificación -Región del Maule</t>
    </r>
  </si>
  <si>
    <t>Viníferas</t>
  </si>
  <si>
    <r>
      <rPr>
        <b/>
        <sz val="10"/>
        <color indexed="8"/>
        <rFont val="Verdana"/>
        <family val="2"/>
      </rPr>
      <t>Cuadro N° 33</t>
    </r>
    <r>
      <rPr>
        <sz val="10"/>
        <color indexed="8"/>
        <rFont val="Verdana"/>
        <family val="2"/>
      </rPr>
      <t>:  Superficie comunal de cepajes blancos para vinificación (ha)  - Región del Maule</t>
    </r>
  </si>
  <si>
    <t>Falanghina</t>
  </si>
  <si>
    <t>Flora</t>
  </si>
  <si>
    <t>Grüner Veltliner</t>
  </si>
  <si>
    <t>Incrocio Manzoni</t>
  </si>
  <si>
    <t>PETI MANSENG</t>
  </si>
  <si>
    <r>
      <rPr>
        <b/>
        <sz val="10"/>
        <color indexed="8"/>
        <rFont val="Verdana"/>
        <family val="2"/>
      </rPr>
      <t>Cuadro N° 34</t>
    </r>
    <r>
      <rPr>
        <sz val="10"/>
        <color indexed="8"/>
        <rFont val="Verdana"/>
        <family val="2"/>
      </rPr>
      <t>:  Superficie comunal de cepajes tintos para vinificación (ha)  - Región del Maule</t>
    </r>
  </si>
  <si>
    <t>GARNACHA</t>
  </si>
  <si>
    <t>ROMANO, CESAR, CESAR NOIR</t>
  </si>
  <si>
    <r>
      <t>Cuadro N° 35</t>
    </r>
    <r>
      <rPr>
        <sz val="10"/>
        <color rgb="FF000000"/>
        <rFont val="Verdana"/>
        <family val="2"/>
      </rPr>
      <t>: Catastro de vides (ha) - Región del</t>
    </r>
    <r>
      <rPr>
        <b/>
        <sz val="10"/>
        <color rgb="FF000000"/>
        <rFont val="Verdana"/>
        <family val="2"/>
      </rPr>
      <t xml:space="preserve"> </t>
    </r>
    <r>
      <rPr>
        <sz val="10"/>
        <color rgb="FF000000"/>
        <rFont val="Verdana"/>
        <family val="2"/>
      </rPr>
      <t>Ñuble</t>
    </r>
  </si>
  <si>
    <t>BULNES</t>
  </si>
  <si>
    <t>CHILLAN</t>
  </si>
  <si>
    <t>CHILLAN VIEJO</t>
  </si>
  <si>
    <t>COBQUECURA</t>
  </si>
  <si>
    <t>COELEMU</t>
  </si>
  <si>
    <t>COIHUECO</t>
  </si>
  <si>
    <t>EL CARMEN</t>
  </si>
  <si>
    <t>NINHUE</t>
  </si>
  <si>
    <t>ÑIQUEN</t>
  </si>
  <si>
    <t>PEMUCO</t>
  </si>
  <si>
    <t>PINTO</t>
  </si>
  <si>
    <t>PORTEZUELO</t>
  </si>
  <si>
    <t>QUILLON</t>
  </si>
  <si>
    <t>QUIRIHUE</t>
  </si>
  <si>
    <t>RANQUIL</t>
  </si>
  <si>
    <t>SAN CARLOS</t>
  </si>
  <si>
    <t>SAN IGNACIO</t>
  </si>
  <si>
    <t>SAN NICOLAS</t>
  </si>
  <si>
    <t>TREHUACO</t>
  </si>
  <si>
    <t>YUNGAY</t>
  </si>
  <si>
    <r>
      <t>Cuadro N° 36</t>
    </r>
    <r>
      <rPr>
        <sz val="10"/>
        <color rgb="FF000000"/>
        <rFont val="Verdana"/>
        <family val="2"/>
      </rPr>
      <t>: Número de propiedades con plantaciones de vides de vinificación - Región del Ñuble</t>
    </r>
  </si>
  <si>
    <t>NÚMERO DE PROPIEDADES</t>
  </si>
  <si>
    <r>
      <t>Cuadro N° 37</t>
    </r>
    <r>
      <rPr>
        <sz val="10"/>
        <color rgb="FF000000"/>
        <rFont val="Verdana"/>
        <family val="2"/>
      </rPr>
      <t>:  Superficie comunal de cepajes blancos para vinificación (ha)  - Región del Ñuble</t>
    </r>
  </si>
  <si>
    <t>VARIEDADES VINÍFERAS BLANCAS (has)</t>
  </si>
  <si>
    <t xml:space="preserve">Total </t>
  </si>
  <si>
    <r>
      <t>Cuadro N° 38</t>
    </r>
    <r>
      <rPr>
        <sz val="10"/>
        <color rgb="FF000000"/>
        <rFont val="Verdana"/>
        <family val="2"/>
      </rPr>
      <t>:  Superficie comunal de cepajes tintos para vinificación (ha)  - Región del Ñuble</t>
    </r>
  </si>
  <si>
    <r>
      <t>Cuadro N° 39</t>
    </r>
    <r>
      <rPr>
        <sz val="10"/>
        <color rgb="FF000000"/>
        <rFont val="Verdana"/>
        <family val="2"/>
      </rPr>
      <t>: Catastro de vides (ha) - Región del Bío Bío</t>
    </r>
  </si>
  <si>
    <t>CABRERO</t>
  </si>
  <si>
    <t>CORONEL</t>
  </si>
  <si>
    <t>FLORIDA</t>
  </si>
  <si>
    <t>HUALQUI</t>
  </si>
  <si>
    <t>LAJA</t>
  </si>
  <si>
    <t>LOS ANGELES</t>
  </si>
  <si>
    <t>MULCHEN</t>
  </si>
  <si>
    <t>NACIMIENTO</t>
  </si>
  <si>
    <t>NEGRETE</t>
  </si>
  <si>
    <t>SAN ROSENDO</t>
  </si>
  <si>
    <t>SANTA BARBARA</t>
  </si>
  <si>
    <t>SANTA JUANA</t>
  </si>
  <si>
    <t>TALCAHUANO</t>
  </si>
  <si>
    <t>TOME</t>
  </si>
  <si>
    <t>YUMBEL</t>
  </si>
  <si>
    <r>
      <rPr>
        <b/>
        <sz val="10"/>
        <color theme="1"/>
        <rFont val="Verdana"/>
        <family val="2"/>
      </rPr>
      <t>Cuadro N° 40</t>
    </r>
    <r>
      <rPr>
        <sz val="10"/>
        <color theme="1"/>
        <rFont val="Verdana"/>
        <family val="2"/>
      </rPr>
      <t>: Número de propiedades con plantaciones de vides de vinificación - Región del Bío Bío</t>
    </r>
  </si>
  <si>
    <r>
      <rPr>
        <b/>
        <sz val="10"/>
        <color theme="1"/>
        <rFont val="Verdana"/>
        <family val="2"/>
      </rPr>
      <t>Cuadro N° 41</t>
    </r>
    <r>
      <rPr>
        <sz val="10"/>
        <color theme="1"/>
        <rFont val="Verdana"/>
        <family val="2"/>
      </rPr>
      <t>:  Superficie comunal de cepajes blancos para vinificación (ha)  - Región del Bío Bío</t>
    </r>
  </si>
  <si>
    <r>
      <rPr>
        <b/>
        <sz val="10"/>
        <color theme="1"/>
        <rFont val="Verdana"/>
        <family val="2"/>
      </rPr>
      <t>Cuadro N° 42</t>
    </r>
    <r>
      <rPr>
        <sz val="10"/>
        <color theme="1"/>
        <rFont val="Verdana"/>
        <family val="2"/>
      </rPr>
      <t>:  Superficie comunal de cepajes tintos para vinificación (ha)  - Región del Bío Bío</t>
    </r>
  </si>
  <si>
    <r>
      <t>Cuadro N° 43</t>
    </r>
    <r>
      <rPr>
        <sz val="10"/>
        <color rgb="FF000000"/>
        <rFont val="Verdana"/>
        <family val="2"/>
      </rPr>
      <t>: Catastro de vides (ha) y Número de propiedades con plantaciones de vides de vinificación - Región de La Araucanía</t>
    </r>
  </si>
  <si>
    <t>ANGOL</t>
  </si>
  <si>
    <t>CARAHUE</t>
  </si>
  <si>
    <t>CHOLCHOL</t>
  </si>
  <si>
    <t>CUNCO</t>
  </si>
  <si>
    <t>GALVARINO</t>
  </si>
  <si>
    <t>LOS SAUCES</t>
  </si>
  <si>
    <t>LUMACO</t>
  </si>
  <si>
    <t>NUEVA IMPERIAL</t>
  </si>
  <si>
    <t>PADRE LAS CASAS</t>
  </si>
  <si>
    <t>PERQUENCO</t>
  </si>
  <si>
    <t>PUCON</t>
  </si>
  <si>
    <t>PUREN</t>
  </si>
  <si>
    <t>TEODORO SCHMIDT</t>
  </si>
  <si>
    <t>TRAIGUEN</t>
  </si>
  <si>
    <t>VICTORIA</t>
  </si>
  <si>
    <t>VILLARRICA</t>
  </si>
  <si>
    <r>
      <t>Cuadro N° 44</t>
    </r>
    <r>
      <rPr>
        <sz val="10"/>
        <color rgb="FF000000"/>
        <rFont val="Verdana"/>
        <family val="2"/>
      </rPr>
      <t>:  Superficie comunal de cepajes blancos y tintos para vinificación (ha)  - Región de La Araucanía</t>
    </r>
  </si>
  <si>
    <t>VARIEDADES VINÍFERAS TINTAS (has)</t>
  </si>
  <si>
    <r>
      <t>Cuadro N° 45</t>
    </r>
    <r>
      <rPr>
        <sz val="10"/>
        <color rgb="FF000000"/>
        <rFont val="Verdana"/>
        <family val="2"/>
      </rPr>
      <t>: Catastro de vides (ha) y Número de propiedades con plantaciones de vides de vinificación - Región de los Ríos.</t>
    </r>
  </si>
  <si>
    <t>FUTRONO</t>
  </si>
  <si>
    <t>LA UNION</t>
  </si>
  <si>
    <r>
      <t>Cuadro N° 46</t>
    </r>
    <r>
      <rPr>
        <sz val="10"/>
        <color rgb="FF000000"/>
        <rFont val="Verdana"/>
        <family val="2"/>
      </rPr>
      <t>: Superficie comunal de cepajes blancos y tintos para vinificación (ha)  - Región de Los Ríos</t>
    </r>
  </si>
  <si>
    <t>PINOT NOIR</t>
  </si>
  <si>
    <r>
      <t>Cuadro N° 47</t>
    </r>
    <r>
      <rPr>
        <sz val="10"/>
        <color rgb="FF000000"/>
        <rFont val="Verdana"/>
        <family val="2"/>
      </rPr>
      <t>: Catastro de vides (ha) y Número de propiedades con plantaciones de vides de vinificación - Región de Los Lagos</t>
    </r>
  </si>
  <si>
    <t>ANCUD</t>
  </si>
  <si>
    <t>CASTRO</t>
  </si>
  <si>
    <t>COCHAMO</t>
  </si>
  <si>
    <t>FRUTILLAR</t>
  </si>
  <si>
    <t>OSORNO</t>
  </si>
  <si>
    <t>PUYEHUE</t>
  </si>
  <si>
    <t>QUEMCHI</t>
  </si>
  <si>
    <t>SAN PABLO</t>
  </si>
  <si>
    <r>
      <t>Cuadro N° 48</t>
    </r>
    <r>
      <rPr>
        <sz val="10"/>
        <color rgb="FF000000"/>
        <rFont val="Verdana"/>
        <family val="2"/>
      </rPr>
      <t>: Superficie comunal de cepajes blancos y tintos para vinificación (ha)  - Región de Los Lagos</t>
    </r>
  </si>
  <si>
    <t>ROUSSANE</t>
  </si>
  <si>
    <t>ALICANTE HENRI BOUSCHET - ALICANTE BOUSCHET - ALICANTE BOUCHET</t>
  </si>
  <si>
    <r>
      <t>Cuadro N° 49</t>
    </r>
    <r>
      <rPr>
        <sz val="10"/>
        <color rgb="FF000000"/>
        <rFont val="Verdana"/>
        <family val="2"/>
      </rPr>
      <t>: Catastro de vides (ha) y Número de propiedades con plantaciones de vides de vinificación - Región de Aysén del General Carlos Ibáñez del Campo</t>
    </r>
  </si>
  <si>
    <t>CHILE CHICO</t>
  </si>
  <si>
    <r>
      <t>Cuadro N° 50</t>
    </r>
    <r>
      <rPr>
        <sz val="10"/>
        <color rgb="FF000000"/>
        <rFont val="Verdana"/>
        <family val="2"/>
      </rPr>
      <t>: Superficie comunal de cepajes blancos y tintos para vinificación (ha)  - Región de Aysén del General Carlos Ibáñez del Campo</t>
    </r>
  </si>
  <si>
    <r>
      <rPr>
        <b/>
        <sz val="10"/>
        <color theme="1"/>
        <rFont val="Verdana"/>
        <family val="2"/>
      </rPr>
      <t>Cuadro N° 51</t>
    </r>
    <r>
      <rPr>
        <sz val="10"/>
        <color theme="1"/>
        <rFont val="Verdana"/>
        <family val="2"/>
      </rPr>
      <t>: Catastro de vides (ha) - Región Metropolitana de Santiago</t>
    </r>
  </si>
  <si>
    <t>ALHUE</t>
  </si>
  <si>
    <t>BUIN</t>
  </si>
  <si>
    <t>CALERA DE TANGO</t>
  </si>
  <si>
    <t>COLINA</t>
  </si>
  <si>
    <t>CURACAVI</t>
  </si>
  <si>
    <t>EL MONTE</t>
  </si>
  <si>
    <t>ISLA DE MAIPO</t>
  </si>
  <si>
    <t>LA PINTANA</t>
  </si>
  <si>
    <t>LAMPA</t>
  </si>
  <si>
    <t>MAIPU</t>
  </si>
  <si>
    <t>MARIA PINTO</t>
  </si>
  <si>
    <t>MELIPILLA</t>
  </si>
  <si>
    <t>PADRE HURTADO</t>
  </si>
  <si>
    <t>PAINE</t>
  </si>
  <si>
    <t>PENALOLEN</t>
  </si>
  <si>
    <t>PEÑAFLOR</t>
  </si>
  <si>
    <t>PIRQUE</t>
  </si>
  <si>
    <t>PUENTE ALTO</t>
  </si>
  <si>
    <t>RENCA</t>
  </si>
  <si>
    <t>SAN BERNARDO</t>
  </si>
  <si>
    <t>SAN JOSE MAIPO</t>
  </si>
  <si>
    <t>SAN PEDRO</t>
  </si>
  <si>
    <t>TALAGANTE</t>
  </si>
  <si>
    <t>TIL-TIL</t>
  </si>
  <si>
    <r>
      <rPr>
        <b/>
        <sz val="10"/>
        <color theme="1"/>
        <rFont val="Verdana"/>
        <family val="2"/>
      </rPr>
      <t>Cuadro N° 52</t>
    </r>
    <r>
      <rPr>
        <sz val="10"/>
        <color theme="1"/>
        <rFont val="Verdana"/>
        <family val="2"/>
      </rPr>
      <t>: Número de propiedades con plantaciones de vides de vinificación - Región Metropolitana de Santiago</t>
    </r>
  </si>
  <si>
    <r>
      <rPr>
        <b/>
        <sz val="10"/>
        <color theme="1"/>
        <rFont val="Verdana"/>
        <family val="2"/>
      </rPr>
      <t>Cuadro N° 53</t>
    </r>
    <r>
      <rPr>
        <sz val="10"/>
        <color theme="1"/>
        <rFont val="Verdana"/>
        <family val="2"/>
      </rPr>
      <t>: Superficie comunal de cepajes blancos para vinificación (ha) - Región Metropolitana de Santiago</t>
    </r>
  </si>
  <si>
    <t>MAIPÚ</t>
  </si>
  <si>
    <r>
      <rPr>
        <b/>
        <sz val="10"/>
        <color theme="1"/>
        <rFont val="Verdana"/>
        <family val="2"/>
      </rPr>
      <t>Cuadro N° 54</t>
    </r>
    <r>
      <rPr>
        <sz val="10"/>
        <color theme="1"/>
        <rFont val="Verdana"/>
        <family val="2"/>
      </rPr>
      <t>: Superficie comunal de cepajes tintos para vinificación (ha) - Región Metropolitana de Santiago</t>
    </r>
  </si>
  <si>
    <r>
      <rPr>
        <b/>
        <sz val="10"/>
        <color theme="1"/>
        <rFont val="Verdana"/>
        <family val="2"/>
      </rPr>
      <t>Cuadro N° 55</t>
    </r>
    <r>
      <rPr>
        <sz val="10"/>
        <color theme="1"/>
        <rFont val="Verdana"/>
        <family val="2"/>
      </rPr>
      <t>: Evolución de la superficie plantada de vides de vinificación, años 1995-2022</t>
    </r>
  </si>
  <si>
    <t>AÑOS</t>
  </si>
  <si>
    <t>DE TARAPACA</t>
  </si>
  <si>
    <t>DE ANTOFAGASTA</t>
  </si>
  <si>
    <t>DEL L. G.B. O'HIGGINS</t>
  </si>
  <si>
    <t>AYSÉN</t>
  </si>
  <si>
    <t xml:space="preserve">TOTAL </t>
  </si>
  <si>
    <t xml:space="preserve">% VARIACION </t>
  </si>
  <si>
    <r>
      <t>Cuadro N° 56</t>
    </r>
    <r>
      <rPr>
        <sz val="10"/>
        <color theme="1"/>
        <rFont val="Verdana"/>
        <family val="2"/>
      </rPr>
      <t>: Evolución de la superficie plantada de vides de vinificación, años 1995-2022</t>
    </r>
  </si>
  <si>
    <r>
      <rPr>
        <b/>
        <sz val="10"/>
        <color theme="1"/>
        <rFont val="Verdana"/>
        <family val="2"/>
      </rPr>
      <t>Cuadro N° 56</t>
    </r>
    <r>
      <rPr>
        <sz val="10"/>
        <color theme="1"/>
        <rFont val="Verdana"/>
        <family val="2"/>
      </rPr>
      <t>: Evolución de la superficie plantada de cepajes para vinificación, años 1994-2022</t>
    </r>
  </si>
  <si>
    <t>CEPAJE</t>
  </si>
  <si>
    <t>Cabernet  sauvignon</t>
  </si>
  <si>
    <t>Chardonnay</t>
  </si>
  <si>
    <t>Sauvignon Blanc</t>
  </si>
  <si>
    <t>Chenin Blanc</t>
  </si>
  <si>
    <t>Pinot Noir</t>
  </si>
  <si>
    <t>Riesling</t>
  </si>
  <si>
    <t>Semillón</t>
  </si>
  <si>
    <t>País</t>
  </si>
  <si>
    <t>Cabernet Franc</t>
  </si>
  <si>
    <t>Otros</t>
  </si>
  <si>
    <t>Totales</t>
  </si>
  <si>
    <t>NOTA:  La baja en la superficie plantada del cepaje País entre el año 2007 - 2008, se debe a que los productores no actualizaron la declaración de plantación a través del Sistema en Línea implentado por el Servicio, lo que ha sido actualizado en operativos de catastro realizados el año 2010 y 2011 en la Región del Bio Bio y Maule respectivamente.</t>
  </si>
  <si>
    <r>
      <t>Cuadro N° 57</t>
    </r>
    <r>
      <rPr>
        <sz val="10"/>
        <color theme="1"/>
        <rFont val="Verdana"/>
        <family val="2"/>
      </rPr>
      <t>: Producción Nacional de Vinos, Chichas y Mostos, Años 1991-2023.</t>
    </r>
  </si>
  <si>
    <t>Variedades uvas para Vinificación</t>
  </si>
  <si>
    <t>Variedades uvas para cons.Fresco</t>
  </si>
  <si>
    <t>Variedades uvas para Pisco</t>
  </si>
  <si>
    <t>VINO</t>
  </si>
  <si>
    <t>CHICHA</t>
  </si>
  <si>
    <t>MOSTO</t>
  </si>
  <si>
    <t xml:space="preserve">VINO </t>
  </si>
  <si>
    <t>237.404.235</t>
  </si>
  <si>
    <t>1.538.673</t>
  </si>
  <si>
    <t>44.834.951</t>
  </si>
  <si>
    <t>73.101.858</t>
  </si>
  <si>
    <t>212.757.436</t>
  </si>
  <si>
    <t>1.393.698</t>
  </si>
  <si>
    <t>2.658.707</t>
  </si>
  <si>
    <t>103.777.079</t>
  </si>
  <si>
    <t>35.495.656</t>
  </si>
  <si>
    <t>95.023.790</t>
  </si>
  <si>
    <t>223.981.304</t>
  </si>
  <si>
    <t>106.264.200</t>
  </si>
  <si>
    <t>50.367.771</t>
  </si>
  <si>
    <t>108.277.575</t>
  </si>
  <si>
    <t>276.647.830</t>
  </si>
  <si>
    <t>1.714.381</t>
  </si>
  <si>
    <t>83.189.869</t>
  </si>
  <si>
    <t>36.946.003</t>
  </si>
  <si>
    <t>121.622.086</t>
  </si>
  <si>
    <t>290.904.043</t>
  </si>
  <si>
    <t>3.244.205</t>
  </si>
  <si>
    <t>6.515.314</t>
  </si>
  <si>
    <t>25.832.774</t>
  </si>
  <si>
    <t>61.450.316</t>
  </si>
  <si>
    <t>129.598.115</t>
  </si>
  <si>
    <t>337.272.679</t>
  </si>
  <si>
    <t>1.712.315</t>
  </si>
  <si>
    <t>7.207.305</t>
  </si>
  <si>
    <t>45.096.779</t>
  </si>
  <si>
    <t>67.418.061</t>
  </si>
  <si>
    <t>143.592.174</t>
  </si>
  <si>
    <t>381.666.970</t>
  </si>
  <si>
    <t>10.809.428</t>
  </si>
  <si>
    <t>49.090.541</t>
  </si>
  <si>
    <t>56.635.573</t>
  </si>
  <si>
    <t>131.768.817</t>
  </si>
  <si>
    <t>1.186.916</t>
  </si>
  <si>
    <t>2.577.873</t>
  </si>
  <si>
    <t>82.543.859</t>
  </si>
  <si>
    <t>96.358.857</t>
  </si>
  <si>
    <t>-</t>
  </si>
  <si>
    <t>Participación</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</si>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</sst>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0.0"/>
    <numFmt numFmtId="166" formatCode="#,##0.00_ ;\-#,##0.00\ "/>
    <numFmt numFmtId="167" formatCode="0.000%"/>
    <numFmt numFmtId="168" formatCode="0.0"/>
  </numFmts>
  <fonts count="38" x14ac:knownFonts="1">
    <font>
      <sz val="11"/>
      <color theme="1"/>
      <name val="Calibri"/>
      <family val="2"/>
      <scheme val="minor"/>
    </font>
    <font>
      <sz val="10"/>
      <name val="Verdana"/>
      <family val="2"/>
    </font>
    <font>
      <b/>
      <sz val="10"/>
      <name val="Verdana"/>
      <family val="2"/>
    </font>
    <font>
      <sz val="10"/>
      <color indexed="8"/>
      <name val="Verdana"/>
      <family val="2"/>
    </font>
    <font>
      <b/>
      <sz val="10"/>
      <color indexed="8"/>
      <name val="Verdana"/>
      <family val="2"/>
    </font>
    <font>
      <b/>
      <sz val="14"/>
      <name val="Verdana"/>
      <family val="2"/>
    </font>
    <font>
      <b/>
      <sz val="9"/>
      <name val="Verdana"/>
      <family val="2"/>
    </font>
    <font>
      <sz val="9"/>
      <name val="Verdana"/>
      <family val="2"/>
    </font>
    <font>
      <b/>
      <sz val="12"/>
      <name val="Verdana"/>
      <family val="2"/>
    </font>
    <font>
      <sz val="11"/>
      <color theme="1"/>
      <name val="Calibri"/>
      <family val="2"/>
      <scheme val="minor"/>
    </font>
    <font>
      <b/>
      <sz val="11"/>
      <color theme="1"/>
      <name val="Calibri"/>
      <family val="2"/>
      <scheme val="minor"/>
    </font>
    <font>
      <sz val="11"/>
      <color theme="1"/>
      <name val="Verdana"/>
      <family val="2"/>
    </font>
    <font>
      <sz val="10"/>
      <color theme="1"/>
      <name val="Verdana"/>
      <family val="2"/>
    </font>
    <font>
      <b/>
      <sz val="10"/>
      <color theme="1"/>
      <name val="Verdana"/>
      <family val="2"/>
    </font>
    <font>
      <sz val="8"/>
      <color theme="1"/>
      <name val="Verdana"/>
      <family val="2"/>
    </font>
    <font>
      <b/>
      <sz val="11"/>
      <color theme="1"/>
      <name val="Verdana"/>
      <family val="2"/>
    </font>
    <font>
      <sz val="9"/>
      <color theme="1"/>
      <name val="Calibri"/>
      <family val="2"/>
      <scheme val="minor"/>
    </font>
    <font>
      <sz val="9"/>
      <color theme="1"/>
      <name val="Verdana"/>
      <family val="2"/>
    </font>
    <font>
      <b/>
      <sz val="9"/>
      <color theme="1"/>
      <name val="Verdana"/>
      <family val="2"/>
    </font>
    <font>
      <b/>
      <sz val="10"/>
      <color rgb="FF000000"/>
      <name val="Verdana"/>
      <family val="2"/>
    </font>
    <font>
      <sz val="10"/>
      <color rgb="FF000000"/>
      <name val="Verdana"/>
      <family val="2"/>
    </font>
    <font>
      <b/>
      <sz val="8"/>
      <color theme="1"/>
      <name val="Verdana"/>
      <family val="2"/>
    </font>
    <font>
      <sz val="7"/>
      <color theme="1"/>
      <name val="Verdana"/>
      <family val="2"/>
    </font>
    <font>
      <sz val="8"/>
      <color theme="1"/>
      <name val="Calibri"/>
      <family val="2"/>
      <scheme val="minor"/>
    </font>
    <font>
      <b/>
      <sz val="7"/>
      <color theme="1"/>
      <name val="Verdana"/>
      <family val="2"/>
    </font>
    <font>
      <b/>
      <sz val="6"/>
      <color theme="1"/>
      <name val="Verdana"/>
      <family val="2"/>
    </font>
    <font>
      <sz val="6"/>
      <color theme="1"/>
      <name val="Verdana"/>
      <family val="2"/>
    </font>
    <font>
      <b/>
      <sz val="11"/>
      <color rgb="FF000000"/>
      <name val="Verdana"/>
      <family val="2"/>
    </font>
    <font>
      <b/>
      <sz val="11"/>
      <color indexed="8"/>
      <name val="Calibri"/>
      <family val="2"/>
    </font>
    <font>
      <b/>
      <sz val="11"/>
      <name val="Verdana"/>
      <family val="2"/>
    </font>
    <font>
      <sz val="11"/>
      <name val="Verdana"/>
      <family val="2"/>
    </font>
    <font>
      <sz val="10"/>
      <color theme="1"/>
      <name val="Calibri"/>
      <family val="2"/>
      <scheme val="minor"/>
    </font>
    <font>
      <sz val="11"/>
      <color theme="1"/>
      <name val="Calibri"/>
      <family val="2"/>
    </font>
    <font>
      <sz val="10"/>
      <color rgb="FFFF0000"/>
      <name val="Verdana"/>
      <family val="2"/>
    </font>
    <font>
      <i/>
      <sz val="10"/>
      <color theme="1"/>
      <name val="Verdana"/>
      <family val="2"/>
    </font>
    <font>
      <b/>
      <sz val="12"/>
      <color theme="1"/>
      <name val="Verdana"/>
      <family val="2"/>
    </font>
    <font>
      <sz val="12"/>
      <color theme="1"/>
      <name val="Calibri"/>
      <family val="2"/>
      <scheme val="minor"/>
    </font>
    <font>
      <sz val="7"/>
      <name val="Verdana"/>
      <family val="2"/>
    </font>
  </fonts>
  <fills count="9">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8" tint="0.79998168889431442"/>
        <bgColor theme="4" tint="0.79998168889431442"/>
      </patternFill>
    </fill>
    <fill>
      <patternFill patternType="solid">
        <fgColor theme="8" tint="0.79998168889431442"/>
        <bgColor indexed="64"/>
      </patternFill>
    </fill>
    <fill>
      <patternFill patternType="solid">
        <fgColor theme="8" tint="0.79998168889431442"/>
        <bgColor rgb="FFDCE6F1"/>
      </patternFill>
    </fill>
    <fill>
      <patternFill patternType="solid">
        <fgColor theme="0"/>
        <bgColor theme="4" tint="0.79998168889431442"/>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thin">
        <color theme="4" tint="0.39997558519241921"/>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164" fontId="9" fillId="0" borderId="0" applyFont="0" applyFill="0" applyBorder="0" applyAlignment="0" applyProtection="0"/>
  </cellStyleXfs>
  <cellXfs count="518">
    <xf numFmtId="0" fontId="0" fillId="0" borderId="0" xfId="0"/>
    <xf numFmtId="0" fontId="11" fillId="0" borderId="0" xfId="0" applyFont="1"/>
    <xf numFmtId="0" fontId="12" fillId="0" borderId="1" xfId="0" applyFont="1" applyBorder="1"/>
    <xf numFmtId="0" fontId="12" fillId="0" borderId="0" xfId="0" applyFont="1"/>
    <xf numFmtId="0" fontId="14" fillId="0" borderId="0" xfId="0" applyFont="1"/>
    <xf numFmtId="0" fontId="0" fillId="0" borderId="0" xfId="0" applyAlignment="1">
      <alignment horizontal="left"/>
    </xf>
    <xf numFmtId="0" fontId="12" fillId="0" borderId="0" xfId="0" applyFont="1" applyAlignment="1">
      <alignment vertical="center"/>
    </xf>
    <xf numFmtId="0" fontId="1" fillId="0" borderId="2" xfId="0" applyFont="1" applyBorder="1" applyAlignment="1">
      <alignment horizontal="center"/>
    </xf>
    <xf numFmtId="0" fontId="12" fillId="0" borderId="0" xfId="0" applyFont="1" applyAlignment="1">
      <alignment horizontal="justify" vertical="top"/>
    </xf>
    <xf numFmtId="0" fontId="17" fillId="0" borderId="1" xfId="0" applyFont="1" applyBorder="1" applyAlignment="1">
      <alignment horizontal="center" vertical="center"/>
    </xf>
    <xf numFmtId="0" fontId="14" fillId="0" borderId="1" xfId="0" applyFont="1" applyBorder="1" applyAlignment="1">
      <alignment horizontal="center" vertical="center"/>
    </xf>
    <xf numFmtId="0" fontId="12" fillId="0" borderId="1" xfId="0" applyFont="1" applyBorder="1" applyAlignment="1">
      <alignment horizontal="center"/>
    </xf>
    <xf numFmtId="0" fontId="12" fillId="0" borderId="0" xfId="0" applyFont="1" applyAlignment="1">
      <alignment horizontal="left" vertical="center" wrapText="1"/>
    </xf>
    <xf numFmtId="0" fontId="12" fillId="0" borderId="0" xfId="0" applyFont="1" applyAlignment="1">
      <alignment horizontal="justify" vertical="center"/>
    </xf>
    <xf numFmtId="0" fontId="12" fillId="0" borderId="1" xfId="0" applyFont="1" applyBorder="1" applyAlignment="1">
      <alignment horizontal="center" vertical="center"/>
    </xf>
    <xf numFmtId="0" fontId="0" fillId="3" borderId="0" xfId="0" applyFill="1"/>
    <xf numFmtId="0" fontId="12" fillId="0" borderId="4" xfId="0" applyFont="1" applyBorder="1"/>
    <xf numFmtId="4" fontId="12" fillId="0" borderId="4" xfId="0" applyNumberFormat="1" applyFont="1" applyBorder="1"/>
    <xf numFmtId="0" fontId="12" fillId="0" borderId="2" xfId="0" applyFont="1" applyBorder="1" applyAlignment="1">
      <alignment horizontal="left"/>
    </xf>
    <xf numFmtId="0" fontId="12" fillId="0" borderId="4" xfId="0" applyFont="1" applyBorder="1" applyAlignment="1">
      <alignment horizontal="center" vertical="center"/>
    </xf>
    <xf numFmtId="4" fontId="12" fillId="0" borderId="4" xfId="0" applyNumberFormat="1" applyFont="1" applyBorder="1" applyAlignment="1">
      <alignment horizontal="center" vertical="center"/>
    </xf>
    <xf numFmtId="0" fontId="12" fillId="0" borderId="2" xfId="0" applyFont="1" applyBorder="1"/>
    <xf numFmtId="2" fontId="12" fillId="0" borderId="4" xfId="0" applyNumberFormat="1" applyFont="1" applyBorder="1" applyAlignment="1">
      <alignment horizontal="center"/>
    </xf>
    <xf numFmtId="0" fontId="14" fillId="0" borderId="2" xfId="0" applyFont="1" applyBorder="1"/>
    <xf numFmtId="0" fontId="0" fillId="0" borderId="2" xfId="0" applyBorder="1" applyAlignment="1">
      <alignment horizontal="left"/>
    </xf>
    <xf numFmtId="4" fontId="14" fillId="0" borderId="4" xfId="0" applyNumberFormat="1" applyFont="1" applyBorder="1"/>
    <xf numFmtId="0" fontId="12" fillId="3" borderId="0" xfId="0" applyFont="1" applyFill="1"/>
    <xf numFmtId="0" fontId="12" fillId="4" borderId="0" xfId="0" applyFont="1" applyFill="1"/>
    <xf numFmtId="0" fontId="11" fillId="3" borderId="0" xfId="0" applyFont="1" applyFill="1"/>
    <xf numFmtId="0" fontId="11" fillId="4" borderId="0" xfId="0" applyFont="1" applyFill="1"/>
    <xf numFmtId="0" fontId="14" fillId="5" borderId="1" xfId="0" applyFont="1" applyFill="1" applyBorder="1" applyAlignment="1">
      <alignment horizontal="center" vertical="center" textRotation="90" wrapText="1"/>
    </xf>
    <xf numFmtId="0" fontId="12" fillId="6" borderId="1" xfId="0" applyFont="1" applyFill="1" applyBorder="1" applyAlignment="1">
      <alignment horizontal="center" vertical="center"/>
    </xf>
    <xf numFmtId="0" fontId="21" fillId="0" borderId="0" xfId="0" applyFont="1"/>
    <xf numFmtId="0" fontId="22" fillId="0" borderId="1" xfId="0" applyFont="1" applyBorder="1" applyAlignment="1">
      <alignment horizontal="center" vertical="center"/>
    </xf>
    <xf numFmtId="0" fontId="14" fillId="6" borderId="0" xfId="0" applyFont="1" applyFill="1"/>
    <xf numFmtId="0" fontId="0" fillId="4" borderId="0" xfId="0" applyFill="1"/>
    <xf numFmtId="0" fontId="23" fillId="0" borderId="0" xfId="0" applyFont="1"/>
    <xf numFmtId="4" fontId="17" fillId="0" borderId="1" xfId="0" applyNumberFormat="1" applyFont="1" applyBorder="1"/>
    <xf numFmtId="0" fontId="6" fillId="0" borderId="13" xfId="0" applyFont="1" applyBorder="1" applyAlignment="1">
      <alignment horizontal="center"/>
    </xf>
    <xf numFmtId="0" fontId="12" fillId="0" borderId="13" xfId="0" applyFont="1" applyBorder="1"/>
    <xf numFmtId="0" fontId="6" fillId="0" borderId="14" xfId="0" applyFont="1" applyBorder="1" applyAlignment="1">
      <alignment horizontal="center"/>
    </xf>
    <xf numFmtId="0" fontId="7" fillId="0" borderId="14" xfId="0" applyFont="1" applyBorder="1" applyAlignment="1">
      <alignment horizontal="center"/>
    </xf>
    <xf numFmtId="0" fontId="7" fillId="0" borderId="1" xfId="0" applyFont="1" applyBorder="1" applyAlignment="1">
      <alignment horizontal="center"/>
    </xf>
    <xf numFmtId="166" fontId="7" fillId="0" borderId="1" xfId="0" applyNumberFormat="1" applyFont="1" applyBorder="1" applyAlignment="1">
      <alignment horizontal="center"/>
    </xf>
    <xf numFmtId="0" fontId="1" fillId="0" borderId="13" xfId="0" applyFont="1" applyBorder="1" applyAlignment="1">
      <alignment horizontal="center"/>
    </xf>
    <xf numFmtId="4" fontId="12" fillId="0" borderId="3" xfId="0" applyNumberFormat="1" applyFont="1" applyBorder="1" applyAlignment="1">
      <alignment horizontal="center" vertical="center"/>
    </xf>
    <xf numFmtId="166" fontId="12" fillId="0" borderId="1" xfId="0" applyNumberFormat="1" applyFont="1" applyBorder="1" applyAlignment="1">
      <alignment horizontal="center" vertical="center"/>
    </xf>
    <xf numFmtId="4" fontId="7" fillId="0" borderId="1" xfId="0" applyNumberFormat="1" applyFont="1" applyBorder="1" applyAlignment="1">
      <alignment horizontal="center"/>
    </xf>
    <xf numFmtId="4" fontId="1" fillId="0" borderId="1" xfId="1" applyNumberFormat="1" applyFont="1" applyBorder="1" applyAlignment="1">
      <alignment horizontal="center" vertical="center"/>
    </xf>
    <xf numFmtId="4" fontId="1" fillId="0" borderId="1" xfId="1" applyNumberFormat="1" applyFont="1" applyFill="1" applyBorder="1" applyAlignment="1">
      <alignment horizontal="center" vertical="center"/>
    </xf>
    <xf numFmtId="4" fontId="7" fillId="0" borderId="1" xfId="0" applyNumberFormat="1" applyFont="1" applyBorder="1"/>
    <xf numFmtId="0" fontId="12" fillId="0" borderId="17" xfId="0" applyFont="1" applyBorder="1"/>
    <xf numFmtId="0" fontId="12" fillId="0" borderId="0" xfId="0" applyFont="1" applyAlignment="1">
      <alignment vertical="top" wrapText="1"/>
    </xf>
    <xf numFmtId="0" fontId="12" fillId="0" borderId="0" xfId="0" applyFont="1" applyAlignment="1">
      <alignment horizontal="right" vertical="top" wrapText="1"/>
    </xf>
    <xf numFmtId="4" fontId="12" fillId="0" borderId="1" xfId="0" applyNumberFormat="1" applyFont="1" applyBorder="1" applyAlignment="1">
      <alignment horizontal="center" vertical="center"/>
    </xf>
    <xf numFmtId="0" fontId="3" fillId="0" borderId="0" xfId="0" applyFont="1"/>
    <xf numFmtId="0" fontId="14" fillId="0" borderId="2" xfId="0" applyFont="1" applyBorder="1" applyAlignment="1">
      <alignment horizontal="left"/>
    </xf>
    <xf numFmtId="0" fontId="18" fillId="0" borderId="19" xfId="0" applyFont="1" applyBorder="1" applyAlignment="1">
      <alignment horizontal="center" wrapText="1"/>
    </xf>
    <xf numFmtId="0" fontId="15" fillId="6" borderId="5" xfId="0" applyFont="1" applyFill="1" applyBorder="1"/>
    <xf numFmtId="0" fontId="15" fillId="6" borderId="6" xfId="0" applyFont="1" applyFill="1" applyBorder="1" applyAlignment="1">
      <alignment horizontal="center" vertical="center"/>
    </xf>
    <xf numFmtId="0" fontId="15" fillId="6" borderId="7" xfId="0" applyFont="1" applyFill="1" applyBorder="1" applyAlignment="1">
      <alignment horizontal="center" vertical="center"/>
    </xf>
    <xf numFmtId="0" fontId="18" fillId="6" borderId="5" xfId="0" applyFont="1" applyFill="1" applyBorder="1" applyAlignment="1">
      <alignment vertical="center"/>
    </xf>
    <xf numFmtId="4" fontId="21" fillId="6" borderId="6" xfId="0" applyNumberFormat="1" applyFont="1" applyFill="1" applyBorder="1" applyAlignment="1">
      <alignment vertical="center"/>
    </xf>
    <xf numFmtId="4" fontId="21" fillId="6" borderId="7" xfId="0" applyNumberFormat="1" applyFont="1" applyFill="1" applyBorder="1" applyAlignment="1">
      <alignment vertical="center"/>
    </xf>
    <xf numFmtId="0" fontId="13" fillId="6" borderId="5" xfId="0" applyFont="1" applyFill="1" applyBorder="1" applyAlignment="1">
      <alignment vertical="center"/>
    </xf>
    <xf numFmtId="2" fontId="13" fillId="6" borderId="6" xfId="0" applyNumberFormat="1" applyFont="1" applyFill="1" applyBorder="1" applyAlignment="1">
      <alignment horizontal="center" vertical="center"/>
    </xf>
    <xf numFmtId="2" fontId="13" fillId="6" borderId="7" xfId="0" applyNumberFormat="1" applyFont="1" applyFill="1" applyBorder="1" applyAlignment="1">
      <alignment horizontal="center" vertical="center"/>
    </xf>
    <xf numFmtId="0" fontId="26" fillId="0" borderId="2" xfId="0" applyFont="1" applyBorder="1"/>
    <xf numFmtId="4" fontId="22" fillId="0" borderId="4" xfId="0" applyNumberFormat="1" applyFont="1" applyBorder="1"/>
    <xf numFmtId="0" fontId="25" fillId="6" borderId="5" xfId="0" applyFont="1" applyFill="1" applyBorder="1" applyAlignment="1">
      <alignment vertical="center"/>
    </xf>
    <xf numFmtId="4" fontId="24" fillId="6" borderId="6" xfId="0" applyNumberFormat="1" applyFont="1" applyFill="1" applyBorder="1" applyAlignment="1">
      <alignment vertical="center"/>
    </xf>
    <xf numFmtId="4" fontId="24" fillId="6" borderId="7" xfId="0" applyNumberFormat="1" applyFont="1" applyFill="1" applyBorder="1" applyAlignment="1">
      <alignment vertical="center"/>
    </xf>
    <xf numFmtId="0" fontId="14" fillId="0" borderId="2" xfId="0" applyFont="1" applyBorder="1" applyAlignment="1">
      <alignment horizontal="left" vertical="center"/>
    </xf>
    <xf numFmtId="0" fontId="21" fillId="6" borderId="5" xfId="0" applyFont="1" applyFill="1" applyBorder="1"/>
    <xf numFmtId="4" fontId="24" fillId="6" borderId="6" xfId="0" applyNumberFormat="1" applyFont="1" applyFill="1" applyBorder="1"/>
    <xf numFmtId="4" fontId="24" fillId="6" borderId="7" xfId="0" applyNumberFormat="1" applyFont="1" applyFill="1" applyBorder="1"/>
    <xf numFmtId="0" fontId="18" fillId="0" borderId="11" xfId="0" applyFont="1" applyBorder="1" applyAlignment="1">
      <alignment horizontal="center" vertical="center" wrapText="1"/>
    </xf>
    <xf numFmtId="0" fontId="15" fillId="6" borderId="5" xfId="0" applyFont="1" applyFill="1" applyBorder="1" applyAlignment="1">
      <alignment vertical="center"/>
    </xf>
    <xf numFmtId="0" fontId="19" fillId="0" borderId="0" xfId="0" applyFont="1" applyAlignment="1">
      <alignment vertical="center"/>
    </xf>
    <xf numFmtId="0" fontId="21" fillId="6" borderId="5" xfId="0" applyFont="1" applyFill="1" applyBorder="1" applyAlignment="1">
      <alignment vertical="center"/>
    </xf>
    <xf numFmtId="0" fontId="0" fillId="0" borderId="38"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vertical="center"/>
    </xf>
    <xf numFmtId="0" fontId="10" fillId="0" borderId="4" xfId="0" applyFont="1" applyBorder="1" applyAlignment="1">
      <alignment horizontal="center" vertical="center"/>
    </xf>
    <xf numFmtId="0" fontId="0" fillId="0" borderId="2" xfId="0" applyBorder="1" applyAlignment="1">
      <alignment horizontal="center" vertical="center"/>
    </xf>
    <xf numFmtId="0" fontId="10" fillId="0" borderId="4" xfId="0" applyFont="1" applyBorder="1" applyAlignment="1">
      <alignment horizontal="center"/>
    </xf>
    <xf numFmtId="0" fontId="12" fillId="0" borderId="8" xfId="0" applyFont="1" applyBorder="1"/>
    <xf numFmtId="0" fontId="12" fillId="0" borderId="4" xfId="0" applyFont="1" applyBorder="1" applyAlignment="1">
      <alignment horizontal="center"/>
    </xf>
    <xf numFmtId="0" fontId="17" fillId="0" borderId="2" xfId="0" applyFont="1" applyBorder="1"/>
    <xf numFmtId="4" fontId="17" fillId="0" borderId="4" xfId="0" applyNumberFormat="1" applyFont="1" applyBorder="1"/>
    <xf numFmtId="166" fontId="7" fillId="0" borderId="4" xfId="0" applyNumberFormat="1" applyFont="1" applyBorder="1" applyAlignment="1">
      <alignment horizontal="center" vertical="center"/>
    </xf>
    <xf numFmtId="0" fontId="1" fillId="0" borderId="21" xfId="0" applyFont="1" applyBorder="1" applyAlignment="1">
      <alignment horizontal="center" vertical="center"/>
    </xf>
    <xf numFmtId="4" fontId="17" fillId="0" borderId="1" xfId="0" applyNumberFormat="1" applyFont="1" applyBorder="1" applyAlignment="1">
      <alignment horizontal="center" vertical="center"/>
    </xf>
    <xf numFmtId="4" fontId="17" fillId="0" borderId="1" xfId="0" applyNumberFormat="1" applyFont="1" applyBorder="1" applyAlignment="1">
      <alignment vertical="center"/>
    </xf>
    <xf numFmtId="0" fontId="13" fillId="6" borderId="5" xfId="0" applyFont="1" applyFill="1" applyBorder="1" applyAlignment="1">
      <alignment horizontal="center" vertical="center"/>
    </xf>
    <xf numFmtId="0" fontId="13" fillId="6" borderId="6" xfId="0" applyFont="1" applyFill="1" applyBorder="1" applyAlignment="1">
      <alignment horizontal="center" vertical="center"/>
    </xf>
    <xf numFmtId="0" fontId="13" fillId="6" borderId="7" xfId="0" applyFont="1" applyFill="1" applyBorder="1" applyAlignment="1">
      <alignment horizontal="center" vertical="center"/>
    </xf>
    <xf numFmtId="0" fontId="12" fillId="6" borderId="0" xfId="0" applyFont="1" applyFill="1" applyAlignment="1">
      <alignment horizontal="center" vertical="center" textRotation="90"/>
    </xf>
    <xf numFmtId="0" fontId="12" fillId="6" borderId="1" xfId="0" applyFont="1" applyFill="1" applyBorder="1" applyAlignment="1">
      <alignment horizontal="center" vertical="center" textRotation="90" wrapText="1"/>
    </xf>
    <xf numFmtId="4" fontId="13" fillId="6" borderId="6" xfId="0" applyNumberFormat="1" applyFont="1" applyFill="1" applyBorder="1" applyAlignment="1">
      <alignment horizontal="center" vertical="center"/>
    </xf>
    <xf numFmtId="4" fontId="13" fillId="6" borderId="7" xfId="0" applyNumberFormat="1" applyFont="1" applyFill="1" applyBorder="1" applyAlignment="1">
      <alignment horizontal="center" vertical="center"/>
    </xf>
    <xf numFmtId="0" fontId="17" fillId="6" borderId="1" xfId="0" applyFont="1" applyFill="1" applyBorder="1" applyAlignment="1">
      <alignment horizontal="center" vertical="center" textRotation="90" wrapText="1"/>
    </xf>
    <xf numFmtId="4" fontId="18" fillId="6" borderId="6" xfId="0" applyNumberFormat="1" applyFont="1" applyFill="1" applyBorder="1" applyAlignment="1">
      <alignment vertical="center"/>
    </xf>
    <xf numFmtId="4" fontId="18" fillId="6" borderId="7" xfId="0" applyNumberFormat="1" applyFont="1" applyFill="1" applyBorder="1" applyAlignment="1">
      <alignment vertical="center"/>
    </xf>
    <xf numFmtId="0" fontId="6" fillId="6" borderId="15" xfId="0" applyFont="1" applyFill="1" applyBorder="1" applyAlignment="1">
      <alignment horizontal="center"/>
    </xf>
    <xf numFmtId="0" fontId="6" fillId="6" borderId="13" xfId="0" applyFont="1" applyFill="1" applyBorder="1" applyAlignment="1">
      <alignment horizontal="center"/>
    </xf>
    <xf numFmtId="0" fontId="12" fillId="6" borderId="13" xfId="0" applyFont="1" applyFill="1" applyBorder="1"/>
    <xf numFmtId="0" fontId="6" fillId="6" borderId="25" xfId="0" applyFont="1" applyFill="1" applyBorder="1" applyAlignment="1">
      <alignment horizontal="center"/>
    </xf>
    <xf numFmtId="4" fontId="7" fillId="6" borderId="1" xfId="0" applyNumberFormat="1" applyFont="1" applyFill="1" applyBorder="1" applyAlignment="1">
      <alignment horizontal="center" vertical="center"/>
    </xf>
    <xf numFmtId="4" fontId="17" fillId="6" borderId="1" xfId="0" applyNumberFormat="1" applyFont="1" applyFill="1" applyBorder="1"/>
    <xf numFmtId="4" fontId="12" fillId="6" borderId="1" xfId="0" applyNumberFormat="1" applyFont="1" applyFill="1" applyBorder="1"/>
    <xf numFmtId="4" fontId="12" fillId="6" borderId="4" xfId="0" applyNumberFormat="1" applyFont="1" applyFill="1" applyBorder="1"/>
    <xf numFmtId="0" fontId="2" fillId="6" borderId="5" xfId="0" applyFont="1" applyFill="1" applyBorder="1" applyAlignment="1">
      <alignment horizontal="center" vertical="center"/>
    </xf>
    <xf numFmtId="4" fontId="7" fillId="6" borderId="6" xfId="0" applyNumberFormat="1" applyFont="1" applyFill="1" applyBorder="1" applyAlignment="1">
      <alignment horizontal="center" vertical="center"/>
    </xf>
    <xf numFmtId="165" fontId="7" fillId="6" borderId="6" xfId="0" applyNumberFormat="1" applyFont="1" applyFill="1" applyBorder="1" applyAlignment="1">
      <alignment horizontal="center" vertical="center"/>
    </xf>
    <xf numFmtId="0" fontId="12" fillId="6" borderId="6" xfId="0" applyFont="1" applyFill="1" applyBorder="1"/>
    <xf numFmtId="165" fontId="7" fillId="6" borderId="7" xfId="0" applyNumberFormat="1" applyFont="1" applyFill="1" applyBorder="1" applyAlignment="1">
      <alignment horizontal="center" vertical="center"/>
    </xf>
    <xf numFmtId="0" fontId="2" fillId="6" borderId="15" xfId="0" applyFont="1" applyFill="1" applyBorder="1" applyAlignment="1">
      <alignment horizontal="center"/>
    </xf>
    <xf numFmtId="0" fontId="2" fillId="6" borderId="13" xfId="0" applyFont="1" applyFill="1" applyBorder="1" applyAlignment="1">
      <alignment horizontal="center"/>
    </xf>
    <xf numFmtId="0" fontId="2" fillId="6" borderId="16" xfId="0" applyFont="1" applyFill="1" applyBorder="1" applyAlignment="1">
      <alignment horizontal="center"/>
    </xf>
    <xf numFmtId="0" fontId="2" fillId="6" borderId="42" xfId="0" applyFont="1" applyFill="1" applyBorder="1" applyAlignment="1">
      <alignment horizontal="center"/>
    </xf>
    <xf numFmtId="0" fontId="1" fillId="6" borderId="5" xfId="0" applyFont="1" applyFill="1" applyBorder="1" applyAlignment="1">
      <alignment horizontal="center" vertical="center"/>
    </xf>
    <xf numFmtId="3" fontId="1" fillId="6" borderId="9" xfId="0" applyNumberFormat="1" applyFont="1" applyFill="1" applyBorder="1" applyAlignment="1">
      <alignment vertical="center"/>
    </xf>
    <xf numFmtId="3" fontId="1" fillId="6" borderId="6" xfId="0" applyNumberFormat="1" applyFont="1" applyFill="1" applyBorder="1" applyAlignment="1">
      <alignment vertical="center"/>
    </xf>
    <xf numFmtId="3" fontId="1" fillId="6" borderId="39" xfId="0" applyNumberFormat="1" applyFont="1" applyFill="1" applyBorder="1" applyAlignment="1">
      <alignment vertical="center"/>
    </xf>
    <xf numFmtId="3" fontId="1" fillId="6" borderId="39" xfId="0" applyNumberFormat="1" applyFont="1" applyFill="1" applyBorder="1" applyAlignment="1">
      <alignment horizontal="center" vertical="center"/>
    </xf>
    <xf numFmtId="0" fontId="1" fillId="6" borderId="6" xfId="0" applyFont="1" applyFill="1" applyBorder="1" applyAlignment="1">
      <alignment vertical="center"/>
    </xf>
    <xf numFmtId="1" fontId="1" fillId="6" borderId="39" xfId="0" applyNumberFormat="1" applyFont="1" applyFill="1" applyBorder="1" applyAlignment="1">
      <alignment vertical="center"/>
    </xf>
    <xf numFmtId="1" fontId="1" fillId="6" borderId="6" xfId="0" applyNumberFormat="1" applyFont="1" applyFill="1" applyBorder="1" applyAlignment="1">
      <alignment vertical="center"/>
    </xf>
    <xf numFmtId="0" fontId="12" fillId="6" borderId="39" xfId="0" applyFont="1" applyFill="1" applyBorder="1" applyAlignment="1">
      <alignment vertical="center"/>
    </xf>
    <xf numFmtId="0" fontId="12" fillId="6" borderId="6" xfId="0" applyFont="1" applyFill="1" applyBorder="1" applyAlignment="1">
      <alignment vertical="center"/>
    </xf>
    <xf numFmtId="2" fontId="12" fillId="6" borderId="6" xfId="0" applyNumberFormat="1" applyFont="1" applyFill="1" applyBorder="1" applyAlignment="1">
      <alignment vertical="center"/>
    </xf>
    <xf numFmtId="2" fontId="12" fillId="6" borderId="43" xfId="0" applyNumberFormat="1" applyFont="1" applyFill="1" applyBorder="1" applyAlignment="1">
      <alignment vertical="center"/>
    </xf>
    <xf numFmtId="2" fontId="12" fillId="6" borderId="7" xfId="0" applyNumberFormat="1" applyFont="1" applyFill="1" applyBorder="1" applyAlignment="1">
      <alignment vertical="center"/>
    </xf>
    <xf numFmtId="4" fontId="13" fillId="6" borderId="6" xfId="0" applyNumberFormat="1" applyFont="1" applyFill="1" applyBorder="1" applyAlignment="1">
      <alignment vertical="center"/>
    </xf>
    <xf numFmtId="4" fontId="13" fillId="6" borderId="7" xfId="0" applyNumberFormat="1" applyFont="1" applyFill="1" applyBorder="1" applyAlignment="1">
      <alignment vertical="center"/>
    </xf>
    <xf numFmtId="4" fontId="14" fillId="0" borderId="4" xfId="0" applyNumberFormat="1" applyFont="1" applyBorder="1" applyAlignment="1">
      <alignment horizontal="center" vertical="center"/>
    </xf>
    <xf numFmtId="4" fontId="21" fillId="6" borderId="6" xfId="0" applyNumberFormat="1" applyFont="1" applyFill="1" applyBorder="1" applyAlignment="1">
      <alignment horizontal="center" vertical="center"/>
    </xf>
    <xf numFmtId="4" fontId="21" fillId="6" borderId="7" xfId="0" applyNumberFormat="1" applyFont="1" applyFill="1" applyBorder="1" applyAlignment="1">
      <alignment horizontal="center" vertical="center"/>
    </xf>
    <xf numFmtId="0" fontId="14" fillId="6" borderId="1" xfId="0" applyFont="1" applyFill="1" applyBorder="1" applyAlignment="1">
      <alignment horizontal="center" vertical="center" textRotation="90" wrapText="1"/>
    </xf>
    <xf numFmtId="0" fontId="0" fillId="6" borderId="1" xfId="0" applyFill="1" applyBorder="1" applyAlignment="1">
      <alignment horizontal="center"/>
    </xf>
    <xf numFmtId="0" fontId="10" fillId="6" borderId="5" xfId="0" applyFont="1" applyFill="1" applyBorder="1"/>
    <xf numFmtId="0" fontId="13" fillId="6" borderId="5" xfId="0" applyFont="1" applyFill="1" applyBorder="1"/>
    <xf numFmtId="0" fontId="14" fillId="6" borderId="0" xfId="0" applyFont="1" applyFill="1" applyAlignment="1">
      <alignment horizontal="center" vertical="center" textRotation="90"/>
    </xf>
    <xf numFmtId="0" fontId="10" fillId="5" borderId="1" xfId="0" applyFont="1" applyFill="1" applyBorder="1" applyAlignment="1">
      <alignment horizontal="center"/>
    </xf>
    <xf numFmtId="0" fontId="10" fillId="5" borderId="1" xfId="0" applyFont="1" applyFill="1" applyBorder="1"/>
    <xf numFmtId="0" fontId="10" fillId="5" borderId="5" xfId="0" applyFont="1" applyFill="1" applyBorder="1" applyAlignment="1">
      <alignment horizontal="left" vertical="center"/>
    </xf>
    <xf numFmtId="0" fontId="10" fillId="5" borderId="7" xfId="0" applyFont="1" applyFill="1" applyBorder="1" applyAlignment="1">
      <alignment horizontal="center" vertical="center"/>
    </xf>
    <xf numFmtId="0" fontId="22" fillId="6" borderId="1" xfId="0" applyFont="1" applyFill="1" applyBorder="1" applyAlignment="1">
      <alignment horizontal="center" vertical="center" textRotation="90" wrapText="1"/>
    </xf>
    <xf numFmtId="0" fontId="0" fillId="0" borderId="12" xfId="0" applyBorder="1" applyAlignment="1">
      <alignment horizontal="center" vertical="center"/>
    </xf>
    <xf numFmtId="0" fontId="11" fillId="6" borderId="1" xfId="0" applyFont="1" applyFill="1" applyBorder="1" applyAlignment="1">
      <alignment horizontal="center" vertical="center"/>
    </xf>
    <xf numFmtId="0" fontId="24" fillId="6" borderId="5" xfId="0" applyFont="1" applyFill="1" applyBorder="1"/>
    <xf numFmtId="4" fontId="21" fillId="6" borderId="7" xfId="0" applyNumberFormat="1" applyFont="1" applyFill="1" applyBorder="1"/>
    <xf numFmtId="0" fontId="13" fillId="5" borderId="5" xfId="0" applyFont="1" applyFill="1" applyBorder="1" applyAlignment="1">
      <alignment horizontal="left" vertical="center"/>
    </xf>
    <xf numFmtId="0" fontId="13" fillId="5" borderId="6" xfId="0" applyFont="1" applyFill="1" applyBorder="1" applyAlignment="1">
      <alignment horizontal="center" vertical="center"/>
    </xf>
    <xf numFmtId="0" fontId="13" fillId="5" borderId="7" xfId="0" applyFont="1" applyFill="1" applyBorder="1" applyAlignment="1">
      <alignment horizontal="center" vertical="center"/>
    </xf>
    <xf numFmtId="2" fontId="12" fillId="0" borderId="0" xfId="0" applyNumberFormat="1" applyFont="1"/>
    <xf numFmtId="0" fontId="14" fillId="0" borderId="12" xfId="0" applyFont="1" applyBorder="1" applyAlignment="1">
      <alignment horizontal="left"/>
    </xf>
    <xf numFmtId="0" fontId="14" fillId="6" borderId="1" xfId="0" applyFont="1" applyFill="1" applyBorder="1" applyAlignment="1">
      <alignment horizontal="center" vertical="center" textRotation="90"/>
    </xf>
    <xf numFmtId="0" fontId="10" fillId="0" borderId="0" xfId="0" applyFont="1" applyAlignment="1">
      <alignment vertical="center"/>
    </xf>
    <xf numFmtId="0" fontId="0" fillId="0" borderId="0" xfId="0" applyAlignment="1">
      <alignment vertical="center" textRotation="90" wrapText="1"/>
    </xf>
    <xf numFmtId="0" fontId="12" fillId="0" borderId="0" xfId="0" applyFont="1" applyAlignment="1">
      <alignment horizontal="center" vertical="center"/>
    </xf>
    <xf numFmtId="0" fontId="10" fillId="0" borderId="0" xfId="0" applyFont="1" applyAlignment="1">
      <alignment horizontal="center" vertical="center"/>
    </xf>
    <xf numFmtId="0" fontId="16" fillId="5" borderId="1" xfId="0" applyFont="1" applyFill="1" applyBorder="1" applyAlignment="1">
      <alignment horizontal="center" vertical="center" textRotation="90" wrapText="1"/>
    </xf>
    <xf numFmtId="0" fontId="16" fillId="5" borderId="3" xfId="0" applyFont="1" applyFill="1" applyBorder="1" applyAlignment="1">
      <alignment vertical="center" textRotation="90" wrapText="1"/>
    </xf>
    <xf numFmtId="0" fontId="16" fillId="5" borderId="12" xfId="0" applyFont="1" applyFill="1" applyBorder="1" applyAlignment="1">
      <alignment vertical="center" textRotation="90" wrapText="1"/>
    </xf>
    <xf numFmtId="0" fontId="10" fillId="5" borderId="5" xfId="0" applyFont="1" applyFill="1" applyBorder="1" applyAlignment="1">
      <alignment horizontal="left"/>
    </xf>
    <xf numFmtId="0" fontId="0" fillId="0" borderId="1" xfId="0" applyBorder="1" applyAlignment="1">
      <alignment horizontal="center"/>
    </xf>
    <xf numFmtId="0" fontId="0" fillId="5" borderId="1" xfId="0" applyFill="1" applyBorder="1" applyAlignment="1">
      <alignment horizontal="center" vertical="center" textRotation="90" wrapText="1"/>
    </xf>
    <xf numFmtId="0" fontId="10" fillId="5" borderId="11" xfId="0" applyFont="1" applyFill="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4" fontId="12" fillId="0" borderId="17" xfId="0" applyNumberFormat="1" applyFont="1" applyBorder="1"/>
    <xf numFmtId="0" fontId="2" fillId="6" borderId="24" xfId="0" applyFont="1" applyFill="1" applyBorder="1" applyAlignment="1">
      <alignment horizontal="center"/>
    </xf>
    <xf numFmtId="0" fontId="12" fillId="0" borderId="46" xfId="0" applyFont="1" applyBorder="1"/>
    <xf numFmtId="4" fontId="12" fillId="0" borderId="46" xfId="0" applyNumberFormat="1" applyFont="1" applyBorder="1"/>
    <xf numFmtId="10" fontId="12" fillId="0" borderId="0" xfId="0" applyNumberFormat="1" applyFont="1"/>
    <xf numFmtId="10" fontId="0" fillId="0" borderId="0" xfId="0" applyNumberFormat="1"/>
    <xf numFmtId="4" fontId="12" fillId="0" borderId="0" xfId="0" applyNumberFormat="1" applyFont="1"/>
    <xf numFmtId="0" fontId="11" fillId="0" borderId="2" xfId="0" applyFont="1" applyBorder="1" applyAlignment="1">
      <alignment horizontal="center" vertical="center"/>
    </xf>
    <xf numFmtId="4" fontId="11" fillId="0" borderId="1" xfId="0" applyNumberFormat="1" applyFont="1" applyBorder="1" applyAlignment="1">
      <alignment horizontal="center" vertical="center"/>
    </xf>
    <xf numFmtId="4" fontId="11" fillId="0" borderId="3" xfId="0" applyNumberFormat="1" applyFont="1" applyBorder="1" applyAlignment="1">
      <alignment horizontal="center" vertical="center"/>
    </xf>
    <xf numFmtId="4" fontId="11" fillId="0" borderId="4" xfId="0" applyNumberFormat="1" applyFont="1" applyBorder="1" applyAlignment="1">
      <alignment horizontal="center" vertical="center"/>
    </xf>
    <xf numFmtId="0" fontId="27" fillId="7" borderId="5" xfId="0" applyFont="1" applyFill="1" applyBorder="1" applyAlignment="1">
      <alignment horizontal="center" vertical="center"/>
    </xf>
    <xf numFmtId="4" fontId="27" fillId="7" borderId="6" xfId="0" applyNumberFormat="1" applyFont="1" applyFill="1" applyBorder="1" applyAlignment="1">
      <alignment horizontal="center" vertical="center"/>
    </xf>
    <xf numFmtId="4" fontId="27" fillId="7" borderId="9" xfId="0" applyNumberFormat="1" applyFont="1" applyFill="1" applyBorder="1" applyAlignment="1">
      <alignment horizontal="center" vertical="center"/>
    </xf>
    <xf numFmtId="4" fontId="27" fillId="7" borderId="7" xfId="0" applyNumberFormat="1" applyFont="1" applyFill="1" applyBorder="1" applyAlignment="1">
      <alignment horizontal="center" vertical="center"/>
    </xf>
    <xf numFmtId="4" fontId="11" fillId="0" borderId="0" xfId="0" applyNumberFormat="1" applyFont="1" applyAlignment="1">
      <alignment horizontal="center" vertical="center"/>
    </xf>
    <xf numFmtId="4" fontId="0" fillId="0" borderId="0" xfId="0" applyNumberFormat="1"/>
    <xf numFmtId="0" fontId="2" fillId="6" borderId="1" xfId="0" applyFont="1" applyFill="1" applyBorder="1" applyAlignment="1">
      <alignment horizontal="center" vertical="center"/>
    </xf>
    <xf numFmtId="0" fontId="1" fillId="0" borderId="2" xfId="0" applyFont="1" applyBorder="1" applyAlignment="1">
      <alignment horizontal="center" vertical="center"/>
    </xf>
    <xf numFmtId="166" fontId="1" fillId="0" borderId="1" xfId="1" applyNumberFormat="1" applyFont="1" applyBorder="1" applyAlignment="1">
      <alignment horizontal="center" vertic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4" fontId="1" fillId="0" borderId="1" xfId="0" applyNumberFormat="1" applyFont="1" applyBorder="1" applyAlignment="1">
      <alignment horizontal="center" vertical="center"/>
    </xf>
    <xf numFmtId="4" fontId="1" fillId="0" borderId="4" xfId="0" applyNumberFormat="1" applyFont="1" applyBorder="1" applyAlignment="1">
      <alignment horizontal="center" vertical="center"/>
    </xf>
    <xf numFmtId="4" fontId="2" fillId="6" borderId="6" xfId="0" applyNumberFormat="1" applyFont="1" applyFill="1" applyBorder="1" applyAlignment="1">
      <alignment horizontal="center" vertical="center"/>
    </xf>
    <xf numFmtId="4" fontId="2" fillId="6" borderId="7" xfId="0" applyNumberFormat="1" applyFont="1" applyFill="1" applyBorder="1" applyAlignment="1">
      <alignment horizontal="center" vertical="center"/>
    </xf>
    <xf numFmtId="0" fontId="29" fillId="6" borderId="1" xfId="0" applyFont="1" applyFill="1" applyBorder="1" applyAlignment="1">
      <alignment horizontal="center" vertical="center"/>
    </xf>
    <xf numFmtId="0" fontId="30" fillId="0" borderId="2" xfId="0" applyFont="1" applyBorder="1" applyAlignment="1">
      <alignment horizontal="center" vertical="center"/>
    </xf>
    <xf numFmtId="4" fontId="30" fillId="0" borderId="1" xfId="0" applyNumberFormat="1" applyFont="1" applyBorder="1" applyAlignment="1">
      <alignment horizontal="center" vertical="center"/>
    </xf>
    <xf numFmtId="0" fontId="30" fillId="0" borderId="1" xfId="0" applyFont="1" applyBorder="1" applyAlignment="1">
      <alignment horizontal="center" vertical="center"/>
    </xf>
    <xf numFmtId="4" fontId="30" fillId="0" borderId="4" xfId="0" applyNumberFormat="1" applyFont="1" applyBorder="1" applyAlignment="1">
      <alignment horizontal="center" vertical="center"/>
    </xf>
    <xf numFmtId="0" fontId="30" fillId="0" borderId="4" xfId="0" applyFont="1" applyBorder="1" applyAlignment="1">
      <alignment horizontal="center" vertical="center"/>
    </xf>
    <xf numFmtId="0" fontId="30" fillId="0" borderId="2" xfId="0" applyFont="1" applyBorder="1" applyAlignment="1">
      <alignment horizontal="center"/>
    </xf>
    <xf numFmtId="0" fontId="29" fillId="6" borderId="5" xfId="0" applyFont="1" applyFill="1" applyBorder="1" applyAlignment="1">
      <alignment horizontal="center" vertical="center"/>
    </xf>
    <xf numFmtId="4" fontId="29" fillId="6" borderId="6" xfId="0" applyNumberFormat="1" applyFont="1" applyFill="1" applyBorder="1" applyAlignment="1">
      <alignment horizontal="center" vertical="center"/>
    </xf>
    <xf numFmtId="4" fontId="29" fillId="6" borderId="7" xfId="0" applyNumberFormat="1" applyFont="1" applyFill="1" applyBorder="1" applyAlignment="1">
      <alignment horizontal="center" vertical="center"/>
    </xf>
    <xf numFmtId="0" fontId="2" fillId="6" borderId="1" xfId="0" applyFont="1" applyFill="1" applyBorder="1" applyAlignment="1">
      <alignment horizontal="center" vertical="center" wrapText="1"/>
    </xf>
    <xf numFmtId="0" fontId="20" fillId="0" borderId="0" xfId="0" applyFont="1" applyAlignment="1">
      <alignment vertical="center"/>
    </xf>
    <xf numFmtId="0" fontId="21" fillId="6" borderId="33" xfId="0" applyFont="1" applyFill="1" applyBorder="1" applyAlignment="1">
      <alignment horizontal="center" vertical="center" textRotation="90" wrapText="1"/>
    </xf>
    <xf numFmtId="0" fontId="12" fillId="6" borderId="0" xfId="0" applyFont="1" applyFill="1" applyAlignment="1">
      <alignment horizontal="center" vertical="center" textRotation="90" wrapText="1"/>
    </xf>
    <xf numFmtId="0" fontId="12" fillId="6" borderId="13" xfId="0" applyFont="1" applyFill="1" applyBorder="1" applyAlignment="1">
      <alignment horizontal="center" vertical="center" textRotation="90" wrapText="1"/>
    </xf>
    <xf numFmtId="0" fontId="21" fillId="6" borderId="25" xfId="0" applyFont="1" applyFill="1" applyBorder="1" applyAlignment="1">
      <alignment horizontal="center" vertical="center" textRotation="90" wrapText="1"/>
    </xf>
    <xf numFmtId="0" fontId="13" fillId="0" borderId="2" xfId="0" applyFont="1" applyBorder="1" applyAlignment="1">
      <alignment horizontal="left" vertical="center"/>
    </xf>
    <xf numFmtId="4" fontId="12" fillId="0" borderId="1" xfId="0" applyNumberFormat="1" applyFont="1" applyBorder="1"/>
    <xf numFmtId="0" fontId="13" fillId="2" borderId="2" xfId="0" applyFont="1" applyFill="1" applyBorder="1" applyAlignment="1">
      <alignment horizontal="left" vertical="center"/>
    </xf>
    <xf numFmtId="4" fontId="12" fillId="2" borderId="1" xfId="0" applyNumberFormat="1" applyFont="1" applyFill="1" applyBorder="1"/>
    <xf numFmtId="4" fontId="12" fillId="2" borderId="4" xfId="0" applyNumberFormat="1" applyFont="1" applyFill="1" applyBorder="1"/>
    <xf numFmtId="0" fontId="14" fillId="0" borderId="1" xfId="0" applyFont="1" applyBorder="1"/>
    <xf numFmtId="0" fontId="13" fillId="6" borderId="5" xfId="0" applyFont="1" applyFill="1" applyBorder="1" applyAlignment="1">
      <alignment horizontal="center" vertical="center" wrapText="1"/>
    </xf>
    <xf numFmtId="0" fontId="31" fillId="0" borderId="0" xfId="0" applyFont="1"/>
    <xf numFmtId="0" fontId="13" fillId="0" borderId="2" xfId="0" applyFont="1" applyBorder="1" applyAlignment="1">
      <alignment vertical="center"/>
    </xf>
    <xf numFmtId="0" fontId="12" fillId="0" borderId="3" xfId="0" applyFont="1" applyBorder="1"/>
    <xf numFmtId="4" fontId="12" fillId="0" borderId="50" xfId="0" applyNumberFormat="1" applyFont="1" applyBorder="1"/>
    <xf numFmtId="0" fontId="31" fillId="0" borderId="1" xfId="0" applyFont="1" applyBorder="1"/>
    <xf numFmtId="4" fontId="12" fillId="0" borderId="3" xfId="0" applyNumberFormat="1" applyFont="1" applyBorder="1"/>
    <xf numFmtId="0" fontId="13" fillId="0" borderId="1" xfId="0" applyFont="1" applyBorder="1"/>
    <xf numFmtId="4" fontId="31" fillId="0" borderId="1" xfId="0" applyNumberFormat="1" applyFont="1" applyBorder="1"/>
    <xf numFmtId="0" fontId="13" fillId="0" borderId="0" xfId="0" applyFont="1"/>
    <xf numFmtId="0" fontId="12" fillId="5" borderId="1" xfId="0" applyFont="1" applyFill="1" applyBorder="1" applyAlignment="1">
      <alignment horizontal="center" vertical="center" textRotation="90" wrapText="1"/>
    </xf>
    <xf numFmtId="4" fontId="12" fillId="0" borderId="1" xfId="0" applyNumberFormat="1" applyFont="1" applyBorder="1" applyAlignment="1">
      <alignment vertical="center"/>
    </xf>
    <xf numFmtId="0" fontId="13" fillId="6" borderId="5" xfId="0" applyFont="1" applyFill="1" applyBorder="1" applyAlignment="1">
      <alignment horizontal="left" vertical="center"/>
    </xf>
    <xf numFmtId="0" fontId="19" fillId="7" borderId="1" xfId="0" applyFont="1" applyFill="1" applyBorder="1" applyAlignment="1">
      <alignment horizontal="center" vertical="center"/>
    </xf>
    <xf numFmtId="3" fontId="30" fillId="0" borderId="1" xfId="0" applyNumberFormat="1" applyFont="1" applyBorder="1" applyAlignment="1">
      <alignment horizontal="center" vertical="center"/>
    </xf>
    <xf numFmtId="0" fontId="11" fillId="0" borderId="8" xfId="0" applyFont="1" applyBorder="1" applyAlignment="1">
      <alignment horizontal="center" vertical="center"/>
    </xf>
    <xf numFmtId="3" fontId="30" fillId="2" borderId="1" xfId="0" applyNumberFormat="1" applyFont="1" applyFill="1" applyBorder="1" applyAlignment="1">
      <alignment horizontal="center" vertical="center"/>
    </xf>
    <xf numFmtId="3" fontId="27" fillId="7" borderId="6" xfId="0" applyNumberFormat="1" applyFont="1" applyFill="1" applyBorder="1" applyAlignment="1">
      <alignment horizontal="center" vertical="center"/>
    </xf>
    <xf numFmtId="3" fontId="27" fillId="7" borderId="7" xfId="0" applyNumberFormat="1" applyFont="1" applyFill="1" applyBorder="1" applyAlignment="1">
      <alignment horizontal="center" vertical="center"/>
    </xf>
    <xf numFmtId="0" fontId="18" fillId="5" borderId="1" xfId="0" applyFont="1" applyFill="1" applyBorder="1"/>
    <xf numFmtId="0" fontId="0" fillId="0" borderId="8" xfId="0" applyBorder="1"/>
    <xf numFmtId="0" fontId="0" fillId="0" borderId="4" xfId="0" applyBorder="1" applyAlignment="1">
      <alignment horizontal="center"/>
    </xf>
    <xf numFmtId="0" fontId="13" fillId="8" borderId="0" xfId="0" applyFont="1" applyFill="1" applyAlignment="1">
      <alignment horizontal="left"/>
    </xf>
    <xf numFmtId="0" fontId="13" fillId="8" borderId="0" xfId="0" applyFont="1" applyFill="1" applyAlignment="1">
      <alignment horizontal="center" vertical="center"/>
    </xf>
    <xf numFmtId="0" fontId="10" fillId="2" borderId="0" xfId="0" applyFont="1" applyFill="1" applyAlignment="1">
      <alignment horizontal="center"/>
    </xf>
    <xf numFmtId="0" fontId="0" fillId="2" borderId="0" xfId="0" applyFill="1"/>
    <xf numFmtId="0" fontId="13" fillId="5" borderId="1" xfId="0" applyFont="1" applyFill="1" applyBorder="1" applyAlignment="1">
      <alignment horizontal="center" wrapText="1"/>
    </xf>
    <xf numFmtId="0" fontId="13" fillId="5" borderId="1" xfId="0" applyFont="1" applyFill="1" applyBorder="1" applyAlignment="1">
      <alignment vertical="center"/>
    </xf>
    <xf numFmtId="0" fontId="17" fillId="0" borderId="2" xfId="0" applyFont="1" applyBorder="1" applyAlignment="1">
      <alignment horizontal="center" vertical="center" wrapText="1"/>
    </xf>
    <xf numFmtId="0" fontId="17" fillId="0" borderId="2" xfId="0" applyFont="1" applyBorder="1" applyAlignment="1">
      <alignment horizontal="left" vertical="center" wrapText="1"/>
    </xf>
    <xf numFmtId="0" fontId="27" fillId="7" borderId="1" xfId="0" applyFont="1" applyFill="1" applyBorder="1" applyAlignment="1">
      <alignment horizontal="center" vertical="center"/>
    </xf>
    <xf numFmtId="0" fontId="27" fillId="7" borderId="1" xfId="0" applyFont="1" applyFill="1" applyBorder="1" applyAlignment="1">
      <alignment horizontal="center" vertical="center" wrapText="1"/>
    </xf>
    <xf numFmtId="0" fontId="11" fillId="0" borderId="2" xfId="0" applyFont="1" applyBorder="1" applyAlignment="1">
      <alignment horizontal="left"/>
    </xf>
    <xf numFmtId="0" fontId="11" fillId="0" borderId="1" xfId="0" applyFont="1" applyBorder="1" applyAlignment="1">
      <alignment horizontal="center" vertical="center"/>
    </xf>
    <xf numFmtId="0" fontId="11" fillId="0" borderId="4" xfId="0" applyFont="1" applyBorder="1" applyAlignment="1">
      <alignment horizontal="center" vertical="center"/>
    </xf>
    <xf numFmtId="0" fontId="27" fillId="7" borderId="6" xfId="0" applyFont="1" applyFill="1" applyBorder="1" applyAlignment="1">
      <alignment horizontal="center" vertical="center"/>
    </xf>
    <xf numFmtId="0" fontId="16" fillId="0" borderId="0" xfId="0" applyFont="1" applyAlignment="1">
      <alignment vertical="top" wrapText="1"/>
    </xf>
    <xf numFmtId="0" fontId="11" fillId="0" borderId="0" xfId="0" applyFont="1" applyAlignment="1">
      <alignment horizontal="center"/>
    </xf>
    <xf numFmtId="0" fontId="30" fillId="0" borderId="0" xfId="0" applyFont="1"/>
    <xf numFmtId="2" fontId="12" fillId="0" borderId="4" xfId="0" applyNumberFormat="1" applyFont="1" applyBorder="1"/>
    <xf numFmtId="0" fontId="0" fillId="0" borderId="2" xfId="0" applyBorder="1"/>
    <xf numFmtId="0" fontId="32" fillId="0" borderId="8" xfId="0" applyFont="1" applyBorder="1"/>
    <xf numFmtId="0" fontId="13" fillId="6" borderId="1" xfId="0" applyFont="1" applyFill="1" applyBorder="1" applyAlignment="1">
      <alignment horizontal="center" vertical="center" wrapText="1"/>
    </xf>
    <xf numFmtId="4" fontId="12" fillId="0" borderId="4" xfId="0" applyNumberFormat="1" applyFont="1" applyBorder="1" applyAlignment="1">
      <alignment horizontal="center"/>
    </xf>
    <xf numFmtId="0" fontId="13" fillId="0" borderId="11" xfId="0" applyFont="1" applyBorder="1" applyAlignment="1">
      <alignment horizontal="center" vertical="center" wrapText="1"/>
    </xf>
    <xf numFmtId="0" fontId="13" fillId="6" borderId="1" xfId="0" applyFont="1" applyFill="1" applyBorder="1" applyAlignment="1">
      <alignment horizontal="center" vertical="center"/>
    </xf>
    <xf numFmtId="0" fontId="11" fillId="0" borderId="16" xfId="0" applyFont="1" applyBorder="1" applyAlignment="1">
      <alignment horizontal="center" vertical="center"/>
    </xf>
    <xf numFmtId="0" fontId="27" fillId="7" borderId="5" xfId="0" applyFont="1" applyFill="1" applyBorder="1" applyAlignment="1">
      <alignment horizontal="left"/>
    </xf>
    <xf numFmtId="0" fontId="27" fillId="7" borderId="7" xfId="0" applyFont="1" applyFill="1" applyBorder="1" applyAlignment="1">
      <alignment horizontal="center" vertical="center"/>
    </xf>
    <xf numFmtId="0" fontId="14" fillId="0" borderId="8" xfId="0" applyFont="1" applyBorder="1"/>
    <xf numFmtId="0" fontId="21" fillId="6" borderId="6" xfId="0" applyFont="1" applyFill="1" applyBorder="1" applyAlignment="1">
      <alignment vertical="center"/>
    </xf>
    <xf numFmtId="0" fontId="27" fillId="7" borderId="18" xfId="0" applyFont="1" applyFill="1" applyBorder="1" applyAlignment="1">
      <alignment horizontal="center" vertical="center"/>
    </xf>
    <xf numFmtId="0" fontId="27" fillId="7" borderId="47" xfId="0" applyFont="1" applyFill="1" applyBorder="1" applyAlignment="1">
      <alignment horizontal="center" vertical="center"/>
    </xf>
    <xf numFmtId="0" fontId="27" fillId="7" borderId="47" xfId="0" applyFont="1" applyFill="1" applyBorder="1" applyAlignment="1">
      <alignment horizontal="center" vertical="center" wrapText="1"/>
    </xf>
    <xf numFmtId="0" fontId="27" fillId="7" borderId="10" xfId="0" applyFont="1" applyFill="1" applyBorder="1" applyAlignment="1">
      <alignment horizontal="center" vertical="center"/>
    </xf>
    <xf numFmtId="4" fontId="11" fillId="0" borderId="50" xfId="0" applyNumberFormat="1" applyFont="1" applyBorder="1" applyAlignment="1">
      <alignment horizontal="center" vertical="center"/>
    </xf>
    <xf numFmtId="0" fontId="13" fillId="5" borderId="5" xfId="0" applyFont="1" applyFill="1" applyBorder="1" applyAlignment="1">
      <alignment horizontal="left"/>
    </xf>
    <xf numFmtId="0" fontId="13" fillId="5" borderId="4" xfId="0" applyFont="1" applyFill="1" applyBorder="1" applyAlignment="1">
      <alignment horizontal="center" vertical="center"/>
    </xf>
    <xf numFmtId="0" fontId="10" fillId="6" borderId="1" xfId="0" applyFont="1" applyFill="1" applyBorder="1" applyAlignment="1">
      <alignment horizontal="center"/>
    </xf>
    <xf numFmtId="0" fontId="10" fillId="6" borderId="3" xfId="0" applyFont="1" applyFill="1" applyBorder="1" applyAlignment="1">
      <alignment horizontal="center"/>
    </xf>
    <xf numFmtId="0" fontId="10" fillId="6" borderId="6" xfId="0" applyFont="1" applyFill="1" applyBorder="1" applyAlignment="1">
      <alignment horizontal="center"/>
    </xf>
    <xf numFmtId="0" fontId="10" fillId="6" borderId="7" xfId="0" applyFont="1" applyFill="1" applyBorder="1" applyAlignment="1">
      <alignment horizontal="center"/>
    </xf>
    <xf numFmtId="0" fontId="10" fillId="5" borderId="1" xfId="0" applyFont="1" applyFill="1" applyBorder="1" applyAlignment="1">
      <alignment vertical="center" wrapText="1"/>
    </xf>
    <xf numFmtId="0" fontId="10" fillId="5" borderId="37" xfId="0" applyFont="1" applyFill="1" applyBorder="1"/>
    <xf numFmtId="0" fontId="27" fillId="7" borderId="1" xfId="0" applyFont="1" applyFill="1" applyBorder="1" applyAlignment="1">
      <alignment vertical="center"/>
    </xf>
    <xf numFmtId="0" fontId="19" fillId="7" borderId="5" xfId="0" applyFont="1" applyFill="1" applyBorder="1" applyAlignment="1">
      <alignment horizontal="left" vertical="center"/>
    </xf>
    <xf numFmtId="0" fontId="19" fillId="7" borderId="6" xfId="0" applyFont="1" applyFill="1" applyBorder="1" applyAlignment="1">
      <alignment horizontal="center" vertical="center"/>
    </xf>
    <xf numFmtId="0" fontId="19" fillId="7" borderId="7" xfId="0" applyFont="1" applyFill="1" applyBorder="1" applyAlignment="1">
      <alignment horizontal="center" vertical="center"/>
    </xf>
    <xf numFmtId="4" fontId="13" fillId="5" borderId="6" xfId="0" applyNumberFormat="1" applyFont="1" applyFill="1" applyBorder="1" applyAlignment="1">
      <alignment horizontal="center" vertical="center"/>
    </xf>
    <xf numFmtId="4" fontId="13" fillId="5" borderId="7" xfId="0" applyNumberFormat="1" applyFont="1" applyFill="1" applyBorder="1" applyAlignment="1">
      <alignment horizontal="center" vertical="center"/>
    </xf>
    <xf numFmtId="0" fontId="15" fillId="5" borderId="1" xfId="0" applyFont="1" applyFill="1" applyBorder="1" applyAlignment="1">
      <alignment horizontal="center" vertical="center"/>
    </xf>
    <xf numFmtId="0" fontId="15" fillId="5" borderId="1" xfId="0" applyFont="1" applyFill="1" applyBorder="1" applyAlignment="1">
      <alignment horizontal="center" vertical="center" wrapText="1"/>
    </xf>
    <xf numFmtId="2" fontId="13" fillId="5" borderId="6" xfId="0" applyNumberFormat="1" applyFont="1" applyFill="1" applyBorder="1" applyAlignment="1">
      <alignment horizontal="center" vertical="center"/>
    </xf>
    <xf numFmtId="2" fontId="13" fillId="5" borderId="7" xfId="0" applyNumberFormat="1" applyFont="1" applyFill="1" applyBorder="1" applyAlignment="1">
      <alignment horizontal="center" vertical="center"/>
    </xf>
    <xf numFmtId="0" fontId="15" fillId="5" borderId="5" xfId="0" applyFont="1" applyFill="1" applyBorder="1" applyAlignment="1">
      <alignment horizontal="left"/>
    </xf>
    <xf numFmtId="0" fontId="15" fillId="5" borderId="6" xfId="0" applyFont="1" applyFill="1" applyBorder="1" applyAlignment="1">
      <alignment horizontal="center"/>
    </xf>
    <xf numFmtId="0" fontId="15" fillId="5" borderId="7" xfId="0" applyFont="1" applyFill="1" applyBorder="1" applyAlignment="1">
      <alignment horizontal="center"/>
    </xf>
    <xf numFmtId="2" fontId="13" fillId="5" borderId="6" xfId="0" applyNumberFormat="1" applyFont="1" applyFill="1" applyBorder="1" applyAlignment="1">
      <alignment vertical="center"/>
    </xf>
    <xf numFmtId="2" fontId="13" fillId="5" borderId="7" xfId="0" applyNumberFormat="1" applyFont="1" applyFill="1" applyBorder="1" applyAlignment="1">
      <alignment vertical="center"/>
    </xf>
    <xf numFmtId="0" fontId="15" fillId="5" borderId="5" xfId="0" applyFont="1" applyFill="1" applyBorder="1" applyAlignment="1">
      <alignment horizontal="left" vertical="center"/>
    </xf>
    <xf numFmtId="4" fontId="13" fillId="5" borderId="6" xfId="0" applyNumberFormat="1" applyFont="1" applyFill="1" applyBorder="1" applyAlignment="1">
      <alignment vertical="center"/>
    </xf>
    <xf numFmtId="4" fontId="13" fillId="5" borderId="7" xfId="0" applyNumberFormat="1" applyFont="1" applyFill="1" applyBorder="1" applyAlignment="1">
      <alignment vertical="center"/>
    </xf>
    <xf numFmtId="4" fontId="11" fillId="0" borderId="0" xfId="0" applyNumberFormat="1" applyFont="1"/>
    <xf numFmtId="3" fontId="30" fillId="0" borderId="4" xfId="0" applyNumberFormat="1" applyFont="1" applyBorder="1" applyAlignment="1">
      <alignment horizontal="center" vertical="center"/>
    </xf>
    <xf numFmtId="0" fontId="10" fillId="6" borderId="1" xfId="0" applyFont="1" applyFill="1" applyBorder="1" applyAlignment="1">
      <alignment horizontal="center" wrapText="1"/>
    </xf>
    <xf numFmtId="0" fontId="2" fillId="6" borderId="2" xfId="0" applyFont="1" applyFill="1" applyBorder="1" applyAlignment="1">
      <alignment horizontal="center" vertical="center"/>
    </xf>
    <xf numFmtId="0" fontId="10" fillId="0" borderId="11" xfId="0" applyFont="1" applyBorder="1" applyAlignment="1">
      <alignment horizontal="center"/>
    </xf>
    <xf numFmtId="0" fontId="21" fillId="0" borderId="23" xfId="0" applyFont="1" applyBorder="1" applyAlignment="1">
      <alignment horizontal="center" vertical="center"/>
    </xf>
    <xf numFmtId="0" fontId="10" fillId="5" borderId="6" xfId="0" applyFont="1" applyFill="1" applyBorder="1" applyAlignment="1">
      <alignment horizontal="center" vertical="center"/>
    </xf>
    <xf numFmtId="0" fontId="10" fillId="5" borderId="9" xfId="0" applyFont="1" applyFill="1" applyBorder="1" applyAlignment="1">
      <alignment horizontal="center" vertical="center"/>
    </xf>
    <xf numFmtId="0" fontId="10" fillId="0" borderId="22" xfId="0" applyFont="1" applyBorder="1" applyAlignment="1">
      <alignment horizontal="center" vertical="center"/>
    </xf>
    <xf numFmtId="3" fontId="30" fillId="0" borderId="50" xfId="0" applyNumberFormat="1" applyFont="1" applyBorder="1" applyAlignment="1">
      <alignment horizontal="center" vertical="center"/>
    </xf>
    <xf numFmtId="0" fontId="14" fillId="6" borderId="3" xfId="0" applyFont="1" applyFill="1" applyBorder="1" applyAlignment="1">
      <alignment horizontal="center" vertical="center" textRotation="90" wrapText="1"/>
    </xf>
    <xf numFmtId="0" fontId="14" fillId="0" borderId="3" xfId="0" applyFont="1" applyBorder="1" applyAlignment="1">
      <alignment horizontal="center" vertical="center"/>
    </xf>
    <xf numFmtId="4" fontId="14" fillId="0" borderId="4" xfId="0" applyNumberFormat="1" applyFont="1" applyBorder="1" applyAlignment="1">
      <alignment vertical="center"/>
    </xf>
    <xf numFmtId="0" fontId="0" fillId="0" borderId="3" xfId="0" applyBorder="1"/>
    <xf numFmtId="0" fontId="0" fillId="0" borderId="12" xfId="0" applyBorder="1"/>
    <xf numFmtId="0" fontId="10" fillId="0" borderId="1" xfId="0" applyFont="1" applyBorder="1" applyAlignment="1">
      <alignment horizontal="center"/>
    </xf>
    <xf numFmtId="9" fontId="12" fillId="0" borderId="0" xfId="0" applyNumberFormat="1" applyFont="1"/>
    <xf numFmtId="3" fontId="12" fillId="0" borderId="0" xfId="0" applyNumberFormat="1" applyFont="1"/>
    <xf numFmtId="0" fontId="34" fillId="0" borderId="0" xfId="0" applyFont="1"/>
    <xf numFmtId="0" fontId="1" fillId="6" borderId="1" xfId="0" applyFont="1" applyFill="1" applyBorder="1" applyAlignment="1">
      <alignment horizontal="center" vertical="center"/>
    </xf>
    <xf numFmtId="0" fontId="1" fillId="6" borderId="4" xfId="0" applyFont="1" applyFill="1" applyBorder="1" applyAlignment="1">
      <alignment horizontal="center" vertical="center"/>
    </xf>
    <xf numFmtId="0" fontId="2" fillId="0" borderId="38" xfId="0" applyFont="1" applyBorder="1" applyAlignment="1">
      <alignment horizontal="center"/>
    </xf>
    <xf numFmtId="3" fontId="1" fillId="0" borderId="1" xfId="0" applyNumberFormat="1" applyFont="1" applyBorder="1" applyAlignment="1">
      <alignment horizontal="right"/>
    </xf>
    <xf numFmtId="3" fontId="1" fillId="0" borderId="4" xfId="0" applyNumberFormat="1" applyFont="1" applyBorder="1" applyAlignment="1">
      <alignment horizontal="right"/>
    </xf>
    <xf numFmtId="3" fontId="1" fillId="0" borderId="1" xfId="0" applyNumberFormat="1" applyFont="1" applyBorder="1"/>
    <xf numFmtId="3" fontId="1" fillId="0" borderId="4" xfId="0" applyNumberFormat="1" applyFont="1" applyBorder="1"/>
    <xf numFmtId="0" fontId="2" fillId="0" borderId="38" xfId="0" applyFont="1" applyBorder="1" applyAlignment="1">
      <alignment horizontal="center" vertical="center"/>
    </xf>
    <xf numFmtId="3" fontId="12" fillId="0" borderId="1" xfId="0" applyNumberFormat="1" applyFont="1" applyBorder="1"/>
    <xf numFmtId="3" fontId="12" fillId="0" borderId="4" xfId="0" applyNumberFormat="1" applyFont="1" applyBorder="1"/>
    <xf numFmtId="0" fontId="13" fillId="0" borderId="2" xfId="0" applyFont="1" applyBorder="1" applyAlignment="1">
      <alignment horizontal="center"/>
    </xf>
    <xf numFmtId="3" fontId="20" fillId="0" borderId="1" xfId="0" applyNumberFormat="1" applyFont="1" applyBorder="1"/>
    <xf numFmtId="3" fontId="20" fillId="0" borderId="4" xfId="0" applyNumberFormat="1" applyFont="1" applyBorder="1"/>
    <xf numFmtId="0" fontId="13" fillId="0" borderId="2" xfId="0" applyFont="1" applyBorder="1" applyAlignment="1">
      <alignment horizontal="center" vertical="center"/>
    </xf>
    <xf numFmtId="0" fontId="13" fillId="0" borderId="54" xfId="0" applyFont="1" applyBorder="1" applyAlignment="1">
      <alignment horizontal="center" vertical="center"/>
    </xf>
    <xf numFmtId="3" fontId="20" fillId="0" borderId="17" xfId="0" applyNumberFormat="1" applyFont="1" applyBorder="1"/>
    <xf numFmtId="0" fontId="20" fillId="0" borderId="46" xfId="0" applyFont="1" applyBorder="1"/>
    <xf numFmtId="0" fontId="13" fillId="0" borderId="55" xfId="0" applyFont="1" applyBorder="1" applyAlignment="1">
      <alignment horizontal="center" vertical="center"/>
    </xf>
    <xf numFmtId="3" fontId="20" fillId="0" borderId="43" xfId="0" applyNumberFormat="1" applyFont="1" applyBorder="1"/>
    <xf numFmtId="3" fontId="20" fillId="0" borderId="56" xfId="0" applyNumberFormat="1" applyFont="1" applyBorder="1"/>
    <xf numFmtId="3" fontId="33" fillId="2" borderId="0" xfId="0" applyNumberFormat="1" applyFont="1" applyFill="1"/>
    <xf numFmtId="1" fontId="12" fillId="0" borderId="0" xfId="0" applyNumberFormat="1" applyFont="1"/>
    <xf numFmtId="0" fontId="35" fillId="0" borderId="0" xfId="0" applyFont="1"/>
    <xf numFmtId="0" fontId="36" fillId="0" borderId="0" xfId="0" applyFont="1"/>
    <xf numFmtId="0" fontId="14" fillId="0" borderId="12" xfId="0" applyFont="1" applyBorder="1" applyAlignment="1">
      <alignment horizontal="center"/>
    </xf>
    <xf numFmtId="9" fontId="0" fillId="0" borderId="0" xfId="0" applyNumberFormat="1"/>
    <xf numFmtId="0" fontId="37" fillId="0" borderId="1" xfId="0" applyFont="1" applyBorder="1" applyAlignment="1">
      <alignment horizontal="center" vertical="center"/>
    </xf>
    <xf numFmtId="0" fontId="1" fillId="0" borderId="1" xfId="0" applyFont="1" applyBorder="1"/>
    <xf numFmtId="0" fontId="0" fillId="0" borderId="1" xfId="0" applyBorder="1"/>
    <xf numFmtId="166" fontId="1" fillId="0" borderId="1" xfId="1" applyNumberFormat="1" applyFont="1" applyFill="1" applyBorder="1" applyAlignment="1">
      <alignment horizontal="center" vertical="center"/>
    </xf>
    <xf numFmtId="9" fontId="0" fillId="0" borderId="1" xfId="0" applyNumberFormat="1" applyBorder="1"/>
    <xf numFmtId="0" fontId="1" fillId="0" borderId="1" xfId="0" applyFont="1" applyBorder="1" applyAlignment="1">
      <alignment horizontal="center"/>
    </xf>
    <xf numFmtId="4" fontId="2" fillId="6" borderId="1" xfId="0" applyNumberFormat="1" applyFont="1" applyFill="1" applyBorder="1" applyAlignment="1">
      <alignment horizontal="center" vertical="center"/>
    </xf>
    <xf numFmtId="167" fontId="0" fillId="0" borderId="1" xfId="0" applyNumberFormat="1" applyBorder="1"/>
    <xf numFmtId="168" fontId="0" fillId="0" borderId="0" xfId="0" applyNumberFormat="1"/>
    <xf numFmtId="0" fontId="12" fillId="0" borderId="0" xfId="0" applyFont="1" applyAlignment="1">
      <alignment horizontal="left" vertical="center" wrapText="1"/>
    </xf>
    <xf numFmtId="0" fontId="1" fillId="0" borderId="0" xfId="0" applyFont="1" applyAlignment="1">
      <alignment horizontal="justify" vertical="top" wrapText="1"/>
    </xf>
    <xf numFmtId="0" fontId="1" fillId="0" borderId="0" xfId="0" applyFont="1" applyAlignment="1">
      <alignment horizontal="justify" vertical="top"/>
    </xf>
    <xf numFmtId="0" fontId="2" fillId="6" borderId="1"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1" xfId="0" applyFont="1" applyFill="1" applyBorder="1" applyAlignment="1">
      <alignment horizontal="center" vertical="center"/>
    </xf>
    <xf numFmtId="0" fontId="29" fillId="6" borderId="19" xfId="0" applyFont="1" applyFill="1" applyBorder="1" applyAlignment="1">
      <alignment horizontal="center" vertical="center"/>
    </xf>
    <xf numFmtId="0" fontId="29" fillId="6" borderId="10" xfId="0" applyFont="1" applyFill="1" applyBorder="1" applyAlignment="1">
      <alignment horizontal="center" vertical="center"/>
    </xf>
    <xf numFmtId="0" fontId="29" fillId="6" borderId="4" xfId="0" applyFont="1" applyFill="1" applyBorder="1" applyAlignment="1">
      <alignment horizontal="center" vertical="center"/>
    </xf>
    <xf numFmtId="0" fontId="2" fillId="6" borderId="20" xfId="0" applyFont="1" applyFill="1" applyBorder="1" applyAlignment="1">
      <alignment horizontal="center" vertical="center"/>
    </xf>
    <xf numFmtId="0" fontId="2" fillId="6" borderId="21"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4" xfId="0" applyFont="1" applyFill="1" applyBorder="1" applyAlignment="1">
      <alignment horizontal="center" vertical="center"/>
    </xf>
    <xf numFmtId="0" fontId="13" fillId="6" borderId="35" xfId="0" applyFont="1" applyFill="1" applyBorder="1" applyAlignment="1">
      <alignment horizontal="center" vertical="center" textRotation="90" wrapText="1"/>
    </xf>
    <xf numFmtId="0" fontId="13" fillId="6" borderId="21" xfId="0" applyFont="1" applyFill="1" applyBorder="1" applyAlignment="1">
      <alignment horizontal="center" vertical="center" textRotation="90" wrapText="1"/>
    </xf>
    <xf numFmtId="0" fontId="10" fillId="8" borderId="28" xfId="0" applyFont="1" applyFill="1" applyBorder="1" applyAlignment="1">
      <alignment horizontal="center"/>
    </xf>
    <xf numFmtId="0" fontId="10" fillId="8" borderId="29" xfId="0" applyFont="1" applyFill="1" applyBorder="1" applyAlignment="1">
      <alignment horizontal="center"/>
    </xf>
    <xf numFmtId="0" fontId="10" fillId="8" borderId="30" xfId="0" applyFont="1" applyFill="1" applyBorder="1" applyAlignment="1">
      <alignment horizontal="center"/>
    </xf>
    <xf numFmtId="0" fontId="13" fillId="6" borderId="20" xfId="0" applyFont="1" applyFill="1" applyBorder="1" applyAlignment="1">
      <alignment horizontal="center" vertical="center" textRotation="90" wrapText="1"/>
    </xf>
    <xf numFmtId="0" fontId="13" fillId="0" borderId="48" xfId="0" applyFont="1" applyBorder="1" applyAlignment="1">
      <alignment horizontal="center" vertical="center"/>
    </xf>
    <xf numFmtId="0" fontId="13" fillId="0" borderId="26" xfId="0" applyFont="1" applyBorder="1" applyAlignment="1">
      <alignment horizontal="center" vertical="center"/>
    </xf>
    <xf numFmtId="0" fontId="13" fillId="0" borderId="49" xfId="0" applyFont="1" applyBorder="1" applyAlignment="1">
      <alignment horizontal="center" vertical="center"/>
    </xf>
    <xf numFmtId="0" fontId="13" fillId="6" borderId="24" xfId="0" applyFont="1" applyFill="1" applyBorder="1" applyAlignment="1">
      <alignment horizontal="center" vertical="center" textRotation="90" wrapText="1"/>
    </xf>
    <xf numFmtId="0" fontId="13" fillId="6" borderId="25" xfId="0" applyFont="1" applyFill="1" applyBorder="1" applyAlignment="1">
      <alignment horizontal="center" vertical="center" textRotation="90" wrapText="1"/>
    </xf>
    <xf numFmtId="0" fontId="15" fillId="5" borderId="18" xfId="0" applyFont="1" applyFill="1" applyBorder="1" applyAlignment="1">
      <alignment horizontal="center" vertical="center"/>
    </xf>
    <xf numFmtId="0" fontId="15" fillId="5" borderId="2" xfId="0" applyFont="1" applyFill="1" applyBorder="1" applyAlignment="1">
      <alignment horizontal="center" vertical="center"/>
    </xf>
    <xf numFmtId="0" fontId="15" fillId="0" borderId="23" xfId="0" applyFont="1" applyBorder="1" applyAlignment="1">
      <alignment horizontal="center" vertical="center"/>
    </xf>
    <xf numFmtId="0" fontId="15" fillId="0" borderId="11" xfId="0" applyFont="1" applyBorder="1" applyAlignment="1">
      <alignment horizontal="center" vertical="center"/>
    </xf>
    <xf numFmtId="0" fontId="15" fillId="5" borderId="10" xfId="0" applyFont="1" applyFill="1" applyBorder="1" applyAlignment="1">
      <alignment horizontal="center" vertical="center"/>
    </xf>
    <xf numFmtId="0" fontId="15" fillId="5" borderId="4" xfId="0" applyFont="1" applyFill="1" applyBorder="1" applyAlignment="1">
      <alignment horizontal="center" vertical="center"/>
    </xf>
    <xf numFmtId="0" fontId="16" fillId="0" borderId="0" xfId="0" applyFont="1" applyAlignment="1">
      <alignment horizontal="justify" vertical="top" wrapText="1"/>
    </xf>
    <xf numFmtId="0" fontId="27" fillId="7" borderId="18" xfId="0" applyFont="1" applyFill="1" applyBorder="1" applyAlignment="1">
      <alignment horizontal="center" vertical="center"/>
    </xf>
    <xf numFmtId="0" fontId="27" fillId="7" borderId="2" xfId="0" applyFont="1" applyFill="1" applyBorder="1" applyAlignment="1">
      <alignment horizontal="center" vertical="center"/>
    </xf>
    <xf numFmtId="0" fontId="13" fillId="0" borderId="19" xfId="0" applyFont="1" applyBorder="1" applyAlignment="1">
      <alignment horizontal="center" vertical="center"/>
    </xf>
    <xf numFmtId="0" fontId="27" fillId="7" borderId="10" xfId="0" applyFont="1" applyFill="1" applyBorder="1" applyAlignment="1">
      <alignment horizontal="center" vertical="center"/>
    </xf>
    <xf numFmtId="0" fontId="27" fillId="7" borderId="4"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3" xfId="0" applyFont="1" applyFill="1" applyBorder="1" applyAlignment="1">
      <alignment horizontal="center"/>
    </xf>
    <xf numFmtId="0" fontId="13" fillId="5" borderId="12" xfId="0" applyFont="1" applyFill="1" applyBorder="1" applyAlignment="1">
      <alignment horizontal="center"/>
    </xf>
    <xf numFmtId="0" fontId="13" fillId="5" borderId="18" xfId="0" applyFont="1" applyFill="1" applyBorder="1" applyAlignment="1">
      <alignment horizontal="center" vertical="center"/>
    </xf>
    <xf numFmtId="0" fontId="13" fillId="5" borderId="2" xfId="0" applyFont="1" applyFill="1" applyBorder="1" applyAlignment="1">
      <alignment horizontal="center" vertical="center"/>
    </xf>
    <xf numFmtId="0" fontId="13" fillId="0" borderId="19" xfId="0" applyFont="1" applyBorder="1" applyAlignment="1">
      <alignment horizontal="center"/>
    </xf>
    <xf numFmtId="0" fontId="12" fillId="0" borderId="3" xfId="0" applyFont="1" applyBorder="1" applyAlignment="1">
      <alignment horizontal="center" vertical="center"/>
    </xf>
    <xf numFmtId="0" fontId="12" fillId="0" borderId="12" xfId="0" applyFont="1" applyBorder="1" applyAlignment="1">
      <alignment horizontal="center" vertical="center"/>
    </xf>
    <xf numFmtId="0" fontId="13" fillId="5" borderId="9" xfId="0" applyFont="1" applyFill="1" applyBorder="1" applyAlignment="1">
      <alignment horizontal="center" vertical="center"/>
    </xf>
    <xf numFmtId="0" fontId="13" fillId="5" borderId="27" xfId="0" applyFont="1" applyFill="1" applyBorder="1" applyAlignment="1">
      <alignment horizontal="center" vertical="center"/>
    </xf>
    <xf numFmtId="0" fontId="21" fillId="0" borderId="22" xfId="0" applyFont="1" applyBorder="1" applyAlignment="1">
      <alignment horizontal="center"/>
    </xf>
    <xf numFmtId="0" fontId="21" fillId="0" borderId="11" xfId="0" applyFont="1" applyBorder="1" applyAlignment="1">
      <alignment horizontal="center"/>
    </xf>
    <xf numFmtId="0" fontId="13" fillId="0" borderId="22" xfId="0" applyFont="1" applyBorder="1" applyAlignment="1">
      <alignment horizontal="center"/>
    </xf>
    <xf numFmtId="0" fontId="13" fillId="0" borderId="23" xfId="0" applyFont="1" applyBorder="1" applyAlignment="1">
      <alignment horizontal="center"/>
    </xf>
    <xf numFmtId="0" fontId="13" fillId="0" borderId="52" xfId="0" applyFont="1" applyBorder="1" applyAlignment="1">
      <alignment horizontal="center"/>
    </xf>
    <xf numFmtId="0" fontId="10" fillId="6" borderId="10" xfId="0" applyFont="1" applyFill="1" applyBorder="1" applyAlignment="1">
      <alignment horizontal="center" vertical="center"/>
    </xf>
    <xf numFmtId="0" fontId="10" fillId="6" borderId="4" xfId="0" applyFont="1" applyFill="1" applyBorder="1" applyAlignment="1">
      <alignment horizontal="center" vertical="center"/>
    </xf>
    <xf numFmtId="0" fontId="13" fillId="5" borderId="24" xfId="0" applyFont="1" applyFill="1" applyBorder="1" applyAlignment="1">
      <alignment horizontal="center" vertical="center"/>
    </xf>
    <xf numFmtId="0" fontId="13" fillId="5" borderId="25" xfId="0" applyFont="1" applyFill="1" applyBorder="1" applyAlignment="1">
      <alignment horizontal="center" vertical="center"/>
    </xf>
    <xf numFmtId="0" fontId="10" fillId="0" borderId="22" xfId="0" applyFont="1" applyBorder="1" applyAlignment="1">
      <alignment horizontal="center"/>
    </xf>
    <xf numFmtId="0" fontId="10" fillId="0" borderId="23" xfId="0" applyFont="1" applyBorder="1" applyAlignment="1">
      <alignment horizontal="center"/>
    </xf>
    <xf numFmtId="0" fontId="10" fillId="0" borderId="11" xfId="0" applyFont="1" applyBorder="1" applyAlignment="1">
      <alignment horizontal="center"/>
    </xf>
    <xf numFmtId="0" fontId="13" fillId="6" borderId="10" xfId="0" applyFont="1" applyFill="1" applyBorder="1" applyAlignment="1">
      <alignment horizontal="center" vertical="center"/>
    </xf>
    <xf numFmtId="0" fontId="13" fillId="6" borderId="4" xfId="0" applyFont="1" applyFill="1" applyBorder="1" applyAlignment="1">
      <alignment horizontal="center" vertical="center"/>
    </xf>
    <xf numFmtId="0" fontId="12" fillId="0" borderId="51" xfId="0" applyFont="1" applyBorder="1" applyAlignment="1">
      <alignment horizontal="center" vertical="center"/>
    </xf>
    <xf numFmtId="0" fontId="13" fillId="0" borderId="11" xfId="0" applyFont="1" applyBorder="1" applyAlignment="1">
      <alignment horizontal="center"/>
    </xf>
    <xf numFmtId="0" fontId="10" fillId="0" borderId="19" xfId="0" applyFont="1" applyBorder="1" applyAlignment="1">
      <alignment horizontal="center"/>
    </xf>
    <xf numFmtId="0" fontId="10" fillId="5" borderId="3"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 fillId="0" borderId="3" xfId="0" applyFont="1" applyBorder="1" applyAlignment="1">
      <alignment horizontal="center" vertical="center"/>
    </xf>
    <xf numFmtId="0" fontId="1" fillId="0" borderId="12" xfId="0" applyFont="1" applyBorder="1" applyAlignment="1">
      <alignment horizontal="center" vertical="center"/>
    </xf>
    <xf numFmtId="0" fontId="13" fillId="0" borderId="23" xfId="0" applyFont="1" applyBorder="1" applyAlignment="1">
      <alignment horizontal="center" vertical="center"/>
    </xf>
    <xf numFmtId="0" fontId="13" fillId="0" borderId="22" xfId="0" applyFont="1" applyBorder="1" applyAlignment="1">
      <alignment horizontal="center" vertical="center"/>
    </xf>
    <xf numFmtId="0" fontId="19" fillId="7" borderId="18" xfId="0" applyFont="1" applyFill="1" applyBorder="1" applyAlignment="1">
      <alignment horizontal="center" vertical="center"/>
    </xf>
    <xf numFmtId="0" fontId="19" fillId="7" borderId="2" xfId="0" applyFont="1" applyFill="1" applyBorder="1" applyAlignment="1">
      <alignment horizontal="center" vertical="center"/>
    </xf>
    <xf numFmtId="0" fontId="19" fillId="7" borderId="10" xfId="0" applyFont="1" applyFill="1" applyBorder="1" applyAlignment="1">
      <alignment horizontal="center" vertical="center"/>
    </xf>
    <xf numFmtId="0" fontId="19" fillId="7" borderId="4" xfId="0" applyFont="1" applyFill="1" applyBorder="1" applyAlignment="1">
      <alignment horizontal="center" vertical="center"/>
    </xf>
    <xf numFmtId="0" fontId="13" fillId="0" borderId="11" xfId="0" applyFont="1" applyBorder="1" applyAlignment="1">
      <alignment horizontal="center" vertical="center"/>
    </xf>
    <xf numFmtId="0" fontId="13" fillId="5" borderId="10" xfId="0" applyFont="1" applyFill="1" applyBorder="1" applyAlignment="1">
      <alignment vertical="center"/>
    </xf>
    <xf numFmtId="0" fontId="13" fillId="5" borderId="4" xfId="0" applyFont="1" applyFill="1" applyBorder="1" applyAlignment="1">
      <alignment vertical="center"/>
    </xf>
    <xf numFmtId="0" fontId="18" fillId="0" borderId="23" xfId="0" applyFont="1" applyBorder="1" applyAlignment="1">
      <alignment horizontal="center" vertical="center"/>
    </xf>
    <xf numFmtId="0" fontId="18" fillId="0" borderId="11" xfId="0" applyFont="1" applyBorder="1" applyAlignment="1">
      <alignment horizontal="center" vertical="center"/>
    </xf>
    <xf numFmtId="0" fontId="15" fillId="0" borderId="22" xfId="0" applyFont="1" applyBorder="1" applyAlignment="1">
      <alignment horizontal="center" vertical="center"/>
    </xf>
    <xf numFmtId="0" fontId="15" fillId="5" borderId="24" xfId="0" applyFont="1" applyFill="1" applyBorder="1" applyAlignment="1">
      <alignment horizontal="center" vertical="center"/>
    </xf>
    <xf numFmtId="0" fontId="15" fillId="5" borderId="25" xfId="0" applyFont="1" applyFill="1" applyBorder="1" applyAlignment="1">
      <alignment horizontal="center" vertical="center"/>
    </xf>
    <xf numFmtId="0" fontId="13" fillId="6" borderId="18" xfId="0" applyFont="1" applyFill="1" applyBorder="1" applyAlignment="1">
      <alignment horizontal="center" vertical="center"/>
    </xf>
    <xf numFmtId="0" fontId="13" fillId="6" borderId="2" xfId="0" applyFont="1" applyFill="1" applyBorder="1" applyAlignment="1">
      <alignment horizontal="center" vertical="center"/>
    </xf>
    <xf numFmtId="0" fontId="13" fillId="6" borderId="20" xfId="0" applyFont="1" applyFill="1" applyBorder="1" applyAlignment="1">
      <alignment horizontal="center" vertical="center" wrapText="1"/>
    </xf>
    <xf numFmtId="0" fontId="13" fillId="6" borderId="21" xfId="0" applyFont="1" applyFill="1" applyBorder="1" applyAlignment="1">
      <alignment horizontal="center" vertical="center" wrapText="1"/>
    </xf>
    <xf numFmtId="0" fontId="15" fillId="6" borderId="18" xfId="0" applyFont="1" applyFill="1" applyBorder="1" applyAlignment="1">
      <alignment horizontal="center" vertical="center"/>
    </xf>
    <xf numFmtId="0" fontId="15" fillId="6" borderId="2" xfId="0" applyFont="1" applyFill="1" applyBorder="1" applyAlignment="1">
      <alignment horizontal="center" vertical="center"/>
    </xf>
    <xf numFmtId="0" fontId="15" fillId="6" borderId="24" xfId="0" applyFont="1" applyFill="1" applyBorder="1" applyAlignment="1">
      <alignment horizontal="center" vertical="center"/>
    </xf>
    <xf numFmtId="0" fontId="15" fillId="6" borderId="25" xfId="0" applyFont="1" applyFill="1" applyBorder="1" applyAlignment="1">
      <alignment horizontal="center" vertical="center"/>
    </xf>
    <xf numFmtId="0" fontId="15" fillId="6" borderId="10" xfId="0" applyFont="1" applyFill="1" applyBorder="1" applyAlignment="1">
      <alignment horizontal="center" vertical="center"/>
    </xf>
    <xf numFmtId="0" fontId="15" fillId="6" borderId="4" xfId="0" applyFont="1" applyFill="1" applyBorder="1" applyAlignment="1">
      <alignment horizontal="center" vertical="center"/>
    </xf>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24" fillId="0" borderId="11" xfId="0" applyFont="1" applyBorder="1" applyAlignment="1">
      <alignment horizontal="center" vertical="center"/>
    </xf>
    <xf numFmtId="0" fontId="24" fillId="6" borderId="10" xfId="0" applyFont="1" applyFill="1" applyBorder="1" applyAlignment="1">
      <alignment horizontal="center" vertical="center"/>
    </xf>
    <xf numFmtId="0" fontId="24" fillId="6" borderId="4" xfId="0" applyFont="1" applyFill="1" applyBorder="1" applyAlignment="1">
      <alignment horizontal="center" vertical="center"/>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4" xfId="0" applyFont="1" applyFill="1" applyBorder="1" applyAlignment="1">
      <alignment horizontal="center" vertical="center"/>
    </xf>
    <xf numFmtId="0" fontId="13" fillId="6" borderId="25" xfId="0" applyFont="1" applyFill="1" applyBorder="1" applyAlignment="1">
      <alignment horizontal="center" vertical="center"/>
    </xf>
    <xf numFmtId="0" fontId="21" fillId="6" borderId="18" xfId="0" applyFont="1" applyFill="1" applyBorder="1" applyAlignment="1">
      <alignment horizontal="center" vertical="center"/>
    </xf>
    <xf numFmtId="0" fontId="21" fillId="6" borderId="2" xfId="0" applyFont="1" applyFill="1" applyBorder="1" applyAlignment="1">
      <alignment horizontal="center" vertical="center"/>
    </xf>
    <xf numFmtId="0" fontId="21" fillId="0" borderId="22" xfId="0" applyFont="1" applyBorder="1" applyAlignment="1">
      <alignment horizontal="center" vertical="center"/>
    </xf>
    <xf numFmtId="0" fontId="21" fillId="0" borderId="23" xfId="0" applyFont="1" applyBorder="1" applyAlignment="1">
      <alignment horizontal="center" vertical="center"/>
    </xf>
    <xf numFmtId="0" fontId="21" fillId="0" borderId="11" xfId="0" applyFont="1" applyBorder="1" applyAlignment="1">
      <alignment horizontal="center" vertical="center"/>
    </xf>
    <xf numFmtId="0" fontId="21" fillId="6" borderId="10" xfId="0" applyFont="1" applyFill="1" applyBorder="1" applyAlignment="1">
      <alignment horizontal="center" vertical="center"/>
    </xf>
    <xf numFmtId="0" fontId="21" fillId="6" borderId="4" xfId="0" applyFont="1" applyFill="1" applyBorder="1" applyAlignment="1">
      <alignment horizontal="center" vertical="center"/>
    </xf>
    <xf numFmtId="0" fontId="25" fillId="6" borderId="10" xfId="0" applyFont="1" applyFill="1" applyBorder="1" applyAlignment="1">
      <alignment horizontal="center" vertical="center"/>
    </xf>
    <xf numFmtId="0" fontId="25" fillId="6" borderId="4" xfId="0" applyFont="1" applyFill="1" applyBorder="1" applyAlignment="1">
      <alignment horizontal="center" vertical="center"/>
    </xf>
    <xf numFmtId="0" fontId="10" fillId="6" borderId="18" xfId="0" applyFont="1" applyFill="1" applyBorder="1" applyAlignment="1">
      <alignment horizontal="center" vertical="center"/>
    </xf>
    <xf numFmtId="0" fontId="10" fillId="6" borderId="2" xfId="0" applyFont="1" applyFill="1" applyBorder="1" applyAlignment="1">
      <alignment horizontal="center" vertical="center"/>
    </xf>
    <xf numFmtId="0" fontId="14" fillId="6" borderId="10" xfId="0" applyFont="1" applyFill="1" applyBorder="1" applyAlignment="1">
      <alignment horizontal="center" vertical="center"/>
    </xf>
    <xf numFmtId="0" fontId="14" fillId="6" borderId="4" xfId="0" applyFont="1" applyFill="1" applyBorder="1" applyAlignment="1">
      <alignment horizontal="center" vertical="center"/>
    </xf>
    <xf numFmtId="0" fontId="21" fillId="6" borderId="24" xfId="0" applyFont="1" applyFill="1" applyBorder="1" applyAlignment="1">
      <alignment horizontal="center" vertical="center"/>
    </xf>
    <xf numFmtId="0" fontId="21" fillId="6" borderId="25" xfId="0" applyFont="1" applyFill="1" applyBorder="1" applyAlignment="1">
      <alignment horizontal="center" vertical="center"/>
    </xf>
    <xf numFmtId="0" fontId="0" fillId="0" borderId="3" xfId="0" applyBorder="1" applyAlignment="1">
      <alignment horizontal="center"/>
    </xf>
    <xf numFmtId="0" fontId="0" fillId="0" borderId="12" xfId="0" applyBorder="1" applyAlignment="1">
      <alignment horizontal="center"/>
    </xf>
    <xf numFmtId="0" fontId="10" fillId="5" borderId="10"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8" xfId="0" applyFont="1" applyFill="1" applyBorder="1" applyAlignment="1">
      <alignment horizontal="center" vertical="center"/>
    </xf>
    <xf numFmtId="0" fontId="10" fillId="5" borderId="2" xfId="0" applyFont="1" applyFill="1" applyBorder="1" applyAlignment="1">
      <alignment horizontal="center" vertical="center"/>
    </xf>
    <xf numFmtId="0" fontId="10" fillId="0" borderId="19" xfId="0" applyFont="1" applyBorder="1" applyAlignment="1">
      <alignment horizontal="center" vertical="center"/>
    </xf>
    <xf numFmtId="0" fontId="10" fillId="5" borderId="1" xfId="0" applyFont="1" applyFill="1" applyBorder="1" applyAlignment="1">
      <alignment horizontal="center"/>
    </xf>
    <xf numFmtId="0" fontId="10" fillId="5" borderId="6"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27" xfId="0" applyFont="1" applyFill="1" applyBorder="1" applyAlignment="1">
      <alignment horizontal="center" vertical="center"/>
    </xf>
    <xf numFmtId="0" fontId="10" fillId="0" borderId="19"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3" xfId="0" applyFont="1" applyBorder="1" applyAlignment="1">
      <alignment horizontal="center"/>
    </xf>
    <xf numFmtId="0" fontId="10" fillId="0" borderId="12" xfId="0" applyFont="1" applyBorder="1" applyAlignment="1">
      <alignment horizont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11" xfId="0" applyFont="1" applyBorder="1" applyAlignment="1">
      <alignment horizontal="center" vertical="center"/>
    </xf>
    <xf numFmtId="0" fontId="10" fillId="5" borderId="24" xfId="0" applyFont="1" applyFill="1" applyBorder="1" applyAlignment="1">
      <alignment horizontal="center" vertical="center"/>
    </xf>
    <xf numFmtId="0" fontId="10" fillId="5" borderId="25" xfId="0" applyFont="1" applyFill="1" applyBorder="1" applyAlignment="1">
      <alignment horizontal="center" vertical="center"/>
    </xf>
    <xf numFmtId="0" fontId="0" fillId="0" borderId="45" xfId="0" applyBorder="1" applyAlignment="1">
      <alignment horizontal="center"/>
    </xf>
    <xf numFmtId="0" fontId="0" fillId="0" borderId="44" xfId="0" applyBorder="1" applyAlignment="1">
      <alignment horizontal="center"/>
    </xf>
    <xf numFmtId="0" fontId="21" fillId="6" borderId="20" xfId="0" applyFont="1" applyFill="1" applyBorder="1" applyAlignment="1">
      <alignment horizontal="center" vertical="center"/>
    </xf>
    <xf numFmtId="0" fontId="21" fillId="6" borderId="21" xfId="0" applyFont="1" applyFill="1" applyBorder="1" applyAlignment="1">
      <alignment horizontal="center" vertical="center"/>
    </xf>
    <xf numFmtId="4" fontId="12" fillId="0" borderId="1" xfId="0" applyNumberFormat="1" applyFont="1" applyBorder="1" applyAlignment="1">
      <alignment horizontal="center" vertical="center"/>
    </xf>
    <xf numFmtId="0" fontId="12" fillId="0" borderId="34" xfId="0" applyFont="1" applyBorder="1" applyAlignment="1">
      <alignment horizontal="left"/>
    </xf>
    <xf numFmtId="0" fontId="13" fillId="0" borderId="34" xfId="0" applyFont="1" applyBorder="1" applyAlignment="1">
      <alignment horizontal="left"/>
    </xf>
    <xf numFmtId="0" fontId="5" fillId="6" borderId="40" xfId="0" applyFont="1" applyFill="1" applyBorder="1" applyAlignment="1">
      <alignment horizontal="center" vertical="center"/>
    </xf>
    <xf numFmtId="0" fontId="5" fillId="6" borderId="41" xfId="0" applyFont="1" applyFill="1" applyBorder="1" applyAlignment="1">
      <alignment horizontal="center" vertical="center"/>
    </xf>
    <xf numFmtId="0" fontId="5" fillId="6" borderId="29" xfId="0" applyFont="1" applyFill="1" applyBorder="1" applyAlignment="1">
      <alignment horizontal="center" vertical="center"/>
    </xf>
    <xf numFmtId="0" fontId="5" fillId="6" borderId="30" xfId="0" applyFont="1" applyFill="1" applyBorder="1" applyAlignment="1">
      <alignment horizontal="center" vertical="center"/>
    </xf>
    <xf numFmtId="0" fontId="5" fillId="6" borderId="28" xfId="0" applyFont="1" applyFill="1" applyBorder="1" applyAlignment="1">
      <alignment horizontal="center" vertical="center"/>
    </xf>
    <xf numFmtId="0" fontId="8" fillId="6" borderId="31" xfId="0" applyFont="1" applyFill="1" applyBorder="1" applyAlignment="1">
      <alignment horizontal="center" vertical="center"/>
    </xf>
    <xf numFmtId="0" fontId="8" fillId="6" borderId="32" xfId="0" applyFont="1" applyFill="1" applyBorder="1" applyAlignment="1">
      <alignment horizontal="center" vertical="center"/>
    </xf>
    <xf numFmtId="0" fontId="8" fillId="6" borderId="26" xfId="0" applyFont="1" applyFill="1" applyBorder="1" applyAlignment="1">
      <alignment horizontal="center" vertical="center"/>
    </xf>
    <xf numFmtId="0" fontId="8" fillId="6" borderId="33" xfId="0" applyFont="1" applyFill="1" applyBorder="1" applyAlignment="1">
      <alignment horizontal="center" vertical="center"/>
    </xf>
    <xf numFmtId="0" fontId="8" fillId="6" borderId="34" xfId="0" applyFont="1" applyFill="1" applyBorder="1" applyAlignment="1">
      <alignment horizontal="center" vertical="center"/>
    </xf>
    <xf numFmtId="0" fontId="8" fillId="6" borderId="53" xfId="0" applyFont="1" applyFill="1" applyBorder="1" applyAlignment="1">
      <alignment horizontal="center" vertical="center"/>
    </xf>
    <xf numFmtId="0" fontId="8" fillId="6" borderId="35" xfId="0" applyFont="1" applyFill="1" applyBorder="1" applyAlignment="1">
      <alignment horizontal="center" vertical="center"/>
    </xf>
    <xf numFmtId="0" fontId="8" fillId="6" borderId="36" xfId="0" applyFont="1" applyFill="1" applyBorder="1" applyAlignment="1">
      <alignment horizontal="center" vertical="center"/>
    </xf>
    <xf numFmtId="0" fontId="12" fillId="0" borderId="0" xfId="0" applyFont="1" applyAlignment="1">
      <alignment horizontal="left" vertical="top" wrapText="1"/>
    </xf>
    <xf numFmtId="0" fontId="2" fillId="6" borderId="35"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18" xfId="0" applyFont="1" applyFill="1" applyBorder="1" applyAlignment="1">
      <alignment horizontal="center" vertical="center"/>
    </xf>
    <xf numFmtId="0" fontId="2" fillId="6" borderId="19" xfId="0" applyFont="1" applyFill="1" applyBorder="1" applyAlignment="1">
      <alignment horizontal="center" vertical="center"/>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276225</xdr:colOff>
      <xdr:row>9</xdr:row>
      <xdr:rowOff>85725</xdr:rowOff>
    </xdr:from>
    <xdr:to>
      <xdr:col>9</xdr:col>
      <xdr:colOff>209550</xdr:colOff>
      <xdr:row>19</xdr:row>
      <xdr:rowOff>85725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276225" y="1800225"/>
          <a:ext cx="6791325" cy="1905000"/>
        </a:xfrm>
        <a:prstGeom prst="rect">
          <a:avLst/>
        </a:prstGeom>
        <a:no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73152" tIns="0" rIns="73152" bIns="54864" anchor="b" upright="1"/>
        <a:lstStyle/>
        <a:p>
          <a:pPr algn="ctr" rtl="0">
            <a:defRPr sz="1000"/>
          </a:pPr>
          <a:r>
            <a:rPr lang="es-CL" sz="3600" b="0" i="0" u="none" strike="noStrike" baseline="0">
              <a:solidFill>
                <a:srgbClr val="000000"/>
              </a:solidFill>
              <a:latin typeface="Verdana" pitchFamily="34" charset="0"/>
              <a:ea typeface="Verdana" pitchFamily="34" charset="0"/>
              <a:cs typeface="Verdana" pitchFamily="34" charset="0"/>
            </a:rPr>
            <a:t>CATASTRO VITÍCOLA NACIONAL </a:t>
          </a:r>
        </a:p>
        <a:p>
          <a:pPr algn="ctr" rtl="0">
            <a:defRPr sz="1000"/>
          </a:pPr>
          <a:r>
            <a:rPr lang="es-CL" sz="3600" b="0" i="0" u="none" strike="noStrike" baseline="0">
              <a:solidFill>
                <a:srgbClr val="000000"/>
              </a:solidFill>
              <a:latin typeface="Verdana" pitchFamily="34" charset="0"/>
              <a:ea typeface="Verdana" pitchFamily="34" charset="0"/>
              <a:cs typeface="Verdana" pitchFamily="34" charset="0"/>
            </a:rPr>
            <a:t>2022</a:t>
          </a:r>
        </a:p>
      </xdr:txBody>
    </xdr:sp>
    <xdr:clientData/>
  </xdr:twoCellAnchor>
  <xdr:twoCellAnchor editAs="oneCell">
    <xdr:from>
      <xdr:col>0</xdr:col>
      <xdr:colOff>323851</xdr:colOff>
      <xdr:row>22</xdr:row>
      <xdr:rowOff>85725</xdr:rowOff>
    </xdr:from>
    <xdr:to>
      <xdr:col>9</xdr:col>
      <xdr:colOff>1</xdr:colOff>
      <xdr:row>28</xdr:row>
      <xdr:rowOff>114300</xdr:rowOff>
    </xdr:to>
    <xdr:sp macro="" textlink="">
      <xdr:nvSpPr>
        <xdr:cNvPr id="3" name="Text Box 47">
          <a:extLst>
            <a:ext uri="{FF2B5EF4-FFF2-40B4-BE49-F238E27FC236}">
              <a16:creationId xmlns:a16="http://schemas.microsoft.com/office/drawing/2014/main" id="{00000000-0008-0000-0000-000003000000}"/>
            </a:ext>
          </a:extLst>
        </xdr:cNvPr>
        <xdr:cNvSpPr txBox="1">
          <a:spLocks noChangeArrowheads="1"/>
        </xdr:cNvSpPr>
      </xdr:nvSpPr>
      <xdr:spPr bwMode="auto">
        <a:xfrm>
          <a:off x="323851" y="4276725"/>
          <a:ext cx="6534150" cy="1171575"/>
        </a:xfrm>
        <a:prstGeom prst="rect">
          <a:avLst/>
        </a:prstGeom>
        <a:noFill/>
        <a:ln>
          <a:noFill/>
        </a:ln>
      </xdr:spPr>
      <xdr:txBody>
        <a:bodyPr vertOverflow="clip" wrap="square" lIns="36576" tIns="22860" rIns="36576" bIns="0" anchor="t" upright="1"/>
        <a:lstStyle/>
        <a:p>
          <a:pPr algn="ctr" rtl="0">
            <a:defRPr sz="1000"/>
          </a:pPr>
          <a:endParaRPr lang="es-CL" sz="1200" b="1" i="0" u="none" strike="noStrike" baseline="0">
            <a:solidFill>
              <a:srgbClr val="000000"/>
            </a:solidFill>
            <a:latin typeface="Verdana" pitchFamily="34" charset="0"/>
            <a:ea typeface="Verdana" pitchFamily="34" charset="0"/>
            <a:cs typeface="Verdana" pitchFamily="34" charset="0"/>
          </a:endParaRPr>
        </a:p>
        <a:p>
          <a:pPr algn="ctr" rtl="0">
            <a:defRPr sz="1000"/>
          </a:pPr>
          <a:r>
            <a:rPr lang="es-CL" sz="1200" b="1" i="0" u="none" strike="noStrike" baseline="0">
              <a:solidFill>
                <a:srgbClr val="000000"/>
              </a:solidFill>
              <a:latin typeface="Verdana" pitchFamily="34" charset="0"/>
              <a:ea typeface="Verdana" pitchFamily="34" charset="0"/>
              <a:cs typeface="Verdana" pitchFamily="34" charset="0"/>
            </a:rPr>
            <a:t>DIVISIÓN DE PROTECCIÓN AGRÍCOLA-FORESTAL Y SEMILLAS                            SUBDEPARTAMENTO DE VIÑAS, VINOS Y BEBIDAS ALCOHÓLICAS  </a:t>
          </a:r>
        </a:p>
        <a:p>
          <a:pPr algn="ctr" rtl="0">
            <a:defRPr sz="1000"/>
          </a:pPr>
          <a:r>
            <a:rPr lang="es-CL" sz="2000" b="1" i="0" u="none" strike="noStrike" baseline="0">
              <a:solidFill>
                <a:srgbClr val="000000"/>
              </a:solidFill>
              <a:latin typeface="Verdana" pitchFamily="34" charset="0"/>
              <a:ea typeface="Verdana" pitchFamily="34" charset="0"/>
              <a:cs typeface="Verdana" pitchFamily="34" charset="0"/>
            </a:rPr>
            <a:t>SAG</a:t>
          </a:r>
          <a:r>
            <a:rPr lang="es-CL" sz="1200" b="1" i="0" u="none" strike="noStrike" baseline="0">
              <a:solidFill>
                <a:srgbClr val="000000"/>
              </a:solidFill>
              <a:latin typeface="Verdana" pitchFamily="34" charset="0"/>
              <a:ea typeface="Verdana" pitchFamily="34" charset="0"/>
              <a:cs typeface="Verdana" pitchFamily="34" charset="0"/>
            </a:rPr>
            <a:t>             </a:t>
          </a:r>
        </a:p>
      </xdr:txBody>
    </xdr:sp>
    <xdr:clientData/>
  </xdr:twoCellAnchor>
  <xdr:twoCellAnchor>
    <xdr:from>
      <xdr:col>0</xdr:col>
      <xdr:colOff>0</xdr:colOff>
      <xdr:row>0</xdr:row>
      <xdr:rowOff>0</xdr:rowOff>
    </xdr:from>
    <xdr:to>
      <xdr:col>2</xdr:col>
      <xdr:colOff>333375</xdr:colOff>
      <xdr:row>8</xdr:row>
      <xdr:rowOff>161925</xdr:rowOff>
    </xdr:to>
    <xdr:pic>
      <xdr:nvPicPr>
        <xdr:cNvPr id="957074" name="3 Imagen" descr="SAG_logocolor_plantillas">
          <a:extLst>
            <a:ext uri="{FF2B5EF4-FFF2-40B4-BE49-F238E27FC236}">
              <a16:creationId xmlns:a16="http://schemas.microsoft.com/office/drawing/2014/main" id="{00000000-0008-0000-0000-0000929A0E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5737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100853</xdr:colOff>
      <xdr:row>31</xdr:row>
      <xdr:rowOff>156884</xdr:rowOff>
    </xdr:from>
    <xdr:to>
      <xdr:col>14</xdr:col>
      <xdr:colOff>205958</xdr:colOff>
      <xdr:row>58</xdr:row>
      <xdr:rowOff>11207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00853" y="7070913"/>
          <a:ext cx="13182370" cy="6981264"/>
        </a:xfrm>
        <a:prstGeom prst="rect">
          <a:avLst/>
        </a:prstGeom>
        <a:ln w="19050">
          <a:solidFill>
            <a:schemeClr val="tx1"/>
          </a:solidFill>
        </a:ln>
      </xdr:spPr>
    </xdr:pic>
    <xdr:clientData/>
  </xdr:twoCellAnchor>
  <xdr:twoCellAnchor editAs="oneCell">
    <xdr:from>
      <xdr:col>0</xdr:col>
      <xdr:colOff>145676</xdr:colOff>
      <xdr:row>64</xdr:row>
      <xdr:rowOff>100853</xdr:rowOff>
    </xdr:from>
    <xdr:to>
      <xdr:col>14</xdr:col>
      <xdr:colOff>336175</xdr:colOff>
      <xdr:row>98</xdr:row>
      <xdr:rowOff>134593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45676" y="15800294"/>
          <a:ext cx="13267764" cy="6510740"/>
        </a:xfrm>
        <a:prstGeom prst="rect">
          <a:avLst/>
        </a:prstGeom>
        <a:ln w="19050">
          <a:solidFill>
            <a:schemeClr val="tx1"/>
          </a:solidFill>
        </a:ln>
      </xdr:spPr>
    </xdr:pic>
    <xdr:clientData/>
  </xdr:twoCellAnchor>
  <xdr:twoCellAnchor editAs="oneCell">
    <xdr:from>
      <xdr:col>0</xdr:col>
      <xdr:colOff>123265</xdr:colOff>
      <xdr:row>103</xdr:row>
      <xdr:rowOff>123264</xdr:rowOff>
    </xdr:from>
    <xdr:to>
      <xdr:col>14</xdr:col>
      <xdr:colOff>381000</xdr:colOff>
      <xdr:row>136</xdr:row>
      <xdr:rowOff>179293</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23265" y="23173764"/>
          <a:ext cx="13335000" cy="6342529"/>
        </a:xfrm>
        <a:prstGeom prst="rect">
          <a:avLst/>
        </a:prstGeom>
        <a:ln w="19050">
          <a:solidFill>
            <a:schemeClr val="tx1"/>
          </a:solidFill>
        </a:ln>
      </xdr:spPr>
    </xdr:pic>
    <xdr:clientData/>
  </xdr:twoCellAnchor>
  <xdr:twoCellAnchor editAs="oneCell">
    <xdr:from>
      <xdr:col>0</xdr:col>
      <xdr:colOff>302559</xdr:colOff>
      <xdr:row>143</xdr:row>
      <xdr:rowOff>22411</xdr:rowOff>
    </xdr:from>
    <xdr:to>
      <xdr:col>13</xdr:col>
      <xdr:colOff>789267</xdr:colOff>
      <xdr:row>171</xdr:row>
      <xdr:rowOff>56029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302559" y="30692911"/>
          <a:ext cx="10605620" cy="5367618"/>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NACIONAL"/>
      <sheetName val="VIDES VINIFERAS"/>
      <sheetName val="Tintas"/>
    </sheetNames>
    <sheetDataSet>
      <sheetData sheetId="0">
        <row r="4">
          <cell r="C4">
            <v>15</v>
          </cell>
        </row>
        <row r="5">
          <cell r="C5">
            <v>3.4499999999999997</v>
          </cell>
        </row>
        <row r="6">
          <cell r="C6">
            <v>4.9700000000000006</v>
          </cell>
        </row>
        <row r="7">
          <cell r="C7">
            <v>49.620000000000005</v>
          </cell>
        </row>
        <row r="8">
          <cell r="C8">
            <v>3125.23</v>
          </cell>
        </row>
        <row r="9">
          <cell r="C9">
            <v>9727.19</v>
          </cell>
        </row>
        <row r="10">
          <cell r="C10">
            <v>45080.919999999925</v>
          </cell>
        </row>
        <row r="11">
          <cell r="C11">
            <v>53546.119999999995</v>
          </cell>
        </row>
        <row r="12">
          <cell r="C12">
            <v>10422.890000000016</v>
          </cell>
        </row>
        <row r="13">
          <cell r="C13">
            <v>2771.0599999999995</v>
          </cell>
        </row>
        <row r="14">
          <cell r="C14">
            <v>105.27</v>
          </cell>
        </row>
        <row r="15">
          <cell r="C15">
            <v>18.5</v>
          </cell>
        </row>
        <row r="16">
          <cell r="C16">
            <v>13.849999999999998</v>
          </cell>
        </row>
        <row r="17">
          <cell r="C17">
            <v>11282.169999999989</v>
          </cell>
        </row>
      </sheetData>
      <sheetData sheetId="1" refreshError="1"/>
      <sheetData sheetId="2"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
  <sheetViews>
    <sheetView tabSelected="1" topLeftCell="B1" workbookViewId="0">
      <selection activeCell="D68" sqref="D68"/>
    </sheetView>
  </sheetViews>
  <sheetFormatPr baseColWidth="10" defaultColWidth="11.44140625" defaultRowHeight="14.4" x14ac:dyDescent="0.3"/>
  <sheetData/>
  <pageMargins left="0.70866141732283472" right="0.70866141732283472"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9"/>
  <sheetViews>
    <sheetView workbookViewId="0">
      <selection activeCell="K12" sqref="K12"/>
    </sheetView>
  </sheetViews>
  <sheetFormatPr baseColWidth="10" defaultColWidth="11.44140625" defaultRowHeight="14.4" x14ac:dyDescent="0.3"/>
  <cols>
    <col min="1" max="1" width="14.44140625" customWidth="1"/>
    <col min="2" max="2" width="9.33203125" customWidth="1"/>
    <col min="3" max="3" width="7.109375" bestFit="1" customWidth="1"/>
    <col min="4" max="4" width="10.44140625" bestFit="1" customWidth="1"/>
    <col min="5" max="5" width="10.33203125" customWidth="1"/>
    <col min="6" max="6" width="5.6640625" customWidth="1"/>
    <col min="7" max="7" width="5.88671875" bestFit="1" customWidth="1"/>
    <col min="8" max="8" width="10.33203125" customWidth="1"/>
    <col min="9" max="9" width="10.44140625" bestFit="1" customWidth="1"/>
    <col min="10" max="10" width="8.44140625" bestFit="1" customWidth="1"/>
    <col min="11" max="11" width="10.44140625" bestFit="1" customWidth="1"/>
  </cols>
  <sheetData>
    <row r="1" spans="1:11" ht="15" thickBot="1" x14ac:dyDescent="0.35">
      <c r="A1" s="229" t="s">
        <v>224</v>
      </c>
    </row>
    <row r="2" spans="1:11" ht="35.25" customHeight="1" x14ac:dyDescent="0.3">
      <c r="A2" s="380" t="s">
        <v>116</v>
      </c>
      <c r="B2" s="382" t="s">
        <v>225</v>
      </c>
      <c r="C2" s="382"/>
      <c r="D2" s="382"/>
      <c r="E2" s="382"/>
      <c r="F2" s="382"/>
      <c r="G2" s="382"/>
      <c r="H2" s="382"/>
      <c r="I2" s="382"/>
      <c r="J2" s="383"/>
      <c r="K2" s="384" t="s">
        <v>71</v>
      </c>
    </row>
    <row r="3" spans="1:11" ht="136.5" customHeight="1" x14ac:dyDescent="0.3">
      <c r="A3" s="381"/>
      <c r="B3" s="230" t="s">
        <v>137</v>
      </c>
      <c r="C3" s="230" t="s">
        <v>226</v>
      </c>
      <c r="D3" s="230" t="s">
        <v>227</v>
      </c>
      <c r="E3" s="230" t="s">
        <v>139</v>
      </c>
      <c r="F3" s="230" t="s">
        <v>140</v>
      </c>
      <c r="G3" s="230" t="s">
        <v>200</v>
      </c>
      <c r="H3" s="230" t="s">
        <v>228</v>
      </c>
      <c r="I3" s="230" t="s">
        <v>229</v>
      </c>
      <c r="J3" s="230" t="s">
        <v>157</v>
      </c>
      <c r="K3" s="385"/>
    </row>
    <row r="4" spans="1:11" ht="23.25" customHeight="1" x14ac:dyDescent="0.3">
      <c r="A4" s="18"/>
      <c r="B4" s="2"/>
      <c r="C4" s="2"/>
      <c r="D4" s="2"/>
      <c r="E4" s="2"/>
      <c r="F4" s="2"/>
      <c r="G4" s="2"/>
      <c r="H4" s="2"/>
      <c r="I4" s="2"/>
      <c r="J4" s="2"/>
      <c r="K4" s="16"/>
    </row>
    <row r="5" spans="1:11" ht="23.25" customHeight="1" x14ac:dyDescent="0.3">
      <c r="A5" s="18" t="s">
        <v>75</v>
      </c>
      <c r="B5" s="231">
        <v>1.7</v>
      </c>
      <c r="C5" s="231"/>
      <c r="D5" s="231">
        <v>132.55000000000001</v>
      </c>
      <c r="E5" s="231">
        <v>99.479999999999961</v>
      </c>
      <c r="F5" s="231"/>
      <c r="G5" s="231">
        <v>0.5</v>
      </c>
      <c r="H5" s="231">
        <v>44.76</v>
      </c>
      <c r="I5" s="231">
        <v>279.71000000000015</v>
      </c>
      <c r="J5" s="231"/>
      <c r="K5" s="17">
        <f>SUM(B5:J5)</f>
        <v>558.70000000000005</v>
      </c>
    </row>
    <row r="6" spans="1:11" ht="23.25" customHeight="1" x14ac:dyDescent="0.3">
      <c r="A6" s="18" t="s">
        <v>76</v>
      </c>
      <c r="B6" s="215">
        <v>170.77999999999997</v>
      </c>
      <c r="C6" s="215">
        <v>14.350000000000001</v>
      </c>
      <c r="D6" s="215">
        <v>933.55000000000007</v>
      </c>
      <c r="E6" s="215">
        <v>1603.0000000000014</v>
      </c>
      <c r="F6" s="215">
        <v>1</v>
      </c>
      <c r="G6" s="215">
        <v>0.90999999999999992</v>
      </c>
      <c r="H6" s="215">
        <v>1483.3900000000008</v>
      </c>
      <c r="I6" s="215">
        <v>4183.53</v>
      </c>
      <c r="J6" s="215">
        <v>173.04</v>
      </c>
      <c r="K6" s="17">
        <f>SUM(B6:J6)</f>
        <v>8563.5500000000029</v>
      </c>
    </row>
    <row r="7" spans="1:11" ht="23.25" customHeight="1" x14ac:dyDescent="0.3">
      <c r="A7" s="18"/>
      <c r="B7" s="215"/>
      <c r="C7" s="215"/>
      <c r="D7" s="215"/>
      <c r="E7" s="215"/>
      <c r="F7" s="215"/>
      <c r="G7" s="215"/>
      <c r="H7" s="215"/>
      <c r="I7" s="215"/>
      <c r="J7" s="215"/>
      <c r="K7" s="17"/>
    </row>
    <row r="8" spans="1:11" ht="23.25" customHeight="1" thickBot="1" x14ac:dyDescent="0.35">
      <c r="A8" s="232" t="s">
        <v>71</v>
      </c>
      <c r="B8" s="99">
        <f t="shared" ref="B8:J8" si="0">SUM(B5:B7)</f>
        <v>172.47999999999996</v>
      </c>
      <c r="C8" s="99">
        <f t="shared" si="0"/>
        <v>14.350000000000001</v>
      </c>
      <c r="D8" s="99">
        <f t="shared" si="0"/>
        <v>1066.1000000000001</v>
      </c>
      <c r="E8" s="99">
        <f t="shared" si="0"/>
        <v>1702.4800000000014</v>
      </c>
      <c r="F8" s="99">
        <f t="shared" si="0"/>
        <v>1</v>
      </c>
      <c r="G8" s="99">
        <f t="shared" si="0"/>
        <v>1.41</v>
      </c>
      <c r="H8" s="99">
        <f t="shared" si="0"/>
        <v>1528.1500000000008</v>
      </c>
      <c r="I8" s="99">
        <f t="shared" si="0"/>
        <v>4463.24</v>
      </c>
      <c r="J8" s="99">
        <f t="shared" si="0"/>
        <v>173.04</v>
      </c>
      <c r="K8" s="135">
        <f>SUM(B8:J8)</f>
        <v>9122.2500000000036</v>
      </c>
    </row>
    <row r="9" spans="1:11" ht="23.25" customHeight="1" x14ac:dyDescent="0.3"/>
    <row r="10" spans="1:11" ht="23.25" customHeight="1" x14ac:dyDescent="0.3"/>
    <row r="11" spans="1:11" ht="23.25" customHeight="1" x14ac:dyDescent="0.3"/>
    <row r="12" spans="1:11" ht="23.25" customHeight="1" x14ac:dyDescent="0.3"/>
    <row r="13" spans="1:11" ht="23.25" customHeight="1" x14ac:dyDescent="0.3"/>
    <row r="14" spans="1:11" ht="23.25" customHeight="1" x14ac:dyDescent="0.3">
      <c r="A14" s="386"/>
      <c r="B14" s="386"/>
      <c r="C14" s="386"/>
      <c r="D14" s="386"/>
      <c r="E14" s="386"/>
      <c r="F14" s="386"/>
      <c r="G14" s="386"/>
      <c r="H14" s="386"/>
      <c r="I14" s="386"/>
      <c r="J14" s="386"/>
      <c r="K14" s="386"/>
    </row>
    <row r="15" spans="1:11" ht="23.25" customHeight="1" x14ac:dyDescent="0.3">
      <c r="A15" s="386"/>
      <c r="B15" s="386"/>
      <c r="C15" s="386"/>
      <c r="D15" s="386"/>
      <c r="E15" s="386"/>
      <c r="F15" s="386"/>
      <c r="G15" s="386"/>
      <c r="H15" s="386"/>
      <c r="I15" s="386"/>
      <c r="J15" s="386"/>
      <c r="K15" s="386"/>
    </row>
    <row r="16" spans="1:11" ht="23.25" customHeight="1" x14ac:dyDescent="0.3">
      <c r="A16" s="386"/>
      <c r="B16" s="386"/>
      <c r="C16" s="386"/>
      <c r="D16" s="386"/>
      <c r="E16" s="386"/>
      <c r="F16" s="386"/>
      <c r="G16" s="386"/>
      <c r="H16" s="386"/>
      <c r="I16" s="386"/>
      <c r="J16" s="386"/>
      <c r="K16" s="386"/>
    </row>
    <row r="17" ht="23.25" customHeight="1" x14ac:dyDescent="0.3"/>
    <row r="18" ht="23.25" customHeight="1" x14ac:dyDescent="0.3"/>
    <row r="19" ht="23.25" customHeight="1" x14ac:dyDescent="0.3"/>
  </sheetData>
  <mergeCells count="4">
    <mergeCell ref="A2:A3"/>
    <mergeCell ref="B2:J2"/>
    <mergeCell ref="K2:K3"/>
    <mergeCell ref="A14:K16"/>
  </mergeCells>
  <printOptions horizontalCentered="1"/>
  <pageMargins left="0.31496062992125984" right="0.31496062992125984" top="1.9291338582677167" bottom="0.74803149606299213" header="0.70866141732283472" footer="0.70866141732283472"/>
  <pageSetup orientation="landscape" r:id="rId1"/>
  <headerFooter>
    <oddHeader>&amp;L&amp;G&amp;C&amp;"Verdana,Negrita"&amp;12CATASTRO NACIONAL DE VIDES PARA PISCO (has)&amp;R&amp;"Verdana,Normal"CUADRO N° 8</oddHeader>
    <oddFooter>&amp;R&amp;F</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9"/>
  <sheetViews>
    <sheetView topLeftCell="A4" workbookViewId="0">
      <selection activeCell="C12" sqref="C12"/>
    </sheetView>
  </sheetViews>
  <sheetFormatPr baseColWidth="10" defaultColWidth="11.44140625" defaultRowHeight="14.4" x14ac:dyDescent="0.3"/>
  <cols>
    <col min="1" max="1" width="35.5546875" customWidth="1"/>
    <col min="2" max="2" width="16.44140625" customWidth="1"/>
    <col min="3" max="3" width="19.109375" customWidth="1"/>
    <col min="4" max="4" width="14" customWidth="1"/>
  </cols>
  <sheetData>
    <row r="1" spans="1:4" ht="15" thickBot="1" x14ac:dyDescent="0.35">
      <c r="A1" s="229" t="s">
        <v>230</v>
      </c>
    </row>
    <row r="2" spans="1:4" x14ac:dyDescent="0.3">
      <c r="A2" s="387" t="s">
        <v>116</v>
      </c>
      <c r="B2" s="389" t="s">
        <v>231</v>
      </c>
      <c r="C2" s="389"/>
      <c r="D2" s="390" t="s">
        <v>71</v>
      </c>
    </row>
    <row r="3" spans="1:4" ht="42.75" customHeight="1" x14ac:dyDescent="0.3">
      <c r="A3" s="388"/>
      <c r="B3" s="233" t="s">
        <v>232</v>
      </c>
      <c r="C3" s="233" t="s">
        <v>233</v>
      </c>
      <c r="D3" s="391"/>
    </row>
    <row r="4" spans="1:4" ht="23.25" customHeight="1" x14ac:dyDescent="0.3">
      <c r="A4" s="179" t="s">
        <v>72</v>
      </c>
      <c r="B4" s="234"/>
      <c r="C4" s="234">
        <v>4</v>
      </c>
      <c r="D4" s="303">
        <f t="shared" ref="D4:D19" si="0">SUM(B4:C4)</f>
        <v>4</v>
      </c>
    </row>
    <row r="5" spans="1:4" ht="23.25" customHeight="1" x14ac:dyDescent="0.3">
      <c r="A5" s="235" t="s">
        <v>73</v>
      </c>
      <c r="B5" s="234"/>
      <c r="C5" s="234">
        <v>4</v>
      </c>
      <c r="D5" s="303">
        <f t="shared" si="0"/>
        <v>4</v>
      </c>
    </row>
    <row r="6" spans="1:4" ht="23.25" customHeight="1" x14ac:dyDescent="0.3">
      <c r="A6" s="179" t="s">
        <v>74</v>
      </c>
      <c r="B6" s="234"/>
      <c r="C6" s="234">
        <v>16</v>
      </c>
      <c r="D6" s="303">
        <f t="shared" si="0"/>
        <v>16</v>
      </c>
    </row>
    <row r="7" spans="1:4" ht="23.25" customHeight="1" x14ac:dyDescent="0.3">
      <c r="A7" s="179" t="s">
        <v>75</v>
      </c>
      <c r="B7" s="236">
        <v>150</v>
      </c>
      <c r="C7" s="236">
        <v>19</v>
      </c>
      <c r="D7" s="303">
        <f t="shared" si="0"/>
        <v>169</v>
      </c>
    </row>
    <row r="8" spans="1:4" ht="23.25" customHeight="1" x14ac:dyDescent="0.3">
      <c r="A8" s="179" t="s">
        <v>76</v>
      </c>
      <c r="B8" s="236">
        <v>2193</v>
      </c>
      <c r="C8" s="236">
        <v>203</v>
      </c>
      <c r="D8" s="303">
        <f>SUM(B8:C8)</f>
        <v>2396</v>
      </c>
    </row>
    <row r="9" spans="1:4" ht="23.25" customHeight="1" x14ac:dyDescent="0.3">
      <c r="A9" s="179" t="s">
        <v>77</v>
      </c>
      <c r="B9" s="234"/>
      <c r="C9" s="234">
        <v>308</v>
      </c>
      <c r="D9" s="311">
        <f>SUM(B9:C9)</f>
        <v>308</v>
      </c>
    </row>
    <row r="10" spans="1:4" ht="23.25" customHeight="1" x14ac:dyDescent="0.3">
      <c r="A10" s="179" t="s">
        <v>78</v>
      </c>
      <c r="B10" s="234"/>
      <c r="C10" s="234">
        <v>1943</v>
      </c>
      <c r="D10" s="311">
        <f t="shared" ref="D10:D18" si="1">SUM(B10:C10)</f>
        <v>1943</v>
      </c>
    </row>
    <row r="11" spans="1:4" ht="23.25" customHeight="1" x14ac:dyDescent="0.3">
      <c r="A11" s="179" t="s">
        <v>79</v>
      </c>
      <c r="B11" s="234"/>
      <c r="C11" s="234">
        <v>4292</v>
      </c>
      <c r="D11" s="311">
        <f t="shared" si="1"/>
        <v>4292</v>
      </c>
    </row>
    <row r="12" spans="1:4" ht="23.25" customHeight="1" x14ac:dyDescent="0.3">
      <c r="A12" s="179" t="s">
        <v>80</v>
      </c>
      <c r="B12" s="234"/>
      <c r="C12" s="234">
        <v>5033</v>
      </c>
      <c r="D12" s="311">
        <f t="shared" si="1"/>
        <v>5033</v>
      </c>
    </row>
    <row r="13" spans="1:4" ht="23.25" customHeight="1" x14ac:dyDescent="0.3">
      <c r="A13" s="179" t="s">
        <v>81</v>
      </c>
      <c r="B13" s="234"/>
      <c r="C13" s="234">
        <v>671</v>
      </c>
      <c r="D13" s="311">
        <f t="shared" si="1"/>
        <v>671</v>
      </c>
    </row>
    <row r="14" spans="1:4" ht="23.25" customHeight="1" x14ac:dyDescent="0.3">
      <c r="A14" s="179" t="s">
        <v>82</v>
      </c>
      <c r="B14" s="234"/>
      <c r="C14" s="234">
        <v>45</v>
      </c>
      <c r="D14" s="311">
        <f t="shared" si="1"/>
        <v>45</v>
      </c>
    </row>
    <row r="15" spans="1:4" ht="23.25" customHeight="1" x14ac:dyDescent="0.3">
      <c r="A15" s="179" t="s">
        <v>83</v>
      </c>
      <c r="B15" s="234"/>
      <c r="C15" s="234">
        <v>3</v>
      </c>
      <c r="D15" s="311">
        <f t="shared" si="1"/>
        <v>3</v>
      </c>
    </row>
    <row r="16" spans="1:4" ht="23.25" customHeight="1" x14ac:dyDescent="0.3">
      <c r="A16" s="179" t="s">
        <v>84</v>
      </c>
      <c r="B16" s="234"/>
      <c r="C16" s="234">
        <v>16</v>
      </c>
      <c r="D16" s="311">
        <f t="shared" si="1"/>
        <v>16</v>
      </c>
    </row>
    <row r="17" spans="1:4" ht="23.25" customHeight="1" x14ac:dyDescent="0.3">
      <c r="A17" s="179" t="s">
        <v>85</v>
      </c>
      <c r="B17" s="234"/>
      <c r="C17" s="234">
        <v>2</v>
      </c>
      <c r="D17" s="311">
        <f t="shared" si="1"/>
        <v>2</v>
      </c>
    </row>
    <row r="18" spans="1:4" ht="23.25" customHeight="1" x14ac:dyDescent="0.3">
      <c r="A18" s="179" t="s">
        <v>86</v>
      </c>
      <c r="B18" s="234"/>
      <c r="C18" s="234">
        <v>423</v>
      </c>
      <c r="D18" s="311">
        <f t="shared" si="1"/>
        <v>423</v>
      </c>
    </row>
    <row r="19" spans="1:4" ht="23.25" customHeight="1" thickBot="1" x14ac:dyDescent="0.35">
      <c r="A19" s="183" t="s">
        <v>71</v>
      </c>
      <c r="B19" s="237">
        <f>SUM(B4:B18)</f>
        <v>2343</v>
      </c>
      <c r="C19" s="237">
        <f>SUM(C4:C18)</f>
        <v>12982</v>
      </c>
      <c r="D19" s="238">
        <f t="shared" si="0"/>
        <v>15325</v>
      </c>
    </row>
  </sheetData>
  <mergeCells count="3">
    <mergeCell ref="A2:A3"/>
    <mergeCell ref="B2:C2"/>
    <mergeCell ref="D2:D3"/>
  </mergeCells>
  <printOptions horizontalCentered="1"/>
  <pageMargins left="0.70866141732283472" right="0.70866141732283472" top="1.7322834645669292" bottom="0.74803149606299213" header="0.70866141732283472" footer="0.31496062992125984"/>
  <pageSetup orientation="landscape" r:id="rId1"/>
  <headerFooter>
    <oddHeader>&amp;L&amp;G&amp;C&amp;"Verdana,Negrita"&amp;12
DISTRIBUCIÓN NACIONAL DEL NUMERO DE PROPIEDADES CON PLANTACIONES 
DE VIDES  PISQUERAS Y PARA VINIFICACIÓN &amp;R&amp;"Verdana,Normal"CUADRO N° 10</oddHeader>
    <oddFooter>&amp;R&amp;F</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5"/>
  <sheetViews>
    <sheetView workbookViewId="0">
      <selection activeCell="K12" sqref="K12"/>
    </sheetView>
  </sheetViews>
  <sheetFormatPr baseColWidth="10" defaultColWidth="11.44140625" defaultRowHeight="14.4" x14ac:dyDescent="0.3"/>
  <cols>
    <col min="1" max="1" width="16.5546875" customWidth="1"/>
    <col min="2" max="2" width="19.44140625" customWidth="1"/>
    <col min="3" max="3" width="17.109375" bestFit="1" customWidth="1"/>
    <col min="4" max="4" width="13.5546875" customWidth="1"/>
  </cols>
  <sheetData>
    <row r="1" spans="1:7" ht="15" thickBot="1" x14ac:dyDescent="0.35">
      <c r="A1" s="3" t="s">
        <v>234</v>
      </c>
      <c r="B1" s="3"/>
      <c r="C1" s="3"/>
      <c r="D1" s="3"/>
      <c r="E1" s="3"/>
      <c r="F1" s="3"/>
      <c r="G1" s="3"/>
    </row>
    <row r="2" spans="1:7" x14ac:dyDescent="0.3">
      <c r="A2" s="396" t="s">
        <v>235</v>
      </c>
      <c r="B2" s="398" t="s">
        <v>236</v>
      </c>
      <c r="C2" s="398"/>
      <c r="D2" s="392" t="s">
        <v>71</v>
      </c>
    </row>
    <row r="3" spans="1:7" x14ac:dyDescent="0.3">
      <c r="A3" s="397"/>
      <c r="B3" s="239" t="s">
        <v>237</v>
      </c>
      <c r="C3" s="239" t="s">
        <v>238</v>
      </c>
      <c r="D3" s="393"/>
    </row>
    <row r="4" spans="1:7" x14ac:dyDescent="0.3">
      <c r="A4" s="18" t="s">
        <v>239</v>
      </c>
      <c r="B4" s="14"/>
      <c r="C4" s="14">
        <v>15</v>
      </c>
      <c r="D4" s="19">
        <f>SUM(B4:C4)</f>
        <v>15</v>
      </c>
    </row>
    <row r="5" spans="1:7" ht="15" thickBot="1" x14ac:dyDescent="0.35">
      <c r="A5" s="153" t="s">
        <v>240</v>
      </c>
      <c r="B5" s="154">
        <f>SUM(B4:B4)</f>
        <v>0</v>
      </c>
      <c r="C5" s="154">
        <f>SUM(C4:C4)</f>
        <v>15</v>
      </c>
      <c r="D5" s="155">
        <f>SUM(B5:C5)</f>
        <v>15</v>
      </c>
    </row>
    <row r="6" spans="1:7" ht="15" thickBot="1" x14ac:dyDescent="0.35"/>
    <row r="7" spans="1:7" x14ac:dyDescent="0.3">
      <c r="A7" s="396" t="s">
        <v>235</v>
      </c>
      <c r="B7" s="398" t="s">
        <v>241</v>
      </c>
      <c r="C7" s="398"/>
      <c r="D7" s="392" t="s">
        <v>71</v>
      </c>
    </row>
    <row r="8" spans="1:7" x14ac:dyDescent="0.3">
      <c r="A8" s="397"/>
      <c r="B8" s="394" t="s">
        <v>242</v>
      </c>
      <c r="C8" s="395"/>
      <c r="D8" s="393"/>
    </row>
    <row r="9" spans="1:7" x14ac:dyDescent="0.3">
      <c r="A9" s="18" t="s">
        <v>239</v>
      </c>
      <c r="B9" s="399">
        <v>4</v>
      </c>
      <c r="C9" s="400"/>
      <c r="D9" s="19">
        <f>SUM(B9)</f>
        <v>4</v>
      </c>
    </row>
    <row r="10" spans="1:7" ht="15" thickBot="1" x14ac:dyDescent="0.35">
      <c r="A10" s="153" t="s">
        <v>240</v>
      </c>
      <c r="B10" s="401">
        <f>SUM(B9:B9)</f>
        <v>4</v>
      </c>
      <c r="C10" s="402"/>
      <c r="D10" s="155">
        <f>SUM(B10)</f>
        <v>4</v>
      </c>
    </row>
    <row r="11" spans="1:7" ht="15" thickBot="1" x14ac:dyDescent="0.35"/>
    <row r="12" spans="1:7" x14ac:dyDescent="0.3">
      <c r="A12" s="396" t="s">
        <v>235</v>
      </c>
      <c r="B12" s="403" t="s">
        <v>169</v>
      </c>
      <c r="C12" s="404"/>
      <c r="D12" s="392" t="s">
        <v>71</v>
      </c>
    </row>
    <row r="13" spans="1:7" x14ac:dyDescent="0.3">
      <c r="A13" s="397"/>
      <c r="B13" s="394" t="s">
        <v>243</v>
      </c>
      <c r="C13" s="395"/>
      <c r="D13" s="393"/>
    </row>
    <row r="14" spans="1:7" x14ac:dyDescent="0.3">
      <c r="A14" s="18" t="s">
        <v>239</v>
      </c>
      <c r="B14" s="399">
        <v>15</v>
      </c>
      <c r="C14" s="400"/>
      <c r="D14" s="19">
        <f>SUM(B14:B14)</f>
        <v>15</v>
      </c>
    </row>
    <row r="15" spans="1:7" ht="15" thickBot="1" x14ac:dyDescent="0.35">
      <c r="A15" s="276" t="s">
        <v>240</v>
      </c>
      <c r="B15" s="401">
        <f>SUM(B14:B14)</f>
        <v>15</v>
      </c>
      <c r="C15" s="402"/>
      <c r="D15" s="155">
        <f>SUM(B15:B15)</f>
        <v>15</v>
      </c>
    </row>
  </sheetData>
  <mergeCells count="15">
    <mergeCell ref="B14:C14"/>
    <mergeCell ref="B15:C15"/>
    <mergeCell ref="B9:C9"/>
    <mergeCell ref="B10:C10"/>
    <mergeCell ref="A12:A13"/>
    <mergeCell ref="B12:C12"/>
    <mergeCell ref="D12:D13"/>
    <mergeCell ref="B13:C13"/>
    <mergeCell ref="A2:A3"/>
    <mergeCell ref="B2:C2"/>
    <mergeCell ref="D2:D3"/>
    <mergeCell ref="A7:A8"/>
    <mergeCell ref="B7:C7"/>
    <mergeCell ref="D7:D8"/>
    <mergeCell ref="B8:C8"/>
  </mergeCells>
  <printOptions horizontalCentered="1"/>
  <pageMargins left="0.70866141732283472" right="0.70866141732283472" top="1.9291338582677167" bottom="0.74803149606299213" header="0.31496062992125984" footer="0.31496062992125984"/>
  <pageSetup orientation="landscape" r:id="rId1"/>
  <headerFooter>
    <oddHeader xml:space="preserve">&amp;L&amp;G&amp;C&amp;"Verdana,Negrita"&amp;12CATASTRO DE VIDES
REGIÓN DE ARICA Y PARINACOTA
SUPERFICIE COMUNAL (has), NUMERO DE PROPIEDADES
SUPERFICIE CEPAJES PARA VINIFICACION (has)&amp;RCUADRO N° 11 </oddHeader>
    <oddFooter>&amp;R&amp;F</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25"/>
  <sheetViews>
    <sheetView workbookViewId="0">
      <selection activeCell="H24" sqref="A20:H24"/>
    </sheetView>
  </sheetViews>
  <sheetFormatPr baseColWidth="10" defaultColWidth="11.44140625" defaultRowHeight="14.4" x14ac:dyDescent="0.3"/>
  <cols>
    <col min="1" max="1" width="16.5546875" customWidth="1"/>
    <col min="2" max="2" width="19.44140625" bestFit="1" customWidth="1"/>
    <col min="3" max="3" width="19.44140625" customWidth="1"/>
    <col min="4" max="4" width="17.109375" bestFit="1" customWidth="1"/>
    <col min="5" max="5" width="13.5546875" customWidth="1"/>
    <col min="6" max="6" width="17.33203125" customWidth="1"/>
    <col min="7" max="7" width="9.33203125" customWidth="1"/>
    <col min="8" max="8" width="9" customWidth="1"/>
  </cols>
  <sheetData>
    <row r="1" spans="1:9" ht="15" thickBot="1" x14ac:dyDescent="0.35">
      <c r="A1" s="55" t="s">
        <v>244</v>
      </c>
      <c r="B1" s="3"/>
      <c r="C1" s="3"/>
      <c r="D1" s="3"/>
      <c r="E1" s="3"/>
      <c r="F1" s="3"/>
      <c r="G1" s="3"/>
      <c r="H1" s="3"/>
      <c r="I1" s="3"/>
    </row>
    <row r="2" spans="1:9" x14ac:dyDescent="0.3">
      <c r="A2" s="396" t="s">
        <v>235</v>
      </c>
      <c r="B2" s="405" t="s">
        <v>236</v>
      </c>
      <c r="C2" s="406"/>
      <c r="D2" s="407"/>
    </row>
    <row r="3" spans="1:9" x14ac:dyDescent="0.3">
      <c r="A3" s="397"/>
      <c r="B3" s="239" t="s">
        <v>237</v>
      </c>
      <c r="C3" s="239" t="s">
        <v>238</v>
      </c>
      <c r="D3" s="277" t="s">
        <v>71</v>
      </c>
    </row>
    <row r="4" spans="1:9" x14ac:dyDescent="0.3">
      <c r="A4" s="18" t="s">
        <v>245</v>
      </c>
      <c r="B4" s="14"/>
      <c r="C4" s="14">
        <v>0.12000000000000001</v>
      </c>
      <c r="D4" s="19">
        <f>SUM(B4:C4)</f>
        <v>0.12000000000000001</v>
      </c>
    </row>
    <row r="5" spans="1:9" x14ac:dyDescent="0.3">
      <c r="A5" s="18" t="s">
        <v>246</v>
      </c>
      <c r="B5" s="14">
        <v>1.9</v>
      </c>
      <c r="C5" s="14">
        <v>1.93</v>
      </c>
      <c r="D5" s="19">
        <f>SUM(B5:C5)</f>
        <v>3.83</v>
      </c>
    </row>
    <row r="6" spans="1:9" ht="15" thickBot="1" x14ac:dyDescent="0.35">
      <c r="A6" s="153" t="s">
        <v>240</v>
      </c>
      <c r="B6" s="154">
        <f>SUM(B4:B5)</f>
        <v>1.9</v>
      </c>
      <c r="C6" s="154">
        <f>SUM(C4:C5)</f>
        <v>2.0499999999999998</v>
      </c>
      <c r="D6" s="155">
        <f>SUM(B6:C6)</f>
        <v>3.9499999999999997</v>
      </c>
    </row>
    <row r="7" spans="1:9" ht="15" thickBot="1" x14ac:dyDescent="0.35"/>
    <row r="8" spans="1:9" x14ac:dyDescent="0.3">
      <c r="A8" s="396" t="s">
        <v>235</v>
      </c>
      <c r="B8" s="405" t="s">
        <v>241</v>
      </c>
      <c r="C8" s="406"/>
      <c r="D8" s="410" t="s">
        <v>71</v>
      </c>
    </row>
    <row r="9" spans="1:9" x14ac:dyDescent="0.3">
      <c r="A9" s="397"/>
      <c r="B9" s="394" t="s">
        <v>242</v>
      </c>
      <c r="C9" s="395"/>
      <c r="D9" s="411"/>
    </row>
    <row r="10" spans="1:9" x14ac:dyDescent="0.3">
      <c r="A10" s="240" t="s">
        <v>245</v>
      </c>
      <c r="B10" s="417">
        <v>1</v>
      </c>
      <c r="C10" s="400"/>
      <c r="D10" s="19">
        <f>SUM(B10:C10)</f>
        <v>1</v>
      </c>
    </row>
    <row r="11" spans="1:9" x14ac:dyDescent="0.3">
      <c r="A11" s="18" t="s">
        <v>246</v>
      </c>
      <c r="B11" s="399">
        <v>3</v>
      </c>
      <c r="C11" s="400"/>
      <c r="D11" s="19">
        <f>SUM(B11:C11)</f>
        <v>3</v>
      </c>
    </row>
    <row r="12" spans="1:9" ht="15" thickBot="1" x14ac:dyDescent="0.35">
      <c r="A12" s="153" t="s">
        <v>240</v>
      </c>
      <c r="B12" s="401">
        <f>SUM(B10:B11)</f>
        <v>4</v>
      </c>
      <c r="C12" s="402"/>
      <c r="D12" s="155">
        <f>SUM(B12:C12)</f>
        <v>4</v>
      </c>
    </row>
    <row r="13" spans="1:9" ht="15" thickBot="1" x14ac:dyDescent="0.35"/>
    <row r="14" spans="1:9" x14ac:dyDescent="0.3">
      <c r="A14" s="396" t="s">
        <v>235</v>
      </c>
      <c r="B14" s="412" t="s">
        <v>117</v>
      </c>
      <c r="C14" s="413"/>
      <c r="D14" s="414"/>
      <c r="E14" s="415" t="s">
        <v>71</v>
      </c>
    </row>
    <row r="15" spans="1:9" x14ac:dyDescent="0.3">
      <c r="A15" s="397"/>
      <c r="B15" s="144" t="s">
        <v>247</v>
      </c>
      <c r="C15" s="144" t="s">
        <v>248</v>
      </c>
      <c r="D15" s="144" t="s">
        <v>249</v>
      </c>
      <c r="E15" s="416"/>
    </row>
    <row r="16" spans="1:9" x14ac:dyDescent="0.3">
      <c r="A16" s="18" t="s">
        <v>245</v>
      </c>
      <c r="B16" s="14"/>
      <c r="C16" s="14"/>
      <c r="D16" s="14"/>
      <c r="E16" s="19">
        <f>SUM(B16:D16)</f>
        <v>0</v>
      </c>
    </row>
    <row r="17" spans="1:29" x14ac:dyDescent="0.3">
      <c r="A17" s="18" t="s">
        <v>246</v>
      </c>
      <c r="B17" s="14">
        <v>0.3</v>
      </c>
      <c r="C17" s="14">
        <v>1.3</v>
      </c>
      <c r="D17" s="14">
        <v>0.3</v>
      </c>
      <c r="E17" s="19">
        <f>SUM(B17:D17)</f>
        <v>1.9000000000000001</v>
      </c>
    </row>
    <row r="18" spans="1:29" ht="15" thickBot="1" x14ac:dyDescent="0.35">
      <c r="A18" s="276" t="s">
        <v>240</v>
      </c>
      <c r="B18" s="154">
        <f>SUM(B16:B17)</f>
        <v>0.3</v>
      </c>
      <c r="C18" s="154">
        <f>SUM(C16:C17)</f>
        <v>1.3</v>
      </c>
      <c r="D18" s="154">
        <f>SUM(D16:D17)</f>
        <v>0.3</v>
      </c>
      <c r="E18" s="155">
        <f>SUM(B18:D18)</f>
        <v>1.9000000000000001</v>
      </c>
    </row>
    <row r="19" spans="1:29" ht="15" thickBot="1" x14ac:dyDescent="0.35"/>
    <row r="20" spans="1:29" x14ac:dyDescent="0.3">
      <c r="A20" s="396" t="s">
        <v>235</v>
      </c>
      <c r="B20" s="405" t="s">
        <v>169</v>
      </c>
      <c r="C20" s="406"/>
      <c r="D20" s="406"/>
      <c r="E20" s="406"/>
      <c r="F20" s="406"/>
      <c r="G20" s="406"/>
      <c r="H20" s="408" t="s">
        <v>71</v>
      </c>
    </row>
    <row r="21" spans="1:29" ht="16.5" customHeight="1" x14ac:dyDescent="0.3">
      <c r="A21" s="397"/>
      <c r="B21" s="144" t="s">
        <v>250</v>
      </c>
      <c r="C21" s="144" t="s">
        <v>251</v>
      </c>
      <c r="D21" s="144" t="s">
        <v>252</v>
      </c>
      <c r="E21" s="278" t="s">
        <v>253</v>
      </c>
      <c r="F21" s="304" t="s">
        <v>254</v>
      </c>
      <c r="G21" s="279" t="s">
        <v>255</v>
      </c>
      <c r="H21" s="409"/>
    </row>
    <row r="22" spans="1:29" x14ac:dyDescent="0.3">
      <c r="A22" s="18" t="s">
        <v>245</v>
      </c>
      <c r="B22" s="14">
        <v>0.03</v>
      </c>
      <c r="C22" s="14">
        <v>0.02</v>
      </c>
      <c r="D22" s="14"/>
      <c r="E22" s="167">
        <v>0.03</v>
      </c>
      <c r="F22" s="167"/>
      <c r="G22" s="167">
        <v>0.04</v>
      </c>
      <c r="H22" s="241">
        <f>SUM(B22:G22)</f>
        <v>0.12</v>
      </c>
    </row>
    <row r="23" spans="1:29" x14ac:dyDescent="0.3">
      <c r="A23" s="18" t="s">
        <v>246</v>
      </c>
      <c r="B23" s="14">
        <v>0.25</v>
      </c>
      <c r="C23" s="14"/>
      <c r="D23" s="14">
        <v>0.35</v>
      </c>
      <c r="E23" s="167"/>
      <c r="F23" s="167">
        <v>1.33</v>
      </c>
      <c r="G23" s="167"/>
      <c r="H23" s="241">
        <f>SUM(B23:G23)</f>
        <v>1.9300000000000002</v>
      </c>
    </row>
    <row r="24" spans="1:29" ht="15" thickBot="1" x14ac:dyDescent="0.35">
      <c r="A24" s="276" t="s">
        <v>240</v>
      </c>
      <c r="B24" s="154">
        <f t="shared" ref="B24:G24" si="0">SUM(B22:B23)</f>
        <v>0.28000000000000003</v>
      </c>
      <c r="C24" s="154">
        <f t="shared" si="0"/>
        <v>0.02</v>
      </c>
      <c r="D24" s="154">
        <f t="shared" si="0"/>
        <v>0.35</v>
      </c>
      <c r="E24" s="280">
        <f t="shared" si="0"/>
        <v>0.03</v>
      </c>
      <c r="F24" s="280">
        <f t="shared" si="0"/>
        <v>1.33</v>
      </c>
      <c r="G24" s="280">
        <f t="shared" si="0"/>
        <v>0.04</v>
      </c>
      <c r="H24" s="281">
        <f>SUM(B24:G24)</f>
        <v>2.0500000000000003</v>
      </c>
    </row>
    <row r="25" spans="1:29" s="245" customFormat="1" x14ac:dyDescent="0.3">
      <c r="A25" s="242"/>
      <c r="B25" s="242"/>
      <c r="C25" s="243"/>
      <c r="D25" s="243"/>
      <c r="E25"/>
      <c r="F25"/>
      <c r="G25" s="244"/>
      <c r="H25" s="244"/>
      <c r="I25"/>
      <c r="J25"/>
      <c r="K25"/>
      <c r="L25"/>
      <c r="M25"/>
      <c r="N25"/>
      <c r="O25"/>
      <c r="P25"/>
      <c r="Q25"/>
      <c r="R25"/>
      <c r="S25"/>
      <c r="T25"/>
      <c r="U25"/>
      <c r="V25"/>
      <c r="W25"/>
      <c r="X25"/>
      <c r="Y25"/>
      <c r="Z25"/>
      <c r="AA25"/>
      <c r="AB25"/>
      <c r="AC25"/>
    </row>
  </sheetData>
  <mergeCells count="15">
    <mergeCell ref="H20:H21"/>
    <mergeCell ref="D8:D9"/>
    <mergeCell ref="B11:C11"/>
    <mergeCell ref="B12:C12"/>
    <mergeCell ref="A14:A15"/>
    <mergeCell ref="B14:D14"/>
    <mergeCell ref="E14:E15"/>
    <mergeCell ref="A20:A21"/>
    <mergeCell ref="B20:G20"/>
    <mergeCell ref="B10:C10"/>
    <mergeCell ref="A2:A3"/>
    <mergeCell ref="B2:D2"/>
    <mergeCell ref="A8:A9"/>
    <mergeCell ref="B8:C8"/>
    <mergeCell ref="B9:C9"/>
  </mergeCells>
  <printOptions horizontalCentered="1"/>
  <pageMargins left="0.70866141732283472" right="0.70866141732283472" top="1.5354330708661419" bottom="0.55118110236220474" header="0.31496062992125984" footer="0.51181102362204722"/>
  <pageSetup orientation="landscape" r:id="rId1"/>
  <headerFooter>
    <oddHeader xml:space="preserve">&amp;L&amp;G&amp;C&amp;"Verdana,Negrita"&amp;12CATASTRO DE VIDES
REGIÓN DE TARAPACA
SUPERFICIE COMUNAL (has), NÚMERO DE PROPIEDADES
SUPERFICIE CEPAJES BLANCOS Y CEPAJES TINTOS DE VINIFICACION (has)&amp;R&amp;"Verdana,Normal"CUADRO N° 12 </oddHeader>
    <oddFooter>&amp;R&amp;F</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20"/>
  <sheetViews>
    <sheetView topLeftCell="A5" workbookViewId="0">
      <selection activeCell="F16" sqref="F16"/>
    </sheetView>
  </sheetViews>
  <sheetFormatPr baseColWidth="10" defaultColWidth="11.44140625" defaultRowHeight="14.4" x14ac:dyDescent="0.3"/>
  <cols>
    <col min="1" max="1" width="16.5546875" customWidth="1"/>
    <col min="2" max="2" width="17.88671875" customWidth="1"/>
    <col min="3" max="3" width="20" customWidth="1"/>
    <col min="4" max="4" width="11.88671875" customWidth="1"/>
    <col min="5" max="5" width="22.44140625" customWidth="1"/>
    <col min="6" max="6" width="18.33203125" bestFit="1" customWidth="1"/>
  </cols>
  <sheetData>
    <row r="1" spans="1:8" ht="15" thickBot="1" x14ac:dyDescent="0.35">
      <c r="A1" s="229" t="s">
        <v>256</v>
      </c>
      <c r="B1" s="3"/>
      <c r="C1" s="3"/>
      <c r="D1" s="3"/>
      <c r="E1" s="3"/>
      <c r="F1" s="3"/>
      <c r="G1" s="3"/>
      <c r="H1" s="3"/>
    </row>
    <row r="2" spans="1:8" ht="15.75" customHeight="1" x14ac:dyDescent="0.3">
      <c r="A2" s="396" t="s">
        <v>235</v>
      </c>
      <c r="B2" s="405" t="s">
        <v>236</v>
      </c>
      <c r="C2" s="418"/>
      <c r="D2" s="392" t="s">
        <v>71</v>
      </c>
    </row>
    <row r="3" spans="1:8" ht="27.75" customHeight="1" x14ac:dyDescent="0.3">
      <c r="A3" s="397"/>
      <c r="B3" s="246" t="s">
        <v>237</v>
      </c>
      <c r="C3" s="247" t="s">
        <v>238</v>
      </c>
      <c r="D3" s="393"/>
    </row>
    <row r="4" spans="1:8" ht="22.8" x14ac:dyDescent="0.3">
      <c r="A4" s="248" t="s">
        <v>257</v>
      </c>
      <c r="B4" s="14">
        <v>1.06</v>
      </c>
      <c r="C4" s="192">
        <v>3.910000000000001</v>
      </c>
      <c r="D4" s="19">
        <f>SUM(B4:C4)</f>
        <v>4.9700000000000006</v>
      </c>
    </row>
    <row r="5" spans="1:8" ht="15" thickBot="1" x14ac:dyDescent="0.35">
      <c r="A5" s="153" t="s">
        <v>240</v>
      </c>
      <c r="B5" s="154">
        <f>SUM(B4:B4)</f>
        <v>1.06</v>
      </c>
      <c r="C5" s="154">
        <f>SUM(C4:C4)</f>
        <v>3.910000000000001</v>
      </c>
      <c r="D5" s="155">
        <f>SUM(B5:C5)</f>
        <v>4.9700000000000006</v>
      </c>
    </row>
    <row r="6" spans="1:8" ht="15" thickBot="1" x14ac:dyDescent="0.35"/>
    <row r="7" spans="1:8" x14ac:dyDescent="0.3">
      <c r="A7" s="396" t="s">
        <v>235</v>
      </c>
      <c r="B7" s="398" t="s">
        <v>241</v>
      </c>
      <c r="C7" s="398"/>
      <c r="D7" s="392" t="s">
        <v>71</v>
      </c>
    </row>
    <row r="8" spans="1:8" x14ac:dyDescent="0.3">
      <c r="A8" s="397"/>
      <c r="B8" s="394" t="s">
        <v>242</v>
      </c>
      <c r="C8" s="395"/>
      <c r="D8" s="393"/>
    </row>
    <row r="9" spans="1:8" ht="22.8" x14ac:dyDescent="0.3">
      <c r="A9" s="249" t="s">
        <v>257</v>
      </c>
      <c r="B9" s="399">
        <v>16</v>
      </c>
      <c r="C9" s="400"/>
      <c r="D9" s="19">
        <f>SUM(B9)</f>
        <v>16</v>
      </c>
    </row>
    <row r="10" spans="1:8" ht="15" thickBot="1" x14ac:dyDescent="0.35">
      <c r="A10" s="153" t="s">
        <v>240</v>
      </c>
      <c r="B10" s="401">
        <f>SUM(B9:B9)</f>
        <v>16</v>
      </c>
      <c r="C10" s="402"/>
      <c r="D10" s="155">
        <f>SUM(B10)</f>
        <v>16</v>
      </c>
    </row>
    <row r="11" spans="1:8" ht="15" thickBot="1" x14ac:dyDescent="0.35"/>
    <row r="12" spans="1:8" x14ac:dyDescent="0.3">
      <c r="A12" s="396" t="s">
        <v>235</v>
      </c>
      <c r="B12" s="419" t="s">
        <v>117</v>
      </c>
      <c r="C12" s="419"/>
      <c r="D12" s="419"/>
      <c r="E12" s="419"/>
      <c r="F12" s="415" t="s">
        <v>71</v>
      </c>
    </row>
    <row r="13" spans="1:8" ht="43.5" customHeight="1" x14ac:dyDescent="0.3">
      <c r="A13" s="397"/>
      <c r="B13" s="282" t="s">
        <v>258</v>
      </c>
      <c r="C13" s="282" t="s">
        <v>259</v>
      </c>
      <c r="D13" s="420" t="s">
        <v>260</v>
      </c>
      <c r="E13" s="421"/>
      <c r="F13" s="416"/>
    </row>
    <row r="14" spans="1:8" ht="22.8" x14ac:dyDescent="0.3">
      <c r="A14" s="249" t="s">
        <v>257</v>
      </c>
      <c r="B14" s="192">
        <v>0.31000000000000005</v>
      </c>
      <c r="C14" s="192">
        <v>0.4</v>
      </c>
      <c r="D14" s="422">
        <v>0.35</v>
      </c>
      <c r="E14" s="423"/>
      <c r="F14" s="193">
        <f>SUM(B14:E14)</f>
        <v>1.06</v>
      </c>
    </row>
    <row r="15" spans="1:8" ht="15" thickBot="1" x14ac:dyDescent="0.35">
      <c r="A15" s="276" t="s">
        <v>240</v>
      </c>
      <c r="B15" s="154">
        <f>SUM(B14:B14)</f>
        <v>0.31000000000000005</v>
      </c>
      <c r="C15" s="154">
        <f>SUM(C14:C14)</f>
        <v>0.4</v>
      </c>
      <c r="D15" s="401">
        <f>SUM(D14:D14)</f>
        <v>0.35</v>
      </c>
      <c r="E15" s="402"/>
      <c r="F15" s="155">
        <f>SUM(B15:E15)</f>
        <v>1.06</v>
      </c>
    </row>
    <row r="16" spans="1:8" ht="15" thickBot="1" x14ac:dyDescent="0.35"/>
    <row r="17" spans="1:8" x14ac:dyDescent="0.3">
      <c r="A17" s="396" t="s">
        <v>235</v>
      </c>
      <c r="B17" s="405" t="s">
        <v>169</v>
      </c>
      <c r="C17" s="406"/>
      <c r="D17" s="406"/>
      <c r="E17" s="406"/>
      <c r="F17" s="418"/>
      <c r="G17" s="415" t="s">
        <v>71</v>
      </c>
    </row>
    <row r="18" spans="1:8" x14ac:dyDescent="0.3">
      <c r="A18" s="397"/>
      <c r="B18" s="283" t="s">
        <v>261</v>
      </c>
      <c r="C18" s="145" t="s">
        <v>262</v>
      </c>
      <c r="D18" s="145" t="s">
        <v>263</v>
      </c>
      <c r="E18" s="145" t="s">
        <v>264</v>
      </c>
      <c r="F18" s="145" t="s">
        <v>265</v>
      </c>
      <c r="G18" s="416"/>
    </row>
    <row r="19" spans="1:8" ht="22.8" x14ac:dyDescent="0.3">
      <c r="A19" s="249" t="s">
        <v>257</v>
      </c>
      <c r="B19" s="192">
        <v>1.56</v>
      </c>
      <c r="C19" s="192">
        <v>0.38</v>
      </c>
      <c r="D19" s="192">
        <v>0.1</v>
      </c>
      <c r="E19" s="192">
        <v>0.2</v>
      </c>
      <c r="F19" s="192">
        <v>1.6700000000000002</v>
      </c>
      <c r="G19" s="193">
        <f>SUM(B19:F19)</f>
        <v>3.91</v>
      </c>
    </row>
    <row r="20" spans="1:8" ht="15" thickBot="1" x14ac:dyDescent="0.35">
      <c r="A20" s="276" t="s">
        <v>240</v>
      </c>
      <c r="B20" s="154">
        <f>SUM(B19:B19)</f>
        <v>1.56</v>
      </c>
      <c r="C20" s="154">
        <f>SUM(C19:C19)</f>
        <v>0.38</v>
      </c>
      <c r="D20" s="154">
        <f>SUM(D19:D19)</f>
        <v>0.1</v>
      </c>
      <c r="E20" s="154">
        <f>SUM(E19:E19)</f>
        <v>0.2</v>
      </c>
      <c r="F20" s="154">
        <f>SUM(F19:F19)</f>
        <v>1.6700000000000002</v>
      </c>
      <c r="G20" s="155">
        <f>SUM(B20:F20)</f>
        <v>3.91</v>
      </c>
      <c r="H20" t="s">
        <v>266</v>
      </c>
    </row>
  </sheetData>
  <mergeCells count="18">
    <mergeCell ref="G17:G18"/>
    <mergeCell ref="B9:C9"/>
    <mergeCell ref="B10:C10"/>
    <mergeCell ref="A12:A13"/>
    <mergeCell ref="B12:E12"/>
    <mergeCell ref="F12:F13"/>
    <mergeCell ref="A17:A18"/>
    <mergeCell ref="B17:F17"/>
    <mergeCell ref="D13:E13"/>
    <mergeCell ref="D14:E14"/>
    <mergeCell ref="D15:E15"/>
    <mergeCell ref="A2:A3"/>
    <mergeCell ref="B2:C2"/>
    <mergeCell ref="D2:D3"/>
    <mergeCell ref="A7:A8"/>
    <mergeCell ref="B7:C7"/>
    <mergeCell ref="D7:D8"/>
    <mergeCell ref="B8:C8"/>
  </mergeCells>
  <printOptions horizontalCentered="1"/>
  <pageMargins left="0.70866141732283472" right="0.70866141732283472" top="1.3385826771653544" bottom="0.35433070866141736" header="0.31496062992125984" footer="0.31496062992125984"/>
  <pageSetup orientation="landscape" r:id="rId1"/>
  <headerFooter>
    <oddHeader>&amp;L&amp;G&amp;C&amp;"Verdana,Negrita"&amp;12CATASTRO DE VIDES
REGION DE ANTOFAGASTA
SUPERFICIE COMUNAL (has), NUMERO DE PROPIEDADES
SUPERFICIE CEPAJES BLANCOS Y CEPAJES TINTOS DE VINIFICACION (has)&amp;R&amp;"Verdana,Normal"CUADRO N° 13</oddHeader>
    <oddFooter>&amp;R&amp;F</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
  <sheetViews>
    <sheetView workbookViewId="0">
      <selection activeCell="H14" sqref="H14"/>
    </sheetView>
  </sheetViews>
  <sheetFormatPr baseColWidth="10" defaultColWidth="11.44140625" defaultRowHeight="30.75" customHeight="1" x14ac:dyDescent="0.25"/>
  <cols>
    <col min="1" max="1" width="21.6640625" style="1" customWidth="1"/>
    <col min="2" max="2" width="14" style="1" customWidth="1"/>
    <col min="3" max="3" width="17.109375" style="1" customWidth="1"/>
    <col min="4" max="4" width="16.88671875" style="1" customWidth="1"/>
    <col min="5" max="5" width="12.5546875" style="1" customWidth="1"/>
    <col min="6" max="6" width="11.44140625" style="1"/>
    <col min="7" max="7" width="17.44140625" style="1" bestFit="1" customWidth="1"/>
    <col min="8" max="16384" width="11.44140625" style="1"/>
  </cols>
  <sheetData>
    <row r="1" spans="1:5" ht="16.5" customHeight="1" thickBot="1" x14ac:dyDescent="0.3">
      <c r="A1" s="6" t="s">
        <v>267</v>
      </c>
      <c r="B1" s="3"/>
      <c r="C1" s="3"/>
      <c r="D1" s="3"/>
    </row>
    <row r="2" spans="1:5" ht="30.75" customHeight="1" x14ac:dyDescent="0.25">
      <c r="A2" s="387" t="s">
        <v>235</v>
      </c>
      <c r="B2" s="424" t="s">
        <v>236</v>
      </c>
      <c r="C2" s="424"/>
      <c r="D2" s="424"/>
      <c r="E2" s="390" t="s">
        <v>71</v>
      </c>
    </row>
    <row r="3" spans="1:5" ht="60" customHeight="1" x14ac:dyDescent="0.25">
      <c r="A3" s="388"/>
      <c r="B3" s="250" t="s">
        <v>69</v>
      </c>
      <c r="C3" s="251" t="s">
        <v>237</v>
      </c>
      <c r="D3" s="251" t="s">
        <v>238</v>
      </c>
      <c r="E3" s="391"/>
    </row>
    <row r="4" spans="1:5" ht="30.75" customHeight="1" x14ac:dyDescent="0.25">
      <c r="A4" s="252" t="s">
        <v>268</v>
      </c>
      <c r="B4" s="253">
        <v>136.52999999999994</v>
      </c>
      <c r="C4" s="253">
        <v>0.5</v>
      </c>
      <c r="D4" s="253">
        <v>1.95</v>
      </c>
      <c r="E4" s="254">
        <f t="shared" ref="E4:E10" si="0">SUM(B4:D4)</f>
        <v>138.97999999999993</v>
      </c>
    </row>
    <row r="5" spans="1:5" ht="30.75" customHeight="1" x14ac:dyDescent="0.25">
      <c r="A5" s="252" t="s">
        <v>269</v>
      </c>
      <c r="B5" s="253">
        <v>250.6</v>
      </c>
      <c r="C5" s="253">
        <v>4.8499999999999996</v>
      </c>
      <c r="D5" s="253">
        <v>8.06</v>
      </c>
      <c r="E5" s="254">
        <f t="shared" si="0"/>
        <v>263.51</v>
      </c>
    </row>
    <row r="6" spans="1:5" ht="30.75" customHeight="1" x14ac:dyDescent="0.25">
      <c r="A6" s="252" t="s">
        <v>270</v>
      </c>
      <c r="B6" s="253"/>
      <c r="C6" s="253">
        <v>3.12</v>
      </c>
      <c r="D6" s="253">
        <v>0.45999999999999996</v>
      </c>
      <c r="E6" s="254">
        <f t="shared" si="0"/>
        <v>3.58</v>
      </c>
    </row>
    <row r="7" spans="1:5" ht="30.75" customHeight="1" x14ac:dyDescent="0.25">
      <c r="A7" s="252" t="s">
        <v>271</v>
      </c>
      <c r="B7" s="253"/>
      <c r="C7" s="253"/>
      <c r="D7" s="253"/>
      <c r="E7" s="254">
        <f t="shared" si="0"/>
        <v>0</v>
      </c>
    </row>
    <row r="8" spans="1:5" ht="30.75" customHeight="1" x14ac:dyDescent="0.25">
      <c r="A8" s="252" t="s">
        <v>272</v>
      </c>
      <c r="B8" s="253">
        <v>31.2</v>
      </c>
      <c r="C8" s="253"/>
      <c r="D8" s="253"/>
      <c r="E8" s="254">
        <f t="shared" si="0"/>
        <v>31.2</v>
      </c>
    </row>
    <row r="9" spans="1:5" ht="30.75" customHeight="1" x14ac:dyDescent="0.25">
      <c r="A9" s="252" t="s">
        <v>273</v>
      </c>
      <c r="B9" s="253">
        <v>140.37</v>
      </c>
      <c r="C9" s="253">
        <v>15.37</v>
      </c>
      <c r="D9" s="253">
        <v>21.18</v>
      </c>
      <c r="E9" s="254">
        <f t="shared" si="0"/>
        <v>176.92000000000002</v>
      </c>
    </row>
    <row r="10" spans="1:5" ht="30.75" customHeight="1" thickBot="1" x14ac:dyDescent="0.3">
      <c r="A10" s="183" t="s">
        <v>240</v>
      </c>
      <c r="B10" s="255">
        <f>SUM(B4:B9)</f>
        <v>558.69999999999993</v>
      </c>
      <c r="C10" s="255">
        <f>SUM(C4:C9)</f>
        <v>23.839999999999996</v>
      </c>
      <c r="D10" s="255">
        <f>SUM(D4:D9)</f>
        <v>31.65</v>
      </c>
      <c r="E10" s="186">
        <f t="shared" si="0"/>
        <v>614.18999999999994</v>
      </c>
    </row>
    <row r="13" spans="1:5" ht="30.75" customHeight="1" x14ac:dyDescent="0.25">
      <c r="A13" s="256"/>
      <c r="B13" s="256"/>
      <c r="C13" s="256"/>
      <c r="D13" s="256"/>
      <c r="E13" s="256"/>
    </row>
    <row r="14" spans="1:5" ht="30.75" customHeight="1" x14ac:dyDescent="0.25">
      <c r="A14" s="256"/>
      <c r="B14" s="256"/>
      <c r="C14" s="256"/>
      <c r="D14" s="256"/>
      <c r="E14" s="256"/>
    </row>
    <row r="15" spans="1:5" ht="30.75" customHeight="1" x14ac:dyDescent="0.25">
      <c r="A15" s="256"/>
      <c r="B15" s="256"/>
      <c r="C15" s="256"/>
      <c r="D15" s="256"/>
      <c r="E15" s="256"/>
    </row>
  </sheetData>
  <mergeCells count="3">
    <mergeCell ref="A2:A3"/>
    <mergeCell ref="B2:D2"/>
    <mergeCell ref="E2:E3"/>
  </mergeCells>
  <printOptions horizontalCentered="1"/>
  <pageMargins left="0.70866141732283472" right="0.70866141732283472" top="1.9291338582677167" bottom="0.74803149606299213" header="0.70866141732283472" footer="0.31496062992125984"/>
  <pageSetup orientation="landscape" r:id="rId1"/>
  <headerFooter>
    <oddHeader>&amp;L&amp;"Verdana,Normal"&amp;G&amp;C&amp;"Verdana,Negrita"&amp;12CATASTRO DE VIDES (has)
REGIÓN DE ATACAMA
&amp;R&amp;"Verdana,Normal"CUADRO N° 14</oddHeader>
    <oddFooter>&amp;R&amp;F</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0"/>
  <sheetViews>
    <sheetView workbookViewId="0">
      <selection activeCell="K12" sqref="K12"/>
    </sheetView>
  </sheetViews>
  <sheetFormatPr baseColWidth="10" defaultColWidth="11.44140625" defaultRowHeight="30.75" customHeight="1" x14ac:dyDescent="0.3"/>
  <cols>
    <col min="1" max="1" width="21.6640625" style="1" customWidth="1"/>
    <col min="2" max="2" width="15.5546875" style="1" customWidth="1"/>
    <col min="3" max="3" width="19.109375" style="1" customWidth="1"/>
    <col min="4" max="4" width="14" style="1" customWidth="1"/>
    <col min="5" max="5" width="11.44140625" style="1"/>
    <col min="6" max="6" width="17.44140625" style="1" bestFit="1" customWidth="1"/>
    <col min="8" max="16384" width="11.44140625" style="1"/>
  </cols>
  <sheetData>
    <row r="1" spans="1:8" ht="18" customHeight="1" thickBot="1" x14ac:dyDescent="0.35">
      <c r="A1" s="3" t="s">
        <v>274</v>
      </c>
      <c r="B1" s="3"/>
      <c r="C1" s="3"/>
      <c r="D1" s="3"/>
      <c r="E1" s="3"/>
      <c r="F1" s="3"/>
      <c r="G1" s="221"/>
      <c r="H1" s="3"/>
    </row>
    <row r="2" spans="1:8" ht="30.75" customHeight="1" x14ac:dyDescent="0.3">
      <c r="A2" s="387" t="s">
        <v>235</v>
      </c>
      <c r="B2" s="389" t="s">
        <v>231</v>
      </c>
      <c r="C2" s="425"/>
      <c r="D2" s="390" t="s">
        <v>71</v>
      </c>
    </row>
    <row r="3" spans="1:8" ht="44.25" customHeight="1" x14ac:dyDescent="0.3">
      <c r="A3" s="388"/>
      <c r="B3" s="284" t="s">
        <v>232</v>
      </c>
      <c r="C3" s="284" t="s">
        <v>233</v>
      </c>
      <c r="D3" s="391"/>
    </row>
    <row r="4" spans="1:8" ht="30.75" customHeight="1" x14ac:dyDescent="0.3">
      <c r="A4" s="252" t="s">
        <v>268</v>
      </c>
      <c r="B4" s="253">
        <v>106</v>
      </c>
      <c r="C4" s="253">
        <v>6</v>
      </c>
      <c r="D4" s="254">
        <f t="shared" ref="D4:D9" si="0">SUM(B4:C4)</f>
        <v>112</v>
      </c>
      <c r="F4" s="5"/>
      <c r="H4"/>
    </row>
    <row r="5" spans="1:8" ht="30.75" customHeight="1" x14ac:dyDescent="0.3">
      <c r="A5" s="252" t="s">
        <v>269</v>
      </c>
      <c r="B5" s="253">
        <v>16</v>
      </c>
      <c r="C5" s="253">
        <v>6</v>
      </c>
      <c r="D5" s="254">
        <f t="shared" si="0"/>
        <v>22</v>
      </c>
      <c r="F5" s="5"/>
      <c r="H5"/>
    </row>
    <row r="6" spans="1:8" ht="30.75" customHeight="1" x14ac:dyDescent="0.3">
      <c r="A6" s="252" t="s">
        <v>270</v>
      </c>
      <c r="B6" s="253"/>
      <c r="C6" s="253">
        <v>1</v>
      </c>
      <c r="D6" s="254">
        <f t="shared" si="0"/>
        <v>1</v>
      </c>
      <c r="F6" s="5"/>
      <c r="H6"/>
    </row>
    <row r="7" spans="1:8" ht="30.75" customHeight="1" x14ac:dyDescent="0.3">
      <c r="A7" s="252" t="s">
        <v>271</v>
      </c>
      <c r="B7" s="253"/>
      <c r="C7" s="253"/>
      <c r="D7" s="254">
        <f t="shared" si="0"/>
        <v>0</v>
      </c>
      <c r="F7" s="5"/>
      <c r="H7"/>
    </row>
    <row r="8" spans="1:8" ht="30.75" customHeight="1" x14ac:dyDescent="0.3">
      <c r="A8" s="252" t="s">
        <v>272</v>
      </c>
      <c r="B8" s="253">
        <v>8</v>
      </c>
      <c r="C8" s="253"/>
      <c r="D8" s="254">
        <f t="shared" si="0"/>
        <v>8</v>
      </c>
      <c r="F8" s="5"/>
    </row>
    <row r="9" spans="1:8" ht="30.75" customHeight="1" x14ac:dyDescent="0.3">
      <c r="A9" s="252" t="s">
        <v>273</v>
      </c>
      <c r="B9" s="253">
        <v>20</v>
      </c>
      <c r="C9" s="253">
        <v>6</v>
      </c>
      <c r="D9" s="254">
        <f t="shared" si="0"/>
        <v>26</v>
      </c>
    </row>
    <row r="10" spans="1:8" ht="30.75" customHeight="1" thickBot="1" x14ac:dyDescent="0.35">
      <c r="A10" s="267" t="s">
        <v>240</v>
      </c>
      <c r="B10" s="255">
        <f>SUM(B4:B9)</f>
        <v>150</v>
      </c>
      <c r="C10" s="255">
        <f>SUM(C4:C9)</f>
        <v>19</v>
      </c>
      <c r="D10" s="268">
        <f>SUM(B10:C10)</f>
        <v>169</v>
      </c>
    </row>
  </sheetData>
  <mergeCells count="3">
    <mergeCell ref="A2:A3"/>
    <mergeCell ref="B2:C2"/>
    <mergeCell ref="D2:D3"/>
  </mergeCells>
  <printOptions horizontalCentered="1"/>
  <pageMargins left="0.70866141732283472" right="0.70866141732283472" top="2.1259842519685042" bottom="0.74803149606299213" header="0.31496062992125984" footer="0.31496062992125984"/>
  <pageSetup orientation="landscape" r:id="rId1"/>
  <headerFooter>
    <oddHeader>&amp;L&amp;G&amp;C&amp;"Verdana,Normal"&amp;12NÚMERO DE PROPIEDADES CON PLANTACIONES DE VIDES
PARA PISCO Y VINIFICACIÓN
REGION DE ATACAMA&amp;R&amp;"Verdana,Normal"CUADRO N° 15</oddHeader>
    <oddFooter>&amp;R&amp;F</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8"/>
  <sheetViews>
    <sheetView workbookViewId="0">
      <selection activeCell="C8" sqref="C8"/>
    </sheetView>
  </sheetViews>
  <sheetFormatPr baseColWidth="10" defaultColWidth="11.44140625" defaultRowHeight="27.75" customHeight="1" x14ac:dyDescent="0.25"/>
  <cols>
    <col min="1" max="1" width="21.6640625" style="1" customWidth="1"/>
    <col min="2" max="2" width="6" style="1" customWidth="1"/>
    <col min="3" max="3" width="9" style="1" bestFit="1" customWidth="1"/>
    <col min="4" max="4" width="7.6640625" style="1" bestFit="1" customWidth="1"/>
    <col min="5" max="5" width="5.109375" style="1" bestFit="1" customWidth="1"/>
    <col min="6" max="6" width="7.6640625" style="1" customWidth="1"/>
    <col min="7" max="7" width="9" style="1" bestFit="1" customWidth="1"/>
    <col min="8" max="8" width="16.6640625" style="1" customWidth="1"/>
    <col min="9" max="16384" width="11.44140625" style="1"/>
  </cols>
  <sheetData>
    <row r="1" spans="1:11" ht="18" customHeight="1" thickBot="1" x14ac:dyDescent="0.3">
      <c r="A1" s="3" t="s">
        <v>275</v>
      </c>
      <c r="B1" s="3"/>
      <c r="C1" s="3"/>
      <c r="D1" s="3"/>
      <c r="E1" s="3"/>
      <c r="F1" s="3"/>
      <c r="G1" s="3"/>
      <c r="H1" s="3"/>
      <c r="I1" s="3"/>
      <c r="J1" s="3"/>
      <c r="K1" s="3"/>
    </row>
    <row r="2" spans="1:11" ht="27.75" customHeight="1" x14ac:dyDescent="0.25">
      <c r="A2" s="426" t="s">
        <v>235</v>
      </c>
      <c r="B2" s="424" t="s">
        <v>276</v>
      </c>
      <c r="C2" s="424"/>
      <c r="D2" s="424"/>
      <c r="E2" s="424"/>
      <c r="F2" s="424"/>
      <c r="G2" s="424"/>
      <c r="H2" s="428" t="s">
        <v>71</v>
      </c>
    </row>
    <row r="3" spans="1:11" ht="165.75" customHeight="1" x14ac:dyDescent="0.25">
      <c r="A3" s="427"/>
      <c r="B3" s="98" t="s">
        <v>137</v>
      </c>
      <c r="C3" s="98" t="s">
        <v>227</v>
      </c>
      <c r="D3" s="98" t="s">
        <v>139</v>
      </c>
      <c r="E3" s="98" t="s">
        <v>277</v>
      </c>
      <c r="F3" s="98" t="s">
        <v>228</v>
      </c>
      <c r="G3" s="98" t="s">
        <v>229</v>
      </c>
      <c r="H3" s="429"/>
    </row>
    <row r="4" spans="1:11" ht="27.75" customHeight="1" x14ac:dyDescent="0.25">
      <c r="A4" s="18" t="s">
        <v>268</v>
      </c>
      <c r="B4" s="14">
        <v>1.7</v>
      </c>
      <c r="C4" s="14">
        <v>59.72</v>
      </c>
      <c r="D4" s="14">
        <v>60.9</v>
      </c>
      <c r="E4" s="14">
        <v>0.5</v>
      </c>
      <c r="F4" s="14">
        <v>1</v>
      </c>
      <c r="G4" s="14">
        <v>12.709999999999999</v>
      </c>
      <c r="H4" s="19">
        <f>SUM(B4:G4)</f>
        <v>136.53</v>
      </c>
    </row>
    <row r="5" spans="1:11" ht="27.75" customHeight="1" x14ac:dyDescent="0.25">
      <c r="A5" s="18" t="s">
        <v>269</v>
      </c>
      <c r="B5" s="14"/>
      <c r="C5" s="14">
        <v>2.5</v>
      </c>
      <c r="D5" s="14">
        <v>6</v>
      </c>
      <c r="E5" s="14"/>
      <c r="F5" s="14">
        <v>29.3</v>
      </c>
      <c r="G5" s="14">
        <v>212.8</v>
      </c>
      <c r="H5" s="19">
        <f>SUM(B5:G5)</f>
        <v>250.60000000000002</v>
      </c>
    </row>
    <row r="6" spans="1:11" ht="27.75" customHeight="1" x14ac:dyDescent="0.25">
      <c r="A6" s="18" t="s">
        <v>272</v>
      </c>
      <c r="B6" s="14"/>
      <c r="C6" s="14"/>
      <c r="D6" s="14">
        <v>16.899999999999999</v>
      </c>
      <c r="E6" s="14"/>
      <c r="F6" s="14">
        <v>1</v>
      </c>
      <c r="G6" s="14">
        <v>13.3</v>
      </c>
      <c r="H6" s="19">
        <f>SUM(B6:G6)</f>
        <v>31.2</v>
      </c>
    </row>
    <row r="7" spans="1:11" ht="27.75" customHeight="1" x14ac:dyDescent="0.25">
      <c r="A7" s="18" t="s">
        <v>273</v>
      </c>
      <c r="B7" s="14"/>
      <c r="C7" s="14">
        <v>70.33</v>
      </c>
      <c r="D7" s="14">
        <v>15.68</v>
      </c>
      <c r="E7" s="14"/>
      <c r="F7" s="14">
        <v>13.46</v>
      </c>
      <c r="G7" s="14">
        <v>40.9</v>
      </c>
      <c r="H7" s="19">
        <f>SUM(B7:G7)</f>
        <v>140.37</v>
      </c>
    </row>
    <row r="8" spans="1:11" ht="38.25" customHeight="1" thickBot="1" x14ac:dyDescent="0.3">
      <c r="A8" s="285" t="s">
        <v>240</v>
      </c>
      <c r="B8" s="286">
        <f t="shared" ref="B8:G8" si="0">SUM(B4:B7)</f>
        <v>1.7</v>
      </c>
      <c r="C8" s="286">
        <f t="shared" si="0"/>
        <v>132.55000000000001</v>
      </c>
      <c r="D8" s="286">
        <f t="shared" si="0"/>
        <v>99.480000000000018</v>
      </c>
      <c r="E8" s="286">
        <f>SUM(E4:E7)</f>
        <v>0.5</v>
      </c>
      <c r="F8" s="286">
        <f t="shared" si="0"/>
        <v>44.760000000000005</v>
      </c>
      <c r="G8" s="286">
        <f t="shared" si="0"/>
        <v>279.71000000000004</v>
      </c>
      <c r="H8" s="287">
        <f>SUM(B8:G8)</f>
        <v>558.70000000000005</v>
      </c>
    </row>
  </sheetData>
  <mergeCells count="3">
    <mergeCell ref="A2:A3"/>
    <mergeCell ref="B2:G2"/>
    <mergeCell ref="H2:H3"/>
  </mergeCells>
  <printOptions horizontalCentered="1"/>
  <pageMargins left="0.70866141732283472" right="0.70866141732283472" top="1.9291338582677167" bottom="0.74803149606299213" header="0.70866141732283472" footer="0.70866141732283472"/>
  <pageSetup orientation="landscape" r:id="rId1"/>
  <headerFooter>
    <oddHeader>&amp;L&amp;G&amp;C&amp;"Verdana,Negrita"&amp;12SUPERFICIE COMUNAL DE CEPAJES PARA PISCO (ha)
REGION DE ATACAMA&amp;R&amp;"Verdana,Normal"CUADRO N° 16</oddHeader>
    <oddFooter>&amp;R&amp;F</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8"/>
  <sheetViews>
    <sheetView workbookViewId="0">
      <selection activeCell="B8" sqref="B8:G8"/>
    </sheetView>
  </sheetViews>
  <sheetFormatPr baseColWidth="10" defaultColWidth="11.44140625" defaultRowHeight="12.6" x14ac:dyDescent="0.2"/>
  <cols>
    <col min="1" max="1" width="22.44140625" style="3" customWidth="1"/>
    <col min="2" max="3" width="10.33203125" style="3" customWidth="1"/>
    <col min="4" max="5" width="10.44140625" style="3" customWidth="1"/>
    <col min="6" max="6" width="8.6640625" style="3" customWidth="1"/>
    <col min="7" max="7" width="11.44140625" style="3" customWidth="1"/>
    <col min="8" max="16384" width="11.44140625" style="3"/>
  </cols>
  <sheetData>
    <row r="1" spans="1:8" ht="18" customHeight="1" thickBot="1" x14ac:dyDescent="0.25">
      <c r="A1" s="3" t="s">
        <v>278</v>
      </c>
    </row>
    <row r="2" spans="1:8" ht="27" customHeight="1" x14ac:dyDescent="0.2">
      <c r="A2" s="396" t="s">
        <v>235</v>
      </c>
      <c r="B2" s="425" t="s">
        <v>117</v>
      </c>
      <c r="C2" s="424"/>
      <c r="D2" s="424"/>
      <c r="E2" s="424"/>
      <c r="F2" s="424"/>
      <c r="G2" s="430"/>
      <c r="H2" s="392" t="s">
        <v>71</v>
      </c>
    </row>
    <row r="3" spans="1:8" ht="127.5" customHeight="1" x14ac:dyDescent="0.2">
      <c r="A3" s="397"/>
      <c r="B3" s="139" t="s">
        <v>279</v>
      </c>
      <c r="C3" s="139" t="s">
        <v>122</v>
      </c>
      <c r="D3" s="139" t="s">
        <v>138</v>
      </c>
      <c r="E3" s="139" t="s">
        <v>141</v>
      </c>
      <c r="F3" s="139" t="s">
        <v>280</v>
      </c>
      <c r="G3" s="139" t="s">
        <v>162</v>
      </c>
      <c r="H3" s="393"/>
    </row>
    <row r="4" spans="1:8" ht="16.5" customHeight="1" x14ac:dyDescent="0.2">
      <c r="A4" s="18" t="s">
        <v>268</v>
      </c>
      <c r="B4" s="9">
        <v>0.5</v>
      </c>
      <c r="C4" s="9"/>
      <c r="D4" s="9"/>
      <c r="E4" s="9"/>
      <c r="F4" s="9"/>
      <c r="G4" s="9"/>
      <c r="H4" s="20">
        <f>SUM(B4:G4)</f>
        <v>0.5</v>
      </c>
    </row>
    <row r="5" spans="1:8" ht="15.75" customHeight="1" x14ac:dyDescent="0.2">
      <c r="A5" s="18" t="s">
        <v>269</v>
      </c>
      <c r="B5" s="9"/>
      <c r="C5" s="9">
        <v>0.5</v>
      </c>
      <c r="D5" s="9">
        <v>3.1</v>
      </c>
      <c r="E5" s="9"/>
      <c r="F5" s="9">
        <v>0.5</v>
      </c>
      <c r="G5" s="9">
        <v>0.75</v>
      </c>
      <c r="H5" s="20">
        <f>SUM(B5:G5)</f>
        <v>4.8499999999999996</v>
      </c>
    </row>
    <row r="6" spans="1:8" ht="15.75" customHeight="1" x14ac:dyDescent="0.2">
      <c r="A6" s="18" t="s">
        <v>270</v>
      </c>
      <c r="B6" s="9"/>
      <c r="C6" s="9">
        <v>1.49</v>
      </c>
      <c r="D6" s="9"/>
      <c r="E6" s="9"/>
      <c r="F6" s="9">
        <v>1.39</v>
      </c>
      <c r="G6" s="9">
        <v>0.24</v>
      </c>
      <c r="H6" s="20">
        <f>SUM(B6:G6)</f>
        <v>3.12</v>
      </c>
    </row>
    <row r="7" spans="1:8" ht="16.5" customHeight="1" x14ac:dyDescent="0.2">
      <c r="A7" s="18" t="s">
        <v>273</v>
      </c>
      <c r="B7" s="9"/>
      <c r="C7" s="9">
        <v>7.78</v>
      </c>
      <c r="D7" s="9">
        <v>0.48</v>
      </c>
      <c r="E7" s="9">
        <v>1.05</v>
      </c>
      <c r="F7" s="9">
        <v>5.8199999999999994</v>
      </c>
      <c r="G7" s="9">
        <v>0.24</v>
      </c>
      <c r="H7" s="20">
        <f>SUM(B7:G7)</f>
        <v>15.37</v>
      </c>
    </row>
    <row r="8" spans="1:8" ht="30.75" customHeight="1" thickBot="1" x14ac:dyDescent="0.25">
      <c r="A8" s="153" t="s">
        <v>240</v>
      </c>
      <c r="B8" s="288">
        <f t="shared" ref="B8:G8" si="0">SUM(B4:B7)</f>
        <v>0.5</v>
      </c>
      <c r="C8" s="288">
        <f t="shared" si="0"/>
        <v>9.77</v>
      </c>
      <c r="D8" s="288">
        <f t="shared" si="0"/>
        <v>3.58</v>
      </c>
      <c r="E8" s="288">
        <f t="shared" si="0"/>
        <v>1.05</v>
      </c>
      <c r="F8" s="288">
        <f t="shared" si="0"/>
        <v>7.7099999999999991</v>
      </c>
      <c r="G8" s="288">
        <f t="shared" si="0"/>
        <v>1.23</v>
      </c>
      <c r="H8" s="289">
        <f>SUM(B8:G8)</f>
        <v>23.84</v>
      </c>
    </row>
  </sheetData>
  <mergeCells count="3">
    <mergeCell ref="A2:A3"/>
    <mergeCell ref="B2:G2"/>
    <mergeCell ref="H2:H3"/>
  </mergeCells>
  <printOptions horizontalCentered="1"/>
  <pageMargins left="0.70866141732283472" right="0.70866141732283472" top="2.1259842519685042" bottom="0.74803149606299213" header="0.9055118110236221" footer="0.70866141732283472"/>
  <pageSetup orientation="landscape" r:id="rId1"/>
  <headerFooter>
    <oddHeader>&amp;L&amp;G&amp;C&amp;"Verdana,Negrita"SUPERFICIE COMUNAL DE CEPAJES BLANCOS PARA VINIFICACION (has)
REGION DE ATACAMA&amp;R&amp;"Verdana,Normal"CUADRO N° 18</oddHeader>
    <oddFooter>&amp;R&amp;F</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8"/>
  <sheetViews>
    <sheetView workbookViewId="0">
      <selection activeCell="E6" sqref="E6"/>
    </sheetView>
  </sheetViews>
  <sheetFormatPr baseColWidth="10" defaultColWidth="11.44140625" defaultRowHeight="12.6" x14ac:dyDescent="0.2"/>
  <cols>
    <col min="1" max="1" width="19.44140625" style="3" bestFit="1" customWidth="1"/>
    <col min="2" max="2" width="5.88671875" style="3" customWidth="1"/>
    <col min="3" max="5" width="5.88671875" style="3" bestFit="1" customWidth="1"/>
    <col min="6" max="6" width="8.33203125" style="3" customWidth="1"/>
    <col min="7" max="8" width="5.88671875" style="3" bestFit="1" customWidth="1"/>
    <col min="9" max="9" width="7.88671875" style="3" customWidth="1"/>
    <col min="10" max="13" width="5.88671875" style="3" bestFit="1" customWidth="1"/>
    <col min="14" max="14" width="6.5546875" style="3" customWidth="1"/>
    <col min="15" max="15" width="5.88671875" style="3" customWidth="1"/>
    <col min="16" max="16" width="6.5546875" style="3" customWidth="1"/>
    <col min="17" max="17" width="5.88671875" style="3" customWidth="1"/>
    <col min="18" max="18" width="7.88671875" style="3" customWidth="1"/>
    <col min="19" max="16384" width="11.44140625" style="3"/>
  </cols>
  <sheetData>
    <row r="1" spans="1:18" ht="13.2" thickBot="1" x14ac:dyDescent="0.25">
      <c r="A1" s="3" t="s">
        <v>281</v>
      </c>
    </row>
    <row r="2" spans="1:18" ht="25.5" customHeight="1" x14ac:dyDescent="0.2">
      <c r="A2" s="396" t="s">
        <v>235</v>
      </c>
      <c r="B2" s="425" t="s">
        <v>169</v>
      </c>
      <c r="C2" s="424"/>
      <c r="D2" s="424"/>
      <c r="E2" s="424"/>
      <c r="F2" s="424"/>
      <c r="G2" s="424"/>
      <c r="H2" s="424"/>
      <c r="I2" s="424"/>
      <c r="J2" s="424"/>
      <c r="K2" s="424"/>
      <c r="L2" s="424"/>
      <c r="M2" s="424"/>
      <c r="N2" s="424"/>
      <c r="O2" s="424"/>
      <c r="P2" s="424"/>
      <c r="Q2" s="430"/>
      <c r="R2" s="431" t="s">
        <v>71</v>
      </c>
    </row>
    <row r="3" spans="1:18" ht="132.75" customHeight="1" x14ac:dyDescent="0.2">
      <c r="A3" s="397"/>
      <c r="B3" s="139" t="s">
        <v>282</v>
      </c>
      <c r="C3" s="139" t="s">
        <v>177</v>
      </c>
      <c r="D3" s="139" t="s">
        <v>178</v>
      </c>
      <c r="E3" s="139" t="s">
        <v>181</v>
      </c>
      <c r="F3" s="139" t="s">
        <v>283</v>
      </c>
      <c r="G3" s="139" t="s">
        <v>190</v>
      </c>
      <c r="H3" s="139" t="s">
        <v>194</v>
      </c>
      <c r="I3" s="139" t="s">
        <v>198</v>
      </c>
      <c r="J3" s="139" t="s">
        <v>284</v>
      </c>
      <c r="K3" s="139" t="s">
        <v>202</v>
      </c>
      <c r="L3" s="139" t="s">
        <v>243</v>
      </c>
      <c r="M3" s="139" t="s">
        <v>204</v>
      </c>
      <c r="N3" s="139" t="s">
        <v>207</v>
      </c>
      <c r="O3" s="139" t="s">
        <v>213</v>
      </c>
      <c r="P3" s="139" t="s">
        <v>285</v>
      </c>
      <c r="Q3" s="139" t="s">
        <v>286</v>
      </c>
      <c r="R3" s="432"/>
    </row>
    <row r="4" spans="1:18" ht="16.5" customHeight="1" x14ac:dyDescent="0.2">
      <c r="A4" s="21" t="s">
        <v>268</v>
      </c>
      <c r="B4" s="9"/>
      <c r="C4" s="9"/>
      <c r="D4" s="9"/>
      <c r="E4" s="9">
        <v>0.04</v>
      </c>
      <c r="F4" s="9"/>
      <c r="G4" s="9"/>
      <c r="H4" s="9"/>
      <c r="I4" s="9"/>
      <c r="J4" s="9"/>
      <c r="K4" s="9"/>
      <c r="L4" s="9">
        <v>1.8499999999999999</v>
      </c>
      <c r="M4" s="9"/>
      <c r="N4" s="9"/>
      <c r="O4" s="9"/>
      <c r="P4" s="9">
        <v>0.06</v>
      </c>
      <c r="Q4" s="9"/>
      <c r="R4" s="20">
        <f>SUM(B4:Q4)</f>
        <v>1.95</v>
      </c>
    </row>
    <row r="5" spans="1:18" ht="16.5" customHeight="1" x14ac:dyDescent="0.2">
      <c r="A5" s="18" t="s">
        <v>269</v>
      </c>
      <c r="B5" s="9">
        <v>0.5</v>
      </c>
      <c r="C5" s="9">
        <v>0.5</v>
      </c>
      <c r="D5" s="9">
        <v>0.75</v>
      </c>
      <c r="E5" s="9">
        <v>0.5</v>
      </c>
      <c r="F5" s="9">
        <v>0.75</v>
      </c>
      <c r="G5" s="9"/>
      <c r="H5" s="9">
        <v>0.38</v>
      </c>
      <c r="I5" s="9">
        <v>0.38</v>
      </c>
      <c r="J5" s="9">
        <v>0.25</v>
      </c>
      <c r="K5" s="9">
        <v>0.25</v>
      </c>
      <c r="L5" s="9">
        <v>1.8</v>
      </c>
      <c r="M5" s="9"/>
      <c r="N5" s="9"/>
      <c r="O5" s="9">
        <v>0.5</v>
      </c>
      <c r="P5" s="9">
        <v>0.5</v>
      </c>
      <c r="Q5" s="9">
        <v>1</v>
      </c>
      <c r="R5" s="20">
        <f>SUM(B5:Q5)</f>
        <v>8.0599999999999987</v>
      </c>
    </row>
    <row r="6" spans="1:18" ht="16.5" customHeight="1" x14ac:dyDescent="0.2">
      <c r="A6" s="18" t="s">
        <v>270</v>
      </c>
      <c r="B6" s="9"/>
      <c r="C6" s="9"/>
      <c r="D6" s="9"/>
      <c r="E6" s="9"/>
      <c r="F6" s="9"/>
      <c r="G6" s="9"/>
      <c r="H6" s="9"/>
      <c r="I6" s="9"/>
      <c r="J6" s="9"/>
      <c r="K6" s="9"/>
      <c r="L6" s="9"/>
      <c r="M6" s="9"/>
      <c r="N6" s="9">
        <v>0.24</v>
      </c>
      <c r="O6" s="9"/>
      <c r="P6" s="9">
        <v>0.22</v>
      </c>
      <c r="Q6" s="9"/>
      <c r="R6" s="20">
        <f>SUM(B6:Q6)</f>
        <v>0.45999999999999996</v>
      </c>
    </row>
    <row r="7" spans="1:18" ht="17.25" customHeight="1" x14ac:dyDescent="0.2">
      <c r="A7" s="18" t="s">
        <v>273</v>
      </c>
      <c r="B7" s="9"/>
      <c r="C7" s="9">
        <v>0.56999999999999995</v>
      </c>
      <c r="D7" s="9">
        <v>0.2</v>
      </c>
      <c r="E7" s="9">
        <v>1.1599999999999999</v>
      </c>
      <c r="F7" s="9">
        <v>1.83</v>
      </c>
      <c r="G7" s="9">
        <v>2.58</v>
      </c>
      <c r="H7" s="9"/>
      <c r="I7" s="9">
        <v>3.49</v>
      </c>
      <c r="J7" s="9"/>
      <c r="K7" s="9"/>
      <c r="L7" s="9"/>
      <c r="M7" s="9">
        <v>0.55000000000000004</v>
      </c>
      <c r="N7" s="9">
        <v>5.78</v>
      </c>
      <c r="O7" s="9"/>
      <c r="P7" s="9">
        <v>5.0199999999999996</v>
      </c>
      <c r="Q7" s="9"/>
      <c r="R7" s="20">
        <f>SUM(B7:Q7)</f>
        <v>21.18</v>
      </c>
    </row>
    <row r="8" spans="1:18" ht="28.5" customHeight="1" thickBot="1" x14ac:dyDescent="0.25">
      <c r="A8" s="153" t="s">
        <v>240</v>
      </c>
      <c r="B8" s="288">
        <f t="shared" ref="B8:Q8" si="0">SUM(B4:B7)</f>
        <v>0.5</v>
      </c>
      <c r="C8" s="288">
        <f t="shared" si="0"/>
        <v>1.0699999999999998</v>
      </c>
      <c r="D8" s="288">
        <f t="shared" si="0"/>
        <v>0.95</v>
      </c>
      <c r="E8" s="288">
        <f t="shared" si="0"/>
        <v>1.7</v>
      </c>
      <c r="F8" s="288">
        <f t="shared" si="0"/>
        <v>2.58</v>
      </c>
      <c r="G8" s="288">
        <f>SUM(G4:G7)</f>
        <v>2.58</v>
      </c>
      <c r="H8" s="288">
        <f t="shared" si="0"/>
        <v>0.38</v>
      </c>
      <c r="I8" s="288">
        <f t="shared" si="0"/>
        <v>3.87</v>
      </c>
      <c r="J8" s="288">
        <f t="shared" si="0"/>
        <v>0.25</v>
      </c>
      <c r="K8" s="288">
        <f t="shared" si="0"/>
        <v>0.25</v>
      </c>
      <c r="L8" s="288">
        <f t="shared" si="0"/>
        <v>3.65</v>
      </c>
      <c r="M8" s="288">
        <f>SUM(M4:M7)</f>
        <v>0.55000000000000004</v>
      </c>
      <c r="N8" s="288">
        <f t="shared" si="0"/>
        <v>6.0200000000000005</v>
      </c>
      <c r="O8" s="288">
        <f t="shared" si="0"/>
        <v>0.5</v>
      </c>
      <c r="P8" s="288">
        <f t="shared" si="0"/>
        <v>5.8</v>
      </c>
      <c r="Q8" s="288">
        <f t="shared" si="0"/>
        <v>1</v>
      </c>
      <c r="R8" s="289">
        <f>SUM(B8:Q8)</f>
        <v>31.65</v>
      </c>
    </row>
  </sheetData>
  <mergeCells count="3">
    <mergeCell ref="A2:A3"/>
    <mergeCell ref="B2:Q2"/>
    <mergeCell ref="R2:R3"/>
  </mergeCells>
  <printOptions horizontalCentered="1"/>
  <pageMargins left="0.31496062992125984" right="0.31496062992125984" top="1.9291338582677167" bottom="0.74803149606299213" header="0.70866141732283472" footer="0.31496062992125984"/>
  <pageSetup orientation="landscape" r:id="rId1"/>
  <headerFooter>
    <oddHeader>&amp;L&amp;G&amp;C&amp;"Verdana,Negrita"SUPERFICIE COMUNAL DE CEPAJES TINTOS PARA VINIFICACIÓN (has)
REGION DE ATACAMA&amp;RCUADRO N° 19</oddHeader>
    <oddFooter>&amp;R&amp;F</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K57"/>
  <sheetViews>
    <sheetView topLeftCell="A34" workbookViewId="0">
      <selection activeCell="D7" sqref="D7"/>
    </sheetView>
  </sheetViews>
  <sheetFormatPr baseColWidth="10" defaultColWidth="11.44140625" defaultRowHeight="18" customHeight="1" x14ac:dyDescent="0.2"/>
  <cols>
    <col min="1" max="1" width="10.5546875" style="6" bestFit="1" customWidth="1"/>
    <col min="2" max="2" width="3.33203125" style="3" bestFit="1" customWidth="1"/>
    <col min="3" max="3" width="3" style="3" customWidth="1"/>
    <col min="4" max="4" width="92.6640625" style="12" customWidth="1"/>
    <col min="5" max="11" width="11.44140625" style="3" hidden="1" customWidth="1"/>
    <col min="12" max="16384" width="11.44140625" style="3"/>
  </cols>
  <sheetData>
    <row r="1" spans="1:11" ht="18" customHeight="1" x14ac:dyDescent="0.2">
      <c r="A1" s="6" t="s">
        <v>0</v>
      </c>
      <c r="B1" s="6">
        <v>1</v>
      </c>
      <c r="C1" s="6"/>
      <c r="D1" s="12" t="s">
        <v>1</v>
      </c>
    </row>
    <row r="2" spans="1:11" ht="18" customHeight="1" x14ac:dyDescent="0.2">
      <c r="A2" s="6" t="s">
        <v>0</v>
      </c>
      <c r="B2" s="6">
        <v>2</v>
      </c>
      <c r="C2" s="6"/>
      <c r="D2" s="12" t="s">
        <v>2</v>
      </c>
    </row>
    <row r="3" spans="1:11" ht="18" customHeight="1" x14ac:dyDescent="0.2">
      <c r="A3" s="6" t="s">
        <v>0</v>
      </c>
      <c r="B3" s="6">
        <v>3</v>
      </c>
      <c r="C3" s="6"/>
      <c r="D3" s="12" t="s">
        <v>3</v>
      </c>
    </row>
    <row r="4" spans="1:11" ht="18" customHeight="1" x14ac:dyDescent="0.2">
      <c r="A4" s="6" t="s">
        <v>0</v>
      </c>
      <c r="B4" s="6">
        <v>4</v>
      </c>
      <c r="C4" s="6"/>
      <c r="D4" s="12" t="s">
        <v>4</v>
      </c>
    </row>
    <row r="5" spans="1:11" ht="18" customHeight="1" x14ac:dyDescent="0.2">
      <c r="A5" s="6" t="s">
        <v>0</v>
      </c>
      <c r="B5" s="6">
        <v>5</v>
      </c>
      <c r="C5" s="6"/>
      <c r="D5" s="12" t="s">
        <v>5</v>
      </c>
    </row>
    <row r="6" spans="1:11" ht="18" customHeight="1" x14ac:dyDescent="0.2">
      <c r="A6" s="6" t="s">
        <v>0</v>
      </c>
      <c r="B6" s="6">
        <v>6</v>
      </c>
      <c r="C6" s="6"/>
      <c r="D6" s="12" t="s">
        <v>6</v>
      </c>
    </row>
    <row r="7" spans="1:11" ht="18" customHeight="1" x14ac:dyDescent="0.2">
      <c r="A7" s="6" t="s">
        <v>0</v>
      </c>
      <c r="B7" s="6">
        <v>7</v>
      </c>
      <c r="C7" s="6"/>
      <c r="D7" s="12" t="s">
        <v>7</v>
      </c>
    </row>
    <row r="8" spans="1:11" ht="18" customHeight="1" x14ac:dyDescent="0.2">
      <c r="A8" s="6" t="s">
        <v>0</v>
      </c>
      <c r="B8" s="6">
        <v>8</v>
      </c>
      <c r="C8" s="6"/>
      <c r="D8" s="12" t="s">
        <v>8</v>
      </c>
    </row>
    <row r="9" spans="1:11" ht="25.2" x14ac:dyDescent="0.2">
      <c r="A9" s="6" t="s">
        <v>0</v>
      </c>
      <c r="B9" s="6">
        <v>9</v>
      </c>
      <c r="C9" s="6"/>
      <c r="D9" s="12" t="s">
        <v>9</v>
      </c>
    </row>
    <row r="10" spans="1:11" ht="32.25" customHeight="1" x14ac:dyDescent="0.2">
      <c r="A10" s="6" t="s">
        <v>0</v>
      </c>
      <c r="B10" s="6">
        <v>10</v>
      </c>
      <c r="C10" s="6"/>
      <c r="D10" s="12" t="s">
        <v>10</v>
      </c>
      <c r="E10" s="13"/>
      <c r="F10" s="13"/>
      <c r="G10" s="13"/>
      <c r="H10" s="13"/>
      <c r="I10" s="13"/>
      <c r="J10" s="13"/>
      <c r="K10" s="13"/>
    </row>
    <row r="11" spans="1:11" ht="32.25" customHeight="1" x14ac:dyDescent="0.2">
      <c r="A11" s="6" t="s">
        <v>0</v>
      </c>
      <c r="B11" s="6">
        <v>11</v>
      </c>
      <c r="C11" s="6"/>
      <c r="D11" s="12" t="s">
        <v>11</v>
      </c>
      <c r="E11" s="13"/>
      <c r="F11" s="13"/>
      <c r="G11" s="13"/>
      <c r="H11" s="13"/>
      <c r="I11" s="13"/>
      <c r="J11" s="13"/>
      <c r="K11" s="13"/>
    </row>
    <row r="12" spans="1:11" ht="32.25" customHeight="1" x14ac:dyDescent="0.2">
      <c r="A12" s="6" t="s">
        <v>0</v>
      </c>
      <c r="B12" s="6">
        <v>12</v>
      </c>
      <c r="C12" s="6"/>
      <c r="D12" s="12" t="s">
        <v>12</v>
      </c>
      <c r="E12" s="13"/>
      <c r="F12" s="13"/>
      <c r="G12" s="13"/>
      <c r="H12" s="13"/>
      <c r="I12" s="13"/>
      <c r="J12" s="13"/>
      <c r="K12" s="13"/>
    </row>
    <row r="13" spans="1:11" ht="18" customHeight="1" x14ac:dyDescent="0.2">
      <c r="A13" s="6" t="s">
        <v>0</v>
      </c>
      <c r="B13" s="6">
        <v>13</v>
      </c>
      <c r="C13" s="6"/>
      <c r="D13" s="12" t="s">
        <v>13</v>
      </c>
    </row>
    <row r="14" spans="1:11" ht="33" customHeight="1" x14ac:dyDescent="0.2">
      <c r="A14" s="6" t="s">
        <v>0</v>
      </c>
      <c r="B14" s="6">
        <v>14</v>
      </c>
      <c r="C14" s="6"/>
      <c r="D14" s="356" t="s">
        <v>14</v>
      </c>
      <c r="E14" s="356"/>
      <c r="F14" s="356"/>
      <c r="G14" s="356"/>
      <c r="H14" s="356"/>
      <c r="I14" s="356"/>
      <c r="J14" s="356"/>
      <c r="K14" s="356"/>
    </row>
    <row r="15" spans="1:11" ht="18" customHeight="1" x14ac:dyDescent="0.2">
      <c r="A15" s="6" t="s">
        <v>0</v>
      </c>
      <c r="B15" s="6">
        <v>15</v>
      </c>
      <c r="C15" s="6"/>
      <c r="D15" s="12" t="s">
        <v>15</v>
      </c>
    </row>
    <row r="16" spans="1:11" ht="18" customHeight="1" x14ac:dyDescent="0.2">
      <c r="A16" s="6" t="s">
        <v>0</v>
      </c>
      <c r="B16" s="6">
        <v>16</v>
      </c>
      <c r="C16" s="6"/>
      <c r="D16" s="12" t="s">
        <v>16</v>
      </c>
    </row>
    <row r="17" spans="1:11" ht="18" customHeight="1" x14ac:dyDescent="0.2">
      <c r="A17" s="6" t="s">
        <v>0</v>
      </c>
      <c r="B17" s="6">
        <v>17</v>
      </c>
      <c r="C17" s="6"/>
      <c r="D17" s="12" t="s">
        <v>17</v>
      </c>
    </row>
    <row r="18" spans="1:11" ht="18" customHeight="1" x14ac:dyDescent="0.2">
      <c r="A18" s="6" t="s">
        <v>0</v>
      </c>
      <c r="B18" s="6">
        <v>18</v>
      </c>
      <c r="C18" s="6"/>
      <c r="D18" s="12" t="s">
        <v>18</v>
      </c>
    </row>
    <row r="19" spans="1:11" ht="34.5" customHeight="1" x14ac:dyDescent="0.2">
      <c r="A19" s="6" t="s">
        <v>0</v>
      </c>
      <c r="B19" s="6">
        <v>19</v>
      </c>
      <c r="C19" s="6"/>
      <c r="D19" s="356" t="s">
        <v>19</v>
      </c>
      <c r="E19" s="356"/>
      <c r="F19" s="356"/>
      <c r="G19" s="356"/>
      <c r="H19" s="356"/>
      <c r="I19" s="356"/>
      <c r="J19" s="356"/>
      <c r="K19" s="356"/>
    </row>
    <row r="20" spans="1:11" ht="18" customHeight="1" x14ac:dyDescent="0.2">
      <c r="A20" s="6" t="s">
        <v>0</v>
      </c>
      <c r="B20" s="6">
        <v>20</v>
      </c>
      <c r="C20" s="6"/>
      <c r="D20" s="12" t="s">
        <v>20</v>
      </c>
    </row>
    <row r="21" spans="1:11" ht="18" customHeight="1" x14ac:dyDescent="0.2">
      <c r="A21" s="6" t="s">
        <v>0</v>
      </c>
      <c r="B21" s="6">
        <v>21</v>
      </c>
      <c r="C21" s="6"/>
      <c r="D21" s="12" t="s">
        <v>21</v>
      </c>
    </row>
    <row r="22" spans="1:11" ht="18" customHeight="1" x14ac:dyDescent="0.2">
      <c r="A22" s="6" t="s">
        <v>0</v>
      </c>
      <c r="B22" s="6">
        <v>22</v>
      </c>
      <c r="C22" s="6"/>
      <c r="D22" s="12" t="s">
        <v>22</v>
      </c>
    </row>
    <row r="23" spans="1:11" ht="18" customHeight="1" x14ac:dyDescent="0.2">
      <c r="A23" s="6" t="s">
        <v>0</v>
      </c>
      <c r="B23" s="6">
        <v>23</v>
      </c>
      <c r="C23" s="6"/>
      <c r="D23" s="12" t="s">
        <v>23</v>
      </c>
    </row>
    <row r="24" spans="1:11" ht="31.5" customHeight="1" x14ac:dyDescent="0.2">
      <c r="A24" s="6" t="s">
        <v>0</v>
      </c>
      <c r="B24" s="6">
        <v>24</v>
      </c>
      <c r="C24" s="6"/>
      <c r="D24" s="356" t="s">
        <v>24</v>
      </c>
      <c r="E24" s="356"/>
      <c r="F24" s="356"/>
      <c r="G24" s="356"/>
      <c r="H24" s="356"/>
      <c r="I24" s="356"/>
      <c r="J24" s="356"/>
      <c r="K24" s="356"/>
    </row>
    <row r="25" spans="1:11" ht="18" customHeight="1" x14ac:dyDescent="0.2">
      <c r="A25" s="6" t="s">
        <v>0</v>
      </c>
      <c r="B25" s="6">
        <v>25</v>
      </c>
      <c r="C25" s="6"/>
      <c r="D25" s="12" t="s">
        <v>25</v>
      </c>
    </row>
    <row r="26" spans="1:11" ht="18" customHeight="1" x14ac:dyDescent="0.2">
      <c r="A26" s="6" t="s">
        <v>0</v>
      </c>
      <c r="B26" s="6">
        <v>26</v>
      </c>
      <c r="C26" s="6"/>
      <c r="D26" s="12" t="s">
        <v>26</v>
      </c>
    </row>
    <row r="27" spans="1:11" ht="18" customHeight="1" x14ac:dyDescent="0.2">
      <c r="A27" s="6" t="s">
        <v>0</v>
      </c>
      <c r="B27" s="6">
        <v>27</v>
      </c>
      <c r="C27" s="6"/>
      <c r="D27" s="12" t="s">
        <v>27</v>
      </c>
    </row>
    <row r="28" spans="1:11" ht="30.75" customHeight="1" x14ac:dyDescent="0.2">
      <c r="A28" s="6" t="s">
        <v>0</v>
      </c>
      <c r="B28" s="6">
        <v>28</v>
      </c>
      <c r="C28" s="6"/>
      <c r="D28" s="356" t="s">
        <v>28</v>
      </c>
      <c r="E28" s="356"/>
      <c r="F28" s="356"/>
      <c r="G28" s="356"/>
      <c r="H28" s="356"/>
      <c r="I28" s="356"/>
      <c r="J28" s="356"/>
      <c r="K28" s="356"/>
    </row>
    <row r="29" spans="1:11" ht="25.2" x14ac:dyDescent="0.2">
      <c r="A29" s="6" t="s">
        <v>0</v>
      </c>
      <c r="B29" s="6">
        <v>29</v>
      </c>
      <c r="C29" s="6"/>
      <c r="D29" s="12" t="s">
        <v>29</v>
      </c>
    </row>
    <row r="30" spans="1:11" ht="25.2" x14ac:dyDescent="0.2">
      <c r="A30" s="6" t="s">
        <v>0</v>
      </c>
      <c r="B30" s="6">
        <v>30</v>
      </c>
      <c r="C30" s="6"/>
      <c r="D30" s="12" t="s">
        <v>30</v>
      </c>
    </row>
    <row r="31" spans="1:11" ht="18" customHeight="1" x14ac:dyDescent="0.2">
      <c r="A31" s="6" t="s">
        <v>0</v>
      </c>
      <c r="B31" s="6">
        <v>31</v>
      </c>
      <c r="C31" s="6"/>
      <c r="D31" s="12" t="s">
        <v>31</v>
      </c>
    </row>
    <row r="32" spans="1:11" ht="27.75" customHeight="1" x14ac:dyDescent="0.2">
      <c r="A32" s="6" t="s">
        <v>0</v>
      </c>
      <c r="B32" s="6">
        <v>32</v>
      </c>
      <c r="C32" s="6"/>
      <c r="D32" s="356" t="s">
        <v>32</v>
      </c>
      <c r="E32" s="356"/>
      <c r="F32" s="356"/>
      <c r="G32" s="356"/>
      <c r="H32" s="356"/>
      <c r="I32" s="356"/>
      <c r="J32" s="356"/>
      <c r="K32" s="356"/>
    </row>
    <row r="33" spans="1:11" ht="18" customHeight="1" x14ac:dyDescent="0.2">
      <c r="A33" s="6" t="s">
        <v>0</v>
      </c>
      <c r="B33" s="6">
        <v>33</v>
      </c>
      <c r="C33" s="6"/>
      <c r="D33" s="12" t="s">
        <v>33</v>
      </c>
    </row>
    <row r="34" spans="1:11" ht="18" customHeight="1" x14ac:dyDescent="0.2">
      <c r="A34" s="6" t="s">
        <v>0</v>
      </c>
      <c r="B34" s="6">
        <v>34</v>
      </c>
      <c r="C34" s="6"/>
      <c r="D34" s="12" t="s">
        <v>34</v>
      </c>
    </row>
    <row r="35" spans="1:11" ht="18" customHeight="1" x14ac:dyDescent="0.2">
      <c r="A35" s="6" t="s">
        <v>0</v>
      </c>
      <c r="B35" s="6">
        <v>35</v>
      </c>
      <c r="C35" s="6"/>
      <c r="D35" s="12" t="s">
        <v>35</v>
      </c>
    </row>
    <row r="36" spans="1:11" ht="30" customHeight="1" x14ac:dyDescent="0.2">
      <c r="A36" s="6" t="s">
        <v>0</v>
      </c>
      <c r="B36" s="6">
        <v>36</v>
      </c>
      <c r="C36" s="6"/>
      <c r="D36" s="356" t="s">
        <v>36</v>
      </c>
      <c r="E36" s="356"/>
      <c r="F36" s="356"/>
      <c r="G36" s="356"/>
      <c r="H36" s="356"/>
      <c r="I36" s="356"/>
      <c r="J36" s="356"/>
      <c r="K36" s="356"/>
    </row>
    <row r="37" spans="1:11" ht="18" customHeight="1" x14ac:dyDescent="0.2">
      <c r="A37" s="6" t="s">
        <v>0</v>
      </c>
      <c r="B37" s="6">
        <v>37</v>
      </c>
      <c r="C37" s="6"/>
      <c r="D37" s="12" t="s">
        <v>37</v>
      </c>
    </row>
    <row r="38" spans="1:11" ht="18" customHeight="1" x14ac:dyDescent="0.2">
      <c r="A38" s="6" t="s">
        <v>0</v>
      </c>
      <c r="B38" s="6">
        <v>38</v>
      </c>
      <c r="C38" s="6"/>
      <c r="D38" s="12" t="s">
        <v>38</v>
      </c>
    </row>
    <row r="39" spans="1:11" ht="18" customHeight="1" x14ac:dyDescent="0.2">
      <c r="A39" s="6" t="s">
        <v>0</v>
      </c>
      <c r="B39" s="6">
        <v>39</v>
      </c>
      <c r="C39" s="6"/>
      <c r="D39" s="12" t="s">
        <v>39</v>
      </c>
    </row>
    <row r="40" spans="1:11" ht="27.75" customHeight="1" x14ac:dyDescent="0.2">
      <c r="A40" s="6" t="s">
        <v>0</v>
      </c>
      <c r="B40" s="6">
        <v>40</v>
      </c>
      <c r="C40" s="6"/>
      <c r="D40" s="356" t="s">
        <v>40</v>
      </c>
      <c r="E40" s="356"/>
      <c r="F40" s="356"/>
      <c r="G40" s="356"/>
      <c r="H40" s="356"/>
      <c r="I40" s="356"/>
      <c r="J40" s="356"/>
      <c r="K40" s="356"/>
    </row>
    <row r="41" spans="1:11" ht="18" customHeight="1" x14ac:dyDescent="0.2">
      <c r="A41" s="6" t="s">
        <v>0</v>
      </c>
      <c r="B41" s="6">
        <v>41</v>
      </c>
      <c r="C41" s="6"/>
      <c r="D41" s="12" t="s">
        <v>41</v>
      </c>
    </row>
    <row r="42" spans="1:11" ht="18" customHeight="1" x14ac:dyDescent="0.2">
      <c r="A42" s="6" t="s">
        <v>0</v>
      </c>
      <c r="B42" s="6">
        <v>42</v>
      </c>
      <c r="C42" s="6"/>
      <c r="D42" s="12" t="s">
        <v>42</v>
      </c>
    </row>
    <row r="43" spans="1:11" ht="33" customHeight="1" x14ac:dyDescent="0.2">
      <c r="A43" s="6" t="s">
        <v>0</v>
      </c>
      <c r="B43" s="6">
        <v>43</v>
      </c>
      <c r="C43" s="6"/>
      <c r="D43" s="12" t="s">
        <v>43</v>
      </c>
    </row>
    <row r="44" spans="1:11" ht="18" customHeight="1" x14ac:dyDescent="0.2">
      <c r="A44" s="6" t="s">
        <v>0</v>
      </c>
      <c r="B44" s="6">
        <v>44</v>
      </c>
      <c r="C44" s="6"/>
      <c r="D44" s="12" t="s">
        <v>44</v>
      </c>
    </row>
    <row r="45" spans="1:11" ht="29.25" customHeight="1" x14ac:dyDescent="0.2">
      <c r="A45" s="6" t="s">
        <v>0</v>
      </c>
      <c r="B45" s="6">
        <v>45</v>
      </c>
      <c r="C45" s="6"/>
      <c r="D45" s="12" t="s">
        <v>45</v>
      </c>
    </row>
    <row r="46" spans="1:11" ht="18" customHeight="1" x14ac:dyDescent="0.2">
      <c r="A46" s="6" t="s">
        <v>0</v>
      </c>
      <c r="B46" s="6">
        <v>46</v>
      </c>
      <c r="C46" s="6"/>
      <c r="D46" s="12" t="s">
        <v>46</v>
      </c>
    </row>
    <row r="47" spans="1:11" ht="30.75" customHeight="1" x14ac:dyDescent="0.2">
      <c r="A47" s="6" t="s">
        <v>0</v>
      </c>
      <c r="B47" s="6">
        <v>47</v>
      </c>
      <c r="C47" s="6"/>
      <c r="D47" s="12" t="s">
        <v>47</v>
      </c>
    </row>
    <row r="48" spans="1:11" ht="12.6" x14ac:dyDescent="0.2">
      <c r="A48" s="6" t="s">
        <v>0</v>
      </c>
      <c r="B48" s="6">
        <v>48</v>
      </c>
      <c r="C48" s="6"/>
      <c r="D48" s="12" t="s">
        <v>48</v>
      </c>
    </row>
    <row r="49" spans="1:11" ht="25.2" x14ac:dyDescent="0.2">
      <c r="A49" s="6" t="s">
        <v>0</v>
      </c>
      <c r="B49" s="6">
        <v>49</v>
      </c>
      <c r="C49" s="6"/>
      <c r="D49" s="12" t="s">
        <v>49</v>
      </c>
    </row>
    <row r="50" spans="1:11" ht="12.6" x14ac:dyDescent="0.2">
      <c r="A50" s="6" t="s">
        <v>0</v>
      </c>
      <c r="B50" s="6">
        <v>50</v>
      </c>
      <c r="C50" s="6"/>
      <c r="D50" s="12" t="s">
        <v>50</v>
      </c>
    </row>
    <row r="51" spans="1:11" ht="21" customHeight="1" x14ac:dyDescent="0.2">
      <c r="A51" s="6" t="s">
        <v>0</v>
      </c>
      <c r="B51" s="6">
        <v>51</v>
      </c>
      <c r="C51" s="6"/>
      <c r="D51" s="12" t="s">
        <v>51</v>
      </c>
    </row>
    <row r="52" spans="1:11" ht="26.25" customHeight="1" x14ac:dyDescent="0.2">
      <c r="A52" s="6" t="s">
        <v>0</v>
      </c>
      <c r="B52" s="6">
        <v>52</v>
      </c>
      <c r="C52" s="6"/>
      <c r="D52" s="356" t="s">
        <v>52</v>
      </c>
      <c r="E52" s="356"/>
      <c r="F52" s="356"/>
      <c r="G52" s="356"/>
      <c r="H52" s="356"/>
      <c r="I52" s="356"/>
      <c r="J52" s="356"/>
      <c r="K52" s="356"/>
    </row>
    <row r="53" spans="1:11" ht="29.25" customHeight="1" x14ac:dyDescent="0.2">
      <c r="A53" s="6" t="s">
        <v>0</v>
      </c>
      <c r="B53" s="6">
        <v>53</v>
      </c>
      <c r="C53" s="6"/>
      <c r="D53" s="12" t="s">
        <v>53</v>
      </c>
    </row>
    <row r="54" spans="1:11" ht="18" customHeight="1" x14ac:dyDescent="0.2">
      <c r="A54" s="6" t="s">
        <v>0</v>
      </c>
      <c r="B54" s="6">
        <v>54</v>
      </c>
      <c r="C54" s="6"/>
      <c r="D54" s="12" t="s">
        <v>54</v>
      </c>
    </row>
    <row r="55" spans="1:11" ht="18" customHeight="1" x14ac:dyDescent="0.2">
      <c r="A55" s="6" t="s">
        <v>0</v>
      </c>
      <c r="B55" s="6">
        <v>55</v>
      </c>
      <c r="C55" s="6"/>
      <c r="D55" s="12" t="s">
        <v>55</v>
      </c>
    </row>
    <row r="56" spans="1:11" ht="18" customHeight="1" x14ac:dyDescent="0.2">
      <c r="A56" s="6" t="s">
        <v>0</v>
      </c>
      <c r="B56" s="6">
        <v>56</v>
      </c>
      <c r="C56" s="6"/>
      <c r="D56" s="12" t="s">
        <v>56</v>
      </c>
    </row>
    <row r="57" spans="1:11" ht="18" customHeight="1" x14ac:dyDescent="0.2">
      <c r="A57" s="6" t="s">
        <v>0</v>
      </c>
      <c r="B57" s="6">
        <v>57</v>
      </c>
      <c r="C57" s="6"/>
      <c r="D57" s="12" t="s">
        <v>57</v>
      </c>
    </row>
  </sheetData>
  <mergeCells count="8">
    <mergeCell ref="D40:K40"/>
    <mergeCell ref="D52:K52"/>
    <mergeCell ref="D14:K14"/>
    <mergeCell ref="D19:K19"/>
    <mergeCell ref="D24:K24"/>
    <mergeCell ref="D28:K28"/>
    <mergeCell ref="D32:K32"/>
    <mergeCell ref="D36:K36"/>
  </mergeCells>
  <pageMargins left="0.70866141732283472" right="0.70866141732283472" top="1.1417322834645669" bottom="0.74803149606299213" header="0.11811023622047245" footer="0.31496062992125984"/>
  <pageSetup orientation="landscape" r:id="rId1"/>
  <headerFooter>
    <oddHeader>&amp;L&amp;G&amp;R&amp;"Verdana,Negrita"&amp;12INDICE
&amp;"Verdana,Normal"&amp;9Catastro Vitícola Nacional 2019</oddHeader>
    <oddFooter>&amp;R&amp;"Verdana,Normal"Página &amp;P de &amp;N</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16"/>
  <sheetViews>
    <sheetView workbookViewId="0">
      <selection activeCell="D16" sqref="D16"/>
    </sheetView>
  </sheetViews>
  <sheetFormatPr baseColWidth="10" defaultColWidth="11.44140625" defaultRowHeight="21" customHeight="1" x14ac:dyDescent="0.25"/>
  <cols>
    <col min="1" max="1" width="17.44140625" style="1" customWidth="1"/>
    <col min="2" max="2" width="16.5546875" style="1" customWidth="1"/>
    <col min="3" max="3" width="15.33203125" style="1" customWidth="1"/>
    <col min="4" max="4" width="16.33203125" style="1" customWidth="1"/>
    <col min="5" max="5" width="16.6640625" style="257" customWidth="1"/>
    <col min="6" max="16384" width="11.44140625" style="1"/>
  </cols>
  <sheetData>
    <row r="1" spans="1:5" ht="21" customHeight="1" thickBot="1" x14ac:dyDescent="0.3">
      <c r="A1" s="3" t="s">
        <v>287</v>
      </c>
    </row>
    <row r="2" spans="1:5" ht="21" customHeight="1" x14ac:dyDescent="0.25">
      <c r="A2" s="380" t="s">
        <v>235</v>
      </c>
      <c r="B2" s="424" t="s">
        <v>236</v>
      </c>
      <c r="C2" s="424"/>
      <c r="D2" s="430"/>
      <c r="E2" s="384" t="s">
        <v>71</v>
      </c>
    </row>
    <row r="3" spans="1:5" ht="31.5" customHeight="1" x14ac:dyDescent="0.25">
      <c r="A3" s="381"/>
      <c r="B3" s="290" t="s">
        <v>69</v>
      </c>
      <c r="C3" s="291" t="s">
        <v>237</v>
      </c>
      <c r="D3" s="291" t="s">
        <v>238</v>
      </c>
      <c r="E3" s="385"/>
    </row>
    <row r="4" spans="1:5" ht="21" customHeight="1" x14ac:dyDescent="0.25">
      <c r="A4" s="18" t="s">
        <v>288</v>
      </c>
      <c r="B4" s="14">
        <v>95.69</v>
      </c>
      <c r="C4" s="14"/>
      <c r="D4" s="14"/>
      <c r="E4" s="22">
        <f t="shared" ref="E4:E16" si="0">SUM(B4:D4)</f>
        <v>95.69</v>
      </c>
    </row>
    <row r="5" spans="1:5" ht="21" customHeight="1" x14ac:dyDescent="0.25">
      <c r="A5" s="18" t="s">
        <v>94</v>
      </c>
      <c r="B5" s="14">
        <v>40.97</v>
      </c>
      <c r="C5" s="14"/>
      <c r="D5" s="14">
        <v>0.75</v>
      </c>
      <c r="E5" s="22">
        <f t="shared" si="0"/>
        <v>41.72</v>
      </c>
    </row>
    <row r="6" spans="1:5" ht="21" customHeight="1" x14ac:dyDescent="0.25">
      <c r="A6" s="18" t="s">
        <v>289</v>
      </c>
      <c r="B6" s="14">
        <v>161.44999999999999</v>
      </c>
      <c r="C6" s="14">
        <v>5.8999999999999995</v>
      </c>
      <c r="D6" s="14">
        <v>14.64</v>
      </c>
      <c r="E6" s="22">
        <f t="shared" si="0"/>
        <v>181.99</v>
      </c>
    </row>
    <row r="7" spans="1:5" ht="21" customHeight="1" x14ac:dyDescent="0.25">
      <c r="A7" s="18" t="s">
        <v>290</v>
      </c>
      <c r="B7" s="14"/>
      <c r="C7" s="14"/>
      <c r="D7" s="14"/>
      <c r="E7" s="22">
        <f t="shared" si="0"/>
        <v>0</v>
      </c>
    </row>
    <row r="8" spans="1:5" ht="21" customHeight="1" x14ac:dyDescent="0.25">
      <c r="A8" s="18" t="s">
        <v>291</v>
      </c>
      <c r="B8" s="14"/>
      <c r="C8" s="14">
        <v>27.21</v>
      </c>
      <c r="D8" s="14">
        <v>16</v>
      </c>
      <c r="E8" s="22">
        <f t="shared" si="0"/>
        <v>43.21</v>
      </c>
    </row>
    <row r="9" spans="1:5" ht="21" customHeight="1" x14ac:dyDescent="0.25">
      <c r="A9" s="18" t="s">
        <v>292</v>
      </c>
      <c r="B9" s="14">
        <v>956.45</v>
      </c>
      <c r="C9" s="14">
        <v>27.440000000000005</v>
      </c>
      <c r="D9" s="14">
        <v>0.95</v>
      </c>
      <c r="E9" s="22">
        <f t="shared" si="0"/>
        <v>984.84000000000015</v>
      </c>
    </row>
    <row r="10" spans="1:5" ht="21" customHeight="1" x14ac:dyDescent="0.25">
      <c r="A10" s="18" t="s">
        <v>293</v>
      </c>
      <c r="B10" s="54">
        <v>3392.81</v>
      </c>
      <c r="C10" s="14">
        <v>1488.68</v>
      </c>
      <c r="D10" s="14">
        <v>716.93</v>
      </c>
      <c r="E10" s="22">
        <f t="shared" si="0"/>
        <v>5598.42</v>
      </c>
    </row>
    <row r="11" spans="1:5" ht="21" customHeight="1" x14ac:dyDescent="0.25">
      <c r="A11" s="18" t="s">
        <v>294</v>
      </c>
      <c r="B11" s="14">
        <v>289.68</v>
      </c>
      <c r="C11" s="14">
        <v>3.3</v>
      </c>
      <c r="D11" s="14">
        <v>25.58</v>
      </c>
      <c r="E11" s="22">
        <f t="shared" si="0"/>
        <v>318.56</v>
      </c>
    </row>
    <row r="12" spans="1:5" ht="21" customHeight="1" x14ac:dyDescent="0.25">
      <c r="A12" s="18" t="s">
        <v>295</v>
      </c>
      <c r="B12" s="14">
        <v>672.32</v>
      </c>
      <c r="C12" s="14">
        <v>108.83</v>
      </c>
      <c r="D12" s="14">
        <v>205.8</v>
      </c>
      <c r="E12" s="22">
        <f t="shared" si="0"/>
        <v>986.95</v>
      </c>
    </row>
    <row r="13" spans="1:5" ht="21" customHeight="1" x14ac:dyDescent="0.25">
      <c r="A13" s="18" t="s">
        <v>296</v>
      </c>
      <c r="B13" s="14">
        <v>520.36</v>
      </c>
      <c r="C13" s="14">
        <v>0.65</v>
      </c>
      <c r="D13" s="14">
        <v>7.9699999999999989</v>
      </c>
      <c r="E13" s="22">
        <f t="shared" si="0"/>
        <v>528.98</v>
      </c>
    </row>
    <row r="14" spans="1:5" ht="21" customHeight="1" x14ac:dyDescent="0.25">
      <c r="A14" s="18" t="s">
        <v>297</v>
      </c>
      <c r="B14" s="14">
        <v>1632.02</v>
      </c>
      <c r="C14" s="14">
        <v>18.98</v>
      </c>
      <c r="D14" s="14">
        <v>43.33</v>
      </c>
      <c r="E14" s="22">
        <f t="shared" si="0"/>
        <v>1694.33</v>
      </c>
    </row>
    <row r="15" spans="1:5" ht="21" customHeight="1" x14ac:dyDescent="0.25">
      <c r="A15" s="18" t="s">
        <v>298</v>
      </c>
      <c r="B15" s="14">
        <v>801.8</v>
      </c>
      <c r="C15" s="14">
        <v>187.93</v>
      </c>
      <c r="D15" s="14">
        <v>156.18</v>
      </c>
      <c r="E15" s="22">
        <f t="shared" si="0"/>
        <v>1145.9100000000001</v>
      </c>
    </row>
    <row r="16" spans="1:5" ht="21" customHeight="1" thickBot="1" x14ac:dyDescent="0.3">
      <c r="A16" s="153" t="s">
        <v>240</v>
      </c>
      <c r="B16" s="292">
        <f>SUM(B4:B15)</f>
        <v>8563.5499999999993</v>
      </c>
      <c r="C16" s="292">
        <f>SUM(C4:C15)</f>
        <v>1868.92</v>
      </c>
      <c r="D16" s="292">
        <f>SUM(D4:D15)</f>
        <v>1188.1300000000001</v>
      </c>
      <c r="E16" s="293">
        <f t="shared" si="0"/>
        <v>11620.599999999999</v>
      </c>
    </row>
  </sheetData>
  <mergeCells count="3">
    <mergeCell ref="A2:A3"/>
    <mergeCell ref="B2:D2"/>
    <mergeCell ref="E2:E3"/>
  </mergeCells>
  <printOptions horizontalCentered="1"/>
  <pageMargins left="0.70866141732283472" right="0.70866141732283472" top="1.7322834645669292" bottom="0.74803149606299213" header="0.70866141732283472" footer="0.31496062992125984"/>
  <pageSetup orientation="landscape" r:id="rId1"/>
  <headerFooter>
    <oddHeader>&amp;L&amp;G&amp;C&amp;"Verdana,Negrita"CATASTRO DE VIDES (has)
REGION DE COQUIMBO&amp;RCUADRO N° 20</oddHeader>
    <oddFooter>&amp;R&amp;F</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6"/>
  <sheetViews>
    <sheetView workbookViewId="0">
      <selection activeCell="B10" sqref="B10"/>
    </sheetView>
  </sheetViews>
  <sheetFormatPr baseColWidth="10" defaultColWidth="13.44140625" defaultRowHeight="24.75" customHeight="1" x14ac:dyDescent="0.3"/>
  <cols>
    <col min="1" max="1" width="20.44140625" style="1" customWidth="1"/>
    <col min="2" max="6" width="13.44140625" style="1"/>
    <col min="7" max="7" width="11.44140625" customWidth="1"/>
    <col min="8" max="16384" width="13.44140625" style="1"/>
  </cols>
  <sheetData>
    <row r="1" spans="1:9" ht="18" customHeight="1" thickBot="1" x14ac:dyDescent="0.35">
      <c r="A1" s="3" t="s">
        <v>299</v>
      </c>
    </row>
    <row r="2" spans="1:9" ht="24.75" customHeight="1" x14ac:dyDescent="0.3">
      <c r="A2" s="380" t="s">
        <v>235</v>
      </c>
      <c r="B2" s="433" t="s">
        <v>231</v>
      </c>
      <c r="C2" s="434"/>
      <c r="D2" s="384" t="s">
        <v>71</v>
      </c>
    </row>
    <row r="3" spans="1:9" ht="24.75" customHeight="1" x14ac:dyDescent="0.3">
      <c r="A3" s="381"/>
      <c r="B3" s="290" t="s">
        <v>300</v>
      </c>
      <c r="C3" s="290" t="s">
        <v>301</v>
      </c>
      <c r="D3" s="385"/>
    </row>
    <row r="4" spans="1:9" ht="24.75" customHeight="1" x14ac:dyDescent="0.3">
      <c r="A4" s="252" t="s">
        <v>288</v>
      </c>
      <c r="B4" s="201">
        <v>7</v>
      </c>
      <c r="C4" s="201"/>
      <c r="D4" s="254">
        <f>SUM(B4:C4)</f>
        <v>7</v>
      </c>
      <c r="E4" s="5"/>
      <c r="F4" s="5"/>
      <c r="H4"/>
      <c r="I4"/>
    </row>
    <row r="5" spans="1:9" ht="24.75" customHeight="1" x14ac:dyDescent="0.3">
      <c r="A5" s="252" t="s">
        <v>94</v>
      </c>
      <c r="B5" s="201">
        <v>8</v>
      </c>
      <c r="C5" s="201">
        <v>1</v>
      </c>
      <c r="D5" s="254">
        <f t="shared" ref="D5:D15" si="0">SUM(B5:C5)</f>
        <v>9</v>
      </c>
      <c r="E5" s="5"/>
      <c r="F5" s="5"/>
      <c r="H5"/>
      <c r="I5"/>
    </row>
    <row r="6" spans="1:9" ht="24.75" customHeight="1" x14ac:dyDescent="0.3">
      <c r="A6" s="252" t="s">
        <v>289</v>
      </c>
      <c r="B6" s="201">
        <v>79</v>
      </c>
      <c r="C6" s="201">
        <v>7</v>
      </c>
      <c r="D6" s="254">
        <f t="shared" si="0"/>
        <v>86</v>
      </c>
      <c r="E6" s="5"/>
      <c r="F6" s="5"/>
      <c r="H6"/>
      <c r="I6"/>
    </row>
    <row r="7" spans="1:9" ht="24.75" customHeight="1" x14ac:dyDescent="0.3">
      <c r="A7" s="252" t="s">
        <v>290</v>
      </c>
      <c r="B7" s="201"/>
      <c r="C7" s="258"/>
      <c r="D7" s="254">
        <f t="shared" si="0"/>
        <v>0</v>
      </c>
      <c r="E7" s="5"/>
      <c r="F7" s="5"/>
      <c r="H7"/>
      <c r="I7"/>
    </row>
    <row r="8" spans="1:9" ht="24.75" customHeight="1" x14ac:dyDescent="0.3">
      <c r="A8" s="252" t="s">
        <v>291</v>
      </c>
      <c r="B8" s="201"/>
      <c r="C8" s="201">
        <v>5</v>
      </c>
      <c r="D8" s="254">
        <f t="shared" si="0"/>
        <v>5</v>
      </c>
      <c r="E8" s="5"/>
      <c r="F8" s="5"/>
      <c r="H8"/>
      <c r="I8"/>
    </row>
    <row r="9" spans="1:9" ht="24.75" customHeight="1" x14ac:dyDescent="0.3">
      <c r="A9" s="252" t="s">
        <v>292</v>
      </c>
      <c r="B9" s="201">
        <v>563</v>
      </c>
      <c r="C9" s="201">
        <v>27</v>
      </c>
      <c r="D9" s="254">
        <f t="shared" si="0"/>
        <v>590</v>
      </c>
      <c r="E9" s="5"/>
      <c r="F9" s="5"/>
      <c r="H9"/>
      <c r="I9"/>
    </row>
    <row r="10" spans="1:9" ht="24.75" customHeight="1" x14ac:dyDescent="0.3">
      <c r="A10" s="252" t="s">
        <v>293</v>
      </c>
      <c r="B10" s="201">
        <v>411</v>
      </c>
      <c r="C10" s="201">
        <v>80</v>
      </c>
      <c r="D10" s="254">
        <f t="shared" si="0"/>
        <v>491</v>
      </c>
      <c r="E10" s="5"/>
      <c r="F10" s="5"/>
      <c r="H10"/>
      <c r="I10"/>
    </row>
    <row r="11" spans="1:9" ht="24.75" customHeight="1" x14ac:dyDescent="0.3">
      <c r="A11" s="252" t="s">
        <v>294</v>
      </c>
      <c r="B11" s="201">
        <v>119</v>
      </c>
      <c r="C11" s="201">
        <v>13</v>
      </c>
      <c r="D11" s="254">
        <f t="shared" si="0"/>
        <v>132</v>
      </c>
      <c r="E11" s="5"/>
      <c r="F11" s="5"/>
      <c r="H11"/>
      <c r="I11"/>
    </row>
    <row r="12" spans="1:9" ht="24.75" customHeight="1" x14ac:dyDescent="0.3">
      <c r="A12" s="252" t="s">
        <v>295</v>
      </c>
      <c r="B12" s="201">
        <v>106</v>
      </c>
      <c r="C12" s="201">
        <v>18</v>
      </c>
      <c r="D12" s="254">
        <f t="shared" si="0"/>
        <v>124</v>
      </c>
      <c r="E12" s="5"/>
      <c r="F12" s="5"/>
      <c r="H12"/>
      <c r="I12"/>
    </row>
    <row r="13" spans="1:9" ht="24.75" customHeight="1" x14ac:dyDescent="0.3">
      <c r="A13" s="252" t="s">
        <v>296</v>
      </c>
      <c r="B13" s="201">
        <v>155</v>
      </c>
      <c r="C13" s="201">
        <v>3</v>
      </c>
      <c r="D13" s="254">
        <f t="shared" si="0"/>
        <v>158</v>
      </c>
      <c r="E13" s="5"/>
      <c r="F13" s="5"/>
      <c r="H13"/>
      <c r="I13"/>
    </row>
    <row r="14" spans="1:9" ht="24.75" customHeight="1" x14ac:dyDescent="0.3">
      <c r="A14" s="252" t="s">
        <v>297</v>
      </c>
      <c r="B14" s="201">
        <v>555</v>
      </c>
      <c r="C14" s="201">
        <v>19</v>
      </c>
      <c r="D14" s="254">
        <f t="shared" si="0"/>
        <v>574</v>
      </c>
      <c r="F14" s="5"/>
    </row>
    <row r="15" spans="1:9" ht="24.75" customHeight="1" x14ac:dyDescent="0.3">
      <c r="A15" s="252" t="s">
        <v>298</v>
      </c>
      <c r="B15" s="201">
        <v>190</v>
      </c>
      <c r="C15" s="201">
        <v>30</v>
      </c>
      <c r="D15" s="254">
        <f t="shared" si="0"/>
        <v>220</v>
      </c>
    </row>
    <row r="16" spans="1:9" ht="24.75" customHeight="1" thickBot="1" x14ac:dyDescent="0.35">
      <c r="A16" s="294" t="s">
        <v>240</v>
      </c>
      <c r="B16" s="295">
        <f>SUM(B4:B15)</f>
        <v>2193</v>
      </c>
      <c r="C16" s="295">
        <f>SUM(C4:C15)</f>
        <v>203</v>
      </c>
      <c r="D16" s="296">
        <f>SUM(B16:C16)</f>
        <v>2396</v>
      </c>
    </row>
  </sheetData>
  <mergeCells count="3">
    <mergeCell ref="A2:A3"/>
    <mergeCell ref="B2:C2"/>
    <mergeCell ref="D2:D3"/>
  </mergeCells>
  <printOptions horizontalCentered="1"/>
  <pageMargins left="0.70866141732283472" right="0.70866141732283472" top="1.7322834645669292" bottom="0.74803149606299213" header="0.70866141732283472" footer="0.31496062992125984"/>
  <pageSetup orientation="landscape" r:id="rId1"/>
  <headerFooter>
    <oddHeader>&amp;L&amp;G&amp;C&amp;"Verdana,Negrita"NUMERO DE PROPIEDADES CON PLANTACIONES DE VIDES PARA PISCO Y VINIFICACION
REGION DE COQUIMBO&amp;RCUADRO N° 21</oddHeader>
    <oddFooter>&amp;R&amp;F</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14"/>
  <sheetViews>
    <sheetView workbookViewId="0">
      <selection activeCell="K8" sqref="K8"/>
    </sheetView>
  </sheetViews>
  <sheetFormatPr baseColWidth="10" defaultColWidth="11.44140625" defaultRowHeight="13.8" x14ac:dyDescent="0.25"/>
  <cols>
    <col min="1" max="1" width="15.33203125" style="1" bestFit="1" customWidth="1"/>
    <col min="2" max="2" width="8.44140625" style="1" bestFit="1" customWidth="1"/>
    <col min="3" max="3" width="8.33203125" style="1" customWidth="1"/>
    <col min="4" max="4" width="10.44140625" style="1" customWidth="1"/>
    <col min="5" max="5" width="10.33203125" style="1" customWidth="1"/>
    <col min="6" max="7" width="5.88671875" style="1" customWidth="1"/>
    <col min="8" max="9" width="10.44140625" style="1" customWidth="1"/>
    <col min="10" max="10" width="8.44140625" style="1" customWidth="1"/>
    <col min="11" max="11" width="9.6640625" style="1" bestFit="1" customWidth="1"/>
    <col min="12" max="16384" width="11.44140625" style="1"/>
  </cols>
  <sheetData>
    <row r="1" spans="1:11" s="3" customFormat="1" ht="13.2" thickBot="1" x14ac:dyDescent="0.25">
      <c r="A1" s="3" t="s">
        <v>302</v>
      </c>
    </row>
    <row r="2" spans="1:11" ht="31.5" customHeight="1" x14ac:dyDescent="0.25">
      <c r="A2" s="380" t="s">
        <v>235</v>
      </c>
      <c r="B2" s="435" t="s">
        <v>276</v>
      </c>
      <c r="C2" s="382"/>
      <c r="D2" s="382"/>
      <c r="E2" s="382"/>
      <c r="F2" s="382"/>
      <c r="G2" s="382"/>
      <c r="H2" s="382"/>
      <c r="I2" s="382"/>
      <c r="J2" s="383"/>
      <c r="K2" s="436" t="s">
        <v>71</v>
      </c>
    </row>
    <row r="3" spans="1:11" ht="102" customHeight="1" x14ac:dyDescent="0.25">
      <c r="A3" s="381"/>
      <c r="B3" s="139" t="s">
        <v>137</v>
      </c>
      <c r="C3" s="139" t="s">
        <v>226</v>
      </c>
      <c r="D3" s="139" t="s">
        <v>227</v>
      </c>
      <c r="E3" s="139" t="s">
        <v>139</v>
      </c>
      <c r="F3" s="139" t="s">
        <v>140</v>
      </c>
      <c r="G3" s="139" t="s">
        <v>200</v>
      </c>
      <c r="H3" s="139" t="s">
        <v>303</v>
      </c>
      <c r="I3" s="139" t="s">
        <v>304</v>
      </c>
      <c r="J3" s="139" t="s">
        <v>157</v>
      </c>
      <c r="K3" s="437"/>
    </row>
    <row r="4" spans="1:11" x14ac:dyDescent="0.25">
      <c r="A4" s="18" t="s">
        <v>288</v>
      </c>
      <c r="B4" s="9"/>
      <c r="C4" s="9"/>
      <c r="D4" s="9">
        <v>1</v>
      </c>
      <c r="E4" s="9">
        <v>2.42</v>
      </c>
      <c r="F4" s="9"/>
      <c r="G4" s="9"/>
      <c r="H4" s="9">
        <v>44.019999999999996</v>
      </c>
      <c r="I4" s="9">
        <v>48.249999999999993</v>
      </c>
      <c r="J4" s="9"/>
      <c r="K4" s="259">
        <f t="shared" ref="K4:K13" si="0">SUM(B4:J4)</f>
        <v>95.69</v>
      </c>
    </row>
    <row r="5" spans="1:11" x14ac:dyDescent="0.25">
      <c r="A5" s="18" t="s">
        <v>94</v>
      </c>
      <c r="B5" s="9"/>
      <c r="C5" s="9">
        <v>0.5</v>
      </c>
      <c r="D5" s="9">
        <v>7.1</v>
      </c>
      <c r="E5" s="9">
        <v>4.5999999999999996</v>
      </c>
      <c r="F5" s="9"/>
      <c r="G5" s="9"/>
      <c r="H5" s="9">
        <v>8.6</v>
      </c>
      <c r="I5" s="9">
        <v>20.170000000000002</v>
      </c>
      <c r="J5" s="9"/>
      <c r="K5" s="259">
        <f t="shared" si="0"/>
        <v>40.97</v>
      </c>
    </row>
    <row r="6" spans="1:11" x14ac:dyDescent="0.25">
      <c r="A6" s="18" t="s">
        <v>289</v>
      </c>
      <c r="B6" s="9">
        <v>0.68</v>
      </c>
      <c r="C6" s="9"/>
      <c r="D6" s="9">
        <v>2.25</v>
      </c>
      <c r="E6" s="9">
        <v>29.38</v>
      </c>
      <c r="F6" s="9">
        <v>0.5</v>
      </c>
      <c r="G6" s="9"/>
      <c r="H6" s="9">
        <v>17.95</v>
      </c>
      <c r="I6" s="9">
        <v>110.69</v>
      </c>
      <c r="J6" s="9"/>
      <c r="K6" s="259">
        <f t="shared" si="0"/>
        <v>161.44999999999999</v>
      </c>
    </row>
    <row r="7" spans="1:11" x14ac:dyDescent="0.25">
      <c r="A7" s="18" t="s">
        <v>292</v>
      </c>
      <c r="B7" s="9">
        <v>13.84</v>
      </c>
      <c r="C7" s="9">
        <v>0.5</v>
      </c>
      <c r="D7" s="9">
        <v>118.04</v>
      </c>
      <c r="E7" s="9">
        <v>345.7</v>
      </c>
      <c r="F7" s="9"/>
      <c r="G7" s="9"/>
      <c r="H7" s="9">
        <v>165.16</v>
      </c>
      <c r="I7" s="9">
        <v>298.64</v>
      </c>
      <c r="J7" s="9">
        <v>14.57</v>
      </c>
      <c r="K7" s="259">
        <f t="shared" si="0"/>
        <v>956.45</v>
      </c>
    </row>
    <row r="8" spans="1:11" x14ac:dyDescent="0.25">
      <c r="A8" s="18" t="s">
        <v>293</v>
      </c>
      <c r="B8" s="9">
        <v>81.31</v>
      </c>
      <c r="C8" s="9">
        <v>13.100000000000001</v>
      </c>
      <c r="D8" s="9">
        <v>569.34</v>
      </c>
      <c r="E8" s="9">
        <v>79.62</v>
      </c>
      <c r="F8" s="9"/>
      <c r="G8" s="9"/>
      <c r="H8" s="9">
        <v>755.68</v>
      </c>
      <c r="I8" s="9">
        <v>1788.85</v>
      </c>
      <c r="J8" s="9">
        <v>104.91</v>
      </c>
      <c r="K8" s="259">
        <f t="shared" si="0"/>
        <v>3392.8099999999995</v>
      </c>
    </row>
    <row r="9" spans="1:11" x14ac:dyDescent="0.25">
      <c r="A9" s="18" t="s">
        <v>294</v>
      </c>
      <c r="B9" s="9"/>
      <c r="C9" s="9">
        <v>0.25</v>
      </c>
      <c r="D9" s="9">
        <v>25.619999999999997</v>
      </c>
      <c r="E9" s="9">
        <v>118.88000000000001</v>
      </c>
      <c r="F9" s="9"/>
      <c r="G9" s="9"/>
      <c r="H9" s="9">
        <v>58.83</v>
      </c>
      <c r="I9" s="9">
        <v>78.55</v>
      </c>
      <c r="J9" s="9">
        <v>7.5499999999999989</v>
      </c>
      <c r="K9" s="259">
        <f t="shared" si="0"/>
        <v>289.68</v>
      </c>
    </row>
    <row r="10" spans="1:11" x14ac:dyDescent="0.25">
      <c r="A10" s="18" t="s">
        <v>295</v>
      </c>
      <c r="B10" s="9">
        <v>16.190000000000001</v>
      </c>
      <c r="C10" s="9"/>
      <c r="D10" s="9">
        <v>125.11</v>
      </c>
      <c r="E10" s="9">
        <v>16.380000000000003</v>
      </c>
      <c r="F10" s="9"/>
      <c r="G10" s="9"/>
      <c r="H10" s="9">
        <v>157.07</v>
      </c>
      <c r="I10" s="9">
        <v>346.75</v>
      </c>
      <c r="J10" s="9">
        <v>10.82</v>
      </c>
      <c r="K10" s="259">
        <f t="shared" si="0"/>
        <v>672.32</v>
      </c>
    </row>
    <row r="11" spans="1:11" x14ac:dyDescent="0.25">
      <c r="A11" s="18" t="s">
        <v>296</v>
      </c>
      <c r="B11" s="9"/>
      <c r="C11" s="9"/>
      <c r="D11" s="9">
        <v>14.59</v>
      </c>
      <c r="E11" s="9">
        <v>436.77</v>
      </c>
      <c r="F11" s="9"/>
      <c r="G11" s="9"/>
      <c r="H11" s="9">
        <v>25.35</v>
      </c>
      <c r="I11" s="9">
        <v>40.549999999999997</v>
      </c>
      <c r="J11" s="9">
        <v>3.1</v>
      </c>
      <c r="K11" s="259">
        <f t="shared" si="0"/>
        <v>520.36</v>
      </c>
    </row>
    <row r="12" spans="1:11" x14ac:dyDescent="0.25">
      <c r="A12" s="18" t="s">
        <v>297</v>
      </c>
      <c r="B12" s="9">
        <v>18.059999999999999</v>
      </c>
      <c r="C12" s="9"/>
      <c r="D12" s="9">
        <v>33.729999999999997</v>
      </c>
      <c r="E12" s="9">
        <v>423.84</v>
      </c>
      <c r="F12" s="9">
        <v>0.5</v>
      </c>
      <c r="G12" s="9">
        <v>0.13</v>
      </c>
      <c r="H12" s="9">
        <v>161.58000000000001</v>
      </c>
      <c r="I12" s="9">
        <v>980.81</v>
      </c>
      <c r="J12" s="9">
        <v>13.37</v>
      </c>
      <c r="K12" s="259">
        <f t="shared" si="0"/>
        <v>1632.02</v>
      </c>
    </row>
    <row r="13" spans="1:11" x14ac:dyDescent="0.25">
      <c r="A13" s="18" t="s">
        <v>298</v>
      </c>
      <c r="B13" s="9">
        <v>40.700000000000003</v>
      </c>
      <c r="C13" s="9"/>
      <c r="D13" s="9">
        <v>36.770000000000003</v>
      </c>
      <c r="E13" s="9">
        <v>145.41000000000005</v>
      </c>
      <c r="F13" s="9"/>
      <c r="G13" s="9">
        <v>0.78</v>
      </c>
      <c r="H13" s="9">
        <v>89.15</v>
      </c>
      <c r="I13" s="9">
        <v>470.27</v>
      </c>
      <c r="J13" s="9">
        <v>18.72</v>
      </c>
      <c r="K13" s="259">
        <f t="shared" si="0"/>
        <v>801.80000000000007</v>
      </c>
    </row>
    <row r="14" spans="1:11" ht="28.5" customHeight="1" thickBot="1" x14ac:dyDescent="0.3">
      <c r="A14" s="153" t="s">
        <v>240</v>
      </c>
      <c r="B14" s="297">
        <f t="shared" ref="B14:J14" si="1">SUM(B4:B13)</f>
        <v>170.77999999999997</v>
      </c>
      <c r="C14" s="297">
        <f t="shared" si="1"/>
        <v>14.350000000000001</v>
      </c>
      <c r="D14" s="297">
        <f t="shared" si="1"/>
        <v>933.55000000000007</v>
      </c>
      <c r="E14" s="297">
        <f t="shared" si="1"/>
        <v>1603</v>
      </c>
      <c r="F14" s="297">
        <f t="shared" si="1"/>
        <v>1</v>
      </c>
      <c r="G14" s="297">
        <f>SUM(G4:G13)</f>
        <v>0.91</v>
      </c>
      <c r="H14" s="297">
        <f t="shared" si="1"/>
        <v>1483.3899999999999</v>
      </c>
      <c r="I14" s="297">
        <f t="shared" si="1"/>
        <v>4183.5300000000007</v>
      </c>
      <c r="J14" s="297">
        <f t="shared" si="1"/>
        <v>173.04</v>
      </c>
      <c r="K14" s="298">
        <f>SUM(B14:J14)</f>
        <v>8563.5500000000011</v>
      </c>
    </row>
  </sheetData>
  <mergeCells count="3">
    <mergeCell ref="A2:A3"/>
    <mergeCell ref="B2:J2"/>
    <mergeCell ref="K2:K3"/>
  </mergeCells>
  <printOptions horizontalCentered="1"/>
  <pageMargins left="0.11811023622047245" right="0.11811023622047245" top="1.7322834645669292" bottom="0.74803149606299213" header="0.70866141732283472" footer="0.9055118110236221"/>
  <pageSetup orientation="landscape" r:id="rId1"/>
  <headerFooter>
    <oddHeader>&amp;L           &amp;G&amp;C&amp;"Verdana,Negrita"SUPERFICIE COMUNAL DE CEPAJES PARA PISCO (has)
Artículo 5° del Decreto N° 521
REGION DE COQUIMBO&amp;RCUADRO N° 22</oddHeader>
    <oddFooter>&amp;R&amp;F</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3"/>
  <sheetViews>
    <sheetView workbookViewId="0">
      <selection activeCell="Q13" sqref="Q13"/>
    </sheetView>
  </sheetViews>
  <sheetFormatPr baseColWidth="10" defaultColWidth="11.44140625" defaultRowHeight="13.8" x14ac:dyDescent="0.25"/>
  <cols>
    <col min="1" max="1" width="16.6640625" style="1" bestFit="1" customWidth="1"/>
    <col min="2" max="2" width="8.44140625" style="1" bestFit="1" customWidth="1"/>
    <col min="3" max="5" width="5.88671875" style="1" bestFit="1" customWidth="1"/>
    <col min="6" max="6" width="7.109375" style="1" bestFit="1" customWidth="1"/>
    <col min="7" max="7" width="8.44140625" style="1" bestFit="1" customWidth="1"/>
    <col min="8" max="9" width="7.109375" style="1" bestFit="1" customWidth="1"/>
    <col min="10" max="10" width="8.44140625" style="1" bestFit="1" customWidth="1"/>
    <col min="11" max="11" width="8.5546875" style="1" customWidth="1"/>
    <col min="12" max="12" width="7.109375" style="1" customWidth="1"/>
    <col min="13" max="13" width="5.88671875" style="1" bestFit="1" customWidth="1"/>
    <col min="14" max="14" width="8.44140625" style="1" bestFit="1" customWidth="1"/>
    <col min="15" max="15" width="7.109375" style="1" bestFit="1" customWidth="1"/>
    <col min="16" max="16" width="10.44140625" style="1" bestFit="1" customWidth="1"/>
    <col min="17" max="16384" width="11.44140625" style="1"/>
  </cols>
  <sheetData>
    <row r="1" spans="1:16" s="3" customFormat="1" ht="13.2" thickBot="1" x14ac:dyDescent="0.25">
      <c r="A1" s="3" t="s">
        <v>305</v>
      </c>
    </row>
    <row r="2" spans="1:16" ht="26.25" customHeight="1" x14ac:dyDescent="0.25">
      <c r="A2" s="396" t="s">
        <v>235</v>
      </c>
      <c r="B2" s="389" t="s">
        <v>117</v>
      </c>
      <c r="C2" s="389"/>
      <c r="D2" s="389"/>
      <c r="E2" s="389"/>
      <c r="F2" s="389"/>
      <c r="G2" s="389"/>
      <c r="H2" s="389"/>
      <c r="I2" s="389"/>
      <c r="J2" s="389"/>
      <c r="K2" s="389"/>
      <c r="L2" s="389"/>
      <c r="M2" s="389"/>
      <c r="N2" s="389"/>
      <c r="O2" s="389"/>
      <c r="P2" s="392" t="s">
        <v>71</v>
      </c>
    </row>
    <row r="3" spans="1:16" ht="123" customHeight="1" x14ac:dyDescent="0.25">
      <c r="A3" s="397"/>
      <c r="B3" s="139" t="s">
        <v>122</v>
      </c>
      <c r="C3" s="139" t="s">
        <v>130</v>
      </c>
      <c r="D3" s="139" t="s">
        <v>134</v>
      </c>
      <c r="E3" s="139" t="s">
        <v>136</v>
      </c>
      <c r="F3" s="139" t="s">
        <v>137</v>
      </c>
      <c r="G3" s="139" t="s">
        <v>138</v>
      </c>
      <c r="H3" s="139" t="s">
        <v>139</v>
      </c>
      <c r="I3" s="139" t="s">
        <v>141</v>
      </c>
      <c r="J3" s="139" t="s">
        <v>306</v>
      </c>
      <c r="K3" s="139" t="s">
        <v>307</v>
      </c>
      <c r="L3" s="139" t="s">
        <v>149</v>
      </c>
      <c r="M3" s="139" t="s">
        <v>150</v>
      </c>
      <c r="N3" s="139" t="s">
        <v>280</v>
      </c>
      <c r="O3" s="139" t="s">
        <v>162</v>
      </c>
      <c r="P3" s="393"/>
    </row>
    <row r="4" spans="1:16" x14ac:dyDescent="0.25">
      <c r="A4" s="23" t="s">
        <v>289</v>
      </c>
      <c r="B4" s="14">
        <v>0.65</v>
      </c>
      <c r="C4" s="14"/>
      <c r="D4" s="14"/>
      <c r="E4" s="14"/>
      <c r="F4" s="14"/>
      <c r="G4" s="14">
        <v>0.5</v>
      </c>
      <c r="H4" s="14">
        <v>0.2</v>
      </c>
      <c r="I4" s="14">
        <v>0.35</v>
      </c>
      <c r="J4" s="14">
        <v>3.5500000000000003</v>
      </c>
      <c r="K4" s="14"/>
      <c r="L4" s="14"/>
      <c r="M4" s="14"/>
      <c r="N4" s="14">
        <v>0.65</v>
      </c>
      <c r="O4" s="14"/>
      <c r="P4" s="17">
        <f t="shared" ref="P4:P13" si="0">SUM(B4:O4)</f>
        <v>5.9</v>
      </c>
    </row>
    <row r="5" spans="1:16" x14ac:dyDescent="0.25">
      <c r="A5" s="23" t="s">
        <v>291</v>
      </c>
      <c r="B5" s="14">
        <v>3.11</v>
      </c>
      <c r="C5" s="14"/>
      <c r="D5" s="14"/>
      <c r="E5" s="14"/>
      <c r="F5" s="14"/>
      <c r="G5" s="14"/>
      <c r="H5" s="14"/>
      <c r="I5" s="14"/>
      <c r="J5" s="14"/>
      <c r="K5" s="14"/>
      <c r="L5" s="14"/>
      <c r="M5" s="14"/>
      <c r="N5" s="14">
        <v>24.1</v>
      </c>
      <c r="O5" s="14"/>
      <c r="P5" s="17">
        <f t="shared" si="0"/>
        <v>27.21</v>
      </c>
    </row>
    <row r="6" spans="1:16" x14ac:dyDescent="0.25">
      <c r="A6" s="23" t="s">
        <v>292</v>
      </c>
      <c r="B6" s="14"/>
      <c r="C6" s="14"/>
      <c r="D6" s="14"/>
      <c r="E6" s="14"/>
      <c r="F6" s="14"/>
      <c r="G6" s="14">
        <v>1.1400000000000001</v>
      </c>
      <c r="H6" s="14">
        <v>17.599999999999998</v>
      </c>
      <c r="I6" s="14">
        <v>1.1000000000000001</v>
      </c>
      <c r="J6" s="14">
        <v>7.6</v>
      </c>
      <c r="K6" s="14"/>
      <c r="L6" s="14"/>
      <c r="M6" s="14"/>
      <c r="N6" s="14"/>
      <c r="O6" s="14"/>
      <c r="P6" s="17">
        <f t="shared" si="0"/>
        <v>27.439999999999998</v>
      </c>
    </row>
    <row r="7" spans="1:16" x14ac:dyDescent="0.25">
      <c r="A7" s="23" t="s">
        <v>293</v>
      </c>
      <c r="B7" s="14">
        <v>726.76</v>
      </c>
      <c r="C7" s="14">
        <v>3.46</v>
      </c>
      <c r="D7" s="14"/>
      <c r="E7" s="14"/>
      <c r="F7" s="14"/>
      <c r="G7" s="14">
        <v>66.45</v>
      </c>
      <c r="H7" s="14">
        <v>12.51</v>
      </c>
      <c r="I7" s="14">
        <v>68.98</v>
      </c>
      <c r="J7" s="14">
        <v>260.79000000000002</v>
      </c>
      <c r="K7" s="14">
        <v>133.82</v>
      </c>
      <c r="L7" s="14">
        <v>1.63</v>
      </c>
      <c r="M7" s="14"/>
      <c r="N7" s="14">
        <v>183.67</v>
      </c>
      <c r="O7" s="14">
        <v>30.61</v>
      </c>
      <c r="P7" s="17">
        <f t="shared" si="0"/>
        <v>1488.68</v>
      </c>
    </row>
    <row r="8" spans="1:16" x14ac:dyDescent="0.25">
      <c r="A8" s="23" t="s">
        <v>294</v>
      </c>
      <c r="B8" s="14"/>
      <c r="C8" s="14"/>
      <c r="D8" s="14">
        <v>0.39</v>
      </c>
      <c r="E8" s="14">
        <v>0.41</v>
      </c>
      <c r="F8" s="14"/>
      <c r="G8" s="14"/>
      <c r="H8" s="14"/>
      <c r="I8" s="14">
        <v>1.2000000000000002</v>
      </c>
      <c r="J8" s="14"/>
      <c r="K8" s="14"/>
      <c r="L8" s="14"/>
      <c r="M8" s="14">
        <v>1.3</v>
      </c>
      <c r="N8" s="14"/>
      <c r="O8" s="14"/>
      <c r="P8" s="17">
        <f t="shared" si="0"/>
        <v>3.3</v>
      </c>
    </row>
    <row r="9" spans="1:16" x14ac:dyDescent="0.25">
      <c r="A9" s="23" t="s">
        <v>295</v>
      </c>
      <c r="B9" s="14">
        <v>55.410000000000004</v>
      </c>
      <c r="C9" s="14"/>
      <c r="D9" s="14"/>
      <c r="E9" s="14"/>
      <c r="F9" s="14"/>
      <c r="G9" s="14">
        <v>17.95</v>
      </c>
      <c r="H9" s="14"/>
      <c r="I9" s="14"/>
      <c r="J9" s="14">
        <v>12.24</v>
      </c>
      <c r="K9" s="14"/>
      <c r="L9" s="14"/>
      <c r="M9" s="14"/>
      <c r="N9" s="14">
        <v>12</v>
      </c>
      <c r="O9" s="14">
        <v>11.23</v>
      </c>
      <c r="P9" s="17">
        <f t="shared" si="0"/>
        <v>108.83</v>
      </c>
    </row>
    <row r="10" spans="1:16" x14ac:dyDescent="0.25">
      <c r="A10" s="23" t="s">
        <v>296</v>
      </c>
      <c r="B10" s="14"/>
      <c r="C10" s="14"/>
      <c r="D10" s="14"/>
      <c r="E10" s="14"/>
      <c r="F10" s="14"/>
      <c r="G10" s="14"/>
      <c r="H10" s="14"/>
      <c r="I10" s="14"/>
      <c r="J10" s="14"/>
      <c r="K10" s="14"/>
      <c r="L10" s="14"/>
      <c r="M10" s="14"/>
      <c r="N10" s="14"/>
      <c r="O10" s="14">
        <v>0.65</v>
      </c>
      <c r="P10" s="17">
        <f t="shared" si="0"/>
        <v>0.65</v>
      </c>
    </row>
    <row r="11" spans="1:16" x14ac:dyDescent="0.25">
      <c r="A11" s="23" t="s">
        <v>297</v>
      </c>
      <c r="B11" s="14"/>
      <c r="C11" s="14"/>
      <c r="D11" s="14"/>
      <c r="E11" s="14"/>
      <c r="F11" s="14"/>
      <c r="G11" s="14"/>
      <c r="H11" s="14">
        <v>1.3</v>
      </c>
      <c r="I11" s="14">
        <v>2.7</v>
      </c>
      <c r="J11" s="14">
        <v>14.1</v>
      </c>
      <c r="K11" s="14"/>
      <c r="L11" s="14"/>
      <c r="M11" s="14"/>
      <c r="N11" s="14"/>
      <c r="O11" s="14">
        <v>0.88</v>
      </c>
      <c r="P11" s="17">
        <f t="shared" si="0"/>
        <v>18.98</v>
      </c>
    </row>
    <row r="12" spans="1:16" x14ac:dyDescent="0.25">
      <c r="A12" s="23" t="s">
        <v>298</v>
      </c>
      <c r="B12" s="14">
        <v>3.5</v>
      </c>
      <c r="C12" s="14"/>
      <c r="D12" s="14"/>
      <c r="E12" s="14"/>
      <c r="F12" s="14">
        <v>17</v>
      </c>
      <c r="G12" s="14">
        <v>10</v>
      </c>
      <c r="H12" s="14">
        <v>4.6400000000000006</v>
      </c>
      <c r="I12" s="14"/>
      <c r="J12" s="14">
        <v>93.19</v>
      </c>
      <c r="K12" s="14"/>
      <c r="L12" s="14">
        <v>9</v>
      </c>
      <c r="M12" s="14"/>
      <c r="N12" s="14">
        <v>44.4</v>
      </c>
      <c r="O12" s="14">
        <v>6.2</v>
      </c>
      <c r="P12" s="17">
        <f t="shared" si="0"/>
        <v>187.92999999999998</v>
      </c>
    </row>
    <row r="13" spans="1:16" ht="27" customHeight="1" thickBot="1" x14ac:dyDescent="0.3">
      <c r="A13" s="299" t="s">
        <v>240</v>
      </c>
      <c r="B13" s="300">
        <f t="shared" ref="B13:O13" si="1">SUM(B4:B12)</f>
        <v>789.43</v>
      </c>
      <c r="C13" s="300">
        <f t="shared" si="1"/>
        <v>3.46</v>
      </c>
      <c r="D13" s="300">
        <f>SUM(D4:D12)</f>
        <v>0.39</v>
      </c>
      <c r="E13" s="300">
        <f>SUM(E4:E12)</f>
        <v>0.41</v>
      </c>
      <c r="F13" s="300">
        <f>SUM(F4:F12)</f>
        <v>17</v>
      </c>
      <c r="G13" s="300">
        <f t="shared" si="1"/>
        <v>96.04</v>
      </c>
      <c r="H13" s="300">
        <f t="shared" si="1"/>
        <v>36.25</v>
      </c>
      <c r="I13" s="300">
        <f t="shared" si="1"/>
        <v>74.330000000000013</v>
      </c>
      <c r="J13" s="300">
        <f t="shared" si="1"/>
        <v>391.47</v>
      </c>
      <c r="K13" s="300">
        <f t="shared" si="1"/>
        <v>133.82</v>
      </c>
      <c r="L13" s="300">
        <f t="shared" si="1"/>
        <v>10.629999999999999</v>
      </c>
      <c r="M13" s="300">
        <f>SUM(M4:M12)</f>
        <v>1.3</v>
      </c>
      <c r="N13" s="300">
        <f t="shared" si="1"/>
        <v>264.82</v>
      </c>
      <c r="O13" s="300">
        <f t="shared" si="1"/>
        <v>49.570000000000007</v>
      </c>
      <c r="P13" s="301">
        <f t="shared" si="0"/>
        <v>1868.9199999999998</v>
      </c>
    </row>
  </sheetData>
  <mergeCells count="3">
    <mergeCell ref="A2:A3"/>
    <mergeCell ref="B2:O2"/>
    <mergeCell ref="P2:P3"/>
  </mergeCells>
  <printOptions horizontalCentered="1"/>
  <pageMargins left="0.70866141732283472" right="0.70866141732283472" top="1.7322834645669292" bottom="0.74803149606299213" header="0.70866141732283472" footer="0.70866141732283472"/>
  <pageSetup scale="85" orientation="landscape" r:id="rId1"/>
  <headerFooter>
    <oddHeader>&amp;L&amp;G&amp;C&amp;"Verdana,Negrita"SUPERFICIE COMUNAL DE CEPAJES BLANCOS PARA VINIFICACIÓN (has)
REGION DE COQUIMBO&amp;RCUADRO N° 24</oddHeader>
    <oddFooter>&amp;R&amp;F</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21"/>
  <sheetViews>
    <sheetView workbookViewId="0">
      <selection activeCell="A2" sqref="A2:U3"/>
    </sheetView>
  </sheetViews>
  <sheetFormatPr baseColWidth="10" defaultColWidth="11.44140625" defaultRowHeight="13.8" x14ac:dyDescent="0.25"/>
  <cols>
    <col min="1" max="1" width="16.6640625" style="1" customWidth="1"/>
    <col min="2" max="2" width="7.109375" style="1" bestFit="1" customWidth="1"/>
    <col min="3" max="3" width="8.44140625" style="1" bestFit="1" customWidth="1"/>
    <col min="4" max="4" width="5.88671875" style="1" customWidth="1"/>
    <col min="5" max="5" width="8.44140625" style="1" bestFit="1" customWidth="1"/>
    <col min="6" max="6" width="7.109375" style="1" customWidth="1"/>
    <col min="7" max="7" width="5.88671875" style="1" customWidth="1"/>
    <col min="8" max="9" width="7.109375" style="1" customWidth="1"/>
    <col min="10" max="10" width="7.109375" style="1" bestFit="1" customWidth="1"/>
    <col min="11" max="11" width="5.88671875" style="1" bestFit="1" customWidth="1"/>
    <col min="12" max="13" width="7.109375" style="1" bestFit="1" customWidth="1"/>
    <col min="14" max="14" width="5.88671875" style="1" bestFit="1" customWidth="1"/>
    <col min="15" max="15" width="8.44140625" style="1" bestFit="1" customWidth="1"/>
    <col min="16" max="16" width="8.44140625" style="1" customWidth="1"/>
    <col min="17" max="18" width="8.44140625" style="1" bestFit="1" customWidth="1"/>
    <col min="19" max="20" width="8.44140625" style="1" customWidth="1"/>
    <col min="21" max="21" width="10.44140625" style="1" customWidth="1"/>
    <col min="22" max="16384" width="11.44140625" style="1"/>
  </cols>
  <sheetData>
    <row r="1" spans="1:21" s="3" customFormat="1" ht="13.2" thickBot="1" x14ac:dyDescent="0.25">
      <c r="A1" s="229" t="s">
        <v>308</v>
      </c>
    </row>
    <row r="2" spans="1:21" ht="34.5" customHeight="1" x14ac:dyDescent="0.25">
      <c r="A2" s="396" t="s">
        <v>235</v>
      </c>
      <c r="B2" s="425" t="s">
        <v>169</v>
      </c>
      <c r="C2" s="424"/>
      <c r="D2" s="424"/>
      <c r="E2" s="424"/>
      <c r="F2" s="424"/>
      <c r="G2" s="424"/>
      <c r="H2" s="424"/>
      <c r="I2" s="424"/>
      <c r="J2" s="424"/>
      <c r="K2" s="424"/>
      <c r="L2" s="424"/>
      <c r="M2" s="424"/>
      <c r="N2" s="424"/>
      <c r="O2" s="424"/>
      <c r="P2" s="424"/>
      <c r="Q2" s="424"/>
      <c r="R2" s="424"/>
      <c r="S2" s="424"/>
      <c r="T2" s="424"/>
      <c r="U2" s="392" t="s">
        <v>71</v>
      </c>
    </row>
    <row r="3" spans="1:21" ht="110.25" customHeight="1" x14ac:dyDescent="0.25">
      <c r="A3" s="397"/>
      <c r="B3" s="139" t="s">
        <v>177</v>
      </c>
      <c r="C3" s="139" t="s">
        <v>178</v>
      </c>
      <c r="D3" s="139" t="s">
        <v>309</v>
      </c>
      <c r="E3" s="139" t="s">
        <v>181</v>
      </c>
      <c r="F3" s="139" t="s">
        <v>283</v>
      </c>
      <c r="G3" s="139" t="s">
        <v>190</v>
      </c>
      <c r="H3" s="139" t="s">
        <v>194</v>
      </c>
      <c r="I3" s="139" t="s">
        <v>196</v>
      </c>
      <c r="J3" s="139" t="s">
        <v>198</v>
      </c>
      <c r="K3" s="139" t="s">
        <v>284</v>
      </c>
      <c r="L3" s="139" t="s">
        <v>310</v>
      </c>
      <c r="M3" s="139" t="s">
        <v>204</v>
      </c>
      <c r="N3" s="139" t="s">
        <v>205</v>
      </c>
      <c r="O3" s="139" t="s">
        <v>207</v>
      </c>
      <c r="P3" s="139" t="s">
        <v>212</v>
      </c>
      <c r="Q3" s="139" t="s">
        <v>213</v>
      </c>
      <c r="R3" s="139" t="s">
        <v>285</v>
      </c>
      <c r="S3" s="139" t="s">
        <v>311</v>
      </c>
      <c r="T3" s="139" t="s">
        <v>312</v>
      </c>
      <c r="U3" s="393"/>
    </row>
    <row r="4" spans="1:21" ht="14.4" x14ac:dyDescent="0.3">
      <c r="A4" s="260" t="s">
        <v>288</v>
      </c>
      <c r="B4" s="14"/>
      <c r="C4" s="14"/>
      <c r="D4" s="14"/>
      <c r="E4" s="14"/>
      <c r="F4" s="14"/>
      <c r="G4" s="14"/>
      <c r="H4" s="14"/>
      <c r="I4" s="14"/>
      <c r="J4" s="14"/>
      <c r="K4" s="14"/>
      <c r="L4" s="14"/>
      <c r="M4" s="14"/>
      <c r="N4" s="14"/>
      <c r="O4" s="14"/>
      <c r="P4" s="14"/>
      <c r="Q4" s="14"/>
      <c r="R4" s="14"/>
      <c r="S4" s="14"/>
      <c r="T4" s="14"/>
      <c r="U4" s="17">
        <f t="shared" ref="U4:U13" si="0">SUM(B4:T4)</f>
        <v>0</v>
      </c>
    </row>
    <row r="5" spans="1:21" ht="14.4" x14ac:dyDescent="0.3">
      <c r="A5" s="261" t="s">
        <v>94</v>
      </c>
      <c r="B5" s="14"/>
      <c r="C5" s="14"/>
      <c r="D5" s="14"/>
      <c r="E5" s="14"/>
      <c r="F5" s="14"/>
      <c r="G5" s="14"/>
      <c r="H5" s="14"/>
      <c r="I5" s="14"/>
      <c r="J5" s="14">
        <v>0.75</v>
      </c>
      <c r="K5" s="14"/>
      <c r="L5" s="14"/>
      <c r="M5" s="14"/>
      <c r="N5" s="14"/>
      <c r="O5" s="14"/>
      <c r="P5" s="14"/>
      <c r="Q5" s="14"/>
      <c r="R5" s="14"/>
      <c r="S5" s="14"/>
      <c r="T5" s="14"/>
      <c r="U5" s="17">
        <f t="shared" si="0"/>
        <v>0.75</v>
      </c>
    </row>
    <row r="6" spans="1:21" ht="14.4" x14ac:dyDescent="0.3">
      <c r="A6" s="260" t="s">
        <v>289</v>
      </c>
      <c r="B6" s="14"/>
      <c r="C6" s="14">
        <v>4</v>
      </c>
      <c r="D6" s="14">
        <v>0.54</v>
      </c>
      <c r="E6" s="14">
        <v>1.06</v>
      </c>
      <c r="F6" s="14">
        <v>0.65</v>
      </c>
      <c r="G6" s="14">
        <v>0.82</v>
      </c>
      <c r="H6" s="14"/>
      <c r="I6" s="14"/>
      <c r="J6" s="14"/>
      <c r="K6" s="14">
        <v>0.05</v>
      </c>
      <c r="L6" s="14"/>
      <c r="M6" s="14">
        <v>0.48</v>
      </c>
      <c r="N6" s="14"/>
      <c r="O6" s="14"/>
      <c r="P6" s="14"/>
      <c r="Q6" s="14"/>
      <c r="R6" s="14">
        <v>7.04</v>
      </c>
      <c r="S6" s="14"/>
      <c r="T6" s="14"/>
      <c r="U6" s="17">
        <f t="shared" si="0"/>
        <v>14.64</v>
      </c>
    </row>
    <row r="7" spans="1:21" ht="14.4" x14ac:dyDescent="0.3">
      <c r="A7" s="260" t="s">
        <v>291</v>
      </c>
      <c r="B7" s="14"/>
      <c r="C7" s="14"/>
      <c r="D7" s="14"/>
      <c r="E7" s="14"/>
      <c r="F7" s="14"/>
      <c r="G7" s="14"/>
      <c r="H7" s="14"/>
      <c r="I7" s="14"/>
      <c r="J7" s="14"/>
      <c r="K7" s="14"/>
      <c r="L7" s="14"/>
      <c r="M7" s="14"/>
      <c r="N7" s="14"/>
      <c r="O7" s="14">
        <v>7</v>
      </c>
      <c r="P7" s="14"/>
      <c r="Q7" s="14"/>
      <c r="R7" s="14">
        <v>9</v>
      </c>
      <c r="S7" s="14"/>
      <c r="T7" s="14"/>
      <c r="U7" s="17">
        <f t="shared" si="0"/>
        <v>16</v>
      </c>
    </row>
    <row r="8" spans="1:21" ht="14.4" x14ac:dyDescent="0.3">
      <c r="A8" s="260" t="s">
        <v>292</v>
      </c>
      <c r="B8" s="14"/>
      <c r="C8" s="14"/>
      <c r="D8" s="14"/>
      <c r="E8" s="14">
        <v>0.52</v>
      </c>
      <c r="F8" s="14"/>
      <c r="G8" s="14"/>
      <c r="H8" s="14"/>
      <c r="I8" s="14"/>
      <c r="J8" s="14"/>
      <c r="K8" s="14"/>
      <c r="L8" s="14"/>
      <c r="M8" s="14"/>
      <c r="N8" s="14"/>
      <c r="O8" s="14"/>
      <c r="P8" s="14"/>
      <c r="Q8" s="14"/>
      <c r="R8" s="14">
        <v>0.43</v>
      </c>
      <c r="S8" s="14"/>
      <c r="T8" s="14"/>
      <c r="U8" s="17">
        <f t="shared" si="0"/>
        <v>0.95</v>
      </c>
    </row>
    <row r="9" spans="1:21" ht="14.4" x14ac:dyDescent="0.3">
      <c r="A9" s="260" t="s">
        <v>293</v>
      </c>
      <c r="B9" s="14">
        <v>6.2100000000000009</v>
      </c>
      <c r="C9" s="14">
        <v>30.5</v>
      </c>
      <c r="D9" s="14"/>
      <c r="E9" s="14">
        <v>28.759999999999998</v>
      </c>
      <c r="F9" s="14">
        <v>5.25</v>
      </c>
      <c r="G9" s="14"/>
      <c r="H9" s="14">
        <v>10.5</v>
      </c>
      <c r="I9" s="14"/>
      <c r="J9" s="14">
        <v>77.740000000000009</v>
      </c>
      <c r="K9" s="14"/>
      <c r="L9" s="14">
        <v>10.579999999999998</v>
      </c>
      <c r="M9" s="14"/>
      <c r="N9" s="14">
        <v>4.7</v>
      </c>
      <c r="O9" s="14">
        <v>154.13</v>
      </c>
      <c r="P9" s="14"/>
      <c r="Q9" s="14"/>
      <c r="R9" s="14">
        <v>253.04</v>
      </c>
      <c r="S9" s="14">
        <v>135.52000000000001</v>
      </c>
      <c r="T9" s="14"/>
      <c r="U9" s="17">
        <f t="shared" si="0"/>
        <v>716.93</v>
      </c>
    </row>
    <row r="10" spans="1:21" ht="14.4" x14ac:dyDescent="0.3">
      <c r="A10" s="260" t="s">
        <v>294</v>
      </c>
      <c r="B10" s="14"/>
      <c r="C10" s="14">
        <v>0.39</v>
      </c>
      <c r="D10" s="14">
        <v>0.9</v>
      </c>
      <c r="E10" s="14">
        <v>0.5</v>
      </c>
      <c r="F10" s="14">
        <v>1.4600000000000002</v>
      </c>
      <c r="G10" s="14">
        <v>3.24</v>
      </c>
      <c r="H10" s="14"/>
      <c r="I10" s="14"/>
      <c r="J10" s="14">
        <v>0.85</v>
      </c>
      <c r="K10" s="14"/>
      <c r="L10" s="14">
        <v>0.2</v>
      </c>
      <c r="M10" s="14">
        <v>1.0699999999999998</v>
      </c>
      <c r="N10" s="14">
        <v>1.7</v>
      </c>
      <c r="O10" s="14"/>
      <c r="P10" s="14"/>
      <c r="Q10" s="14"/>
      <c r="R10" s="14">
        <v>13.79</v>
      </c>
      <c r="S10" s="14"/>
      <c r="T10" s="14">
        <v>1.48</v>
      </c>
      <c r="U10" s="17">
        <f t="shared" si="0"/>
        <v>25.58</v>
      </c>
    </row>
    <row r="11" spans="1:21" ht="14.4" x14ac:dyDescent="0.3">
      <c r="A11" s="260" t="s">
        <v>295</v>
      </c>
      <c r="B11" s="14">
        <v>2.98</v>
      </c>
      <c r="C11" s="14">
        <v>42.13</v>
      </c>
      <c r="D11" s="14"/>
      <c r="E11" s="14">
        <v>35.979999999999997</v>
      </c>
      <c r="F11" s="14">
        <v>0.41</v>
      </c>
      <c r="G11" s="14"/>
      <c r="H11" s="14"/>
      <c r="I11" s="14"/>
      <c r="J11" s="14">
        <v>14.36</v>
      </c>
      <c r="K11" s="14"/>
      <c r="L11" s="14"/>
      <c r="M11" s="14"/>
      <c r="N11" s="14"/>
      <c r="O11" s="14"/>
      <c r="P11" s="14"/>
      <c r="Q11" s="14"/>
      <c r="R11" s="14">
        <v>77.849999999999994</v>
      </c>
      <c r="S11" s="14">
        <v>32.090000000000003</v>
      </c>
      <c r="T11" s="14"/>
      <c r="U11" s="17">
        <f t="shared" si="0"/>
        <v>205.79999999999998</v>
      </c>
    </row>
    <row r="12" spans="1:21" ht="14.4" x14ac:dyDescent="0.3">
      <c r="A12" s="260" t="s">
        <v>296</v>
      </c>
      <c r="B12" s="14"/>
      <c r="C12" s="14">
        <v>1.76</v>
      </c>
      <c r="D12" s="14"/>
      <c r="E12" s="14"/>
      <c r="F12" s="14">
        <v>6.21</v>
      </c>
      <c r="G12" s="14"/>
      <c r="H12" s="14"/>
      <c r="I12" s="14"/>
      <c r="J12" s="14"/>
      <c r="K12" s="14"/>
      <c r="L12" s="14"/>
      <c r="M12" s="14"/>
      <c r="N12" s="14"/>
      <c r="O12" s="14"/>
      <c r="P12" s="14"/>
      <c r="Q12" s="14"/>
      <c r="R12" s="14"/>
      <c r="S12" s="14"/>
      <c r="T12" s="14"/>
      <c r="U12" s="17">
        <f t="shared" si="0"/>
        <v>7.97</v>
      </c>
    </row>
    <row r="13" spans="1:21" ht="14.4" x14ac:dyDescent="0.3">
      <c r="A13" s="260" t="s">
        <v>297</v>
      </c>
      <c r="B13" s="14">
        <v>1.98</v>
      </c>
      <c r="C13" s="14">
        <v>2.95</v>
      </c>
      <c r="D13" s="14"/>
      <c r="E13" s="14">
        <v>0.66999999999999993</v>
      </c>
      <c r="F13" s="14">
        <v>1</v>
      </c>
      <c r="G13" s="14">
        <v>0.4</v>
      </c>
      <c r="H13" s="14"/>
      <c r="I13" s="14">
        <v>0.1</v>
      </c>
      <c r="J13" s="14">
        <v>0.26</v>
      </c>
      <c r="K13" s="14"/>
      <c r="L13" s="14"/>
      <c r="M13" s="14">
        <v>2.17</v>
      </c>
      <c r="N13" s="14"/>
      <c r="O13" s="14"/>
      <c r="P13" s="14"/>
      <c r="Q13" s="14"/>
      <c r="R13" s="14">
        <v>32.799999999999997</v>
      </c>
      <c r="S13" s="14">
        <v>1</v>
      </c>
      <c r="T13" s="14"/>
      <c r="U13" s="17">
        <f t="shared" si="0"/>
        <v>43.33</v>
      </c>
    </row>
    <row r="14" spans="1:21" ht="14.4" x14ac:dyDescent="0.3">
      <c r="A14" s="260" t="s">
        <v>298</v>
      </c>
      <c r="B14" s="14"/>
      <c r="C14" s="14">
        <v>6.71</v>
      </c>
      <c r="D14" s="14">
        <v>0.3</v>
      </c>
      <c r="E14" s="14">
        <v>40.46</v>
      </c>
      <c r="F14" s="14">
        <v>9.1999999999999993</v>
      </c>
      <c r="G14" s="14">
        <v>0.1</v>
      </c>
      <c r="H14" s="14"/>
      <c r="I14" s="14"/>
      <c r="J14" s="14">
        <v>2.4300000000000002</v>
      </c>
      <c r="K14" s="14">
        <v>0.6</v>
      </c>
      <c r="L14" s="14"/>
      <c r="M14" s="14">
        <v>0.2</v>
      </c>
      <c r="N14" s="14"/>
      <c r="O14" s="14">
        <v>18.399999999999999</v>
      </c>
      <c r="P14" s="14">
        <v>0.05</v>
      </c>
      <c r="Q14" s="14">
        <v>4.0999999999999996</v>
      </c>
      <c r="R14" s="14">
        <v>51.36</v>
      </c>
      <c r="S14" s="14">
        <v>22.27</v>
      </c>
      <c r="T14" s="14"/>
      <c r="U14" s="17">
        <f>SUM(B14:T14)</f>
        <v>156.18</v>
      </c>
    </row>
    <row r="15" spans="1:21" ht="29.25" customHeight="1" thickBot="1" x14ac:dyDescent="0.3">
      <c r="A15" s="299" t="s">
        <v>240</v>
      </c>
      <c r="B15" s="300">
        <f t="shared" ref="B15:T15" si="1">SUM(B4:B14)</f>
        <v>11.170000000000002</v>
      </c>
      <c r="C15" s="300">
        <f t="shared" si="1"/>
        <v>88.440000000000012</v>
      </c>
      <c r="D15" s="300">
        <f t="shared" si="1"/>
        <v>1.74</v>
      </c>
      <c r="E15" s="300">
        <f t="shared" si="1"/>
        <v>107.94999999999999</v>
      </c>
      <c r="F15" s="300">
        <f t="shared" si="1"/>
        <v>24.18</v>
      </c>
      <c r="G15" s="300">
        <f t="shared" si="1"/>
        <v>4.5600000000000005</v>
      </c>
      <c r="H15" s="300">
        <f t="shared" si="1"/>
        <v>10.5</v>
      </c>
      <c r="I15" s="300">
        <f t="shared" si="1"/>
        <v>0.1</v>
      </c>
      <c r="J15" s="300">
        <f t="shared" si="1"/>
        <v>96.390000000000015</v>
      </c>
      <c r="K15" s="300">
        <f t="shared" si="1"/>
        <v>0.65</v>
      </c>
      <c r="L15" s="300">
        <f t="shared" si="1"/>
        <v>10.779999999999998</v>
      </c>
      <c r="M15" s="300">
        <f t="shared" si="1"/>
        <v>3.92</v>
      </c>
      <c r="N15" s="300">
        <f t="shared" si="1"/>
        <v>6.4</v>
      </c>
      <c r="O15" s="300">
        <f t="shared" si="1"/>
        <v>179.53</v>
      </c>
      <c r="P15" s="300">
        <f t="shared" si="1"/>
        <v>0.05</v>
      </c>
      <c r="Q15" s="300">
        <f t="shared" si="1"/>
        <v>4.0999999999999996</v>
      </c>
      <c r="R15" s="300">
        <f t="shared" si="1"/>
        <v>445.31</v>
      </c>
      <c r="S15" s="300">
        <f t="shared" si="1"/>
        <v>190.88000000000002</v>
      </c>
      <c r="T15" s="300">
        <f t="shared" si="1"/>
        <v>1.48</v>
      </c>
      <c r="U15" s="301">
        <f>SUM(B15:T15)</f>
        <v>1188.1300000000001</v>
      </c>
    </row>
    <row r="18" spans="3:21" x14ac:dyDescent="0.25">
      <c r="U18" s="302"/>
    </row>
    <row r="21" spans="3:21" ht="14.4" x14ac:dyDescent="0.3">
      <c r="C21"/>
      <c r="D21"/>
      <c r="E21"/>
      <c r="F21"/>
      <c r="G21"/>
      <c r="H21"/>
      <c r="I21"/>
      <c r="J21"/>
      <c r="K21"/>
      <c r="L21"/>
      <c r="M21"/>
      <c r="N21"/>
      <c r="O21"/>
      <c r="P21"/>
      <c r="Q21"/>
      <c r="R21"/>
      <c r="S21"/>
      <c r="T21"/>
      <c r="U21"/>
    </row>
  </sheetData>
  <mergeCells count="3">
    <mergeCell ref="A2:A3"/>
    <mergeCell ref="B2:T2"/>
    <mergeCell ref="U2:U3"/>
  </mergeCells>
  <printOptions horizontalCentered="1"/>
  <pageMargins left="0.11811023622047245" right="0" top="1.7322834645669292" bottom="0.74803149606299213" header="0.70866141732283472" footer="0.70866141732283472"/>
  <pageSetup scale="85" orientation="landscape" r:id="rId1"/>
  <headerFooter>
    <oddHeader>&amp;L&amp;G&amp;C&amp;"Verdana,Negrita"SUPERFICIE COMUNAL DE CEPAJES TINTOS PARA VINIFICACIÓN (has)
REGION DE COQUIMBO&amp;RCUADRO N° 25</oddHeader>
    <oddFooter>&amp;R&amp;F</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29"/>
  <sheetViews>
    <sheetView zoomScale="80" zoomScaleNormal="80" workbookViewId="0">
      <selection activeCell="D29" sqref="D29"/>
    </sheetView>
  </sheetViews>
  <sheetFormatPr baseColWidth="10" defaultColWidth="11.44140625" defaultRowHeight="13.8" x14ac:dyDescent="0.25"/>
  <cols>
    <col min="1" max="1" width="23.44140625" style="1" customWidth="1"/>
    <col min="2" max="2" width="23.88671875" style="1" customWidth="1"/>
    <col min="3" max="3" width="21.5546875" style="1" customWidth="1"/>
    <col min="4" max="4" width="12.5546875" style="1" customWidth="1"/>
    <col min="5" max="16384" width="11.44140625" style="1"/>
  </cols>
  <sheetData>
    <row r="1" spans="1:6" s="3" customFormat="1" ht="13.2" thickBot="1" x14ac:dyDescent="0.25">
      <c r="A1" s="229" t="s">
        <v>313</v>
      </c>
    </row>
    <row r="2" spans="1:6" ht="22.5" customHeight="1" x14ac:dyDescent="0.25">
      <c r="A2" s="438" t="s">
        <v>235</v>
      </c>
      <c r="B2" s="424" t="s">
        <v>236</v>
      </c>
      <c r="C2" s="430"/>
      <c r="D2" s="415" t="s">
        <v>71</v>
      </c>
    </row>
    <row r="3" spans="1:6" ht="36.75" customHeight="1" x14ac:dyDescent="0.25">
      <c r="A3" s="439"/>
      <c r="B3" s="262" t="s">
        <v>237</v>
      </c>
      <c r="C3" s="262" t="s">
        <v>238</v>
      </c>
      <c r="D3" s="416"/>
    </row>
    <row r="4" spans="1:6" x14ac:dyDescent="0.25">
      <c r="A4" s="21" t="s">
        <v>314</v>
      </c>
      <c r="B4" s="9">
        <v>5.2700000000000005</v>
      </c>
      <c r="C4" s="9">
        <v>0.4</v>
      </c>
      <c r="D4" s="263">
        <f t="shared" ref="D4:D29" si="0">SUM(B4:C4)</f>
        <v>5.6700000000000008</v>
      </c>
    </row>
    <row r="5" spans="1:6" x14ac:dyDescent="0.25">
      <c r="A5" s="21" t="s">
        <v>315</v>
      </c>
      <c r="B5" s="9"/>
      <c r="C5" s="9">
        <v>4.6100000000000003</v>
      </c>
      <c r="D5" s="263">
        <f t="shared" si="0"/>
        <v>4.6100000000000003</v>
      </c>
    </row>
    <row r="6" spans="1:6" x14ac:dyDescent="0.25">
      <c r="A6" s="21" t="s">
        <v>316</v>
      </c>
      <c r="B6" s="9"/>
      <c r="C6" s="9">
        <v>4.7300000000000004</v>
      </c>
      <c r="D6" s="263">
        <f t="shared" si="0"/>
        <v>4.7300000000000004</v>
      </c>
    </row>
    <row r="7" spans="1:6" x14ac:dyDescent="0.25">
      <c r="A7" s="21" t="s">
        <v>317</v>
      </c>
      <c r="B7" s="9">
        <v>120.74999999999997</v>
      </c>
      <c r="C7" s="9">
        <v>67.19</v>
      </c>
      <c r="D7" s="263">
        <f t="shared" si="0"/>
        <v>187.93999999999997</v>
      </c>
    </row>
    <row r="8" spans="1:6" x14ac:dyDescent="0.25">
      <c r="A8" s="21" t="s">
        <v>318</v>
      </c>
      <c r="B8" s="9">
        <v>3712.0199999999991</v>
      </c>
      <c r="C8" s="9">
        <v>1152.6299999999997</v>
      </c>
      <c r="D8" s="263">
        <f t="shared" si="0"/>
        <v>4864.6499999999987</v>
      </c>
    </row>
    <row r="9" spans="1:6" x14ac:dyDescent="0.25">
      <c r="A9" s="21" t="s">
        <v>319</v>
      </c>
      <c r="B9" s="9">
        <v>0.02</v>
      </c>
      <c r="C9" s="9">
        <v>42.97</v>
      </c>
      <c r="D9" s="263">
        <f t="shared" si="0"/>
        <v>42.99</v>
      </c>
    </row>
    <row r="10" spans="1:6" x14ac:dyDescent="0.25">
      <c r="A10" s="21" t="s">
        <v>320</v>
      </c>
      <c r="B10" s="9">
        <v>3.74</v>
      </c>
      <c r="C10" s="9">
        <v>252.64000000000007</v>
      </c>
      <c r="D10" s="263">
        <f t="shared" si="0"/>
        <v>256.38000000000005</v>
      </c>
    </row>
    <row r="11" spans="1:6" x14ac:dyDescent="0.25">
      <c r="A11" s="21" t="s">
        <v>321</v>
      </c>
      <c r="B11" s="9"/>
      <c r="C11" s="9">
        <v>0.7</v>
      </c>
      <c r="D11" s="263">
        <f t="shared" si="0"/>
        <v>0.7</v>
      </c>
    </row>
    <row r="12" spans="1:6" x14ac:dyDescent="0.25">
      <c r="A12" s="21" t="s">
        <v>322</v>
      </c>
      <c r="B12" s="9">
        <v>2.25</v>
      </c>
      <c r="C12" s="9">
        <v>3.92</v>
      </c>
      <c r="D12" s="263">
        <f t="shared" si="0"/>
        <v>6.17</v>
      </c>
    </row>
    <row r="13" spans="1:6" x14ac:dyDescent="0.25">
      <c r="A13" s="21" t="s">
        <v>323</v>
      </c>
      <c r="B13" s="9"/>
      <c r="C13" s="9">
        <v>48.430000000000007</v>
      </c>
      <c r="D13" s="263">
        <f t="shared" si="0"/>
        <v>48.430000000000007</v>
      </c>
    </row>
    <row r="14" spans="1:6" x14ac:dyDescent="0.25">
      <c r="A14" s="21" t="s">
        <v>324</v>
      </c>
      <c r="B14" s="9"/>
      <c r="C14" s="9"/>
      <c r="D14" s="263">
        <f t="shared" si="0"/>
        <v>0</v>
      </c>
    </row>
    <row r="15" spans="1:6" ht="14.4" x14ac:dyDescent="0.3">
      <c r="A15" s="21" t="s">
        <v>325</v>
      </c>
      <c r="B15" s="9"/>
      <c r="C15" s="9">
        <v>6.9899999999999967</v>
      </c>
      <c r="D15" s="263">
        <f t="shared" si="0"/>
        <v>6.9899999999999967</v>
      </c>
      <c r="F15" s="5"/>
    </row>
    <row r="16" spans="1:6" ht="14.4" x14ac:dyDescent="0.3">
      <c r="A16" s="21" t="s">
        <v>326</v>
      </c>
      <c r="B16" s="9">
        <v>5.93</v>
      </c>
      <c r="C16" s="9">
        <v>221.47000000000008</v>
      </c>
      <c r="D16" s="263">
        <f t="shared" si="0"/>
        <v>227.40000000000009</v>
      </c>
      <c r="F16" s="5"/>
    </row>
    <row r="17" spans="1:6" ht="14.4" x14ac:dyDescent="0.3">
      <c r="A17" s="21" t="s">
        <v>327</v>
      </c>
      <c r="B17" s="9">
        <v>2</v>
      </c>
      <c r="C17" s="9">
        <v>1.9999999999999998</v>
      </c>
      <c r="D17" s="263">
        <f t="shared" si="0"/>
        <v>4</v>
      </c>
      <c r="F17" s="5"/>
    </row>
    <row r="18" spans="1:6" ht="14.4" x14ac:dyDescent="0.3">
      <c r="A18" s="21" t="s">
        <v>328</v>
      </c>
      <c r="B18" s="9">
        <v>0.3</v>
      </c>
      <c r="C18" s="9">
        <v>3.9</v>
      </c>
      <c r="D18" s="263">
        <f t="shared" si="0"/>
        <v>4.2</v>
      </c>
      <c r="F18" s="5"/>
    </row>
    <row r="19" spans="1:6" ht="14.4" x14ac:dyDescent="0.3">
      <c r="A19" s="21" t="s">
        <v>329</v>
      </c>
      <c r="B19" s="9"/>
      <c r="C19" s="9">
        <v>6.4</v>
      </c>
      <c r="D19" s="263">
        <f t="shared" si="0"/>
        <v>6.4</v>
      </c>
      <c r="F19" s="5"/>
    </row>
    <row r="20" spans="1:6" ht="14.4" x14ac:dyDescent="0.3">
      <c r="A20" s="21" t="s">
        <v>330</v>
      </c>
      <c r="B20" s="9">
        <v>213.32999999999998</v>
      </c>
      <c r="C20" s="9">
        <v>93.11</v>
      </c>
      <c r="D20" s="263">
        <f t="shared" si="0"/>
        <v>306.44</v>
      </c>
      <c r="F20" s="5"/>
    </row>
    <row r="21" spans="1:6" ht="14.4" x14ac:dyDescent="0.3">
      <c r="A21" s="21" t="s">
        <v>331</v>
      </c>
      <c r="B21" s="9">
        <v>12.67</v>
      </c>
      <c r="C21" s="9">
        <v>18.72</v>
      </c>
      <c r="D21" s="263">
        <f t="shared" si="0"/>
        <v>31.39</v>
      </c>
      <c r="F21" s="5"/>
    </row>
    <row r="22" spans="1:6" ht="14.4" x14ac:dyDescent="0.3">
      <c r="A22" s="21" t="s">
        <v>332</v>
      </c>
      <c r="B22" s="9"/>
      <c r="C22" s="9">
        <v>15.5</v>
      </c>
      <c r="D22" s="263">
        <f t="shared" si="0"/>
        <v>15.5</v>
      </c>
      <c r="F22" s="5"/>
    </row>
    <row r="23" spans="1:6" ht="14.4" x14ac:dyDescent="0.3">
      <c r="A23" s="21" t="s">
        <v>333</v>
      </c>
      <c r="B23" s="9">
        <v>985.56</v>
      </c>
      <c r="C23" s="9">
        <v>538.51999999999987</v>
      </c>
      <c r="D23" s="263">
        <f t="shared" si="0"/>
        <v>1524.08</v>
      </c>
      <c r="F23" s="5"/>
    </row>
    <row r="24" spans="1:6" ht="14.4" x14ac:dyDescent="0.3">
      <c r="A24" s="21" t="s">
        <v>334</v>
      </c>
      <c r="B24" s="9">
        <v>19.11</v>
      </c>
      <c r="C24" s="9">
        <v>72.879999999999981</v>
      </c>
      <c r="D24" s="263">
        <f t="shared" si="0"/>
        <v>91.989999999999981</v>
      </c>
      <c r="F24" s="5"/>
    </row>
    <row r="25" spans="1:6" ht="14.4" x14ac:dyDescent="0.3">
      <c r="A25" s="21" t="s">
        <v>335</v>
      </c>
      <c r="B25" s="9"/>
      <c r="C25" s="9">
        <v>197.25999999999996</v>
      </c>
      <c r="D25" s="263">
        <f t="shared" si="0"/>
        <v>197.25999999999996</v>
      </c>
      <c r="F25" s="5"/>
    </row>
    <row r="26" spans="1:6" ht="14.4" x14ac:dyDescent="0.3">
      <c r="A26" s="21" t="s">
        <v>336</v>
      </c>
      <c r="B26" s="9">
        <v>17.779999999999998</v>
      </c>
      <c r="C26" s="9">
        <v>117.53</v>
      </c>
      <c r="D26" s="263">
        <f t="shared" si="0"/>
        <v>135.31</v>
      </c>
      <c r="F26" s="5"/>
    </row>
    <row r="27" spans="1:6" ht="14.4" x14ac:dyDescent="0.3">
      <c r="A27" s="21" t="s">
        <v>337</v>
      </c>
      <c r="B27" s="9">
        <v>279.69000000000011</v>
      </c>
      <c r="C27" s="9">
        <v>75.66</v>
      </c>
      <c r="D27" s="263">
        <f t="shared" si="0"/>
        <v>355.35000000000014</v>
      </c>
      <c r="F27" s="5"/>
    </row>
    <row r="28" spans="1:6" ht="14.4" x14ac:dyDescent="0.3">
      <c r="A28" s="21" t="s">
        <v>338</v>
      </c>
      <c r="B28" s="9">
        <v>24.37</v>
      </c>
      <c r="C28" s="9">
        <v>26.659999999999997</v>
      </c>
      <c r="D28" s="263">
        <f t="shared" si="0"/>
        <v>51.03</v>
      </c>
      <c r="F28" s="5"/>
    </row>
    <row r="29" spans="1:6" ht="36" customHeight="1" thickBot="1" x14ac:dyDescent="0.35">
      <c r="A29" s="64" t="s">
        <v>240</v>
      </c>
      <c r="B29" s="99">
        <f>SUM(B4:B28)</f>
        <v>5404.7899999999981</v>
      </c>
      <c r="C29" s="99">
        <f>SUM(C4:C28)</f>
        <v>2974.8199999999997</v>
      </c>
      <c r="D29" s="100">
        <f t="shared" si="0"/>
        <v>8379.6099999999969</v>
      </c>
      <c r="F29" s="5"/>
    </row>
  </sheetData>
  <mergeCells count="3">
    <mergeCell ref="A2:A3"/>
    <mergeCell ref="B2:C2"/>
    <mergeCell ref="D2:D3"/>
  </mergeCells>
  <printOptions horizontalCentered="1"/>
  <pageMargins left="0.70866141732283472" right="0.70866141732283472" top="1.3385826771653544" bottom="0.55118110236220474" header="0.70866141732283472" footer="0.70866141732283472"/>
  <pageSetup orientation="landscape" r:id="rId1"/>
  <headerFooter>
    <oddHeader>&amp;L&amp;G&amp;C&amp;"Verdana,Negrita"CATASTRO DE VIDES (has)
REGION DE VALPARAISO&amp;RCUADRO N° 26</oddHeader>
    <oddFooter>&amp;R&amp;F</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29"/>
  <sheetViews>
    <sheetView topLeftCell="A13" workbookViewId="0">
      <selection activeCell="B4" sqref="B4:B28"/>
    </sheetView>
  </sheetViews>
  <sheetFormatPr baseColWidth="10" defaultColWidth="11.44140625" defaultRowHeight="14.4" x14ac:dyDescent="0.3"/>
  <cols>
    <col min="1" max="1" width="20.44140625" customWidth="1"/>
    <col min="2" max="2" width="20" customWidth="1"/>
  </cols>
  <sheetData>
    <row r="1" spans="1:5" ht="15" thickBot="1" x14ac:dyDescent="0.35">
      <c r="A1" s="3" t="s">
        <v>339</v>
      </c>
    </row>
    <row r="2" spans="1:5" ht="30" customHeight="1" x14ac:dyDescent="0.3">
      <c r="A2" s="438" t="s">
        <v>235</v>
      </c>
      <c r="B2" s="264" t="s">
        <v>241</v>
      </c>
      <c r="C2" s="415" t="s">
        <v>71</v>
      </c>
    </row>
    <row r="3" spans="1:5" ht="37.5" customHeight="1" x14ac:dyDescent="0.3">
      <c r="A3" s="439"/>
      <c r="B3" s="265" t="s">
        <v>301</v>
      </c>
      <c r="C3" s="416"/>
    </row>
    <row r="4" spans="1:5" x14ac:dyDescent="0.3">
      <c r="A4" s="21" t="s">
        <v>314</v>
      </c>
      <c r="B4" s="11">
        <v>5</v>
      </c>
      <c r="C4" s="87">
        <f t="shared" ref="C4:C29" si="0">SUM(B4:B4)</f>
        <v>5</v>
      </c>
      <c r="E4" s="5"/>
    </row>
    <row r="5" spans="1:5" x14ac:dyDescent="0.3">
      <c r="A5" s="21" t="s">
        <v>315</v>
      </c>
      <c r="B5" s="11">
        <v>1</v>
      </c>
      <c r="C5" s="87">
        <f t="shared" si="0"/>
        <v>1</v>
      </c>
      <c r="E5" s="5"/>
    </row>
    <row r="6" spans="1:5" x14ac:dyDescent="0.3">
      <c r="A6" s="21" t="s">
        <v>316</v>
      </c>
      <c r="B6" s="11">
        <v>2</v>
      </c>
      <c r="C6" s="87">
        <f t="shared" si="0"/>
        <v>2</v>
      </c>
      <c r="E6" s="5"/>
    </row>
    <row r="7" spans="1:5" x14ac:dyDescent="0.3">
      <c r="A7" s="24" t="s">
        <v>317</v>
      </c>
      <c r="B7" s="253">
        <v>4</v>
      </c>
      <c r="C7" s="87">
        <f t="shared" si="0"/>
        <v>4</v>
      </c>
      <c r="E7" s="5"/>
    </row>
    <row r="8" spans="1:5" x14ac:dyDescent="0.3">
      <c r="A8" s="24" t="s">
        <v>318</v>
      </c>
      <c r="B8" s="253">
        <v>133</v>
      </c>
      <c r="C8" s="87">
        <f t="shared" si="0"/>
        <v>133</v>
      </c>
      <c r="E8" s="5"/>
    </row>
    <row r="9" spans="1:5" x14ac:dyDescent="0.3">
      <c r="A9" s="24" t="s">
        <v>319</v>
      </c>
      <c r="B9" s="253">
        <v>6</v>
      </c>
      <c r="C9" s="87">
        <f t="shared" si="0"/>
        <v>6</v>
      </c>
      <c r="E9" s="5"/>
    </row>
    <row r="10" spans="1:5" x14ac:dyDescent="0.3">
      <c r="A10" s="24" t="s">
        <v>320</v>
      </c>
      <c r="B10" s="253">
        <v>16</v>
      </c>
      <c r="C10" s="87">
        <f t="shared" si="0"/>
        <v>16</v>
      </c>
      <c r="E10" s="5"/>
    </row>
    <row r="11" spans="1:5" x14ac:dyDescent="0.3">
      <c r="A11" s="24" t="s">
        <v>321</v>
      </c>
      <c r="B11" s="253">
        <v>1</v>
      </c>
      <c r="C11" s="87">
        <f t="shared" si="0"/>
        <v>1</v>
      </c>
      <c r="E11" s="5"/>
    </row>
    <row r="12" spans="1:5" x14ac:dyDescent="0.3">
      <c r="A12" s="24" t="s">
        <v>322</v>
      </c>
      <c r="B12" s="253">
        <v>2</v>
      </c>
      <c r="C12" s="87">
        <f t="shared" si="0"/>
        <v>2</v>
      </c>
      <c r="E12" s="5"/>
    </row>
    <row r="13" spans="1:5" x14ac:dyDescent="0.3">
      <c r="A13" s="24" t="s">
        <v>323</v>
      </c>
      <c r="B13" s="253">
        <v>3</v>
      </c>
      <c r="C13" s="87">
        <f t="shared" si="0"/>
        <v>3</v>
      </c>
      <c r="E13" s="5"/>
    </row>
    <row r="14" spans="1:5" x14ac:dyDescent="0.3">
      <c r="A14" s="24" t="s">
        <v>324</v>
      </c>
      <c r="B14" s="266">
        <v>0</v>
      </c>
      <c r="C14" s="87">
        <f t="shared" si="0"/>
        <v>0</v>
      </c>
      <c r="E14" s="5"/>
    </row>
    <row r="15" spans="1:5" x14ac:dyDescent="0.3">
      <c r="A15" s="24" t="s">
        <v>325</v>
      </c>
      <c r="B15" s="253">
        <v>2</v>
      </c>
      <c r="C15" s="87">
        <f t="shared" si="0"/>
        <v>2</v>
      </c>
      <c r="E15" s="5"/>
    </row>
    <row r="16" spans="1:5" x14ac:dyDescent="0.3">
      <c r="A16" s="24" t="s">
        <v>326</v>
      </c>
      <c r="B16" s="253">
        <v>25</v>
      </c>
      <c r="C16" s="87">
        <f t="shared" si="0"/>
        <v>25</v>
      </c>
      <c r="E16" s="5"/>
    </row>
    <row r="17" spans="1:5" x14ac:dyDescent="0.3">
      <c r="A17" s="24" t="s">
        <v>327</v>
      </c>
      <c r="B17" s="253">
        <v>2</v>
      </c>
      <c r="C17" s="87">
        <f t="shared" si="0"/>
        <v>2</v>
      </c>
      <c r="E17" s="5"/>
    </row>
    <row r="18" spans="1:5" x14ac:dyDescent="0.3">
      <c r="A18" s="24" t="s">
        <v>328</v>
      </c>
      <c r="B18" s="253">
        <v>1</v>
      </c>
      <c r="C18" s="87">
        <f t="shared" si="0"/>
        <v>1</v>
      </c>
      <c r="E18" s="5"/>
    </row>
    <row r="19" spans="1:5" x14ac:dyDescent="0.3">
      <c r="A19" s="24" t="s">
        <v>329</v>
      </c>
      <c r="B19" s="253">
        <v>2</v>
      </c>
      <c r="C19" s="87">
        <f t="shared" si="0"/>
        <v>2</v>
      </c>
      <c r="E19" s="5"/>
    </row>
    <row r="20" spans="1:5" x14ac:dyDescent="0.3">
      <c r="A20" s="24" t="s">
        <v>330</v>
      </c>
      <c r="B20" s="253">
        <v>5</v>
      </c>
      <c r="C20" s="87">
        <f t="shared" si="0"/>
        <v>5</v>
      </c>
      <c r="E20" s="5"/>
    </row>
    <row r="21" spans="1:5" x14ac:dyDescent="0.3">
      <c r="A21" s="24" t="s">
        <v>331</v>
      </c>
      <c r="B21" s="253">
        <v>6</v>
      </c>
      <c r="C21" s="87">
        <f t="shared" si="0"/>
        <v>6</v>
      </c>
      <c r="E21" s="5"/>
    </row>
    <row r="22" spans="1:5" x14ac:dyDescent="0.3">
      <c r="A22" s="24" t="s">
        <v>332</v>
      </c>
      <c r="B22" s="253">
        <v>2</v>
      </c>
      <c r="C22" s="87">
        <f t="shared" si="0"/>
        <v>2</v>
      </c>
      <c r="E22" s="5"/>
    </row>
    <row r="23" spans="1:5" x14ac:dyDescent="0.3">
      <c r="A23" s="24" t="s">
        <v>333</v>
      </c>
      <c r="B23" s="253">
        <v>24</v>
      </c>
      <c r="C23" s="87">
        <f t="shared" si="0"/>
        <v>24</v>
      </c>
      <c r="E23" s="5"/>
    </row>
    <row r="24" spans="1:5" x14ac:dyDescent="0.3">
      <c r="A24" s="24" t="s">
        <v>334</v>
      </c>
      <c r="B24" s="253">
        <v>6</v>
      </c>
      <c r="C24" s="87">
        <f t="shared" si="0"/>
        <v>6</v>
      </c>
      <c r="E24" s="5"/>
    </row>
    <row r="25" spans="1:5" x14ac:dyDescent="0.3">
      <c r="A25" s="24" t="s">
        <v>335</v>
      </c>
      <c r="B25" s="253">
        <v>11</v>
      </c>
      <c r="C25" s="87">
        <f t="shared" si="0"/>
        <v>11</v>
      </c>
      <c r="E25" s="5"/>
    </row>
    <row r="26" spans="1:5" x14ac:dyDescent="0.3">
      <c r="A26" s="24" t="s">
        <v>336</v>
      </c>
      <c r="B26" s="253">
        <v>7</v>
      </c>
      <c r="C26" s="87">
        <f t="shared" si="0"/>
        <v>7</v>
      </c>
      <c r="E26" s="5"/>
    </row>
    <row r="27" spans="1:5" x14ac:dyDescent="0.3">
      <c r="A27" s="24" t="s">
        <v>337</v>
      </c>
      <c r="B27" s="253">
        <v>38</v>
      </c>
      <c r="C27" s="87">
        <f t="shared" si="0"/>
        <v>38</v>
      </c>
      <c r="E27" s="5"/>
    </row>
    <row r="28" spans="1:5" x14ac:dyDescent="0.3">
      <c r="A28" s="24" t="s">
        <v>338</v>
      </c>
      <c r="B28" s="253">
        <v>4</v>
      </c>
      <c r="C28" s="87">
        <f t="shared" si="0"/>
        <v>4</v>
      </c>
    </row>
    <row r="29" spans="1:5" ht="29.25" customHeight="1" thickBot="1" x14ac:dyDescent="0.35">
      <c r="A29" s="267" t="s">
        <v>240</v>
      </c>
      <c r="B29" s="255">
        <f>SUM(B4:B28)</f>
        <v>308</v>
      </c>
      <c r="C29" s="268">
        <f t="shared" si="0"/>
        <v>308</v>
      </c>
    </row>
  </sheetData>
  <mergeCells count="2">
    <mergeCell ref="A2:A3"/>
    <mergeCell ref="C2:C3"/>
  </mergeCells>
  <printOptions horizontalCentered="1"/>
  <pageMargins left="0.70866141732283472" right="0.70866141732283472" top="1.5354330708661419" bottom="0.55118110236220474" header="0.70866141732283472" footer="0.70866141732283472"/>
  <pageSetup orientation="landscape" r:id="rId1"/>
  <headerFooter>
    <oddHeader>&amp;L&amp;G&amp;C&amp;"Verdana,Negrita"NUMERO DE PROPIEDADES CON PLANTACIONES DE VIDES
DE VINIFICACION
REGION DE VALPARAISO&amp;RCUADRO N° 27</oddHeader>
    <oddFooter>&amp;R&amp;F</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X25"/>
  <sheetViews>
    <sheetView zoomScale="85" zoomScaleNormal="85" workbookViewId="0">
      <selection activeCell="Q20" sqref="Q20"/>
    </sheetView>
  </sheetViews>
  <sheetFormatPr baseColWidth="10" defaultColWidth="11.44140625" defaultRowHeight="13.8" x14ac:dyDescent="0.25"/>
  <cols>
    <col min="1" max="1" width="18.33203125" style="1" customWidth="1"/>
    <col min="2" max="2" width="5.88671875" style="1" bestFit="1" customWidth="1"/>
    <col min="3" max="3" width="11" style="1" bestFit="1" customWidth="1"/>
    <col min="4" max="6" width="5.88671875" style="1" customWidth="1"/>
    <col min="7" max="8" width="7.109375" style="1" customWidth="1"/>
    <col min="9" max="9" width="8.44140625" style="1" customWidth="1"/>
    <col min="10" max="10" width="6.88671875" style="1" bestFit="1" customWidth="1"/>
    <col min="11" max="11" width="5.88671875" style="1" customWidth="1"/>
    <col min="12" max="13" width="6.88671875" style="1" bestFit="1" customWidth="1"/>
    <col min="14" max="14" width="8.5546875" style="1" customWidth="1"/>
    <col min="15" max="15" width="7.109375" style="1" bestFit="1" customWidth="1"/>
    <col min="16" max="16" width="8" style="1" customWidth="1"/>
    <col min="17" max="17" width="10.44140625" style="1" bestFit="1" customWidth="1"/>
    <col min="18" max="18" width="7.109375" style="1" bestFit="1" customWidth="1"/>
    <col min="19" max="19" width="7.109375" style="1" customWidth="1"/>
    <col min="20" max="22" width="5.88671875" style="1" customWidth="1"/>
    <col min="23" max="23" width="7.6640625" style="1" bestFit="1" customWidth="1"/>
    <col min="24" max="24" width="11" style="1" bestFit="1" customWidth="1"/>
    <col min="25" max="16384" width="11.44140625" style="1"/>
  </cols>
  <sheetData>
    <row r="1" spans="1:24" s="221" customFormat="1" ht="14.4" thickBot="1" x14ac:dyDescent="0.35">
      <c r="A1" s="3" t="s">
        <v>340</v>
      </c>
    </row>
    <row r="2" spans="1:24" ht="25.5" customHeight="1" x14ac:dyDescent="0.25">
      <c r="A2" s="440" t="s">
        <v>235</v>
      </c>
      <c r="B2" s="389" t="s">
        <v>117</v>
      </c>
      <c r="C2" s="389"/>
      <c r="D2" s="389"/>
      <c r="E2" s="389"/>
      <c r="F2" s="389"/>
      <c r="G2" s="389"/>
      <c r="H2" s="389"/>
      <c r="I2" s="389"/>
      <c r="J2" s="389"/>
      <c r="K2" s="389"/>
      <c r="L2" s="389"/>
      <c r="M2" s="389"/>
      <c r="N2" s="389"/>
      <c r="O2" s="389"/>
      <c r="P2" s="389"/>
      <c r="Q2" s="389"/>
      <c r="R2" s="389"/>
      <c r="S2" s="389"/>
      <c r="T2" s="389"/>
      <c r="U2" s="389"/>
      <c r="V2" s="389"/>
      <c r="W2" s="389"/>
      <c r="X2" s="415" t="s">
        <v>71</v>
      </c>
    </row>
    <row r="3" spans="1:24" ht="133.5" customHeight="1" x14ac:dyDescent="0.25">
      <c r="A3" s="441"/>
      <c r="B3" s="139" t="s">
        <v>119</v>
      </c>
      <c r="C3" s="139" t="s">
        <v>122</v>
      </c>
      <c r="D3" s="139" t="s">
        <v>124</v>
      </c>
      <c r="E3" s="139" t="s">
        <v>125</v>
      </c>
      <c r="F3" s="139" t="s">
        <v>129</v>
      </c>
      <c r="G3" s="139" t="s">
        <v>130</v>
      </c>
      <c r="H3" s="139" t="s">
        <v>135</v>
      </c>
      <c r="I3" s="139" t="s">
        <v>136</v>
      </c>
      <c r="J3" s="139" t="s">
        <v>138</v>
      </c>
      <c r="K3" s="139" t="s">
        <v>140</v>
      </c>
      <c r="L3" s="139" t="s">
        <v>141</v>
      </c>
      <c r="M3" s="139" t="s">
        <v>341</v>
      </c>
      <c r="N3" s="139" t="s">
        <v>307</v>
      </c>
      <c r="O3" s="139" t="s">
        <v>149</v>
      </c>
      <c r="P3" s="139" t="s">
        <v>150</v>
      </c>
      <c r="Q3" s="139" t="s">
        <v>280</v>
      </c>
      <c r="R3" s="139" t="s">
        <v>342</v>
      </c>
      <c r="S3" s="139" t="s">
        <v>343</v>
      </c>
      <c r="T3" s="139" t="s">
        <v>344</v>
      </c>
      <c r="U3" s="139" t="s">
        <v>159</v>
      </c>
      <c r="V3" s="139" t="s">
        <v>345</v>
      </c>
      <c r="W3" s="139" t="s">
        <v>162</v>
      </c>
      <c r="X3" s="416"/>
    </row>
    <row r="4" spans="1:24" x14ac:dyDescent="0.25">
      <c r="A4" s="269" t="s">
        <v>314</v>
      </c>
      <c r="B4" s="14"/>
      <c r="C4" s="14">
        <v>0.25</v>
      </c>
      <c r="D4" s="14"/>
      <c r="E4" s="14"/>
      <c r="F4" s="14"/>
      <c r="G4" s="14"/>
      <c r="H4" s="14"/>
      <c r="I4" s="14"/>
      <c r="J4" s="14"/>
      <c r="K4" s="14"/>
      <c r="L4" s="14"/>
      <c r="M4" s="14"/>
      <c r="N4" s="14"/>
      <c r="O4" s="14"/>
      <c r="P4" s="14"/>
      <c r="Q4" s="14">
        <v>5.0200000000000005</v>
      </c>
      <c r="R4" s="14"/>
      <c r="S4" s="14"/>
      <c r="T4" s="14"/>
      <c r="U4" s="14"/>
      <c r="V4" s="14"/>
      <c r="W4" s="14"/>
      <c r="X4" s="17">
        <f t="shared" ref="X4:X20" si="0">SUM(B4:W4)</f>
        <v>5.2700000000000005</v>
      </c>
    </row>
    <row r="5" spans="1:24" x14ac:dyDescent="0.25">
      <c r="A5" s="23" t="s">
        <v>317</v>
      </c>
      <c r="B5" s="14"/>
      <c r="C5" s="14">
        <v>18.98</v>
      </c>
      <c r="D5" s="14"/>
      <c r="E5" s="14"/>
      <c r="F5" s="14"/>
      <c r="G5" s="14">
        <v>4.0999999999999996</v>
      </c>
      <c r="H5" s="14"/>
      <c r="I5" s="14">
        <v>3.1</v>
      </c>
      <c r="J5" s="14"/>
      <c r="K5" s="14"/>
      <c r="L5" s="14"/>
      <c r="M5" s="14"/>
      <c r="N5" s="14">
        <v>6.9</v>
      </c>
      <c r="O5" s="14">
        <v>2.96</v>
      </c>
      <c r="P5" s="14">
        <v>2</v>
      </c>
      <c r="Q5" s="14">
        <v>78.459999999999994</v>
      </c>
      <c r="R5" s="14">
        <v>4.25</v>
      </c>
      <c r="S5" s="14"/>
      <c r="T5" s="14"/>
      <c r="U5" s="14"/>
      <c r="V5" s="14"/>
      <c r="W5" s="14"/>
      <c r="X5" s="17">
        <f t="shared" si="0"/>
        <v>120.75</v>
      </c>
    </row>
    <row r="6" spans="1:24" x14ac:dyDescent="0.25">
      <c r="A6" s="23" t="s">
        <v>318</v>
      </c>
      <c r="B6" s="14"/>
      <c r="C6" s="14">
        <v>1317.12</v>
      </c>
      <c r="D6" s="14">
        <v>0.7</v>
      </c>
      <c r="E6" s="14"/>
      <c r="F6" s="14"/>
      <c r="G6" s="14">
        <v>35.669999999999995</v>
      </c>
      <c r="H6" s="14">
        <v>6.72</v>
      </c>
      <c r="I6" s="14">
        <v>3.6</v>
      </c>
      <c r="J6" s="14"/>
      <c r="K6" s="14"/>
      <c r="L6" s="14"/>
      <c r="M6" s="14">
        <v>3.76</v>
      </c>
      <c r="N6" s="14">
        <v>38.610000000000007</v>
      </c>
      <c r="O6" s="14">
        <v>18.249999999999996</v>
      </c>
      <c r="P6" s="14">
        <v>3.64</v>
      </c>
      <c r="Q6" s="14">
        <v>2240.2499999999991</v>
      </c>
      <c r="R6" s="14"/>
      <c r="S6" s="14">
        <v>6.1000000000000005</v>
      </c>
      <c r="T6" s="14"/>
      <c r="U6" s="14">
        <v>0.93</v>
      </c>
      <c r="V6" s="14">
        <v>0.93</v>
      </c>
      <c r="W6" s="14">
        <v>35.74</v>
      </c>
      <c r="X6" s="17">
        <f t="shared" si="0"/>
        <v>3712.0199999999982</v>
      </c>
    </row>
    <row r="7" spans="1:24" x14ac:dyDescent="0.25">
      <c r="A7" s="23" t="s">
        <v>319</v>
      </c>
      <c r="B7" s="14"/>
      <c r="C7" s="14">
        <v>0.01</v>
      </c>
      <c r="D7" s="14"/>
      <c r="E7" s="14"/>
      <c r="F7" s="14"/>
      <c r="G7" s="14">
        <v>0.01</v>
      </c>
      <c r="H7" s="14"/>
      <c r="I7" s="14"/>
      <c r="J7" s="14"/>
      <c r="K7" s="14"/>
      <c r="L7" s="14"/>
      <c r="M7" s="14"/>
      <c r="N7" s="14"/>
      <c r="O7" s="14"/>
      <c r="P7" s="14"/>
      <c r="Q7" s="14"/>
      <c r="R7" s="14"/>
      <c r="S7" s="14"/>
      <c r="T7" s="14"/>
      <c r="U7" s="14"/>
      <c r="V7" s="14"/>
      <c r="W7" s="14"/>
      <c r="X7" s="17">
        <f t="shared" si="0"/>
        <v>0.02</v>
      </c>
    </row>
    <row r="8" spans="1:24" x14ac:dyDescent="0.25">
      <c r="A8" s="23" t="s">
        <v>320</v>
      </c>
      <c r="B8" s="14"/>
      <c r="C8" s="14"/>
      <c r="D8" s="14"/>
      <c r="E8" s="14"/>
      <c r="F8" s="14"/>
      <c r="G8" s="14"/>
      <c r="H8" s="14"/>
      <c r="I8" s="14">
        <v>1.32</v>
      </c>
      <c r="J8" s="14"/>
      <c r="K8" s="14"/>
      <c r="L8" s="14"/>
      <c r="M8" s="14"/>
      <c r="N8" s="14"/>
      <c r="O8" s="14"/>
      <c r="P8" s="14">
        <v>1.1200000000000001</v>
      </c>
      <c r="Q8" s="14"/>
      <c r="R8" s="14"/>
      <c r="S8" s="14"/>
      <c r="T8" s="14"/>
      <c r="U8" s="14"/>
      <c r="V8" s="14"/>
      <c r="W8" s="14">
        <v>1.3</v>
      </c>
      <c r="X8" s="17">
        <f t="shared" si="0"/>
        <v>3.74</v>
      </c>
    </row>
    <row r="9" spans="1:24" x14ac:dyDescent="0.25">
      <c r="A9" s="23" t="s">
        <v>322</v>
      </c>
      <c r="B9" s="14"/>
      <c r="C9" s="14"/>
      <c r="D9" s="14"/>
      <c r="E9" s="14"/>
      <c r="F9" s="14"/>
      <c r="G9" s="14"/>
      <c r="H9" s="14"/>
      <c r="I9" s="14"/>
      <c r="J9" s="14"/>
      <c r="K9" s="14"/>
      <c r="L9" s="14"/>
      <c r="M9" s="14"/>
      <c r="N9" s="14"/>
      <c r="O9" s="14"/>
      <c r="P9" s="14"/>
      <c r="Q9" s="14">
        <v>2.25</v>
      </c>
      <c r="R9" s="14"/>
      <c r="S9" s="14"/>
      <c r="T9" s="14"/>
      <c r="U9" s="14"/>
      <c r="V9" s="14"/>
      <c r="W9" s="14"/>
      <c r="X9" s="17">
        <f t="shared" si="0"/>
        <v>2.25</v>
      </c>
    </row>
    <row r="10" spans="1:24" x14ac:dyDescent="0.25">
      <c r="A10" s="23" t="s">
        <v>326</v>
      </c>
      <c r="B10" s="14"/>
      <c r="C10" s="14"/>
      <c r="D10" s="14">
        <v>0.06</v>
      </c>
      <c r="E10" s="14"/>
      <c r="F10" s="14"/>
      <c r="G10" s="14"/>
      <c r="H10" s="14"/>
      <c r="I10" s="14"/>
      <c r="J10" s="14"/>
      <c r="K10" s="14">
        <v>0.36</v>
      </c>
      <c r="L10" s="14"/>
      <c r="M10" s="14"/>
      <c r="N10" s="14"/>
      <c r="O10" s="14"/>
      <c r="P10" s="14"/>
      <c r="Q10" s="14">
        <v>3.2</v>
      </c>
      <c r="R10" s="14"/>
      <c r="S10" s="14"/>
      <c r="T10" s="14">
        <v>0.5</v>
      </c>
      <c r="U10" s="14"/>
      <c r="V10" s="14"/>
      <c r="W10" s="14">
        <v>1.81</v>
      </c>
      <c r="X10" s="17">
        <f t="shared" si="0"/>
        <v>5.93</v>
      </c>
    </row>
    <row r="11" spans="1:24" x14ac:dyDescent="0.25">
      <c r="A11" s="23" t="s">
        <v>327</v>
      </c>
      <c r="B11" s="14"/>
      <c r="C11" s="14"/>
      <c r="D11" s="14"/>
      <c r="E11" s="14">
        <v>1</v>
      </c>
      <c r="F11" s="14"/>
      <c r="G11" s="14"/>
      <c r="H11" s="14"/>
      <c r="I11" s="14"/>
      <c r="J11" s="14">
        <v>1</v>
      </c>
      <c r="K11" s="14"/>
      <c r="L11" s="14"/>
      <c r="M11" s="14"/>
      <c r="N11" s="14"/>
      <c r="O11" s="14"/>
      <c r="P11" s="14"/>
      <c r="Q11" s="14"/>
      <c r="R11" s="14"/>
      <c r="S11" s="14"/>
      <c r="T11" s="14"/>
      <c r="U11" s="14"/>
      <c r="V11" s="14"/>
      <c r="W11" s="14"/>
      <c r="X11" s="17">
        <f t="shared" si="0"/>
        <v>2</v>
      </c>
    </row>
    <row r="12" spans="1:24" x14ac:dyDescent="0.25">
      <c r="A12" s="23" t="s">
        <v>328</v>
      </c>
      <c r="B12" s="14"/>
      <c r="C12" s="14">
        <v>0.3</v>
      </c>
      <c r="D12" s="14"/>
      <c r="E12" s="14"/>
      <c r="F12" s="14"/>
      <c r="G12" s="14"/>
      <c r="H12" s="14"/>
      <c r="I12" s="14"/>
      <c r="J12" s="14"/>
      <c r="K12" s="14"/>
      <c r="L12" s="14"/>
      <c r="M12" s="14"/>
      <c r="N12" s="14"/>
      <c r="O12" s="14"/>
      <c r="P12" s="14"/>
      <c r="Q12" s="14"/>
      <c r="R12" s="14"/>
      <c r="S12" s="14"/>
      <c r="T12" s="14"/>
      <c r="U12" s="14"/>
      <c r="V12" s="14"/>
      <c r="W12" s="14"/>
      <c r="X12" s="17">
        <f t="shared" si="0"/>
        <v>0.3</v>
      </c>
    </row>
    <row r="13" spans="1:24" x14ac:dyDescent="0.25">
      <c r="A13" s="23" t="s">
        <v>330</v>
      </c>
      <c r="B13" s="14"/>
      <c r="C13" s="14">
        <v>110.58</v>
      </c>
      <c r="D13" s="14"/>
      <c r="E13" s="14"/>
      <c r="F13" s="14"/>
      <c r="G13" s="14"/>
      <c r="H13" s="14"/>
      <c r="I13" s="14"/>
      <c r="J13" s="14"/>
      <c r="K13" s="14"/>
      <c r="L13" s="14"/>
      <c r="M13" s="14"/>
      <c r="N13" s="14">
        <v>3.8</v>
      </c>
      <c r="O13" s="14"/>
      <c r="P13" s="14"/>
      <c r="Q13" s="14">
        <v>98.91</v>
      </c>
      <c r="R13" s="14"/>
      <c r="S13" s="14"/>
      <c r="T13" s="14"/>
      <c r="U13" s="14"/>
      <c r="V13" s="14"/>
      <c r="W13" s="14">
        <v>0.04</v>
      </c>
      <c r="X13" s="17">
        <f t="shared" si="0"/>
        <v>213.32999999999998</v>
      </c>
    </row>
    <row r="14" spans="1:24" x14ac:dyDescent="0.25">
      <c r="A14" s="23" t="s">
        <v>331</v>
      </c>
      <c r="B14" s="14"/>
      <c r="C14" s="14">
        <v>11.469999999999999</v>
      </c>
      <c r="D14" s="14"/>
      <c r="E14" s="14"/>
      <c r="F14" s="14"/>
      <c r="G14" s="14"/>
      <c r="H14" s="14"/>
      <c r="I14" s="14"/>
      <c r="J14" s="14"/>
      <c r="K14" s="14">
        <v>0.5</v>
      </c>
      <c r="L14" s="14">
        <v>0.2</v>
      </c>
      <c r="M14" s="14"/>
      <c r="N14" s="14"/>
      <c r="O14" s="14"/>
      <c r="P14" s="14"/>
      <c r="Q14" s="14">
        <v>0.5</v>
      </c>
      <c r="R14" s="14"/>
      <c r="S14" s="14"/>
      <c r="T14" s="14"/>
      <c r="U14" s="14"/>
      <c r="V14" s="14"/>
      <c r="W14" s="14"/>
      <c r="X14" s="17">
        <f t="shared" si="0"/>
        <v>12.669999999999998</v>
      </c>
    </row>
    <row r="15" spans="1:24" x14ac:dyDescent="0.25">
      <c r="A15" s="23" t="s">
        <v>333</v>
      </c>
      <c r="B15" s="14">
        <v>0.87</v>
      </c>
      <c r="C15" s="14">
        <v>201.77</v>
      </c>
      <c r="D15" s="14"/>
      <c r="E15" s="14"/>
      <c r="F15" s="14">
        <v>1</v>
      </c>
      <c r="G15" s="14">
        <v>3.98</v>
      </c>
      <c r="H15" s="14"/>
      <c r="I15" s="14"/>
      <c r="J15" s="14"/>
      <c r="K15" s="14"/>
      <c r="L15" s="14"/>
      <c r="M15" s="14"/>
      <c r="N15" s="14">
        <v>1.22</v>
      </c>
      <c r="O15" s="14">
        <v>13.85</v>
      </c>
      <c r="P15" s="14">
        <v>0.14000000000000001</v>
      </c>
      <c r="Q15" s="14">
        <v>748.16</v>
      </c>
      <c r="R15" s="14">
        <v>11.86</v>
      </c>
      <c r="S15" s="14"/>
      <c r="T15" s="14"/>
      <c r="U15" s="14"/>
      <c r="V15" s="14"/>
      <c r="W15" s="14">
        <v>2.71</v>
      </c>
      <c r="X15" s="17">
        <f t="shared" si="0"/>
        <v>985.56000000000006</v>
      </c>
    </row>
    <row r="16" spans="1:24" x14ac:dyDescent="0.25">
      <c r="A16" s="23" t="s">
        <v>334</v>
      </c>
      <c r="B16" s="14"/>
      <c r="C16" s="14">
        <v>15.38</v>
      </c>
      <c r="D16" s="14"/>
      <c r="E16" s="14"/>
      <c r="F16" s="14"/>
      <c r="G16" s="14"/>
      <c r="H16" s="14"/>
      <c r="I16" s="14"/>
      <c r="J16" s="14"/>
      <c r="K16" s="14"/>
      <c r="L16" s="14"/>
      <c r="M16" s="14"/>
      <c r="N16" s="14"/>
      <c r="O16" s="14"/>
      <c r="P16" s="14"/>
      <c r="Q16" s="14">
        <v>2.2799999999999998</v>
      </c>
      <c r="R16" s="14"/>
      <c r="S16" s="14"/>
      <c r="T16" s="14"/>
      <c r="U16" s="14"/>
      <c r="V16" s="14"/>
      <c r="W16" s="14">
        <v>1.4500000000000002</v>
      </c>
      <c r="X16" s="17">
        <f t="shared" si="0"/>
        <v>19.11</v>
      </c>
    </row>
    <row r="17" spans="1:24" x14ac:dyDescent="0.25">
      <c r="A17" s="23" t="s">
        <v>336</v>
      </c>
      <c r="B17" s="14"/>
      <c r="C17" s="14">
        <v>6.91</v>
      </c>
      <c r="D17" s="14"/>
      <c r="E17" s="14"/>
      <c r="F17" s="14"/>
      <c r="G17" s="14"/>
      <c r="H17" s="14"/>
      <c r="I17" s="14"/>
      <c r="J17" s="14">
        <v>10.129999999999999</v>
      </c>
      <c r="K17" s="14"/>
      <c r="L17" s="14">
        <v>0.74</v>
      </c>
      <c r="M17" s="14"/>
      <c r="N17" s="14"/>
      <c r="O17" s="14"/>
      <c r="P17" s="14"/>
      <c r="Q17" s="14"/>
      <c r="R17" s="14"/>
      <c r="S17" s="14"/>
      <c r="T17" s="14"/>
      <c r="U17" s="14"/>
      <c r="V17" s="14"/>
      <c r="W17" s="14"/>
      <c r="X17" s="17">
        <f t="shared" si="0"/>
        <v>17.779999999999998</v>
      </c>
    </row>
    <row r="18" spans="1:24" x14ac:dyDescent="0.25">
      <c r="A18" s="23" t="s">
        <v>337</v>
      </c>
      <c r="B18" s="14"/>
      <c r="C18" s="14">
        <v>38.29</v>
      </c>
      <c r="D18" s="14"/>
      <c r="E18" s="14"/>
      <c r="F18" s="14"/>
      <c r="G18" s="14">
        <v>2</v>
      </c>
      <c r="H18" s="14"/>
      <c r="I18" s="14"/>
      <c r="J18" s="14"/>
      <c r="K18" s="14"/>
      <c r="L18" s="14"/>
      <c r="M18" s="14"/>
      <c r="N18" s="14"/>
      <c r="O18" s="14">
        <v>8.0300000000000011</v>
      </c>
      <c r="P18" s="14"/>
      <c r="Q18" s="14">
        <v>231.37000000000006</v>
      </c>
      <c r="R18" s="14"/>
      <c r="S18" s="14"/>
      <c r="T18" s="14"/>
      <c r="U18" s="14"/>
      <c r="V18" s="14"/>
      <c r="W18" s="14"/>
      <c r="X18" s="17">
        <f t="shared" si="0"/>
        <v>279.69000000000005</v>
      </c>
    </row>
    <row r="19" spans="1:24" x14ac:dyDescent="0.25">
      <c r="A19" s="23" t="s">
        <v>338</v>
      </c>
      <c r="B19" s="14">
        <v>2</v>
      </c>
      <c r="C19" s="14">
        <v>9.7100000000000009</v>
      </c>
      <c r="D19" s="14"/>
      <c r="E19" s="14"/>
      <c r="F19" s="14"/>
      <c r="G19" s="14"/>
      <c r="H19" s="14"/>
      <c r="I19" s="14"/>
      <c r="J19" s="14"/>
      <c r="K19" s="14"/>
      <c r="L19" s="14"/>
      <c r="M19" s="14"/>
      <c r="N19" s="14"/>
      <c r="O19" s="14"/>
      <c r="P19" s="14"/>
      <c r="Q19" s="14">
        <v>12.66</v>
      </c>
      <c r="R19" s="14"/>
      <c r="S19" s="14"/>
      <c r="T19" s="14"/>
      <c r="U19" s="14"/>
      <c r="V19" s="14"/>
      <c r="W19" s="14"/>
      <c r="X19" s="17">
        <f t="shared" si="0"/>
        <v>24.37</v>
      </c>
    </row>
    <row r="20" spans="1:24" ht="21.75" customHeight="1" thickBot="1" x14ac:dyDescent="0.3">
      <c r="A20" s="77" t="s">
        <v>240</v>
      </c>
      <c r="B20" s="134">
        <f t="shared" ref="B20:W20" si="1">SUM(B4:B19)</f>
        <v>2.87</v>
      </c>
      <c r="C20" s="134">
        <f>SUM(C4:C19)</f>
        <v>1730.77</v>
      </c>
      <c r="D20" s="134">
        <f t="shared" si="1"/>
        <v>0.76</v>
      </c>
      <c r="E20" s="134">
        <f>SUM(E4:E19)</f>
        <v>1</v>
      </c>
      <c r="F20" s="134">
        <f>SUM(F4:F19)</f>
        <v>1</v>
      </c>
      <c r="G20" s="134">
        <f t="shared" si="1"/>
        <v>45.759999999999991</v>
      </c>
      <c r="H20" s="134">
        <f t="shared" si="1"/>
        <v>6.72</v>
      </c>
      <c r="I20" s="134">
        <f t="shared" si="1"/>
        <v>8.02</v>
      </c>
      <c r="J20" s="134">
        <f t="shared" si="1"/>
        <v>11.129999999999999</v>
      </c>
      <c r="K20" s="134">
        <f t="shared" si="1"/>
        <v>0.86</v>
      </c>
      <c r="L20" s="134">
        <f t="shared" si="1"/>
        <v>0.94</v>
      </c>
      <c r="M20" s="134">
        <f t="shared" si="1"/>
        <v>3.76</v>
      </c>
      <c r="N20" s="134">
        <f t="shared" si="1"/>
        <v>50.53</v>
      </c>
      <c r="O20" s="134">
        <f t="shared" si="1"/>
        <v>43.089999999999996</v>
      </c>
      <c r="P20" s="134">
        <f t="shared" si="1"/>
        <v>6.9</v>
      </c>
      <c r="Q20" s="134">
        <f t="shared" si="1"/>
        <v>3423.0599999999986</v>
      </c>
      <c r="R20" s="134">
        <f t="shared" si="1"/>
        <v>16.11</v>
      </c>
      <c r="S20" s="134">
        <f t="shared" si="1"/>
        <v>6.1000000000000005</v>
      </c>
      <c r="T20" s="134">
        <f t="shared" si="1"/>
        <v>0.5</v>
      </c>
      <c r="U20" s="134">
        <f>SUM(U4:U19)</f>
        <v>0.93</v>
      </c>
      <c r="V20" s="134">
        <f>SUM(V4:V19)</f>
        <v>0.93</v>
      </c>
      <c r="W20" s="134">
        <f t="shared" si="1"/>
        <v>43.050000000000004</v>
      </c>
      <c r="X20" s="135">
        <f t="shared" si="0"/>
        <v>5404.7899999999991</v>
      </c>
    </row>
    <row r="23" spans="1:24" ht="14.4" x14ac:dyDescent="0.3">
      <c r="C23"/>
      <c r="D23"/>
      <c r="E23"/>
      <c r="F23"/>
      <c r="G23"/>
      <c r="H23"/>
      <c r="I23"/>
      <c r="J23"/>
      <c r="K23"/>
      <c r="L23"/>
    </row>
    <row r="24" spans="1:24" ht="14.4" x14ac:dyDescent="0.3">
      <c r="C24"/>
      <c r="D24"/>
      <c r="E24"/>
      <c r="F24"/>
      <c r="G24"/>
      <c r="H24"/>
      <c r="I24"/>
      <c r="J24"/>
      <c r="K24"/>
      <c r="L24"/>
    </row>
    <row r="25" spans="1:24" ht="14.4" x14ac:dyDescent="0.3">
      <c r="C25"/>
      <c r="D25"/>
      <c r="E25"/>
      <c r="F25"/>
      <c r="G25"/>
      <c r="H25"/>
      <c r="I25"/>
      <c r="J25"/>
      <c r="K25"/>
      <c r="L25"/>
    </row>
  </sheetData>
  <mergeCells count="3">
    <mergeCell ref="A2:A3"/>
    <mergeCell ref="B2:W2"/>
    <mergeCell ref="X2:X3"/>
  </mergeCells>
  <printOptions horizontalCentered="1"/>
  <pageMargins left="0" right="0" top="1.7322834645669292" bottom="0.74803149606299213" header="0.70866141732283472" footer="0.70866141732283472"/>
  <pageSetup scale="85" orientation="landscape" r:id="rId1"/>
  <headerFooter>
    <oddHeader>&amp;L&amp;G&amp;C&amp;"Verdana,Negrita"SUPERFICIE COMUNAL DE CEPAJES BLANCOS PARA VINIFICACION (has)
REGION DE VALPARAISO&amp;RCUADRO N° 29</oddHeader>
    <oddFooter>&amp;R&amp;F</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W28"/>
  <sheetViews>
    <sheetView topLeftCell="A2" zoomScale="70" zoomScaleNormal="70" workbookViewId="0">
      <selection activeCell="Q28" sqref="Q28"/>
    </sheetView>
  </sheetViews>
  <sheetFormatPr baseColWidth="10" defaultColWidth="11.44140625" defaultRowHeight="13.8" x14ac:dyDescent="0.25"/>
  <cols>
    <col min="1" max="1" width="15.5546875" style="1" customWidth="1"/>
    <col min="2" max="2" width="6.6640625" style="1" bestFit="1" customWidth="1"/>
    <col min="3" max="3" width="6.109375" style="1" customWidth="1"/>
    <col min="4" max="4" width="8.5546875" style="1" customWidth="1"/>
    <col min="5" max="5" width="6" style="1" customWidth="1"/>
    <col min="6" max="6" width="8" style="1" customWidth="1"/>
    <col min="7" max="7" width="5.5546875" style="1" bestFit="1" customWidth="1"/>
    <col min="8" max="8" width="6.88671875" style="1" customWidth="1"/>
    <col min="9" max="9" width="6.6640625" style="1" bestFit="1" customWidth="1"/>
    <col min="10" max="10" width="6.109375" style="1" customWidth="1"/>
    <col min="11" max="11" width="7.88671875" style="1" bestFit="1" customWidth="1"/>
    <col min="12" max="13" width="6.109375" style="1" customWidth="1"/>
    <col min="14" max="16" width="8" style="1" customWidth="1"/>
    <col min="17" max="17" width="10" style="1" customWidth="1"/>
    <col min="18" max="18" width="6.109375" style="1" customWidth="1"/>
    <col min="19" max="19" width="8.88671875" style="1" customWidth="1"/>
    <col min="20" max="21" width="6.44140625" style="1" customWidth="1"/>
    <col min="22" max="22" width="5" style="1" customWidth="1"/>
    <col min="23" max="23" width="9.109375" style="1" customWidth="1"/>
    <col min="24" max="16384" width="11.44140625" style="1"/>
  </cols>
  <sheetData>
    <row r="1" spans="1:23" s="3" customFormat="1" ht="13.2" thickBot="1" x14ac:dyDescent="0.25">
      <c r="A1" s="55" t="s">
        <v>346</v>
      </c>
    </row>
    <row r="2" spans="1:23" ht="38.25" customHeight="1" x14ac:dyDescent="0.25">
      <c r="A2" s="442" t="s">
        <v>235</v>
      </c>
      <c r="B2" s="435" t="s">
        <v>169</v>
      </c>
      <c r="C2" s="382"/>
      <c r="D2" s="382"/>
      <c r="E2" s="382"/>
      <c r="F2" s="382"/>
      <c r="G2" s="382"/>
      <c r="H2" s="382"/>
      <c r="I2" s="382"/>
      <c r="J2" s="382"/>
      <c r="K2" s="382"/>
      <c r="L2" s="382"/>
      <c r="M2" s="382"/>
      <c r="N2" s="382"/>
      <c r="O2" s="382"/>
      <c r="P2" s="382"/>
      <c r="Q2" s="382"/>
      <c r="R2" s="382"/>
      <c r="S2" s="382"/>
      <c r="T2" s="382"/>
      <c r="U2" s="382"/>
      <c r="V2" s="382"/>
      <c r="W2" s="444" t="s">
        <v>71</v>
      </c>
    </row>
    <row r="3" spans="1:23" ht="114.75" customHeight="1" x14ac:dyDescent="0.25">
      <c r="A3" s="443"/>
      <c r="B3" s="139" t="s">
        <v>282</v>
      </c>
      <c r="C3" s="139" t="s">
        <v>177</v>
      </c>
      <c r="D3" s="139" t="s">
        <v>178</v>
      </c>
      <c r="E3" s="139" t="s">
        <v>309</v>
      </c>
      <c r="F3" s="139" t="s">
        <v>181</v>
      </c>
      <c r="G3" s="139" t="s">
        <v>184</v>
      </c>
      <c r="H3" s="139" t="s">
        <v>283</v>
      </c>
      <c r="I3" s="139" t="s">
        <v>190</v>
      </c>
      <c r="J3" s="139" t="s">
        <v>196</v>
      </c>
      <c r="K3" s="139" t="s">
        <v>198</v>
      </c>
      <c r="L3" s="139" t="s">
        <v>284</v>
      </c>
      <c r="M3" s="139" t="s">
        <v>243</v>
      </c>
      <c r="N3" s="139" t="s">
        <v>204</v>
      </c>
      <c r="O3" s="139" t="s">
        <v>205</v>
      </c>
      <c r="P3" s="139" t="s">
        <v>347</v>
      </c>
      <c r="Q3" s="139" t="s">
        <v>207</v>
      </c>
      <c r="R3" s="139" t="s">
        <v>213</v>
      </c>
      <c r="S3" s="139" t="s">
        <v>285</v>
      </c>
      <c r="T3" s="139" t="s">
        <v>216</v>
      </c>
      <c r="U3" s="139" t="s">
        <v>311</v>
      </c>
      <c r="V3" s="139" t="s">
        <v>348</v>
      </c>
      <c r="W3" s="445"/>
    </row>
    <row r="4" spans="1:23" x14ac:dyDescent="0.25">
      <c r="A4" s="23" t="s">
        <v>314</v>
      </c>
      <c r="B4" s="10"/>
      <c r="C4" s="10"/>
      <c r="D4" s="10"/>
      <c r="E4" s="10"/>
      <c r="F4" s="10"/>
      <c r="G4" s="10"/>
      <c r="H4" s="10"/>
      <c r="I4" s="10"/>
      <c r="J4" s="10"/>
      <c r="K4" s="10"/>
      <c r="L4" s="10"/>
      <c r="M4" s="10">
        <v>0.2</v>
      </c>
      <c r="N4" s="10">
        <v>0.1</v>
      </c>
      <c r="O4" s="10">
        <v>0.05</v>
      </c>
      <c r="P4" s="10"/>
      <c r="Q4" s="10">
        <v>0.05</v>
      </c>
      <c r="R4" s="10"/>
      <c r="S4" s="10"/>
      <c r="T4" s="10"/>
      <c r="U4" s="10"/>
      <c r="V4" s="10"/>
      <c r="W4" s="25">
        <f t="shared" ref="W4:W28" si="0">SUM(B4:V4)</f>
        <v>0.4</v>
      </c>
    </row>
    <row r="5" spans="1:23" x14ac:dyDescent="0.25">
      <c r="A5" s="23" t="s">
        <v>315</v>
      </c>
      <c r="B5" s="10"/>
      <c r="C5" s="10">
        <v>0.4</v>
      </c>
      <c r="D5" s="10">
        <v>2.2000000000000002</v>
      </c>
      <c r="E5" s="10"/>
      <c r="F5" s="10"/>
      <c r="G5" s="10"/>
      <c r="H5" s="10"/>
      <c r="I5" s="10">
        <v>0.22</v>
      </c>
      <c r="J5" s="10"/>
      <c r="K5" s="10">
        <v>0.95</v>
      </c>
      <c r="L5" s="10"/>
      <c r="M5" s="10"/>
      <c r="N5" s="10">
        <v>0.15</v>
      </c>
      <c r="O5" s="10"/>
      <c r="P5" s="10"/>
      <c r="Q5" s="10"/>
      <c r="R5" s="10"/>
      <c r="S5" s="10">
        <v>0.67</v>
      </c>
      <c r="T5" s="10"/>
      <c r="U5" s="10">
        <v>0.02</v>
      </c>
      <c r="V5" s="10"/>
      <c r="W5" s="25">
        <f t="shared" si="0"/>
        <v>4.6100000000000003</v>
      </c>
    </row>
    <row r="6" spans="1:23" x14ac:dyDescent="0.25">
      <c r="A6" s="23" t="s">
        <v>316</v>
      </c>
      <c r="B6" s="10"/>
      <c r="C6" s="10">
        <v>0.4</v>
      </c>
      <c r="D6" s="10">
        <v>0.6</v>
      </c>
      <c r="E6" s="10"/>
      <c r="F6" s="10">
        <v>0.6</v>
      </c>
      <c r="G6" s="10"/>
      <c r="H6" s="10"/>
      <c r="I6" s="10"/>
      <c r="J6" s="10"/>
      <c r="K6" s="10"/>
      <c r="L6" s="10"/>
      <c r="M6" s="10"/>
      <c r="N6" s="10"/>
      <c r="O6" s="10"/>
      <c r="P6" s="10"/>
      <c r="Q6" s="10"/>
      <c r="R6" s="10"/>
      <c r="S6" s="10">
        <v>0.6</v>
      </c>
      <c r="T6" s="10"/>
      <c r="U6" s="10">
        <v>2.5299999999999998</v>
      </c>
      <c r="V6" s="10"/>
      <c r="W6" s="25">
        <f t="shared" si="0"/>
        <v>4.7300000000000004</v>
      </c>
    </row>
    <row r="7" spans="1:23" x14ac:dyDescent="0.25">
      <c r="A7" s="23" t="s">
        <v>317</v>
      </c>
      <c r="B7" s="10"/>
      <c r="C7" s="10">
        <v>1.1100000000000001</v>
      </c>
      <c r="D7" s="10"/>
      <c r="E7" s="10"/>
      <c r="F7" s="10"/>
      <c r="G7" s="10"/>
      <c r="H7" s="10">
        <v>1.6</v>
      </c>
      <c r="I7" s="10">
        <v>2.5</v>
      </c>
      <c r="J7" s="10"/>
      <c r="K7" s="10">
        <v>2</v>
      </c>
      <c r="L7" s="10"/>
      <c r="M7" s="10"/>
      <c r="N7" s="10"/>
      <c r="O7" s="10"/>
      <c r="P7" s="10"/>
      <c r="Q7" s="10">
        <v>37.86</v>
      </c>
      <c r="R7" s="10"/>
      <c r="S7" s="10">
        <v>22.12</v>
      </c>
      <c r="T7" s="10"/>
      <c r="U7" s="10"/>
      <c r="V7" s="10"/>
      <c r="W7" s="25">
        <f t="shared" si="0"/>
        <v>67.19</v>
      </c>
    </row>
    <row r="8" spans="1:23" x14ac:dyDescent="0.25">
      <c r="A8" s="23" t="s">
        <v>318</v>
      </c>
      <c r="B8" s="10"/>
      <c r="C8" s="10">
        <v>16.53</v>
      </c>
      <c r="D8" s="10"/>
      <c r="E8" s="10"/>
      <c r="F8" s="10">
        <v>1.26</v>
      </c>
      <c r="G8" s="10">
        <v>1.3800000000000001</v>
      </c>
      <c r="H8" s="10">
        <v>8.379999999999999</v>
      </c>
      <c r="I8" s="10">
        <v>3.08</v>
      </c>
      <c r="J8" s="10"/>
      <c r="K8" s="10">
        <v>188.30999999999997</v>
      </c>
      <c r="L8" s="10"/>
      <c r="M8" s="10">
        <v>0.9</v>
      </c>
      <c r="N8" s="10"/>
      <c r="O8" s="10">
        <v>1.3</v>
      </c>
      <c r="P8" s="10"/>
      <c r="Q8" s="10">
        <v>826.80000000000018</v>
      </c>
      <c r="R8" s="10"/>
      <c r="S8" s="10">
        <v>104.13999999999999</v>
      </c>
      <c r="T8" s="10">
        <v>0.55000000000000004</v>
      </c>
      <c r="U8" s="10"/>
      <c r="V8" s="10"/>
      <c r="W8" s="25">
        <f t="shared" si="0"/>
        <v>1152.6299999999999</v>
      </c>
    </row>
    <row r="9" spans="1:23" x14ac:dyDescent="0.25">
      <c r="A9" s="23" t="s">
        <v>319</v>
      </c>
      <c r="B9" s="10"/>
      <c r="C9" s="10">
        <v>0.2</v>
      </c>
      <c r="D9" s="10">
        <v>4.0599999999999996</v>
      </c>
      <c r="E9" s="10">
        <v>0.06</v>
      </c>
      <c r="F9" s="10">
        <v>37.46</v>
      </c>
      <c r="G9" s="10"/>
      <c r="H9" s="10">
        <v>0.1</v>
      </c>
      <c r="I9" s="10"/>
      <c r="J9" s="10"/>
      <c r="K9" s="10"/>
      <c r="L9" s="10">
        <v>0.06</v>
      </c>
      <c r="M9" s="10"/>
      <c r="N9" s="10">
        <v>0.36</v>
      </c>
      <c r="O9" s="10">
        <v>0.01</v>
      </c>
      <c r="P9" s="10"/>
      <c r="Q9" s="10"/>
      <c r="R9" s="10"/>
      <c r="S9" s="10">
        <v>0.65999999999999992</v>
      </c>
      <c r="T9" s="10"/>
      <c r="U9" s="10"/>
      <c r="V9" s="10"/>
      <c r="W9" s="25">
        <f t="shared" si="0"/>
        <v>42.97</v>
      </c>
    </row>
    <row r="10" spans="1:23" x14ac:dyDescent="0.25">
      <c r="A10" s="23" t="s">
        <v>320</v>
      </c>
      <c r="B10" s="10">
        <v>7.9</v>
      </c>
      <c r="C10" s="10">
        <v>8.82</v>
      </c>
      <c r="D10" s="10">
        <v>97.88</v>
      </c>
      <c r="E10" s="10"/>
      <c r="F10" s="10">
        <v>39.58</v>
      </c>
      <c r="G10" s="10"/>
      <c r="H10" s="10">
        <v>24.189999999999998</v>
      </c>
      <c r="I10" s="10">
        <v>2.2400000000000002</v>
      </c>
      <c r="J10" s="10"/>
      <c r="K10" s="10">
        <v>16.899999999999999</v>
      </c>
      <c r="L10" s="10">
        <v>1.1599999999999999</v>
      </c>
      <c r="M10" s="10"/>
      <c r="N10" s="10">
        <v>25.07</v>
      </c>
      <c r="O10" s="10"/>
      <c r="P10" s="10"/>
      <c r="Q10" s="10"/>
      <c r="R10" s="10">
        <v>6.5</v>
      </c>
      <c r="S10" s="10">
        <v>22.4</v>
      </c>
      <c r="T10" s="10"/>
      <c r="U10" s="10"/>
      <c r="V10" s="10"/>
      <c r="W10" s="25">
        <f t="shared" si="0"/>
        <v>252.64000000000001</v>
      </c>
    </row>
    <row r="11" spans="1:23" x14ac:dyDescent="0.25">
      <c r="A11" s="23" t="s">
        <v>321</v>
      </c>
      <c r="B11" s="10"/>
      <c r="C11" s="10"/>
      <c r="D11" s="10">
        <v>0.7</v>
      </c>
      <c r="E11" s="10"/>
      <c r="F11" s="10"/>
      <c r="G11" s="10"/>
      <c r="H11" s="10"/>
      <c r="I11" s="10"/>
      <c r="J11" s="10"/>
      <c r="K11" s="10"/>
      <c r="L11" s="10"/>
      <c r="M11" s="10"/>
      <c r="N11" s="10"/>
      <c r="O11" s="10"/>
      <c r="P11" s="10"/>
      <c r="Q11" s="10"/>
      <c r="R11" s="10"/>
      <c r="S11" s="10"/>
      <c r="T11" s="10"/>
      <c r="U11" s="10"/>
      <c r="V11" s="10"/>
      <c r="W11" s="25">
        <f t="shared" si="0"/>
        <v>0.7</v>
      </c>
    </row>
    <row r="12" spans="1:23" x14ac:dyDescent="0.25">
      <c r="A12" s="23" t="s">
        <v>322</v>
      </c>
      <c r="B12" s="10"/>
      <c r="C12" s="10"/>
      <c r="D12" s="10"/>
      <c r="E12" s="10"/>
      <c r="F12" s="10"/>
      <c r="G12" s="10"/>
      <c r="H12" s="10">
        <v>1.08</v>
      </c>
      <c r="I12" s="10"/>
      <c r="J12" s="10"/>
      <c r="K12" s="10"/>
      <c r="L12" s="10"/>
      <c r="M12" s="10"/>
      <c r="N12" s="10"/>
      <c r="O12" s="10"/>
      <c r="P12" s="10"/>
      <c r="Q12" s="10">
        <v>1</v>
      </c>
      <c r="R12" s="10"/>
      <c r="S12" s="10">
        <v>1.8399999999999999</v>
      </c>
      <c r="T12" s="10"/>
      <c r="U12" s="10"/>
      <c r="V12" s="10"/>
      <c r="W12" s="25">
        <f t="shared" si="0"/>
        <v>3.92</v>
      </c>
    </row>
    <row r="13" spans="1:23" x14ac:dyDescent="0.25">
      <c r="A13" s="23" t="s">
        <v>323</v>
      </c>
      <c r="B13" s="10"/>
      <c r="C13" s="10"/>
      <c r="D13" s="10"/>
      <c r="E13" s="10"/>
      <c r="F13" s="10">
        <v>20.25</v>
      </c>
      <c r="G13" s="10"/>
      <c r="H13" s="10">
        <v>4.5999999999999996</v>
      </c>
      <c r="I13" s="10"/>
      <c r="J13" s="10"/>
      <c r="K13" s="10"/>
      <c r="L13" s="10"/>
      <c r="M13" s="10"/>
      <c r="N13" s="10">
        <v>1.28</v>
      </c>
      <c r="O13" s="10"/>
      <c r="P13" s="10"/>
      <c r="Q13" s="10"/>
      <c r="R13" s="10"/>
      <c r="S13" s="10">
        <v>22.3</v>
      </c>
      <c r="T13" s="10"/>
      <c r="U13" s="10"/>
      <c r="V13" s="10"/>
      <c r="W13" s="25">
        <f t="shared" si="0"/>
        <v>48.430000000000007</v>
      </c>
    </row>
    <row r="14" spans="1:23" x14ac:dyDescent="0.25">
      <c r="A14" s="23" t="s">
        <v>325</v>
      </c>
      <c r="B14" s="10"/>
      <c r="C14" s="10">
        <v>0.5</v>
      </c>
      <c r="D14" s="10">
        <v>4.2399999999999993</v>
      </c>
      <c r="E14" s="10"/>
      <c r="F14" s="10">
        <v>0.71</v>
      </c>
      <c r="G14" s="10"/>
      <c r="H14" s="10">
        <v>0.14000000000000001</v>
      </c>
      <c r="I14" s="10"/>
      <c r="J14" s="10"/>
      <c r="K14" s="10">
        <v>0.2</v>
      </c>
      <c r="L14" s="10">
        <v>0.14000000000000001</v>
      </c>
      <c r="M14" s="10"/>
      <c r="N14" s="10">
        <v>0.49</v>
      </c>
      <c r="O14" s="10"/>
      <c r="P14" s="10"/>
      <c r="Q14" s="10"/>
      <c r="R14" s="10"/>
      <c r="S14" s="10">
        <v>0.57000000000000006</v>
      </c>
      <c r="T14" s="10"/>
      <c r="U14" s="10"/>
      <c r="V14" s="10"/>
      <c r="W14" s="25">
        <f t="shared" si="0"/>
        <v>6.9899999999999993</v>
      </c>
    </row>
    <row r="15" spans="1:23" x14ac:dyDescent="0.25">
      <c r="A15" s="23" t="s">
        <v>326</v>
      </c>
      <c r="B15" s="10">
        <v>4.6100000000000003</v>
      </c>
      <c r="C15" s="10">
        <v>12.370000000000001</v>
      </c>
      <c r="D15" s="10">
        <v>125.81000000000003</v>
      </c>
      <c r="E15" s="10"/>
      <c r="F15" s="10">
        <v>41.47</v>
      </c>
      <c r="G15" s="10"/>
      <c r="H15" s="10">
        <v>0.98</v>
      </c>
      <c r="I15" s="10"/>
      <c r="J15" s="10"/>
      <c r="K15" s="10">
        <v>10.559999999999999</v>
      </c>
      <c r="L15" s="10"/>
      <c r="M15" s="10"/>
      <c r="N15" s="10">
        <v>12.61</v>
      </c>
      <c r="O15" s="10">
        <v>0.08</v>
      </c>
      <c r="P15" s="10"/>
      <c r="Q15" s="10"/>
      <c r="R15" s="10">
        <v>0.06</v>
      </c>
      <c r="S15" s="10">
        <v>12.82</v>
      </c>
      <c r="T15" s="10">
        <v>0.02</v>
      </c>
      <c r="U15" s="10"/>
      <c r="V15" s="10">
        <v>0.08</v>
      </c>
      <c r="W15" s="25">
        <f t="shared" si="0"/>
        <v>221.47000000000006</v>
      </c>
    </row>
    <row r="16" spans="1:23" x14ac:dyDescent="0.25">
      <c r="A16" s="23" t="s">
        <v>327</v>
      </c>
      <c r="B16" s="10"/>
      <c r="C16" s="10"/>
      <c r="D16" s="10">
        <v>0.28999999999999998</v>
      </c>
      <c r="E16" s="10"/>
      <c r="F16" s="10">
        <v>0.36</v>
      </c>
      <c r="G16" s="10"/>
      <c r="H16" s="10">
        <v>0.2</v>
      </c>
      <c r="I16" s="10"/>
      <c r="J16" s="10"/>
      <c r="K16" s="10"/>
      <c r="L16" s="10"/>
      <c r="M16" s="10">
        <v>1</v>
      </c>
      <c r="N16" s="10">
        <v>0.15</v>
      </c>
      <c r="O16" s="10"/>
      <c r="P16" s="10"/>
      <c r="Q16" s="10"/>
      <c r="R16" s="10"/>
      <c r="S16" s="10"/>
      <c r="T16" s="10"/>
      <c r="U16" s="10"/>
      <c r="V16" s="10"/>
      <c r="W16" s="25">
        <f t="shared" si="0"/>
        <v>1.9999999999999998</v>
      </c>
    </row>
    <row r="17" spans="1:23" x14ac:dyDescent="0.25">
      <c r="A17" s="23" t="s">
        <v>328</v>
      </c>
      <c r="B17" s="10"/>
      <c r="C17" s="10"/>
      <c r="D17" s="10"/>
      <c r="E17" s="10"/>
      <c r="F17" s="10"/>
      <c r="G17" s="10"/>
      <c r="H17" s="10"/>
      <c r="I17" s="10"/>
      <c r="J17" s="10"/>
      <c r="K17" s="10"/>
      <c r="L17" s="10"/>
      <c r="M17" s="10"/>
      <c r="N17" s="10"/>
      <c r="O17" s="10"/>
      <c r="P17" s="10"/>
      <c r="Q17" s="10">
        <v>3.9</v>
      </c>
      <c r="R17" s="10"/>
      <c r="S17" s="10"/>
      <c r="T17" s="10"/>
      <c r="U17" s="10"/>
      <c r="V17" s="10"/>
      <c r="W17" s="25">
        <f t="shared" si="0"/>
        <v>3.9</v>
      </c>
    </row>
    <row r="18" spans="1:23" x14ac:dyDescent="0.25">
      <c r="A18" s="23" t="s">
        <v>329</v>
      </c>
      <c r="B18" s="10"/>
      <c r="C18" s="10">
        <v>0.5</v>
      </c>
      <c r="D18" s="10">
        <v>1.6</v>
      </c>
      <c r="E18" s="10"/>
      <c r="F18" s="10">
        <v>0.6</v>
      </c>
      <c r="G18" s="10"/>
      <c r="H18" s="10">
        <v>1.1000000000000001</v>
      </c>
      <c r="I18" s="10"/>
      <c r="J18" s="10"/>
      <c r="K18" s="10">
        <v>0.6</v>
      </c>
      <c r="L18" s="10"/>
      <c r="M18" s="10"/>
      <c r="N18" s="10"/>
      <c r="O18" s="10"/>
      <c r="P18" s="10"/>
      <c r="Q18" s="10"/>
      <c r="R18" s="10"/>
      <c r="S18" s="10"/>
      <c r="T18" s="10"/>
      <c r="U18" s="10">
        <v>2</v>
      </c>
      <c r="V18" s="10"/>
      <c r="W18" s="25">
        <f t="shared" si="0"/>
        <v>6.4</v>
      </c>
    </row>
    <row r="19" spans="1:23" x14ac:dyDescent="0.25">
      <c r="A19" s="23" t="s">
        <v>330</v>
      </c>
      <c r="B19" s="10"/>
      <c r="C19" s="10">
        <v>0.2</v>
      </c>
      <c r="D19" s="10"/>
      <c r="E19" s="10"/>
      <c r="F19" s="10"/>
      <c r="G19" s="10"/>
      <c r="H19" s="10"/>
      <c r="I19" s="10"/>
      <c r="J19" s="10"/>
      <c r="K19" s="10"/>
      <c r="L19" s="10"/>
      <c r="M19" s="10"/>
      <c r="N19" s="10"/>
      <c r="O19" s="10"/>
      <c r="P19" s="10"/>
      <c r="Q19" s="10">
        <v>76.799999999999983</v>
      </c>
      <c r="R19" s="10"/>
      <c r="S19" s="10">
        <v>16.11</v>
      </c>
      <c r="T19" s="10"/>
      <c r="U19" s="10"/>
      <c r="V19" s="10"/>
      <c r="W19" s="25">
        <f t="shared" si="0"/>
        <v>93.109999999999985</v>
      </c>
    </row>
    <row r="20" spans="1:23" x14ac:dyDescent="0.25">
      <c r="A20" s="23" t="s">
        <v>331</v>
      </c>
      <c r="B20" s="10"/>
      <c r="C20" s="10"/>
      <c r="D20" s="10"/>
      <c r="E20" s="10"/>
      <c r="F20" s="10">
        <v>0.2</v>
      </c>
      <c r="G20" s="10"/>
      <c r="H20" s="10"/>
      <c r="I20" s="10"/>
      <c r="J20" s="10"/>
      <c r="K20" s="10">
        <v>4.7699999999999996</v>
      </c>
      <c r="L20" s="10"/>
      <c r="M20" s="10">
        <v>2</v>
      </c>
      <c r="N20" s="10"/>
      <c r="O20" s="10"/>
      <c r="P20" s="10"/>
      <c r="Q20" s="10">
        <v>10.75</v>
      </c>
      <c r="R20" s="10"/>
      <c r="S20" s="10">
        <v>1</v>
      </c>
      <c r="T20" s="10"/>
      <c r="U20" s="10"/>
      <c r="V20" s="10"/>
      <c r="W20" s="25">
        <f t="shared" si="0"/>
        <v>18.72</v>
      </c>
    </row>
    <row r="21" spans="1:23" x14ac:dyDescent="0.25">
      <c r="A21" s="23" t="s">
        <v>332</v>
      </c>
      <c r="B21" s="10"/>
      <c r="C21" s="10">
        <v>0.94</v>
      </c>
      <c r="D21" s="10">
        <v>4.34</v>
      </c>
      <c r="E21" s="10">
        <v>0.65</v>
      </c>
      <c r="F21" s="10"/>
      <c r="G21" s="10"/>
      <c r="H21" s="10"/>
      <c r="I21" s="10">
        <v>0.79</v>
      </c>
      <c r="J21" s="10"/>
      <c r="K21" s="10">
        <v>0.96</v>
      </c>
      <c r="L21" s="10"/>
      <c r="M21" s="10"/>
      <c r="N21" s="10">
        <v>1.01</v>
      </c>
      <c r="O21" s="10"/>
      <c r="P21" s="10"/>
      <c r="Q21" s="10"/>
      <c r="R21" s="10">
        <v>0.81</v>
      </c>
      <c r="S21" s="10">
        <v>3.5</v>
      </c>
      <c r="T21" s="10"/>
      <c r="U21" s="10">
        <v>2.5</v>
      </c>
      <c r="V21" s="10"/>
      <c r="W21" s="25">
        <f t="shared" si="0"/>
        <v>15.5</v>
      </c>
    </row>
    <row r="22" spans="1:23" x14ac:dyDescent="0.25">
      <c r="A22" s="23" t="s">
        <v>333</v>
      </c>
      <c r="B22" s="10"/>
      <c r="C22" s="10">
        <v>1.9499999999999997</v>
      </c>
      <c r="D22" s="10"/>
      <c r="E22" s="10"/>
      <c r="F22" s="10"/>
      <c r="G22" s="10"/>
      <c r="H22" s="10"/>
      <c r="I22" s="10">
        <v>0.86</v>
      </c>
      <c r="J22" s="10"/>
      <c r="K22" s="10">
        <v>4.8</v>
      </c>
      <c r="L22" s="10"/>
      <c r="M22" s="10"/>
      <c r="N22" s="10"/>
      <c r="O22" s="10"/>
      <c r="P22" s="10"/>
      <c r="Q22" s="10">
        <v>456.07999999999993</v>
      </c>
      <c r="R22" s="10"/>
      <c r="S22" s="10">
        <v>74.830000000000013</v>
      </c>
      <c r="T22" s="10"/>
      <c r="U22" s="10"/>
      <c r="V22" s="10"/>
      <c r="W22" s="25">
        <f t="shared" si="0"/>
        <v>538.52</v>
      </c>
    </row>
    <row r="23" spans="1:23" x14ac:dyDescent="0.25">
      <c r="A23" s="23" t="s">
        <v>334</v>
      </c>
      <c r="B23" s="10"/>
      <c r="C23" s="10">
        <v>2.0699999999999998</v>
      </c>
      <c r="D23" s="10">
        <v>28.489999999999995</v>
      </c>
      <c r="E23" s="10">
        <v>0.43</v>
      </c>
      <c r="F23" s="10">
        <v>17.59</v>
      </c>
      <c r="G23" s="10"/>
      <c r="H23" s="10">
        <v>2.23</v>
      </c>
      <c r="I23" s="10">
        <v>0.4</v>
      </c>
      <c r="J23" s="10"/>
      <c r="K23" s="10">
        <v>1.53</v>
      </c>
      <c r="L23" s="10">
        <v>1.23</v>
      </c>
      <c r="M23" s="10"/>
      <c r="N23" s="10">
        <v>3.1300000000000003</v>
      </c>
      <c r="O23" s="10">
        <v>1.92</v>
      </c>
      <c r="P23" s="10"/>
      <c r="Q23" s="10">
        <v>0.1</v>
      </c>
      <c r="R23" s="10">
        <v>0.64</v>
      </c>
      <c r="S23" s="10">
        <v>12.810000000000002</v>
      </c>
      <c r="T23" s="10"/>
      <c r="U23" s="10">
        <v>0.31</v>
      </c>
      <c r="V23" s="10"/>
      <c r="W23" s="25">
        <f t="shared" si="0"/>
        <v>72.88</v>
      </c>
    </row>
    <row r="24" spans="1:23" x14ac:dyDescent="0.25">
      <c r="A24" s="23" t="s">
        <v>335</v>
      </c>
      <c r="B24" s="10"/>
      <c r="C24" s="10">
        <v>0.38</v>
      </c>
      <c r="D24" s="10">
        <v>73.59</v>
      </c>
      <c r="E24" s="10"/>
      <c r="F24" s="10">
        <v>38.340000000000011</v>
      </c>
      <c r="G24" s="10"/>
      <c r="H24" s="10">
        <v>4.76</v>
      </c>
      <c r="I24" s="10">
        <v>2.96</v>
      </c>
      <c r="J24" s="10">
        <v>1.47</v>
      </c>
      <c r="K24" s="10">
        <v>6</v>
      </c>
      <c r="L24" s="10">
        <v>2.19</v>
      </c>
      <c r="M24" s="10"/>
      <c r="N24" s="10">
        <v>5.83</v>
      </c>
      <c r="O24" s="10"/>
      <c r="P24" s="10"/>
      <c r="Q24" s="10"/>
      <c r="R24" s="10"/>
      <c r="S24" s="10">
        <v>60.599999999999994</v>
      </c>
      <c r="T24" s="10">
        <v>1.1399999999999999</v>
      </c>
      <c r="U24" s="10"/>
      <c r="V24" s="10"/>
      <c r="W24" s="25">
        <f t="shared" si="0"/>
        <v>197.26</v>
      </c>
    </row>
    <row r="25" spans="1:23" x14ac:dyDescent="0.25">
      <c r="A25" s="23" t="s">
        <v>336</v>
      </c>
      <c r="B25" s="10">
        <v>2.68</v>
      </c>
      <c r="C25" s="10">
        <v>5.45</v>
      </c>
      <c r="D25" s="10">
        <v>57.510000000000005</v>
      </c>
      <c r="E25" s="10">
        <v>4.5199999999999996</v>
      </c>
      <c r="F25" s="10">
        <v>8.48</v>
      </c>
      <c r="G25" s="10"/>
      <c r="H25" s="10">
        <v>10.3</v>
      </c>
      <c r="I25" s="10">
        <v>4.07</v>
      </c>
      <c r="J25" s="10"/>
      <c r="K25" s="10">
        <v>5.08</v>
      </c>
      <c r="L25" s="10">
        <v>1.93</v>
      </c>
      <c r="M25" s="10"/>
      <c r="N25" s="10">
        <v>2.35</v>
      </c>
      <c r="O25" s="10">
        <v>4.5</v>
      </c>
      <c r="P25" s="10"/>
      <c r="Q25" s="10"/>
      <c r="R25" s="10"/>
      <c r="S25" s="10">
        <v>8.2099999999999991</v>
      </c>
      <c r="T25" s="10">
        <v>2.4500000000000002</v>
      </c>
      <c r="U25" s="10"/>
      <c r="V25" s="10"/>
      <c r="W25" s="25">
        <f t="shared" si="0"/>
        <v>117.52999999999999</v>
      </c>
    </row>
    <row r="26" spans="1:23" x14ac:dyDescent="0.25">
      <c r="A26" s="23" t="s">
        <v>337</v>
      </c>
      <c r="B26" s="10"/>
      <c r="C26" s="10">
        <v>2.35</v>
      </c>
      <c r="D26" s="10"/>
      <c r="E26" s="10"/>
      <c r="F26" s="10"/>
      <c r="G26" s="10"/>
      <c r="H26" s="10"/>
      <c r="I26" s="10"/>
      <c r="J26" s="10"/>
      <c r="K26" s="10"/>
      <c r="L26" s="10"/>
      <c r="M26" s="10"/>
      <c r="N26" s="10"/>
      <c r="O26" s="10"/>
      <c r="P26" s="10"/>
      <c r="Q26" s="10">
        <v>64.010000000000005</v>
      </c>
      <c r="R26" s="10"/>
      <c r="S26" s="10">
        <v>9.3000000000000007</v>
      </c>
      <c r="T26" s="10"/>
      <c r="U26" s="10"/>
      <c r="V26" s="10"/>
      <c r="W26" s="25">
        <f t="shared" si="0"/>
        <v>75.66</v>
      </c>
    </row>
    <row r="27" spans="1:23" x14ac:dyDescent="0.25">
      <c r="A27" s="23" t="s">
        <v>338</v>
      </c>
      <c r="B27" s="10"/>
      <c r="C27" s="10"/>
      <c r="D27" s="10"/>
      <c r="E27" s="10"/>
      <c r="F27" s="10"/>
      <c r="G27" s="10"/>
      <c r="H27" s="10"/>
      <c r="I27" s="10"/>
      <c r="J27" s="10"/>
      <c r="K27" s="10"/>
      <c r="L27" s="10"/>
      <c r="M27" s="10"/>
      <c r="N27" s="10"/>
      <c r="O27" s="10"/>
      <c r="P27" s="10">
        <v>0.2</v>
      </c>
      <c r="Q27" s="10">
        <v>24.47</v>
      </c>
      <c r="R27" s="10"/>
      <c r="S27" s="10">
        <v>1.99</v>
      </c>
      <c r="T27" s="10"/>
      <c r="U27" s="10"/>
      <c r="V27" s="10"/>
      <c r="W27" s="25">
        <f t="shared" si="0"/>
        <v>26.659999999999997</v>
      </c>
    </row>
    <row r="28" spans="1:23" ht="25.5" customHeight="1" thickBot="1" x14ac:dyDescent="0.3">
      <c r="A28" s="64" t="s">
        <v>240</v>
      </c>
      <c r="B28" s="270">
        <f t="shared" ref="B28:V28" si="1">SUM(B4:B27)</f>
        <v>15.190000000000001</v>
      </c>
      <c r="C28" s="270">
        <f t="shared" si="1"/>
        <v>54.170000000000009</v>
      </c>
      <c r="D28" s="270">
        <f t="shared" si="1"/>
        <v>401.30999999999995</v>
      </c>
      <c r="E28" s="270">
        <f>SUM(E4:E27)</f>
        <v>5.6599999999999993</v>
      </c>
      <c r="F28" s="270">
        <f t="shared" si="1"/>
        <v>206.89999999999998</v>
      </c>
      <c r="G28" s="270">
        <f t="shared" si="1"/>
        <v>1.3800000000000001</v>
      </c>
      <c r="H28" s="270">
        <f t="shared" si="1"/>
        <v>59.66</v>
      </c>
      <c r="I28" s="270">
        <f t="shared" si="1"/>
        <v>17.12</v>
      </c>
      <c r="J28" s="270">
        <f t="shared" si="1"/>
        <v>1.47</v>
      </c>
      <c r="K28" s="270">
        <f t="shared" si="1"/>
        <v>242.66</v>
      </c>
      <c r="L28" s="270">
        <f t="shared" si="1"/>
        <v>6.7099999999999991</v>
      </c>
      <c r="M28" s="270">
        <f t="shared" si="1"/>
        <v>4.0999999999999996</v>
      </c>
      <c r="N28" s="270">
        <f t="shared" si="1"/>
        <v>52.53</v>
      </c>
      <c r="O28" s="270">
        <f t="shared" si="1"/>
        <v>7.86</v>
      </c>
      <c r="P28" s="270">
        <f t="shared" si="1"/>
        <v>0.2</v>
      </c>
      <c r="Q28" s="270">
        <f t="shared" si="1"/>
        <v>1501.82</v>
      </c>
      <c r="R28" s="270">
        <f t="shared" si="1"/>
        <v>8.01</v>
      </c>
      <c r="S28" s="270">
        <f t="shared" si="1"/>
        <v>376.47</v>
      </c>
      <c r="T28" s="270">
        <f t="shared" si="1"/>
        <v>4.16</v>
      </c>
      <c r="U28" s="270">
        <f t="shared" si="1"/>
        <v>7.3599999999999994</v>
      </c>
      <c r="V28" s="62">
        <f t="shared" si="1"/>
        <v>0.08</v>
      </c>
      <c r="W28" s="63">
        <f t="shared" si="0"/>
        <v>2974.82</v>
      </c>
    </row>
  </sheetData>
  <mergeCells count="3">
    <mergeCell ref="A2:A3"/>
    <mergeCell ref="B2:V2"/>
    <mergeCell ref="W2:W3"/>
  </mergeCells>
  <printOptions horizontalCentered="1"/>
  <pageMargins left="0.11811023622047245" right="0.11811023622047245" top="1.3385826771653544" bottom="0.74803149606299213" header="0.31496062992125984" footer="0.31496062992125984"/>
  <pageSetup scale="80" orientation="landscape" r:id="rId1"/>
  <headerFooter>
    <oddHeader>&amp;L&amp;G&amp;C&amp;"Verdana,Negrita"SUPERFICIE COMUNAL DE CEPAJES TINTOS PARA VINIFICACION (has)
REGION DE VALPARAISO&amp;RCUADRO N° 30</oddHeader>
    <oddFooter>&amp;R&amp;F</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40"/>
  <sheetViews>
    <sheetView topLeftCell="A5" zoomScale="85" zoomScaleNormal="85" workbookViewId="0">
      <selection activeCell="F44" sqref="F44"/>
    </sheetView>
  </sheetViews>
  <sheetFormatPr baseColWidth="10" defaultColWidth="11.44140625" defaultRowHeight="12.6" x14ac:dyDescent="0.2"/>
  <cols>
    <col min="1" max="1" width="31.109375" style="3" customWidth="1"/>
    <col min="2" max="2" width="18" style="3" customWidth="1"/>
    <col min="3" max="3" width="16.5546875" style="3" customWidth="1"/>
    <col min="4" max="4" width="11.6640625" style="3" customWidth="1"/>
    <col min="5" max="5" width="11.44140625" style="3"/>
    <col min="6" max="6" width="15.6640625" style="3" bestFit="1" customWidth="1"/>
    <col min="7" max="7" width="19.33203125" style="3" customWidth="1"/>
    <col min="8" max="8" width="21.6640625" style="3" customWidth="1"/>
    <col min="9" max="16384" width="11.44140625" style="3"/>
  </cols>
  <sheetData>
    <row r="1" spans="1:4" ht="13.2" thickBot="1" x14ac:dyDescent="0.25">
      <c r="A1" s="55" t="s">
        <v>349</v>
      </c>
    </row>
    <row r="2" spans="1:4" ht="19.5" customHeight="1" x14ac:dyDescent="0.2">
      <c r="A2" s="438" t="s">
        <v>235</v>
      </c>
      <c r="B2" s="389" t="s">
        <v>236</v>
      </c>
      <c r="C2" s="389"/>
      <c r="D2" s="415" t="s">
        <v>71</v>
      </c>
    </row>
    <row r="3" spans="1:4" ht="25.5" customHeight="1" x14ac:dyDescent="0.2">
      <c r="A3" s="439"/>
      <c r="B3" s="31" t="s">
        <v>237</v>
      </c>
      <c r="C3" s="31" t="s">
        <v>238</v>
      </c>
      <c r="D3" s="416"/>
    </row>
    <row r="4" spans="1:4" x14ac:dyDescent="0.2">
      <c r="A4" s="23" t="s">
        <v>350</v>
      </c>
      <c r="B4" s="14">
        <v>77.420000000000044</v>
      </c>
      <c r="C4" s="14">
        <v>1395.629999999999</v>
      </c>
      <c r="D4" s="17">
        <f t="shared" ref="D4:D35" si="0">SUM(B4:C4)</f>
        <v>1473.049999999999</v>
      </c>
    </row>
    <row r="5" spans="1:4" x14ac:dyDescent="0.2">
      <c r="A5" s="23" t="s">
        <v>351</v>
      </c>
      <c r="B5" s="14">
        <v>374.46000000000009</v>
      </c>
      <c r="C5" s="14">
        <v>1279.8499999999997</v>
      </c>
      <c r="D5" s="17">
        <f t="shared" si="0"/>
        <v>1654.3099999999997</v>
      </c>
    </row>
    <row r="6" spans="1:4" x14ac:dyDescent="0.2">
      <c r="A6" s="23" t="s">
        <v>352</v>
      </c>
      <c r="B6" s="14">
        <v>92.11999999999999</v>
      </c>
      <c r="C6" s="14">
        <v>358.85000000000008</v>
      </c>
      <c r="D6" s="17">
        <f t="shared" si="0"/>
        <v>450.97000000000008</v>
      </c>
    </row>
    <row r="7" spans="1:4" x14ac:dyDescent="0.2">
      <c r="A7" s="23" t="s">
        <v>353</v>
      </c>
      <c r="B7" s="14">
        <v>33</v>
      </c>
      <c r="C7" s="14">
        <v>100.43</v>
      </c>
      <c r="D7" s="17">
        <f t="shared" si="0"/>
        <v>133.43</v>
      </c>
    </row>
    <row r="8" spans="1:4" x14ac:dyDescent="0.2">
      <c r="A8" s="23" t="s">
        <v>354</v>
      </c>
      <c r="B8" s="14">
        <v>0.7</v>
      </c>
      <c r="C8" s="14">
        <v>40.700000000000003</v>
      </c>
      <c r="D8" s="17">
        <f t="shared" si="0"/>
        <v>41.400000000000006</v>
      </c>
    </row>
    <row r="9" spans="1:4" x14ac:dyDescent="0.2">
      <c r="A9" s="23" t="s">
        <v>355</v>
      </c>
      <c r="B9" s="14">
        <v>66.59</v>
      </c>
      <c r="C9" s="14">
        <v>214.44000000000005</v>
      </c>
      <c r="D9" s="17">
        <f t="shared" si="0"/>
        <v>281.03000000000009</v>
      </c>
    </row>
    <row r="10" spans="1:4" x14ac:dyDescent="0.2">
      <c r="A10" s="23" t="s">
        <v>356</v>
      </c>
      <c r="B10" s="14"/>
      <c r="C10" s="14">
        <v>77.539999999999992</v>
      </c>
      <c r="D10" s="17">
        <f t="shared" si="0"/>
        <v>77.539999999999992</v>
      </c>
    </row>
    <row r="11" spans="1:4" x14ac:dyDescent="0.2">
      <c r="A11" s="23" t="s">
        <v>357</v>
      </c>
      <c r="B11" s="14">
        <v>218.46</v>
      </c>
      <c r="C11" s="14">
        <v>1288.9600000000003</v>
      </c>
      <c r="D11" s="17">
        <f t="shared" si="0"/>
        <v>1507.4200000000003</v>
      </c>
    </row>
    <row r="12" spans="1:4" x14ac:dyDescent="0.2">
      <c r="A12" s="23" t="s">
        <v>358</v>
      </c>
      <c r="B12" s="14">
        <v>619.56000000000006</v>
      </c>
      <c r="C12" s="14">
        <v>168.34999999999994</v>
      </c>
      <c r="D12" s="17">
        <f t="shared" si="0"/>
        <v>787.91</v>
      </c>
    </row>
    <row r="13" spans="1:4" x14ac:dyDescent="0.2">
      <c r="A13" s="23" t="s">
        <v>359</v>
      </c>
      <c r="B13" s="14">
        <v>371.77000000000021</v>
      </c>
      <c r="C13" s="14">
        <v>1931.2499999999998</v>
      </c>
      <c r="D13" s="17">
        <f t="shared" si="0"/>
        <v>2303.02</v>
      </c>
    </row>
    <row r="14" spans="1:4" x14ac:dyDescent="0.2">
      <c r="A14" s="23" t="s">
        <v>360</v>
      </c>
      <c r="B14" s="14">
        <v>10.65</v>
      </c>
      <c r="C14" s="14">
        <v>79.100000000000023</v>
      </c>
      <c r="D14" s="17">
        <f t="shared" si="0"/>
        <v>89.750000000000028</v>
      </c>
    </row>
    <row r="15" spans="1:4" x14ac:dyDescent="0.2">
      <c r="A15" s="23" t="s">
        <v>361</v>
      </c>
      <c r="B15" s="14">
        <v>13.399999999999999</v>
      </c>
      <c r="C15" s="14">
        <v>165.48999999999998</v>
      </c>
      <c r="D15" s="17">
        <f t="shared" si="0"/>
        <v>178.89</v>
      </c>
    </row>
    <row r="16" spans="1:4" x14ac:dyDescent="0.2">
      <c r="A16" s="23" t="s">
        <v>362</v>
      </c>
      <c r="B16" s="14">
        <v>305.89</v>
      </c>
      <c r="C16" s="14">
        <v>4293.5899999999974</v>
      </c>
      <c r="D16" s="17">
        <f t="shared" si="0"/>
        <v>4599.4799999999977</v>
      </c>
    </row>
    <row r="17" spans="1:4" x14ac:dyDescent="0.2">
      <c r="A17" s="56" t="s">
        <v>363</v>
      </c>
      <c r="B17" s="14">
        <v>80.73</v>
      </c>
      <c r="C17" s="14">
        <v>289.61000000000007</v>
      </c>
      <c r="D17" s="17">
        <f t="shared" si="0"/>
        <v>370.34000000000009</v>
      </c>
    </row>
    <row r="18" spans="1:4" x14ac:dyDescent="0.2">
      <c r="A18" s="56" t="s">
        <v>364</v>
      </c>
      <c r="B18" s="14">
        <v>349.17999999999995</v>
      </c>
      <c r="C18" s="14">
        <v>2079.3500000000008</v>
      </c>
      <c r="D18" s="17">
        <f t="shared" si="0"/>
        <v>2428.5300000000007</v>
      </c>
    </row>
    <row r="19" spans="1:4" x14ac:dyDescent="0.2">
      <c r="A19" s="56" t="s">
        <v>365</v>
      </c>
      <c r="B19" s="14"/>
      <c r="C19" s="14">
        <v>0.2</v>
      </c>
      <c r="D19" s="17">
        <f t="shared" si="0"/>
        <v>0.2</v>
      </c>
    </row>
    <row r="20" spans="1:4" x14ac:dyDescent="0.2">
      <c r="A20" s="56" t="s">
        <v>366</v>
      </c>
      <c r="B20" s="14">
        <v>37.5</v>
      </c>
      <c r="C20" s="14">
        <v>60.97</v>
      </c>
      <c r="D20" s="17">
        <f t="shared" si="0"/>
        <v>98.47</v>
      </c>
    </row>
    <row r="21" spans="1:4" x14ac:dyDescent="0.2">
      <c r="A21" s="56" t="s">
        <v>367</v>
      </c>
      <c r="B21" s="14">
        <v>250.08</v>
      </c>
      <c r="C21" s="14">
        <v>3281.680000000003</v>
      </c>
      <c r="D21" s="17">
        <f t="shared" si="0"/>
        <v>3531.7600000000029</v>
      </c>
    </row>
    <row r="22" spans="1:4" x14ac:dyDescent="0.2">
      <c r="A22" s="56" t="s">
        <v>368</v>
      </c>
      <c r="B22" s="14">
        <v>109.07000000000001</v>
      </c>
      <c r="C22" s="14">
        <v>63.980000000000004</v>
      </c>
      <c r="D22" s="17">
        <f t="shared" si="0"/>
        <v>173.05</v>
      </c>
    </row>
    <row r="23" spans="1:4" x14ac:dyDescent="0.2">
      <c r="A23" s="56" t="s">
        <v>369</v>
      </c>
      <c r="B23" s="14">
        <v>356.4899999999999</v>
      </c>
      <c r="C23" s="14">
        <v>4237.9399999999987</v>
      </c>
      <c r="D23" s="17">
        <f t="shared" si="0"/>
        <v>4594.4299999999985</v>
      </c>
    </row>
    <row r="24" spans="1:4" x14ac:dyDescent="0.2">
      <c r="A24" s="56" t="s">
        <v>370</v>
      </c>
      <c r="B24" s="14">
        <v>272.76</v>
      </c>
      <c r="C24" s="14">
        <v>955.85999999999979</v>
      </c>
      <c r="D24" s="17">
        <f t="shared" si="0"/>
        <v>1228.6199999999999</v>
      </c>
    </row>
    <row r="25" spans="1:4" x14ac:dyDescent="0.2">
      <c r="A25" s="56" t="s">
        <v>371</v>
      </c>
      <c r="B25" s="14">
        <v>71.03</v>
      </c>
      <c r="C25" s="14">
        <v>1003.8800000000003</v>
      </c>
      <c r="D25" s="17">
        <f>SUM(B25:C25)</f>
        <v>1074.9100000000003</v>
      </c>
    </row>
    <row r="26" spans="1:4" x14ac:dyDescent="0.2">
      <c r="A26" s="56" t="s">
        <v>372</v>
      </c>
      <c r="B26" s="14">
        <v>2</v>
      </c>
      <c r="C26" s="14"/>
      <c r="D26" s="17">
        <f>SUM(B26:C26)</f>
        <v>2</v>
      </c>
    </row>
    <row r="27" spans="1:4" x14ac:dyDescent="0.2">
      <c r="A27" s="56" t="s">
        <v>373</v>
      </c>
      <c r="B27" s="14">
        <v>107.97</v>
      </c>
      <c r="C27" s="14">
        <v>1052.5299999999997</v>
      </c>
      <c r="D27" s="17">
        <f>SUM(B27:C27)</f>
        <v>1160.4999999999998</v>
      </c>
    </row>
    <row r="28" spans="1:4" x14ac:dyDescent="0.2">
      <c r="A28" s="56" t="s">
        <v>374</v>
      </c>
      <c r="B28" s="14">
        <v>707.02999999999986</v>
      </c>
      <c r="C28" s="14">
        <v>1009.1499999999996</v>
      </c>
      <c r="D28" s="17">
        <f t="shared" si="0"/>
        <v>1716.1799999999994</v>
      </c>
    </row>
    <row r="29" spans="1:4" x14ac:dyDescent="0.2">
      <c r="A29" s="56" t="s">
        <v>375</v>
      </c>
      <c r="B29" s="14">
        <v>77.260000000000005</v>
      </c>
      <c r="C29" s="14">
        <v>154.35000000000002</v>
      </c>
      <c r="D29" s="17">
        <f t="shared" si="0"/>
        <v>231.61</v>
      </c>
    </row>
    <row r="30" spans="1:4" x14ac:dyDescent="0.2">
      <c r="A30" s="56" t="s">
        <v>376</v>
      </c>
      <c r="B30" s="14">
        <v>220.76000000000005</v>
      </c>
      <c r="C30" s="14">
        <v>478.96999999999963</v>
      </c>
      <c r="D30" s="17">
        <f t="shared" si="0"/>
        <v>699.72999999999968</v>
      </c>
    </row>
    <row r="31" spans="1:4" x14ac:dyDescent="0.2">
      <c r="A31" s="56" t="s">
        <v>377</v>
      </c>
      <c r="B31" s="14">
        <v>127.21000000000001</v>
      </c>
      <c r="C31" s="14">
        <v>773.76999999999987</v>
      </c>
      <c r="D31" s="17">
        <f t="shared" si="0"/>
        <v>900.9799999999999</v>
      </c>
    </row>
    <row r="32" spans="1:4" x14ac:dyDescent="0.2">
      <c r="A32" s="56" t="s">
        <v>378</v>
      </c>
      <c r="B32" s="14">
        <v>205.73000000000002</v>
      </c>
      <c r="C32" s="14">
        <v>1572.0700000000015</v>
      </c>
      <c r="D32" s="17">
        <f t="shared" si="0"/>
        <v>1777.8000000000015</v>
      </c>
    </row>
    <row r="33" spans="1:4" x14ac:dyDescent="0.2">
      <c r="A33" s="56" t="s">
        <v>379</v>
      </c>
      <c r="B33" s="14">
        <v>298.80999999999995</v>
      </c>
      <c r="C33" s="14">
        <v>1903.3699999999988</v>
      </c>
      <c r="D33" s="17">
        <f t="shared" si="0"/>
        <v>2202.1799999999985</v>
      </c>
    </row>
    <row r="34" spans="1:4" x14ac:dyDescent="0.2">
      <c r="A34" s="56" t="s">
        <v>380</v>
      </c>
      <c r="B34" s="14">
        <v>118.97</v>
      </c>
      <c r="C34" s="14">
        <v>1804.7799999999997</v>
      </c>
      <c r="D34" s="17">
        <f t="shared" si="0"/>
        <v>1923.7499999999998</v>
      </c>
    </row>
    <row r="35" spans="1:4" x14ac:dyDescent="0.2">
      <c r="A35" s="56" t="s">
        <v>381</v>
      </c>
      <c r="B35" s="14">
        <v>327.40000000000009</v>
      </c>
      <c r="C35" s="14">
        <v>3394.2399999999975</v>
      </c>
      <c r="D35" s="17">
        <f t="shared" si="0"/>
        <v>3721.6399999999976</v>
      </c>
    </row>
    <row r="36" spans="1:4" ht="26.25" customHeight="1" thickBot="1" x14ac:dyDescent="0.25">
      <c r="A36" s="64" t="s">
        <v>240</v>
      </c>
      <c r="B36" s="134">
        <f>SUM(B4:B35)</f>
        <v>5904.0000000000018</v>
      </c>
      <c r="C36" s="134">
        <f>SUM(C4:C35)</f>
        <v>35510.879999999997</v>
      </c>
      <c r="D36" s="135">
        <f>SUM(B36:C36)</f>
        <v>41414.879999999997</v>
      </c>
    </row>
    <row r="38" spans="1:4" x14ac:dyDescent="0.2">
      <c r="A38" s="386"/>
      <c r="B38" s="386"/>
      <c r="C38" s="386"/>
      <c r="D38" s="386"/>
    </row>
    <row r="39" spans="1:4" x14ac:dyDescent="0.2">
      <c r="A39" s="386"/>
      <c r="B39" s="386"/>
      <c r="C39" s="386"/>
      <c r="D39" s="386"/>
    </row>
    <row r="40" spans="1:4" x14ac:dyDescent="0.2">
      <c r="A40" s="386"/>
      <c r="B40" s="386"/>
      <c r="C40" s="386"/>
      <c r="D40" s="386"/>
    </row>
  </sheetData>
  <mergeCells count="4">
    <mergeCell ref="A2:A3"/>
    <mergeCell ref="B2:C2"/>
    <mergeCell ref="D2:D3"/>
    <mergeCell ref="A38:D40"/>
  </mergeCells>
  <printOptions horizontalCentered="1"/>
  <pageMargins left="0.70866141732283472" right="0.70866141732283472" top="1.1417322834645669" bottom="0.35433070866141736" header="0.31496062992125984" footer="0.51181102362204722"/>
  <pageSetup orientation="landscape" r:id="rId1"/>
  <headerFooter>
    <oddHeader>&amp;L&amp;G&amp;C&amp;"Verdana,Negrita"&amp;12CATASTRO DE VIDES  (ha)
REGION DEL LIBERTADOR BERNARDO O'HIGGINS&amp;RCUADRO N° 31</oddHeader>
    <oddFooter>&amp;R&amp;F</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3:K143"/>
  <sheetViews>
    <sheetView topLeftCell="A58" zoomScale="85" zoomScaleNormal="85" workbookViewId="0">
      <selection activeCell="N22" sqref="N22"/>
    </sheetView>
  </sheetViews>
  <sheetFormatPr baseColWidth="10" defaultColWidth="11.44140625" defaultRowHeight="14.4" x14ac:dyDescent="0.3"/>
  <cols>
    <col min="1" max="1" width="13.33203125" customWidth="1"/>
    <col min="3" max="3" width="12.6640625" customWidth="1"/>
    <col min="14" max="14" width="44.44140625" bestFit="1" customWidth="1"/>
    <col min="18" max="18" width="17.88671875" customWidth="1"/>
  </cols>
  <sheetData>
    <row r="3" spans="1:11" x14ac:dyDescent="0.3">
      <c r="A3" s="358" t="s">
        <v>58</v>
      </c>
      <c r="B3" s="358"/>
      <c r="C3" s="358"/>
      <c r="D3" s="358"/>
      <c r="E3" s="358"/>
      <c r="F3" s="358"/>
      <c r="G3" s="358"/>
      <c r="H3" s="358"/>
      <c r="I3" s="358"/>
      <c r="J3" s="358"/>
      <c r="K3" s="358"/>
    </row>
    <row r="4" spans="1:11" x14ac:dyDescent="0.3">
      <c r="A4" s="358"/>
      <c r="B4" s="358"/>
      <c r="C4" s="358"/>
      <c r="D4" s="358"/>
      <c r="E4" s="358"/>
      <c r="F4" s="358"/>
      <c r="G4" s="358"/>
      <c r="H4" s="358"/>
      <c r="I4" s="358"/>
      <c r="J4" s="358"/>
      <c r="K4" s="358"/>
    </row>
    <row r="5" spans="1:11" x14ac:dyDescent="0.3">
      <c r="A5" s="358"/>
      <c r="B5" s="358"/>
      <c r="C5" s="358"/>
      <c r="D5" s="358"/>
      <c r="E5" s="358"/>
      <c r="F5" s="358"/>
      <c r="G5" s="358"/>
      <c r="H5" s="358"/>
      <c r="I5" s="358"/>
      <c r="J5" s="358"/>
      <c r="K5" s="358"/>
    </row>
    <row r="6" spans="1:11" ht="21.75" customHeight="1" x14ac:dyDescent="0.3">
      <c r="A6" s="358"/>
      <c r="B6" s="358"/>
      <c r="C6" s="358"/>
      <c r="D6" s="358"/>
      <c r="E6" s="358"/>
      <c r="F6" s="358"/>
      <c r="G6" s="358"/>
      <c r="H6" s="358"/>
      <c r="I6" s="358"/>
      <c r="J6" s="358"/>
      <c r="K6" s="358"/>
    </row>
    <row r="7" spans="1:11" ht="2.25" customHeight="1" x14ac:dyDescent="0.3">
      <c r="A7" s="358"/>
      <c r="B7" s="358"/>
      <c r="C7" s="358"/>
      <c r="D7" s="358"/>
      <c r="E7" s="358"/>
      <c r="F7" s="358"/>
      <c r="G7" s="358"/>
      <c r="H7" s="358"/>
      <c r="I7" s="358"/>
      <c r="J7" s="358"/>
      <c r="K7" s="358"/>
    </row>
    <row r="8" spans="1:11" x14ac:dyDescent="0.3">
      <c r="A8" s="358" t="s">
        <v>59</v>
      </c>
      <c r="B8" s="358"/>
      <c r="C8" s="358"/>
      <c r="D8" s="358"/>
      <c r="E8" s="358"/>
      <c r="F8" s="358"/>
      <c r="G8" s="358"/>
      <c r="H8" s="358"/>
      <c r="I8" s="358"/>
      <c r="J8" s="358"/>
      <c r="K8" s="358"/>
    </row>
    <row r="9" spans="1:11" x14ac:dyDescent="0.3">
      <c r="A9" s="358"/>
      <c r="B9" s="358"/>
      <c r="C9" s="358"/>
      <c r="D9" s="358"/>
      <c r="E9" s="358"/>
      <c r="F9" s="358"/>
      <c r="G9" s="358"/>
      <c r="H9" s="358"/>
      <c r="I9" s="358"/>
      <c r="J9" s="358"/>
      <c r="K9" s="358"/>
    </row>
    <row r="10" spans="1:11" x14ac:dyDescent="0.3">
      <c r="A10" s="358"/>
      <c r="B10" s="358"/>
      <c r="C10" s="358"/>
      <c r="D10" s="358"/>
      <c r="E10" s="358"/>
      <c r="F10" s="358"/>
      <c r="G10" s="358"/>
      <c r="H10" s="358"/>
      <c r="I10" s="358"/>
      <c r="J10" s="358"/>
      <c r="K10" s="358"/>
    </row>
    <row r="11" spans="1:11" x14ac:dyDescent="0.3">
      <c r="A11" s="358"/>
      <c r="B11" s="358"/>
      <c r="C11" s="358"/>
      <c r="D11" s="358"/>
      <c r="E11" s="358"/>
      <c r="F11" s="358"/>
      <c r="G11" s="358"/>
      <c r="H11" s="358"/>
      <c r="I11" s="358"/>
      <c r="J11" s="358"/>
      <c r="K11" s="358"/>
    </row>
    <row r="12" spans="1:11" ht="3.75" customHeight="1" x14ac:dyDescent="0.3">
      <c r="A12" s="358"/>
      <c r="B12" s="358"/>
      <c r="C12" s="358"/>
      <c r="D12" s="358"/>
      <c r="E12" s="358"/>
      <c r="F12" s="358"/>
      <c r="G12" s="358"/>
      <c r="H12" s="358"/>
      <c r="I12" s="358"/>
      <c r="J12" s="358"/>
      <c r="K12" s="358"/>
    </row>
    <row r="13" spans="1:11" ht="15" customHeight="1" x14ac:dyDescent="0.3">
      <c r="A13" s="357" t="s">
        <v>60</v>
      </c>
      <c r="B13" s="357"/>
      <c r="C13" s="357"/>
      <c r="D13" s="357"/>
      <c r="E13" s="357"/>
      <c r="F13" s="357"/>
      <c r="G13" s="357"/>
      <c r="H13" s="357"/>
      <c r="I13" s="357"/>
      <c r="J13" s="357"/>
      <c r="K13" s="357"/>
    </row>
    <row r="14" spans="1:11" x14ac:dyDescent="0.3">
      <c r="A14" s="357"/>
      <c r="B14" s="357"/>
      <c r="C14" s="357"/>
      <c r="D14" s="357"/>
      <c r="E14" s="357"/>
      <c r="F14" s="357"/>
      <c r="G14" s="357"/>
      <c r="H14" s="357"/>
      <c r="I14" s="357"/>
      <c r="J14" s="357"/>
      <c r="K14" s="357"/>
    </row>
    <row r="15" spans="1:11" x14ac:dyDescent="0.3">
      <c r="A15" s="357"/>
      <c r="B15" s="357"/>
      <c r="C15" s="357"/>
      <c r="D15" s="357"/>
      <c r="E15" s="357"/>
      <c r="F15" s="357"/>
      <c r="G15" s="357"/>
      <c r="H15" s="357"/>
      <c r="I15" s="357"/>
      <c r="J15" s="357"/>
      <c r="K15" s="357"/>
    </row>
    <row r="16" spans="1:11" x14ac:dyDescent="0.3">
      <c r="A16" s="357"/>
      <c r="B16" s="357"/>
      <c r="C16" s="357"/>
      <c r="D16" s="357"/>
      <c r="E16" s="357"/>
      <c r="F16" s="357"/>
      <c r="G16" s="357"/>
      <c r="H16" s="357"/>
      <c r="I16" s="357"/>
      <c r="J16" s="357"/>
      <c r="K16" s="357"/>
    </row>
    <row r="17" spans="1:11" ht="30.75" customHeight="1" x14ac:dyDescent="0.3">
      <c r="A17" s="357"/>
      <c r="B17" s="357"/>
      <c r="C17" s="357"/>
      <c r="D17" s="357"/>
      <c r="E17" s="357"/>
      <c r="F17" s="357"/>
      <c r="G17" s="357"/>
      <c r="H17" s="357"/>
      <c r="I17" s="357"/>
      <c r="J17" s="357"/>
      <c r="K17" s="357"/>
    </row>
    <row r="18" spans="1:11" ht="15" customHeight="1" x14ac:dyDescent="0.3">
      <c r="A18" s="357" t="s">
        <v>61</v>
      </c>
      <c r="B18" s="357"/>
      <c r="C18" s="357"/>
      <c r="D18" s="357"/>
      <c r="E18" s="357"/>
      <c r="F18" s="357"/>
      <c r="G18" s="357"/>
      <c r="H18" s="357"/>
      <c r="I18" s="357"/>
      <c r="J18" s="357"/>
      <c r="K18" s="357"/>
    </row>
    <row r="19" spans="1:11" x14ac:dyDescent="0.3">
      <c r="A19" s="357"/>
      <c r="B19" s="357"/>
      <c r="C19" s="357"/>
      <c r="D19" s="357"/>
      <c r="E19" s="357"/>
      <c r="F19" s="357"/>
      <c r="G19" s="357"/>
      <c r="H19" s="357"/>
      <c r="I19" s="357"/>
      <c r="J19" s="357"/>
      <c r="K19" s="357"/>
    </row>
    <row r="20" spans="1:11" x14ac:dyDescent="0.3">
      <c r="A20" s="357"/>
      <c r="B20" s="357"/>
      <c r="C20" s="357"/>
      <c r="D20" s="357"/>
      <c r="E20" s="357"/>
      <c r="F20" s="357"/>
      <c r="G20" s="357"/>
      <c r="H20" s="357"/>
      <c r="I20" s="357"/>
      <c r="J20" s="357"/>
      <c r="K20" s="357"/>
    </row>
    <row r="21" spans="1:11" ht="18" customHeight="1" x14ac:dyDescent="0.3">
      <c r="A21" s="357"/>
      <c r="B21" s="357"/>
      <c r="C21" s="357"/>
      <c r="D21" s="357"/>
      <c r="E21" s="357"/>
      <c r="F21" s="357"/>
      <c r="G21" s="357"/>
      <c r="H21" s="357"/>
      <c r="I21" s="357"/>
      <c r="J21" s="357"/>
      <c r="K21" s="357"/>
    </row>
    <row r="22" spans="1:11" x14ac:dyDescent="0.3">
      <c r="A22" s="358" t="s">
        <v>62</v>
      </c>
      <c r="B22" s="358"/>
      <c r="C22" s="358"/>
      <c r="D22" s="358"/>
      <c r="E22" s="358"/>
      <c r="F22" s="358"/>
      <c r="G22" s="358"/>
      <c r="H22" s="358"/>
      <c r="I22" s="358"/>
      <c r="J22" s="358"/>
      <c r="K22" s="358"/>
    </row>
    <row r="23" spans="1:11" x14ac:dyDescent="0.3">
      <c r="A23" s="358"/>
      <c r="B23" s="358"/>
      <c r="C23" s="358"/>
      <c r="D23" s="358"/>
      <c r="E23" s="358"/>
      <c r="F23" s="358"/>
      <c r="G23" s="358"/>
      <c r="H23" s="358"/>
      <c r="I23" s="358"/>
      <c r="J23" s="358"/>
      <c r="K23" s="358"/>
    </row>
    <row r="24" spans="1:11" x14ac:dyDescent="0.3">
      <c r="A24" s="358"/>
      <c r="B24" s="358"/>
      <c r="C24" s="358"/>
      <c r="D24" s="358"/>
      <c r="E24" s="358"/>
      <c r="F24" s="358"/>
      <c r="G24" s="358"/>
      <c r="H24" s="358"/>
      <c r="I24" s="358"/>
      <c r="J24" s="358"/>
      <c r="K24" s="358"/>
    </row>
    <row r="25" spans="1:11" ht="18" customHeight="1" x14ac:dyDescent="0.3">
      <c r="A25" s="358"/>
      <c r="B25" s="358"/>
      <c r="C25" s="358"/>
      <c r="D25" s="358"/>
      <c r="E25" s="358"/>
      <c r="F25" s="358"/>
      <c r="G25" s="358"/>
      <c r="H25" s="358"/>
      <c r="I25" s="358"/>
      <c r="J25" s="358"/>
      <c r="K25" s="358"/>
    </row>
    <row r="26" spans="1:11" ht="15" customHeight="1" x14ac:dyDescent="0.3">
      <c r="A26" s="8"/>
      <c r="B26" s="8"/>
      <c r="C26" s="8"/>
      <c r="D26" s="8"/>
      <c r="E26" s="8"/>
      <c r="F26" s="8"/>
      <c r="G26" s="8"/>
      <c r="H26" s="8"/>
      <c r="I26" s="8"/>
      <c r="J26" s="8"/>
      <c r="K26" s="8"/>
    </row>
    <row r="27" spans="1:11" x14ac:dyDescent="0.3">
      <c r="A27" s="8"/>
      <c r="D27" s="8"/>
      <c r="E27" s="8"/>
      <c r="F27" s="8"/>
      <c r="G27" s="8"/>
      <c r="H27" s="8"/>
      <c r="I27" s="8"/>
      <c r="J27" s="8"/>
      <c r="K27" s="8"/>
    </row>
    <row r="28" spans="1:11" x14ac:dyDescent="0.3">
      <c r="A28" s="8"/>
      <c r="B28" s="8"/>
      <c r="C28" s="8"/>
      <c r="D28" s="8"/>
      <c r="E28" s="8"/>
      <c r="F28" s="8"/>
      <c r="G28" s="8"/>
      <c r="H28" s="8"/>
      <c r="I28" s="8"/>
      <c r="J28" s="8"/>
      <c r="K28" s="8"/>
    </row>
    <row r="29" spans="1:11" x14ac:dyDescent="0.3">
      <c r="A29" s="8"/>
      <c r="B29" s="8"/>
      <c r="C29" s="8"/>
      <c r="D29" s="8"/>
      <c r="E29" s="8"/>
      <c r="F29" s="8"/>
      <c r="G29" s="8"/>
      <c r="H29" s="8"/>
      <c r="I29" s="8"/>
      <c r="J29" s="8"/>
      <c r="K29" s="8"/>
    </row>
    <row r="30" spans="1:11" x14ac:dyDescent="0.3">
      <c r="A30" s="8"/>
      <c r="B30" s="8"/>
      <c r="C30" s="8"/>
      <c r="D30" s="8"/>
      <c r="E30" s="8"/>
      <c r="F30" s="8"/>
      <c r="G30" s="8"/>
      <c r="H30" s="8"/>
      <c r="I30" s="8"/>
      <c r="J30" s="8"/>
      <c r="K30" s="8"/>
    </row>
    <row r="31" spans="1:11" ht="16.2" x14ac:dyDescent="0.3">
      <c r="A31" s="343" t="s">
        <v>63</v>
      </c>
      <c r="B31" s="344"/>
      <c r="C31" s="344"/>
      <c r="D31" s="344"/>
      <c r="E31" s="344"/>
    </row>
    <row r="35" ht="44.25" customHeight="1" x14ac:dyDescent="0.3"/>
    <row r="39" ht="46.5" customHeight="1" x14ac:dyDescent="0.3"/>
    <row r="45" ht="34.5" customHeight="1" x14ac:dyDescent="0.3"/>
    <row r="46" ht="34.5" customHeight="1" x14ac:dyDescent="0.3"/>
    <row r="47" ht="43.5" customHeight="1" x14ac:dyDescent="0.3"/>
    <row r="48" ht="43.5" customHeight="1" x14ac:dyDescent="0.3"/>
    <row r="61" spans="1:4" ht="16.5" customHeight="1" x14ac:dyDescent="0.3"/>
    <row r="62" spans="1:4" ht="17.25" customHeight="1" x14ac:dyDescent="0.3"/>
    <row r="63" spans="1:4" ht="33.75" customHeight="1" x14ac:dyDescent="0.3">
      <c r="A63" s="343" t="s">
        <v>64</v>
      </c>
      <c r="B63" s="344"/>
      <c r="C63" s="344"/>
      <c r="D63" s="344"/>
    </row>
    <row r="103" spans="1:4" ht="39" customHeight="1" x14ac:dyDescent="0.3">
      <c r="A103" s="343" t="s">
        <v>65</v>
      </c>
      <c r="B103" s="344"/>
      <c r="C103" s="344"/>
      <c r="D103" s="344"/>
    </row>
    <row r="142" spans="1:6" ht="16.2" x14ac:dyDescent="0.3">
      <c r="A142" s="343" t="s">
        <v>66</v>
      </c>
      <c r="B142" s="344"/>
      <c r="C142" s="344"/>
      <c r="D142" s="344"/>
      <c r="E142" s="344"/>
      <c r="F142" s="344"/>
    </row>
    <row r="143" spans="1:6" ht="15.75" customHeight="1" x14ac:dyDescent="0.3"/>
  </sheetData>
  <mergeCells count="6">
    <mergeCell ref="A18:K21"/>
    <mergeCell ref="A3:K6"/>
    <mergeCell ref="A7:K7"/>
    <mergeCell ref="A8:K12"/>
    <mergeCell ref="A22:K25"/>
    <mergeCell ref="A13:K17"/>
  </mergeCells>
  <printOptions horizontalCentered="1"/>
  <pageMargins left="0.11811023622047245" right="0.11811023622047245" top="0.74803149606299213" bottom="0.74803149606299213" header="0.31496062992125984" footer="0.31496062992125984"/>
  <pageSetup orientation="landscape" r:id="rId1"/>
  <headerFooter>
    <oddHeader xml:space="preserve">&amp;L                  &amp;G&amp;R&amp;"Verdana,Negrita"&amp;12INTRODUCCIÓN              </oddHeader>
    <oddFooter>&amp;R&amp;F&amp;"Verdana,Normal"
Página &amp;P de &amp;N
JGC</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B36"/>
  <sheetViews>
    <sheetView topLeftCell="A13" workbookViewId="0">
      <selection activeCell="I45" sqref="I45"/>
    </sheetView>
  </sheetViews>
  <sheetFormatPr baseColWidth="10" defaultColWidth="11.44140625" defaultRowHeight="13.8" x14ac:dyDescent="0.25"/>
  <cols>
    <col min="1" max="1" width="35.6640625" style="1" customWidth="1"/>
    <col min="2" max="2" width="17.6640625" style="1" customWidth="1"/>
    <col min="3" max="3" width="14.33203125" style="1" customWidth="1"/>
    <col min="4" max="4" width="11.44140625" style="1"/>
    <col min="5" max="5" width="16.109375" style="1" bestFit="1" customWidth="1"/>
    <col min="6" max="6" width="9.5546875" style="1" customWidth="1"/>
    <col min="7" max="16384" width="11.44140625" style="1"/>
  </cols>
  <sheetData>
    <row r="1" spans="1:6" s="3" customFormat="1" ht="13.2" thickBot="1" x14ac:dyDescent="0.25">
      <c r="A1" s="55" t="s">
        <v>382</v>
      </c>
    </row>
    <row r="2" spans="1:6" ht="27.75" customHeight="1" x14ac:dyDescent="0.25">
      <c r="A2" s="442" t="s">
        <v>235</v>
      </c>
      <c r="B2" s="57" t="s">
        <v>383</v>
      </c>
      <c r="C2" s="446" t="s">
        <v>71</v>
      </c>
    </row>
    <row r="3" spans="1:6" ht="28.5" customHeight="1" x14ac:dyDescent="0.25">
      <c r="A3" s="443"/>
      <c r="B3" s="150" t="s">
        <v>384</v>
      </c>
      <c r="C3" s="447"/>
    </row>
    <row r="4" spans="1:6" ht="14.4" x14ac:dyDescent="0.3">
      <c r="A4" s="21" t="s">
        <v>350</v>
      </c>
      <c r="B4" s="14">
        <v>80</v>
      </c>
      <c r="C4" s="19">
        <f>SUM(B4:B4)</f>
        <v>80</v>
      </c>
      <c r="E4"/>
      <c r="F4"/>
    </row>
    <row r="5" spans="1:6" ht="14.4" x14ac:dyDescent="0.3">
      <c r="A5" s="21" t="s">
        <v>351</v>
      </c>
      <c r="B5" s="14">
        <v>122</v>
      </c>
      <c r="C5" s="19">
        <f t="shared" ref="C5:C35" si="0">SUM(B5:B5)</f>
        <v>122</v>
      </c>
      <c r="E5"/>
      <c r="F5"/>
    </row>
    <row r="6" spans="1:6" ht="14.4" x14ac:dyDescent="0.3">
      <c r="A6" s="21" t="s">
        <v>352</v>
      </c>
      <c r="B6" s="14">
        <v>23</v>
      </c>
      <c r="C6" s="19">
        <f t="shared" si="0"/>
        <v>23</v>
      </c>
      <c r="E6"/>
      <c r="F6"/>
    </row>
    <row r="7" spans="1:6" ht="14.4" x14ac:dyDescent="0.3">
      <c r="A7" s="21" t="s">
        <v>353</v>
      </c>
      <c r="B7" s="14">
        <v>13</v>
      </c>
      <c r="C7" s="19">
        <f t="shared" si="0"/>
        <v>13</v>
      </c>
      <c r="F7"/>
    </row>
    <row r="8" spans="1:6" ht="14.4" x14ac:dyDescent="0.3">
      <c r="A8" s="21" t="s">
        <v>354</v>
      </c>
      <c r="B8" s="14">
        <v>5</v>
      </c>
      <c r="C8" s="19">
        <f t="shared" si="0"/>
        <v>5</v>
      </c>
      <c r="E8"/>
      <c r="F8"/>
    </row>
    <row r="9" spans="1:6" ht="14.4" x14ac:dyDescent="0.3">
      <c r="A9" s="21" t="s">
        <v>355</v>
      </c>
      <c r="B9" s="14">
        <v>20</v>
      </c>
      <c r="C9" s="19">
        <f t="shared" si="0"/>
        <v>20</v>
      </c>
      <c r="E9"/>
      <c r="F9"/>
    </row>
    <row r="10" spans="1:6" ht="14.4" x14ac:dyDescent="0.3">
      <c r="A10" s="21" t="s">
        <v>356</v>
      </c>
      <c r="B10" s="14">
        <v>2</v>
      </c>
      <c r="C10" s="19">
        <f t="shared" si="0"/>
        <v>2</v>
      </c>
      <c r="E10"/>
      <c r="F10"/>
    </row>
    <row r="11" spans="1:6" ht="14.4" x14ac:dyDescent="0.3">
      <c r="A11" s="21" t="s">
        <v>357</v>
      </c>
      <c r="B11" s="14">
        <v>53</v>
      </c>
      <c r="C11" s="19">
        <f t="shared" si="0"/>
        <v>53</v>
      </c>
      <c r="E11"/>
      <c r="F11"/>
    </row>
    <row r="12" spans="1:6" ht="14.4" x14ac:dyDescent="0.3">
      <c r="A12" s="21" t="s">
        <v>358</v>
      </c>
      <c r="B12" s="14">
        <v>5</v>
      </c>
      <c r="C12" s="19">
        <f t="shared" si="0"/>
        <v>5</v>
      </c>
      <c r="E12"/>
      <c r="F12"/>
    </row>
    <row r="13" spans="1:6" ht="14.4" x14ac:dyDescent="0.3">
      <c r="A13" s="21" t="s">
        <v>359</v>
      </c>
      <c r="B13" s="14">
        <v>91</v>
      </c>
      <c r="C13" s="19">
        <f t="shared" si="0"/>
        <v>91</v>
      </c>
      <c r="E13"/>
      <c r="F13"/>
    </row>
    <row r="14" spans="1:6" ht="14.4" x14ac:dyDescent="0.3">
      <c r="A14" s="21" t="s">
        <v>360</v>
      </c>
      <c r="B14" s="14">
        <v>3</v>
      </c>
      <c r="C14" s="19">
        <f t="shared" si="0"/>
        <v>3</v>
      </c>
      <c r="E14"/>
      <c r="F14"/>
    </row>
    <row r="15" spans="1:6" ht="14.4" x14ac:dyDescent="0.3">
      <c r="A15" s="21" t="s">
        <v>361</v>
      </c>
      <c r="B15" s="14">
        <v>14</v>
      </c>
      <c r="C15" s="19">
        <f t="shared" si="0"/>
        <v>14</v>
      </c>
      <c r="E15"/>
      <c r="F15"/>
    </row>
    <row r="16" spans="1:6" ht="14.4" x14ac:dyDescent="0.3">
      <c r="A16" s="21" t="s">
        <v>362</v>
      </c>
      <c r="B16" s="14">
        <v>53</v>
      </c>
      <c r="C16" s="19">
        <f t="shared" si="0"/>
        <v>53</v>
      </c>
      <c r="E16"/>
      <c r="F16"/>
    </row>
    <row r="17" spans="1:28" ht="14.4" x14ac:dyDescent="0.3">
      <c r="A17" s="21" t="s">
        <v>363</v>
      </c>
      <c r="B17" s="14">
        <v>11</v>
      </c>
      <c r="C17" s="19">
        <f t="shared" si="0"/>
        <v>11</v>
      </c>
      <c r="E17"/>
      <c r="F17"/>
    </row>
    <row r="18" spans="1:28" ht="14.4" x14ac:dyDescent="0.3">
      <c r="A18" s="18" t="s">
        <v>364</v>
      </c>
      <c r="B18" s="14">
        <v>209</v>
      </c>
      <c r="C18" s="19">
        <f t="shared" si="0"/>
        <v>209</v>
      </c>
      <c r="E18"/>
      <c r="F18"/>
      <c r="AB18" s="28"/>
    </row>
    <row r="19" spans="1:28" ht="14.4" x14ac:dyDescent="0.3">
      <c r="A19" s="18" t="s">
        <v>365</v>
      </c>
      <c r="B19" s="14">
        <v>1</v>
      </c>
      <c r="C19" s="19">
        <f t="shared" si="0"/>
        <v>1</v>
      </c>
      <c r="E19"/>
      <c r="F19"/>
      <c r="AB19" s="29"/>
    </row>
    <row r="20" spans="1:28" ht="14.4" x14ac:dyDescent="0.3">
      <c r="A20" s="18" t="s">
        <v>366</v>
      </c>
      <c r="B20" s="14">
        <v>5</v>
      </c>
      <c r="C20" s="19">
        <f t="shared" si="0"/>
        <v>5</v>
      </c>
      <c r="E20"/>
      <c r="F20"/>
    </row>
    <row r="21" spans="1:28" ht="14.4" x14ac:dyDescent="0.3">
      <c r="A21" s="18" t="s">
        <v>367</v>
      </c>
      <c r="B21" s="14">
        <v>166</v>
      </c>
      <c r="C21" s="19">
        <f t="shared" si="0"/>
        <v>166</v>
      </c>
      <c r="E21"/>
      <c r="F21"/>
    </row>
    <row r="22" spans="1:28" ht="14.4" x14ac:dyDescent="0.3">
      <c r="A22" s="18" t="s">
        <v>368</v>
      </c>
      <c r="B22" s="14">
        <v>13</v>
      </c>
      <c r="C22" s="19">
        <f t="shared" si="0"/>
        <v>13</v>
      </c>
      <c r="E22"/>
      <c r="F22"/>
    </row>
    <row r="23" spans="1:28" ht="14.4" x14ac:dyDescent="0.3">
      <c r="A23" s="18" t="s">
        <v>369</v>
      </c>
      <c r="B23" s="14">
        <v>140</v>
      </c>
      <c r="C23" s="19">
        <f t="shared" si="0"/>
        <v>140</v>
      </c>
      <c r="E23"/>
      <c r="F23"/>
    </row>
    <row r="24" spans="1:28" ht="14.4" x14ac:dyDescent="0.3">
      <c r="A24" s="18" t="s">
        <v>370</v>
      </c>
      <c r="B24" s="14">
        <v>25</v>
      </c>
      <c r="C24" s="19">
        <f t="shared" si="0"/>
        <v>25</v>
      </c>
      <c r="E24"/>
      <c r="F24"/>
    </row>
    <row r="25" spans="1:28" ht="14.4" x14ac:dyDescent="0.3">
      <c r="A25" s="18" t="s">
        <v>371</v>
      </c>
      <c r="B25" s="14">
        <v>53</v>
      </c>
      <c r="C25" s="19">
        <f>SUM(B25:B25)</f>
        <v>53</v>
      </c>
      <c r="E25"/>
      <c r="F25"/>
    </row>
    <row r="26" spans="1:28" ht="14.4" x14ac:dyDescent="0.3">
      <c r="A26" s="18" t="s">
        <v>372</v>
      </c>
      <c r="B26" s="14">
        <v>1</v>
      </c>
      <c r="C26" s="19">
        <f t="shared" si="0"/>
        <v>1</v>
      </c>
      <c r="E26"/>
      <c r="F26"/>
    </row>
    <row r="27" spans="1:28" ht="14.4" x14ac:dyDescent="0.3">
      <c r="A27" s="18" t="s">
        <v>373</v>
      </c>
      <c r="B27" s="14">
        <v>130</v>
      </c>
      <c r="C27" s="19">
        <f>SUM(B27:B27)</f>
        <v>130</v>
      </c>
      <c r="E27"/>
      <c r="F27"/>
    </row>
    <row r="28" spans="1:28" ht="14.4" x14ac:dyDescent="0.3">
      <c r="A28" s="18" t="s">
        <v>374</v>
      </c>
      <c r="B28" s="14">
        <v>21</v>
      </c>
      <c r="C28" s="19">
        <f t="shared" si="0"/>
        <v>21</v>
      </c>
      <c r="E28"/>
      <c r="F28"/>
    </row>
    <row r="29" spans="1:28" ht="14.4" x14ac:dyDescent="0.3">
      <c r="A29" s="18" t="s">
        <v>375</v>
      </c>
      <c r="B29" s="14">
        <v>14</v>
      </c>
      <c r="C29" s="19">
        <f t="shared" si="0"/>
        <v>14</v>
      </c>
      <c r="E29"/>
      <c r="F29"/>
    </row>
    <row r="30" spans="1:28" ht="14.4" x14ac:dyDescent="0.3">
      <c r="A30" s="18" t="s">
        <v>376</v>
      </c>
      <c r="B30" s="14">
        <v>46</v>
      </c>
      <c r="C30" s="19">
        <f t="shared" si="0"/>
        <v>46</v>
      </c>
      <c r="E30"/>
      <c r="F30"/>
    </row>
    <row r="31" spans="1:28" ht="14.4" x14ac:dyDescent="0.3">
      <c r="A31" s="18" t="s">
        <v>377</v>
      </c>
      <c r="B31" s="14">
        <v>59</v>
      </c>
      <c r="C31" s="19">
        <f t="shared" si="0"/>
        <v>59</v>
      </c>
      <c r="E31"/>
      <c r="F31"/>
    </row>
    <row r="32" spans="1:28" ht="14.4" x14ac:dyDescent="0.3">
      <c r="A32" s="18" t="s">
        <v>378</v>
      </c>
      <c r="B32" s="14">
        <v>96</v>
      </c>
      <c r="C32" s="19">
        <f t="shared" si="0"/>
        <v>96</v>
      </c>
      <c r="E32"/>
      <c r="F32"/>
    </row>
    <row r="33" spans="1:6" ht="14.4" x14ac:dyDescent="0.3">
      <c r="A33" s="18" t="s">
        <v>379</v>
      </c>
      <c r="B33" s="14">
        <v>185</v>
      </c>
      <c r="C33" s="19">
        <f t="shared" si="0"/>
        <v>185</v>
      </c>
      <c r="E33"/>
      <c r="F33"/>
    </row>
    <row r="34" spans="1:6" ht="14.4" x14ac:dyDescent="0.3">
      <c r="A34" s="18" t="s">
        <v>380</v>
      </c>
      <c r="B34" s="14">
        <v>66</v>
      </c>
      <c r="C34" s="19">
        <f t="shared" si="0"/>
        <v>66</v>
      </c>
      <c r="E34"/>
      <c r="F34"/>
    </row>
    <row r="35" spans="1:6" ht="14.4" x14ac:dyDescent="0.3">
      <c r="A35" s="18" t="s">
        <v>381</v>
      </c>
      <c r="B35" s="14">
        <v>218</v>
      </c>
      <c r="C35" s="19">
        <f t="shared" si="0"/>
        <v>218</v>
      </c>
      <c r="E35"/>
      <c r="F35"/>
    </row>
    <row r="36" spans="1:6" ht="18" customHeight="1" thickBot="1" x14ac:dyDescent="0.3">
      <c r="A36" s="58" t="s">
        <v>240</v>
      </c>
      <c r="B36" s="59">
        <f>SUM(B4:B35)</f>
        <v>1943</v>
      </c>
      <c r="C36" s="60">
        <f>SUM(B36:B36)</f>
        <v>1943</v>
      </c>
    </row>
  </sheetData>
  <mergeCells count="2">
    <mergeCell ref="A2:A3"/>
    <mergeCell ref="C2:C3"/>
  </mergeCells>
  <printOptions horizontalCentered="1"/>
  <pageMargins left="0.70866141732283472" right="0.70866141732283472" top="0.94488188976377963" bottom="0.15748031496062992" header="0.31496062992125984" footer="0.31496062992125984"/>
  <pageSetup orientation="landscape" r:id="rId1"/>
  <headerFooter>
    <oddHeader>&amp;L&amp;G&amp;C&amp;"Verdana,Negrita"NUMERO DE PROPIEDADES CON PLANTACIONES DE VIDES
DE  VINIFICACIÓN 
REGIÓN DEL LIBERTADOR BERNARDO O'HIGGINS&amp;RCUADRO N° 32</oddHeader>
    <oddFooter>&amp;R&amp;F</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F34"/>
  <sheetViews>
    <sheetView zoomScale="85" zoomScaleNormal="85" workbookViewId="0">
      <pane ySplit="3" topLeftCell="A18" activePane="bottomLeft" state="frozen"/>
      <selection activeCell="B38" sqref="B38"/>
      <selection pane="bottomLeft" activeCell="AF34" sqref="AF34"/>
    </sheetView>
  </sheetViews>
  <sheetFormatPr baseColWidth="10" defaultColWidth="11.44140625" defaultRowHeight="12.6" x14ac:dyDescent="0.2"/>
  <cols>
    <col min="1" max="1" width="15.6640625" style="3" customWidth="1"/>
    <col min="2" max="2" width="5" style="3" bestFit="1" customWidth="1"/>
    <col min="3" max="3" width="9" style="3" customWidth="1"/>
    <col min="4" max="4" width="5" style="3" bestFit="1" customWidth="1"/>
    <col min="5" max="5" width="5" style="3" customWidth="1"/>
    <col min="6" max="7" width="6.109375" style="3" bestFit="1" customWidth="1"/>
    <col min="8" max="8" width="5" style="3" bestFit="1" customWidth="1"/>
    <col min="9" max="9" width="6.88671875" style="3" customWidth="1"/>
    <col min="10" max="10" width="5" style="3" bestFit="1" customWidth="1"/>
    <col min="11" max="11" width="7.33203125" style="3" bestFit="1" customWidth="1"/>
    <col min="12" max="13" width="5" style="3" bestFit="1" customWidth="1"/>
    <col min="14" max="14" width="6.109375" style="3" bestFit="1" customWidth="1"/>
    <col min="15" max="15" width="5" style="3" bestFit="1" customWidth="1"/>
    <col min="16" max="16" width="8.88671875" style="3" customWidth="1"/>
    <col min="17" max="17" width="7.33203125" style="3" bestFit="1" customWidth="1"/>
    <col min="18" max="18" width="6.109375" style="3" bestFit="1" customWidth="1"/>
    <col min="19" max="19" width="7.33203125" style="3" bestFit="1" customWidth="1"/>
    <col min="20" max="21" width="6.109375" style="3" customWidth="1"/>
    <col min="22" max="22" width="9" style="3" bestFit="1" customWidth="1"/>
    <col min="23" max="23" width="6.109375" style="3" customWidth="1"/>
    <col min="24" max="24" width="9" style="3" bestFit="1" customWidth="1"/>
    <col min="25" max="25" width="7.33203125" style="3" bestFit="1" customWidth="1"/>
    <col min="26" max="26" width="6.109375" style="3" customWidth="1"/>
    <col min="27" max="27" width="7.33203125" style="3" customWidth="1"/>
    <col min="28" max="28" width="6.109375" style="3" customWidth="1"/>
    <col min="29" max="30" width="5" style="3" bestFit="1" customWidth="1"/>
    <col min="31" max="31" width="7.33203125" style="3" customWidth="1"/>
    <col min="32" max="32" width="9" style="3" customWidth="1"/>
    <col min="33" max="16384" width="11.44140625" style="3"/>
  </cols>
  <sheetData>
    <row r="1" spans="1:32" ht="13.2" thickBot="1" x14ac:dyDescent="0.25">
      <c r="A1" s="55" t="s">
        <v>385</v>
      </c>
    </row>
    <row r="2" spans="1:32" ht="26.25" customHeight="1" x14ac:dyDescent="0.2">
      <c r="A2" s="438" t="s">
        <v>235</v>
      </c>
      <c r="B2" s="425" t="s">
        <v>386</v>
      </c>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15" t="s">
        <v>71</v>
      </c>
    </row>
    <row r="3" spans="1:32" ht="95.25" customHeight="1" x14ac:dyDescent="0.2">
      <c r="A3" s="439"/>
      <c r="B3" s="97" t="s">
        <v>119</v>
      </c>
      <c r="C3" s="30" t="s">
        <v>122</v>
      </c>
      <c r="D3" s="30" t="s">
        <v>124</v>
      </c>
      <c r="E3" s="30" t="s">
        <v>127</v>
      </c>
      <c r="F3" s="30" t="s">
        <v>129</v>
      </c>
      <c r="G3" s="30" t="s">
        <v>130</v>
      </c>
      <c r="H3" s="30" t="s">
        <v>131</v>
      </c>
      <c r="I3" s="30" t="s">
        <v>133</v>
      </c>
      <c r="J3" s="30" t="s">
        <v>136</v>
      </c>
      <c r="K3" s="30" t="s">
        <v>138</v>
      </c>
      <c r="L3" s="30" t="s">
        <v>140</v>
      </c>
      <c r="M3" s="30" t="s">
        <v>260</v>
      </c>
      <c r="N3" s="30" t="s">
        <v>142</v>
      </c>
      <c r="O3" s="30" t="s">
        <v>143</v>
      </c>
      <c r="P3" s="30" t="s">
        <v>306</v>
      </c>
      <c r="Q3" s="30" t="s">
        <v>145</v>
      </c>
      <c r="R3" s="30" t="s">
        <v>341</v>
      </c>
      <c r="S3" s="30" t="s">
        <v>307</v>
      </c>
      <c r="T3" s="30" t="s">
        <v>149</v>
      </c>
      <c r="U3" s="30" t="s">
        <v>150</v>
      </c>
      <c r="V3" s="30" t="s">
        <v>280</v>
      </c>
      <c r="W3" s="30" t="s">
        <v>342</v>
      </c>
      <c r="X3" s="30" t="s">
        <v>387</v>
      </c>
      <c r="Y3" s="30" t="s">
        <v>343</v>
      </c>
      <c r="Z3" s="30" t="s">
        <v>388</v>
      </c>
      <c r="AA3" s="30" t="s">
        <v>158</v>
      </c>
      <c r="AB3" s="30" t="s">
        <v>159</v>
      </c>
      <c r="AC3" s="30" t="s">
        <v>160</v>
      </c>
      <c r="AD3" s="30" t="s">
        <v>345</v>
      </c>
      <c r="AE3" s="30" t="s">
        <v>162</v>
      </c>
      <c r="AF3" s="416"/>
    </row>
    <row r="4" spans="1:32" x14ac:dyDescent="0.2">
      <c r="A4" s="56" t="s">
        <v>350</v>
      </c>
      <c r="B4" s="10"/>
      <c r="C4" s="10">
        <v>54.25</v>
      </c>
      <c r="D4" s="10"/>
      <c r="E4" s="10"/>
      <c r="F4" s="10"/>
      <c r="G4" s="10">
        <v>3</v>
      </c>
      <c r="H4" s="10"/>
      <c r="I4" s="10">
        <v>0.04</v>
      </c>
      <c r="J4" s="10">
        <v>0.04</v>
      </c>
      <c r="K4" s="10"/>
      <c r="L4" s="10"/>
      <c r="M4" s="10"/>
      <c r="N4" s="10"/>
      <c r="O4" s="10">
        <v>0.04</v>
      </c>
      <c r="P4" s="10"/>
      <c r="Q4" s="10"/>
      <c r="R4" s="10"/>
      <c r="S4" s="10">
        <v>0.04</v>
      </c>
      <c r="T4" s="10"/>
      <c r="U4" s="10">
        <v>0.06</v>
      </c>
      <c r="V4" s="10">
        <v>19.869999999999997</v>
      </c>
      <c r="W4" s="10"/>
      <c r="X4" s="10"/>
      <c r="Y4" s="10"/>
      <c r="Z4" s="10"/>
      <c r="AA4" s="10"/>
      <c r="AB4" s="10"/>
      <c r="AC4" s="10"/>
      <c r="AD4" s="10">
        <v>0.04</v>
      </c>
      <c r="AE4" s="10">
        <v>0.04</v>
      </c>
      <c r="AF4" s="25">
        <f t="shared" ref="AF4:AF33" si="0">SUM(B4:AE4)</f>
        <v>77.420000000000016</v>
      </c>
    </row>
    <row r="5" spans="1:32" x14ac:dyDescent="0.2">
      <c r="A5" s="56" t="s">
        <v>351</v>
      </c>
      <c r="B5" s="10"/>
      <c r="C5" s="10">
        <v>140.19</v>
      </c>
      <c r="D5" s="10"/>
      <c r="E5" s="10"/>
      <c r="F5" s="10"/>
      <c r="G5" s="10">
        <v>0.05</v>
      </c>
      <c r="H5" s="10"/>
      <c r="I5" s="10"/>
      <c r="J5" s="10"/>
      <c r="K5" s="10"/>
      <c r="L5" s="10"/>
      <c r="M5" s="10"/>
      <c r="N5" s="10"/>
      <c r="O5" s="10"/>
      <c r="P5" s="10"/>
      <c r="Q5" s="10"/>
      <c r="R5" s="10"/>
      <c r="S5" s="10">
        <v>0.1</v>
      </c>
      <c r="T5" s="10">
        <v>0.1</v>
      </c>
      <c r="U5" s="10"/>
      <c r="V5" s="10">
        <v>150.13000000000002</v>
      </c>
      <c r="W5" s="10"/>
      <c r="X5" s="10"/>
      <c r="Y5" s="10"/>
      <c r="Z5" s="10"/>
      <c r="AA5" s="10"/>
      <c r="AB5" s="10"/>
      <c r="AC5" s="10"/>
      <c r="AD5" s="10"/>
      <c r="AE5" s="10">
        <v>83.89</v>
      </c>
      <c r="AF5" s="25">
        <f t="shared" si="0"/>
        <v>374.46000000000004</v>
      </c>
    </row>
    <row r="6" spans="1:32" x14ac:dyDescent="0.2">
      <c r="A6" s="56" t="s">
        <v>352</v>
      </c>
      <c r="B6" s="10"/>
      <c r="C6" s="10">
        <v>25.72</v>
      </c>
      <c r="D6" s="10"/>
      <c r="E6" s="10"/>
      <c r="F6" s="10"/>
      <c r="G6" s="10"/>
      <c r="H6" s="10"/>
      <c r="I6" s="10"/>
      <c r="J6" s="10"/>
      <c r="K6" s="10"/>
      <c r="L6" s="10"/>
      <c r="M6" s="10"/>
      <c r="N6" s="10"/>
      <c r="O6" s="10"/>
      <c r="P6" s="10"/>
      <c r="Q6" s="10"/>
      <c r="R6" s="10"/>
      <c r="S6" s="10"/>
      <c r="T6" s="10"/>
      <c r="U6" s="10"/>
      <c r="V6" s="10">
        <v>66.400000000000006</v>
      </c>
      <c r="W6" s="10"/>
      <c r="X6" s="10"/>
      <c r="Y6" s="10"/>
      <c r="Z6" s="10"/>
      <c r="AA6" s="10"/>
      <c r="AB6" s="10"/>
      <c r="AC6" s="10"/>
      <c r="AD6" s="10"/>
      <c r="AE6" s="10"/>
      <c r="AF6" s="25">
        <f t="shared" si="0"/>
        <v>92.12</v>
      </c>
    </row>
    <row r="7" spans="1:32" x14ac:dyDescent="0.2">
      <c r="A7" s="56" t="s">
        <v>353</v>
      </c>
      <c r="B7" s="10"/>
      <c r="C7" s="10">
        <v>13</v>
      </c>
      <c r="D7" s="10"/>
      <c r="E7" s="10"/>
      <c r="F7" s="10"/>
      <c r="G7" s="10"/>
      <c r="H7" s="10"/>
      <c r="I7" s="10"/>
      <c r="J7" s="10"/>
      <c r="K7" s="10">
        <v>8</v>
      </c>
      <c r="L7" s="10"/>
      <c r="M7" s="10"/>
      <c r="N7" s="10"/>
      <c r="O7" s="10"/>
      <c r="P7" s="10"/>
      <c r="Q7" s="10"/>
      <c r="R7" s="10"/>
      <c r="S7" s="10">
        <v>12</v>
      </c>
      <c r="T7" s="10"/>
      <c r="U7" s="10"/>
      <c r="V7" s="10"/>
      <c r="W7" s="10"/>
      <c r="X7" s="10"/>
      <c r="Y7" s="10"/>
      <c r="Z7" s="10"/>
      <c r="AA7" s="10"/>
      <c r="AB7" s="10"/>
      <c r="AC7" s="10"/>
      <c r="AD7" s="10"/>
      <c r="AE7" s="10"/>
      <c r="AF7" s="25">
        <f t="shared" si="0"/>
        <v>33</v>
      </c>
    </row>
    <row r="8" spans="1:32" x14ac:dyDescent="0.2">
      <c r="A8" s="56" t="s">
        <v>354</v>
      </c>
      <c r="B8" s="10"/>
      <c r="C8" s="10"/>
      <c r="D8" s="10"/>
      <c r="E8" s="10"/>
      <c r="F8" s="10"/>
      <c r="G8" s="10"/>
      <c r="H8" s="10"/>
      <c r="I8" s="10"/>
      <c r="J8" s="10"/>
      <c r="K8" s="10">
        <v>0.2</v>
      </c>
      <c r="L8" s="10"/>
      <c r="M8" s="10"/>
      <c r="N8" s="10"/>
      <c r="O8" s="10"/>
      <c r="P8" s="10"/>
      <c r="Q8" s="10"/>
      <c r="R8" s="10"/>
      <c r="S8" s="10"/>
      <c r="T8" s="10"/>
      <c r="U8" s="10"/>
      <c r="V8" s="10"/>
      <c r="W8" s="10"/>
      <c r="X8" s="10"/>
      <c r="Y8" s="10">
        <v>0.5</v>
      </c>
      <c r="Z8" s="10"/>
      <c r="AA8" s="10"/>
      <c r="AB8" s="10"/>
      <c r="AC8" s="10"/>
      <c r="AD8" s="10"/>
      <c r="AE8" s="10"/>
      <c r="AF8" s="25">
        <f t="shared" si="0"/>
        <v>0.7</v>
      </c>
    </row>
    <row r="9" spans="1:32" x14ac:dyDescent="0.2">
      <c r="A9" s="56" t="s">
        <v>355</v>
      </c>
      <c r="B9" s="10"/>
      <c r="C9" s="10">
        <v>15.15</v>
      </c>
      <c r="D9" s="10"/>
      <c r="E9" s="10"/>
      <c r="F9" s="10"/>
      <c r="G9" s="10"/>
      <c r="H9" s="10"/>
      <c r="I9" s="10"/>
      <c r="J9" s="10"/>
      <c r="K9" s="10"/>
      <c r="L9" s="10"/>
      <c r="M9" s="10"/>
      <c r="N9" s="10"/>
      <c r="O9" s="10"/>
      <c r="P9" s="10"/>
      <c r="Q9" s="10"/>
      <c r="R9" s="10"/>
      <c r="S9" s="10">
        <v>7.1</v>
      </c>
      <c r="T9" s="10"/>
      <c r="U9" s="10"/>
      <c r="V9" s="10">
        <v>37.79</v>
      </c>
      <c r="W9" s="10"/>
      <c r="X9" s="10">
        <v>6.5500000000000007</v>
      </c>
      <c r="Y9" s="10"/>
      <c r="Z9" s="10"/>
      <c r="AA9" s="10"/>
      <c r="AB9" s="10"/>
      <c r="AC9" s="10"/>
      <c r="AD9" s="10"/>
      <c r="AE9" s="10"/>
      <c r="AF9" s="25">
        <f t="shared" si="0"/>
        <v>66.59</v>
      </c>
    </row>
    <row r="10" spans="1:32" x14ac:dyDescent="0.2">
      <c r="A10" s="56" t="s">
        <v>357</v>
      </c>
      <c r="B10" s="10"/>
      <c r="C10" s="10">
        <v>110.78999999999999</v>
      </c>
      <c r="D10" s="10"/>
      <c r="E10" s="10"/>
      <c r="F10" s="10"/>
      <c r="G10" s="10">
        <v>7.32</v>
      </c>
      <c r="H10" s="10"/>
      <c r="I10" s="10"/>
      <c r="J10" s="10"/>
      <c r="K10" s="10">
        <v>30.6</v>
      </c>
      <c r="L10" s="10"/>
      <c r="M10" s="10"/>
      <c r="N10" s="10"/>
      <c r="O10" s="10"/>
      <c r="P10" s="10"/>
      <c r="Q10" s="10"/>
      <c r="R10" s="10"/>
      <c r="S10" s="10"/>
      <c r="T10" s="10"/>
      <c r="U10" s="10"/>
      <c r="V10" s="10">
        <v>63.099999999999994</v>
      </c>
      <c r="W10" s="10"/>
      <c r="X10" s="10"/>
      <c r="Y10" s="10"/>
      <c r="Z10" s="10"/>
      <c r="AA10" s="10"/>
      <c r="AB10" s="10"/>
      <c r="AC10" s="10"/>
      <c r="AD10" s="10"/>
      <c r="AE10" s="10">
        <v>6.65</v>
      </c>
      <c r="AF10" s="25">
        <f t="shared" si="0"/>
        <v>218.45999999999998</v>
      </c>
    </row>
    <row r="11" spans="1:32" x14ac:dyDescent="0.2">
      <c r="A11" s="56" t="s">
        <v>358</v>
      </c>
      <c r="B11" s="10"/>
      <c r="C11" s="10">
        <v>242.26000000000002</v>
      </c>
      <c r="D11" s="10"/>
      <c r="E11" s="10"/>
      <c r="F11" s="10"/>
      <c r="G11" s="10">
        <v>1.37</v>
      </c>
      <c r="H11" s="10"/>
      <c r="I11" s="10"/>
      <c r="J11" s="10"/>
      <c r="K11" s="10"/>
      <c r="L11" s="10"/>
      <c r="M11" s="10"/>
      <c r="N11" s="10"/>
      <c r="O11" s="10"/>
      <c r="P11" s="10"/>
      <c r="Q11" s="10"/>
      <c r="R11" s="10"/>
      <c r="S11" s="10">
        <v>39.07</v>
      </c>
      <c r="T11" s="10"/>
      <c r="U11" s="10"/>
      <c r="V11" s="10">
        <v>336.86</v>
      </c>
      <c r="W11" s="10"/>
      <c r="X11" s="10"/>
      <c r="Y11" s="10"/>
      <c r="Z11" s="10"/>
      <c r="AA11" s="10"/>
      <c r="AB11" s="10"/>
      <c r="AC11" s="10"/>
      <c r="AD11" s="10"/>
      <c r="AE11" s="10"/>
      <c r="AF11" s="25">
        <f t="shared" si="0"/>
        <v>619.56000000000006</v>
      </c>
    </row>
    <row r="12" spans="1:32" x14ac:dyDescent="0.2">
      <c r="A12" s="56" t="s">
        <v>359</v>
      </c>
      <c r="B12" s="10"/>
      <c r="C12" s="10">
        <v>178.31</v>
      </c>
      <c r="D12" s="10"/>
      <c r="E12" s="10"/>
      <c r="F12" s="10"/>
      <c r="G12" s="10">
        <v>1.18</v>
      </c>
      <c r="H12" s="10"/>
      <c r="I12" s="10"/>
      <c r="J12" s="10">
        <v>1.85</v>
      </c>
      <c r="K12" s="10"/>
      <c r="L12" s="10"/>
      <c r="M12" s="10"/>
      <c r="N12" s="10"/>
      <c r="O12" s="10"/>
      <c r="P12" s="10"/>
      <c r="Q12" s="10">
        <v>0.36</v>
      </c>
      <c r="R12" s="10"/>
      <c r="S12" s="10"/>
      <c r="T12" s="10">
        <v>1.8</v>
      </c>
      <c r="U12" s="10">
        <v>1.95</v>
      </c>
      <c r="V12" s="10">
        <v>136.28</v>
      </c>
      <c r="W12" s="10">
        <v>11</v>
      </c>
      <c r="X12" s="10"/>
      <c r="Y12" s="10"/>
      <c r="Z12" s="10"/>
      <c r="AA12" s="10"/>
      <c r="AB12" s="10"/>
      <c r="AC12" s="10"/>
      <c r="AD12" s="10"/>
      <c r="AE12" s="10">
        <v>39.04</v>
      </c>
      <c r="AF12" s="25">
        <f t="shared" si="0"/>
        <v>371.77000000000004</v>
      </c>
    </row>
    <row r="13" spans="1:32" x14ac:dyDescent="0.2">
      <c r="A13" s="56" t="s">
        <v>360</v>
      </c>
      <c r="B13" s="10"/>
      <c r="C13" s="10">
        <v>7.41</v>
      </c>
      <c r="D13" s="10"/>
      <c r="E13" s="10"/>
      <c r="F13" s="10"/>
      <c r="G13" s="10"/>
      <c r="H13" s="10"/>
      <c r="I13" s="10"/>
      <c r="J13" s="10"/>
      <c r="K13" s="10"/>
      <c r="L13" s="10"/>
      <c r="M13" s="10"/>
      <c r="N13" s="10"/>
      <c r="O13" s="10"/>
      <c r="P13" s="10"/>
      <c r="Q13" s="10"/>
      <c r="R13" s="10"/>
      <c r="S13" s="10"/>
      <c r="T13" s="10"/>
      <c r="U13" s="10"/>
      <c r="V13" s="10">
        <v>3.24</v>
      </c>
      <c r="W13" s="10"/>
      <c r="X13" s="10"/>
      <c r="Y13" s="10"/>
      <c r="Z13" s="10"/>
      <c r="AA13" s="10"/>
      <c r="AB13" s="10"/>
      <c r="AC13" s="10"/>
      <c r="AD13" s="10"/>
      <c r="AE13" s="10"/>
      <c r="AF13" s="25">
        <f t="shared" si="0"/>
        <v>10.65</v>
      </c>
    </row>
    <row r="14" spans="1:32" x14ac:dyDescent="0.2">
      <c r="A14" s="56" t="s">
        <v>361</v>
      </c>
      <c r="B14" s="10"/>
      <c r="C14" s="10">
        <v>8.1</v>
      </c>
      <c r="D14" s="10"/>
      <c r="E14" s="10"/>
      <c r="F14" s="10"/>
      <c r="G14" s="10"/>
      <c r="H14" s="10"/>
      <c r="I14" s="10"/>
      <c r="J14" s="10"/>
      <c r="K14" s="10"/>
      <c r="L14" s="10"/>
      <c r="M14" s="10"/>
      <c r="N14" s="10"/>
      <c r="O14" s="10"/>
      <c r="P14" s="10"/>
      <c r="Q14" s="10"/>
      <c r="R14" s="10"/>
      <c r="S14" s="10"/>
      <c r="T14" s="10"/>
      <c r="U14" s="10"/>
      <c r="V14" s="10">
        <v>4.0999999999999996</v>
      </c>
      <c r="W14" s="10"/>
      <c r="X14" s="10"/>
      <c r="Y14" s="10"/>
      <c r="Z14" s="10">
        <v>0.1</v>
      </c>
      <c r="AA14" s="10"/>
      <c r="AB14" s="10"/>
      <c r="AC14" s="10"/>
      <c r="AD14" s="10"/>
      <c r="AE14" s="10">
        <v>1.1000000000000001</v>
      </c>
      <c r="AF14" s="25">
        <f t="shared" si="0"/>
        <v>13.399999999999999</v>
      </c>
    </row>
    <row r="15" spans="1:32" x14ac:dyDescent="0.2">
      <c r="A15" s="56" t="s">
        <v>362</v>
      </c>
      <c r="B15" s="10">
        <v>1.4</v>
      </c>
      <c r="C15" s="10">
        <v>171.52999999999997</v>
      </c>
      <c r="D15" s="10">
        <v>3.6</v>
      </c>
      <c r="E15" s="10">
        <v>0.1</v>
      </c>
      <c r="F15" s="10"/>
      <c r="G15" s="10">
        <v>10</v>
      </c>
      <c r="H15" s="10">
        <v>0.12</v>
      </c>
      <c r="I15" s="10"/>
      <c r="J15" s="10"/>
      <c r="K15" s="10"/>
      <c r="L15" s="10"/>
      <c r="M15" s="10"/>
      <c r="N15" s="10"/>
      <c r="O15" s="10"/>
      <c r="P15" s="10"/>
      <c r="Q15" s="10"/>
      <c r="R15" s="10">
        <v>2.5</v>
      </c>
      <c r="S15" s="10"/>
      <c r="T15" s="10"/>
      <c r="U15" s="10"/>
      <c r="V15" s="10">
        <v>81.22</v>
      </c>
      <c r="W15" s="10">
        <v>0.60000000000000009</v>
      </c>
      <c r="X15" s="10">
        <v>2.1</v>
      </c>
      <c r="Y15" s="10">
        <v>2.1799999999999997</v>
      </c>
      <c r="Z15" s="10"/>
      <c r="AA15" s="10"/>
      <c r="AB15" s="10"/>
      <c r="AC15" s="10"/>
      <c r="AD15" s="10">
        <v>0.12</v>
      </c>
      <c r="AE15" s="10">
        <v>30.419999999999998</v>
      </c>
      <c r="AF15" s="25">
        <f t="shared" si="0"/>
        <v>305.89000000000004</v>
      </c>
    </row>
    <row r="16" spans="1:32" x14ac:dyDescent="0.2">
      <c r="A16" s="56" t="s">
        <v>363</v>
      </c>
      <c r="B16" s="10"/>
      <c r="C16" s="10">
        <v>37.899999999999991</v>
      </c>
      <c r="D16" s="10"/>
      <c r="E16" s="10"/>
      <c r="F16" s="10"/>
      <c r="G16" s="10"/>
      <c r="H16" s="10"/>
      <c r="I16" s="10"/>
      <c r="J16" s="10"/>
      <c r="K16" s="10"/>
      <c r="L16" s="10"/>
      <c r="M16" s="10"/>
      <c r="N16" s="10"/>
      <c r="O16" s="10"/>
      <c r="P16" s="10"/>
      <c r="Q16" s="10"/>
      <c r="R16" s="10"/>
      <c r="S16" s="10"/>
      <c r="T16" s="10"/>
      <c r="U16" s="10"/>
      <c r="V16" s="10">
        <v>28.14</v>
      </c>
      <c r="W16" s="10"/>
      <c r="X16" s="10"/>
      <c r="Y16" s="10"/>
      <c r="Z16" s="10"/>
      <c r="AA16" s="10"/>
      <c r="AB16" s="10"/>
      <c r="AC16" s="10"/>
      <c r="AD16" s="10"/>
      <c r="AE16" s="10">
        <v>14.690000000000001</v>
      </c>
      <c r="AF16" s="25">
        <f t="shared" si="0"/>
        <v>80.72999999999999</v>
      </c>
    </row>
    <row r="17" spans="1:32" x14ac:dyDescent="0.2">
      <c r="A17" s="56" t="s">
        <v>364</v>
      </c>
      <c r="B17" s="10"/>
      <c r="C17" s="10">
        <v>215.72</v>
      </c>
      <c r="D17" s="10"/>
      <c r="E17" s="10"/>
      <c r="F17" s="10"/>
      <c r="G17" s="10">
        <v>0.06</v>
      </c>
      <c r="H17" s="10"/>
      <c r="I17" s="10"/>
      <c r="J17" s="10"/>
      <c r="K17" s="10"/>
      <c r="L17" s="10"/>
      <c r="M17" s="10">
        <v>0.15</v>
      </c>
      <c r="N17" s="10"/>
      <c r="O17" s="10"/>
      <c r="P17" s="10"/>
      <c r="Q17" s="10"/>
      <c r="R17" s="10"/>
      <c r="S17" s="10">
        <v>7.4</v>
      </c>
      <c r="T17" s="10">
        <v>0.06</v>
      </c>
      <c r="U17" s="10"/>
      <c r="V17" s="10">
        <v>90.11</v>
      </c>
      <c r="W17" s="10"/>
      <c r="X17" s="10">
        <v>8</v>
      </c>
      <c r="Y17" s="10">
        <v>6.47</v>
      </c>
      <c r="Z17" s="10">
        <v>0.36</v>
      </c>
      <c r="AA17" s="10"/>
      <c r="AB17" s="10"/>
      <c r="AC17" s="10"/>
      <c r="AD17" s="10"/>
      <c r="AE17" s="10">
        <v>20.85</v>
      </c>
      <c r="AF17" s="25">
        <f t="shared" si="0"/>
        <v>349.18000000000006</v>
      </c>
    </row>
    <row r="18" spans="1:32" x14ac:dyDescent="0.2">
      <c r="A18" s="56" t="s">
        <v>366</v>
      </c>
      <c r="B18" s="10"/>
      <c r="C18" s="10">
        <v>16</v>
      </c>
      <c r="D18" s="10"/>
      <c r="E18" s="10"/>
      <c r="F18" s="10"/>
      <c r="G18" s="10"/>
      <c r="H18" s="10"/>
      <c r="I18" s="10"/>
      <c r="J18" s="10"/>
      <c r="K18" s="10"/>
      <c r="L18" s="10"/>
      <c r="M18" s="10"/>
      <c r="N18" s="10"/>
      <c r="O18" s="10"/>
      <c r="P18" s="10"/>
      <c r="Q18" s="10"/>
      <c r="R18" s="10"/>
      <c r="S18" s="10">
        <v>16</v>
      </c>
      <c r="T18" s="10"/>
      <c r="U18" s="10"/>
      <c r="V18" s="10">
        <v>5.5</v>
      </c>
      <c r="W18" s="10"/>
      <c r="X18" s="10"/>
      <c r="Y18" s="10"/>
      <c r="Z18" s="10"/>
      <c r="AA18" s="10"/>
      <c r="AB18" s="10"/>
      <c r="AC18" s="10"/>
      <c r="AD18" s="10"/>
      <c r="AE18" s="10"/>
      <c r="AF18" s="25">
        <f t="shared" si="0"/>
        <v>37.5</v>
      </c>
    </row>
    <row r="19" spans="1:32" x14ac:dyDescent="0.2">
      <c r="A19" s="56" t="s">
        <v>367</v>
      </c>
      <c r="B19" s="10"/>
      <c r="C19" s="10">
        <v>115.85999999999999</v>
      </c>
      <c r="D19" s="10"/>
      <c r="E19" s="10"/>
      <c r="F19" s="10"/>
      <c r="G19" s="10"/>
      <c r="H19" s="10"/>
      <c r="I19" s="10"/>
      <c r="J19" s="10"/>
      <c r="K19" s="10">
        <v>1.64</v>
      </c>
      <c r="L19" s="10"/>
      <c r="M19" s="10"/>
      <c r="N19" s="10"/>
      <c r="O19" s="10"/>
      <c r="P19" s="10"/>
      <c r="Q19" s="10"/>
      <c r="R19" s="10">
        <v>0.01</v>
      </c>
      <c r="S19" s="10"/>
      <c r="T19" s="10"/>
      <c r="U19" s="10"/>
      <c r="V19" s="10">
        <v>85.84</v>
      </c>
      <c r="W19" s="10"/>
      <c r="X19" s="10"/>
      <c r="Y19" s="10">
        <v>4.8600000000000003</v>
      </c>
      <c r="Z19" s="10"/>
      <c r="AA19" s="10"/>
      <c r="AB19" s="10"/>
      <c r="AC19" s="10"/>
      <c r="AD19" s="10"/>
      <c r="AE19" s="10">
        <v>41.87</v>
      </c>
      <c r="AF19" s="25">
        <f t="shared" si="0"/>
        <v>250.08</v>
      </c>
    </row>
    <row r="20" spans="1:32" x14ac:dyDescent="0.2">
      <c r="A20" s="56" t="s">
        <v>368</v>
      </c>
      <c r="B20" s="10"/>
      <c r="C20" s="10">
        <v>4.83</v>
      </c>
      <c r="D20" s="10"/>
      <c r="E20" s="10">
        <v>0.05</v>
      </c>
      <c r="F20" s="10">
        <v>0.11</v>
      </c>
      <c r="G20" s="10"/>
      <c r="H20" s="10">
        <v>0.04</v>
      </c>
      <c r="I20" s="10"/>
      <c r="J20" s="10"/>
      <c r="K20" s="10"/>
      <c r="L20" s="10"/>
      <c r="M20" s="10"/>
      <c r="N20" s="10"/>
      <c r="O20" s="10"/>
      <c r="P20" s="10"/>
      <c r="Q20" s="10"/>
      <c r="R20" s="10"/>
      <c r="S20" s="10">
        <v>6.24</v>
      </c>
      <c r="T20" s="10">
        <v>4.03</v>
      </c>
      <c r="U20" s="10"/>
      <c r="V20" s="10">
        <v>84.460000000000008</v>
      </c>
      <c r="W20" s="10">
        <v>3.6</v>
      </c>
      <c r="X20" s="10"/>
      <c r="Y20" s="10">
        <v>5</v>
      </c>
      <c r="Z20" s="10">
        <v>0.52</v>
      </c>
      <c r="AA20" s="10">
        <v>0.09</v>
      </c>
      <c r="AB20" s="10"/>
      <c r="AC20" s="10">
        <v>0.09</v>
      </c>
      <c r="AD20" s="10">
        <v>0.01</v>
      </c>
      <c r="AE20" s="10"/>
      <c r="AF20" s="25">
        <f t="shared" si="0"/>
        <v>109.07000000000001</v>
      </c>
    </row>
    <row r="21" spans="1:32" x14ac:dyDescent="0.2">
      <c r="A21" s="56" t="s">
        <v>369</v>
      </c>
      <c r="B21" s="10">
        <v>2.57</v>
      </c>
      <c r="C21" s="10">
        <v>168.77</v>
      </c>
      <c r="D21" s="10"/>
      <c r="E21" s="10"/>
      <c r="F21" s="10"/>
      <c r="G21" s="10">
        <v>2.71</v>
      </c>
      <c r="H21" s="10"/>
      <c r="I21" s="10"/>
      <c r="J21" s="10">
        <v>0.88</v>
      </c>
      <c r="K21" s="10"/>
      <c r="L21" s="10"/>
      <c r="M21" s="10"/>
      <c r="N21" s="10">
        <v>0.29000000000000004</v>
      </c>
      <c r="O21" s="10"/>
      <c r="P21" s="10"/>
      <c r="Q21" s="10"/>
      <c r="R21" s="10">
        <v>0.03</v>
      </c>
      <c r="S21" s="10"/>
      <c r="T21" s="10"/>
      <c r="U21" s="10">
        <v>0.96000000000000008</v>
      </c>
      <c r="V21" s="10">
        <v>137.18</v>
      </c>
      <c r="W21" s="10"/>
      <c r="X21" s="10"/>
      <c r="Y21" s="10">
        <v>0.01</v>
      </c>
      <c r="Z21" s="10"/>
      <c r="AA21" s="10"/>
      <c r="AB21" s="10"/>
      <c r="AC21" s="10"/>
      <c r="AD21" s="10">
        <v>7.0000000000000007E-2</v>
      </c>
      <c r="AE21" s="10">
        <v>43.02000000000001</v>
      </c>
      <c r="AF21" s="25">
        <f t="shared" si="0"/>
        <v>356.49</v>
      </c>
    </row>
    <row r="22" spans="1:32" x14ac:dyDescent="0.2">
      <c r="A22" s="56" t="s">
        <v>370</v>
      </c>
      <c r="B22" s="10"/>
      <c r="C22" s="10">
        <v>234.58</v>
      </c>
      <c r="D22" s="10"/>
      <c r="E22" s="10"/>
      <c r="F22" s="10"/>
      <c r="G22" s="10"/>
      <c r="H22" s="10"/>
      <c r="I22" s="10"/>
      <c r="J22" s="10"/>
      <c r="K22" s="10"/>
      <c r="L22" s="10"/>
      <c r="M22" s="10"/>
      <c r="N22" s="10"/>
      <c r="O22" s="10"/>
      <c r="P22" s="10"/>
      <c r="Q22" s="10"/>
      <c r="R22" s="10"/>
      <c r="S22" s="10">
        <v>6.1</v>
      </c>
      <c r="T22" s="10"/>
      <c r="U22" s="10"/>
      <c r="V22" s="10">
        <v>32.08</v>
      </c>
      <c r="W22" s="10"/>
      <c r="X22" s="10"/>
      <c r="Y22" s="10"/>
      <c r="Z22" s="10"/>
      <c r="AA22" s="10"/>
      <c r="AB22" s="10"/>
      <c r="AC22" s="10"/>
      <c r="AD22" s="10"/>
      <c r="AE22" s="10"/>
      <c r="AF22" s="25">
        <f t="shared" si="0"/>
        <v>272.76</v>
      </c>
    </row>
    <row r="23" spans="1:32" x14ac:dyDescent="0.2">
      <c r="A23" s="56" t="s">
        <v>371</v>
      </c>
      <c r="B23" s="10"/>
      <c r="C23" s="10">
        <v>45.73</v>
      </c>
      <c r="D23" s="10"/>
      <c r="E23" s="10"/>
      <c r="F23" s="10"/>
      <c r="G23" s="10"/>
      <c r="H23" s="10"/>
      <c r="I23" s="10"/>
      <c r="J23" s="10"/>
      <c r="K23" s="10"/>
      <c r="L23" s="10"/>
      <c r="M23" s="10"/>
      <c r="N23" s="10"/>
      <c r="O23" s="10"/>
      <c r="P23" s="10"/>
      <c r="Q23" s="10"/>
      <c r="R23" s="10"/>
      <c r="S23" s="10">
        <v>0.4</v>
      </c>
      <c r="T23" s="10"/>
      <c r="U23" s="10"/>
      <c r="V23" s="10">
        <v>24.9</v>
      </c>
      <c r="W23" s="10"/>
      <c r="X23" s="10"/>
      <c r="Y23" s="10"/>
      <c r="Z23" s="10"/>
      <c r="AA23" s="10"/>
      <c r="AB23" s="10"/>
      <c r="AC23" s="10"/>
      <c r="AD23" s="10"/>
      <c r="AE23" s="10"/>
      <c r="AF23" s="25">
        <f t="shared" si="0"/>
        <v>71.03</v>
      </c>
    </row>
    <row r="24" spans="1:32" x14ac:dyDescent="0.2">
      <c r="A24" s="56" t="s">
        <v>372</v>
      </c>
      <c r="B24" s="10"/>
      <c r="C24" s="10"/>
      <c r="D24" s="10"/>
      <c r="E24" s="10"/>
      <c r="F24" s="10"/>
      <c r="G24" s="10"/>
      <c r="H24" s="10"/>
      <c r="I24" s="10"/>
      <c r="J24" s="10"/>
      <c r="K24" s="10"/>
      <c r="L24" s="10"/>
      <c r="M24" s="10"/>
      <c r="N24" s="10"/>
      <c r="O24" s="10"/>
      <c r="P24" s="10"/>
      <c r="Q24" s="10"/>
      <c r="R24" s="10"/>
      <c r="S24" s="10"/>
      <c r="T24" s="10"/>
      <c r="U24" s="10"/>
      <c r="V24" s="10">
        <v>1</v>
      </c>
      <c r="W24" s="10"/>
      <c r="X24" s="10"/>
      <c r="Y24" s="10">
        <v>1</v>
      </c>
      <c r="Z24" s="10"/>
      <c r="AA24" s="10"/>
      <c r="AB24" s="10"/>
      <c r="AC24" s="10"/>
      <c r="AD24" s="10"/>
      <c r="AE24" s="10"/>
      <c r="AF24" s="25">
        <f t="shared" si="0"/>
        <v>2</v>
      </c>
    </row>
    <row r="25" spans="1:32" x14ac:dyDescent="0.2">
      <c r="A25" s="56" t="s">
        <v>373</v>
      </c>
      <c r="B25" s="10"/>
      <c r="C25" s="10">
        <v>64.429999999999993</v>
      </c>
      <c r="D25" s="10"/>
      <c r="E25" s="10"/>
      <c r="F25" s="10"/>
      <c r="G25" s="10"/>
      <c r="H25" s="10"/>
      <c r="I25" s="10"/>
      <c r="J25" s="10"/>
      <c r="K25" s="10">
        <v>1.6</v>
      </c>
      <c r="L25" s="10"/>
      <c r="M25" s="10"/>
      <c r="N25" s="10"/>
      <c r="O25" s="10"/>
      <c r="P25" s="10"/>
      <c r="Q25" s="10"/>
      <c r="R25" s="10"/>
      <c r="S25" s="10"/>
      <c r="T25" s="10"/>
      <c r="U25" s="10"/>
      <c r="V25" s="10">
        <v>39.439999999999991</v>
      </c>
      <c r="W25" s="10"/>
      <c r="X25" s="10">
        <v>2.5</v>
      </c>
      <c r="Y25" s="10"/>
      <c r="Z25" s="10"/>
      <c r="AA25" s="10"/>
      <c r="AB25" s="10"/>
      <c r="AC25" s="10"/>
      <c r="AD25" s="10"/>
      <c r="AE25" s="10"/>
      <c r="AF25" s="25">
        <f t="shared" si="0"/>
        <v>107.96999999999997</v>
      </c>
    </row>
    <row r="26" spans="1:32" x14ac:dyDescent="0.2">
      <c r="A26" s="56" t="s">
        <v>374</v>
      </c>
      <c r="B26" s="10"/>
      <c r="C26" s="10">
        <v>279.11999999999995</v>
      </c>
      <c r="D26" s="10">
        <v>1.1599999999999999</v>
      </c>
      <c r="E26" s="10"/>
      <c r="F26" s="10"/>
      <c r="G26" s="10">
        <v>4.09</v>
      </c>
      <c r="H26" s="10"/>
      <c r="I26" s="10"/>
      <c r="J26" s="10">
        <v>1.5</v>
      </c>
      <c r="K26" s="10"/>
      <c r="L26" s="10"/>
      <c r="M26" s="10"/>
      <c r="N26" s="10"/>
      <c r="O26" s="10"/>
      <c r="P26" s="10"/>
      <c r="Q26" s="10"/>
      <c r="R26" s="10"/>
      <c r="S26" s="10">
        <v>4.0199999999999996</v>
      </c>
      <c r="T26" s="10">
        <v>4.53</v>
      </c>
      <c r="U26" s="10">
        <v>7</v>
      </c>
      <c r="V26" s="10">
        <v>384.01</v>
      </c>
      <c r="W26" s="10"/>
      <c r="X26" s="10"/>
      <c r="Y26" s="10"/>
      <c r="Z26" s="10"/>
      <c r="AA26" s="10"/>
      <c r="AB26" s="10">
        <v>2.2999999999999998</v>
      </c>
      <c r="AC26" s="10"/>
      <c r="AD26" s="10">
        <v>1</v>
      </c>
      <c r="AE26" s="10">
        <v>18.3</v>
      </c>
      <c r="AF26" s="25">
        <f t="shared" si="0"/>
        <v>707.02999999999975</v>
      </c>
    </row>
    <row r="27" spans="1:32" x14ac:dyDescent="0.2">
      <c r="A27" s="56" t="s">
        <v>375</v>
      </c>
      <c r="B27" s="10"/>
      <c r="C27" s="10">
        <v>64.61</v>
      </c>
      <c r="D27" s="10"/>
      <c r="E27" s="10"/>
      <c r="F27" s="10"/>
      <c r="G27" s="10"/>
      <c r="H27" s="10"/>
      <c r="I27" s="10"/>
      <c r="J27" s="10"/>
      <c r="K27" s="10"/>
      <c r="L27" s="10"/>
      <c r="M27" s="10"/>
      <c r="N27" s="10"/>
      <c r="O27" s="10"/>
      <c r="P27" s="10"/>
      <c r="Q27" s="10"/>
      <c r="R27" s="10"/>
      <c r="S27" s="10"/>
      <c r="T27" s="10"/>
      <c r="U27" s="10"/>
      <c r="V27" s="10">
        <v>12.65</v>
      </c>
      <c r="W27" s="10"/>
      <c r="X27" s="10"/>
      <c r="Y27" s="10"/>
      <c r="Z27" s="10"/>
      <c r="AA27" s="10"/>
      <c r="AB27" s="10"/>
      <c r="AC27" s="10"/>
      <c r="AD27" s="10"/>
      <c r="AE27" s="10"/>
      <c r="AF27" s="25">
        <f t="shared" si="0"/>
        <v>77.260000000000005</v>
      </c>
    </row>
    <row r="28" spans="1:32" x14ac:dyDescent="0.2">
      <c r="A28" s="56" t="s">
        <v>376</v>
      </c>
      <c r="B28" s="10"/>
      <c r="C28" s="10">
        <v>21.049999999999997</v>
      </c>
      <c r="D28" s="10">
        <v>0.08</v>
      </c>
      <c r="E28" s="10"/>
      <c r="F28" s="10"/>
      <c r="G28" s="10">
        <v>1.01</v>
      </c>
      <c r="H28" s="10"/>
      <c r="I28" s="10"/>
      <c r="J28" s="10">
        <v>0.04</v>
      </c>
      <c r="K28" s="10">
        <v>0.01</v>
      </c>
      <c r="L28" s="10"/>
      <c r="M28" s="10"/>
      <c r="N28" s="10"/>
      <c r="O28" s="10"/>
      <c r="P28" s="10"/>
      <c r="Q28" s="10"/>
      <c r="R28" s="10"/>
      <c r="S28" s="10">
        <v>27.5</v>
      </c>
      <c r="T28" s="10">
        <v>1.01</v>
      </c>
      <c r="U28" s="10">
        <v>0.04</v>
      </c>
      <c r="V28" s="10">
        <v>144.74</v>
      </c>
      <c r="W28" s="10"/>
      <c r="X28" s="10"/>
      <c r="Y28" s="10">
        <v>25.009999999999998</v>
      </c>
      <c r="Z28" s="10">
        <v>0.25</v>
      </c>
      <c r="AA28" s="10"/>
      <c r="AB28" s="10"/>
      <c r="AC28" s="10"/>
      <c r="AD28" s="10"/>
      <c r="AE28" s="10">
        <v>0.02</v>
      </c>
      <c r="AF28" s="25">
        <f t="shared" si="0"/>
        <v>220.76000000000002</v>
      </c>
    </row>
    <row r="29" spans="1:32" x14ac:dyDescent="0.2">
      <c r="A29" s="56" t="s">
        <v>377</v>
      </c>
      <c r="B29" s="10"/>
      <c r="C29" s="10">
        <v>80.400000000000006</v>
      </c>
      <c r="D29" s="10"/>
      <c r="E29" s="10"/>
      <c r="F29" s="10"/>
      <c r="G29" s="10">
        <v>0.4</v>
      </c>
      <c r="H29" s="10"/>
      <c r="I29" s="10"/>
      <c r="J29" s="10"/>
      <c r="K29" s="10"/>
      <c r="L29" s="10"/>
      <c r="M29" s="10"/>
      <c r="N29" s="10"/>
      <c r="O29" s="10"/>
      <c r="P29" s="10"/>
      <c r="Q29" s="10"/>
      <c r="R29" s="10"/>
      <c r="S29" s="10"/>
      <c r="T29" s="10"/>
      <c r="U29" s="10"/>
      <c r="V29" s="10">
        <v>44.150000000000006</v>
      </c>
      <c r="W29" s="10"/>
      <c r="X29" s="10"/>
      <c r="Y29" s="10"/>
      <c r="Z29" s="10"/>
      <c r="AA29" s="10"/>
      <c r="AB29" s="10"/>
      <c r="AC29" s="10"/>
      <c r="AD29" s="10"/>
      <c r="AE29" s="10">
        <v>2.2600000000000002</v>
      </c>
      <c r="AF29" s="25">
        <f t="shared" si="0"/>
        <v>127.21000000000002</v>
      </c>
    </row>
    <row r="30" spans="1:32" x14ac:dyDescent="0.2">
      <c r="A30" s="56" t="s">
        <v>378</v>
      </c>
      <c r="B30" s="10">
        <v>0.01</v>
      </c>
      <c r="C30" s="10">
        <v>80.110000000000014</v>
      </c>
      <c r="D30" s="10">
        <v>0.01</v>
      </c>
      <c r="E30" s="10"/>
      <c r="F30" s="10"/>
      <c r="G30" s="10">
        <v>15</v>
      </c>
      <c r="H30" s="10"/>
      <c r="I30" s="10"/>
      <c r="J30" s="10"/>
      <c r="K30" s="10">
        <v>0.02</v>
      </c>
      <c r="L30" s="10"/>
      <c r="M30" s="10">
        <v>0.02</v>
      </c>
      <c r="N30" s="10"/>
      <c r="O30" s="10"/>
      <c r="P30" s="10"/>
      <c r="Q30" s="10"/>
      <c r="R30" s="10"/>
      <c r="S30" s="10">
        <v>30</v>
      </c>
      <c r="T30" s="10"/>
      <c r="U30" s="10"/>
      <c r="V30" s="10">
        <v>72.570000000000007</v>
      </c>
      <c r="W30" s="10"/>
      <c r="X30" s="10">
        <v>1</v>
      </c>
      <c r="Y30" s="10">
        <v>4.41</v>
      </c>
      <c r="Z30" s="10"/>
      <c r="AA30" s="10"/>
      <c r="AB30" s="10"/>
      <c r="AC30" s="10"/>
      <c r="AD30" s="10"/>
      <c r="AE30" s="10">
        <v>2.5799999999999996</v>
      </c>
      <c r="AF30" s="25">
        <f t="shared" si="0"/>
        <v>205.73000000000002</v>
      </c>
    </row>
    <row r="31" spans="1:32" x14ac:dyDescent="0.2">
      <c r="A31" s="56" t="s">
        <v>379</v>
      </c>
      <c r="B31" s="10"/>
      <c r="C31" s="10">
        <v>146.42999999999998</v>
      </c>
      <c r="D31" s="10">
        <v>1.65</v>
      </c>
      <c r="E31" s="10"/>
      <c r="F31" s="10"/>
      <c r="G31" s="10">
        <v>0.15</v>
      </c>
      <c r="H31" s="10"/>
      <c r="I31" s="10"/>
      <c r="J31" s="10"/>
      <c r="K31" s="10"/>
      <c r="L31" s="10">
        <v>0.16</v>
      </c>
      <c r="M31" s="10">
        <v>0.5</v>
      </c>
      <c r="N31" s="10"/>
      <c r="O31" s="10"/>
      <c r="P31" s="10"/>
      <c r="Q31" s="10"/>
      <c r="R31" s="10"/>
      <c r="S31" s="10">
        <v>0.22</v>
      </c>
      <c r="T31" s="10">
        <v>1.04</v>
      </c>
      <c r="U31" s="10"/>
      <c r="V31" s="10">
        <v>127.7</v>
      </c>
      <c r="W31" s="10">
        <v>2</v>
      </c>
      <c r="X31" s="10">
        <v>3.4</v>
      </c>
      <c r="Y31" s="10">
        <v>8.93</v>
      </c>
      <c r="Z31" s="10"/>
      <c r="AA31" s="10"/>
      <c r="AB31" s="10"/>
      <c r="AC31" s="10"/>
      <c r="AD31" s="10"/>
      <c r="AE31" s="10">
        <v>6.6300000000000008</v>
      </c>
      <c r="AF31" s="25">
        <f>SUM(B31:AE31)</f>
        <v>298.80999999999995</v>
      </c>
    </row>
    <row r="32" spans="1:32" x14ac:dyDescent="0.2">
      <c r="A32" s="56" t="s">
        <v>380</v>
      </c>
      <c r="B32" s="10">
        <v>0.14000000000000001</v>
      </c>
      <c r="C32" s="10">
        <v>46.65</v>
      </c>
      <c r="D32" s="10">
        <v>0.04</v>
      </c>
      <c r="E32" s="10"/>
      <c r="F32" s="10"/>
      <c r="G32" s="10">
        <v>7.0000000000000007E-2</v>
      </c>
      <c r="H32" s="10"/>
      <c r="I32" s="10">
        <v>0.04</v>
      </c>
      <c r="J32" s="10">
        <v>0.02</v>
      </c>
      <c r="K32" s="10">
        <v>0</v>
      </c>
      <c r="L32" s="10"/>
      <c r="M32" s="10"/>
      <c r="N32" s="10"/>
      <c r="O32" s="10">
        <v>0.02</v>
      </c>
      <c r="P32" s="10">
        <v>2.0099999999999998</v>
      </c>
      <c r="Q32" s="10"/>
      <c r="R32" s="10"/>
      <c r="S32" s="10">
        <v>9.0000000000000011E-2</v>
      </c>
      <c r="T32" s="10">
        <v>0.09</v>
      </c>
      <c r="U32" s="10">
        <v>0.02</v>
      </c>
      <c r="V32" s="10">
        <v>53.46</v>
      </c>
      <c r="W32" s="10">
        <v>0.02</v>
      </c>
      <c r="X32" s="10"/>
      <c r="Y32" s="10"/>
      <c r="Z32" s="10"/>
      <c r="AA32" s="10"/>
      <c r="AB32" s="10"/>
      <c r="AC32" s="10"/>
      <c r="AD32" s="10">
        <v>0.03</v>
      </c>
      <c r="AE32" s="10">
        <v>16.27</v>
      </c>
      <c r="AF32" s="25">
        <f t="shared" si="0"/>
        <v>118.97</v>
      </c>
    </row>
    <row r="33" spans="1:32" x14ac:dyDescent="0.2">
      <c r="A33" s="56" t="s">
        <v>381</v>
      </c>
      <c r="B33" s="10"/>
      <c r="C33" s="10">
        <v>108.94</v>
      </c>
      <c r="D33" s="10"/>
      <c r="E33" s="10"/>
      <c r="F33" s="10"/>
      <c r="G33" s="10">
        <v>1.54</v>
      </c>
      <c r="H33" s="10"/>
      <c r="I33" s="10"/>
      <c r="J33" s="10">
        <v>1.4</v>
      </c>
      <c r="K33" s="10">
        <v>0.3</v>
      </c>
      <c r="L33" s="10"/>
      <c r="M33" s="10"/>
      <c r="N33" s="10"/>
      <c r="O33" s="10"/>
      <c r="P33" s="10"/>
      <c r="Q33" s="10"/>
      <c r="R33" s="10"/>
      <c r="S33" s="10"/>
      <c r="T33" s="10"/>
      <c r="U33" s="10">
        <v>1.6</v>
      </c>
      <c r="V33" s="10">
        <v>120.10999999999999</v>
      </c>
      <c r="W33" s="10"/>
      <c r="X33" s="10"/>
      <c r="Y33" s="10">
        <v>89.410000000000011</v>
      </c>
      <c r="Z33" s="10">
        <v>3.4</v>
      </c>
      <c r="AA33" s="10"/>
      <c r="AB33" s="10"/>
      <c r="AC33" s="10"/>
      <c r="AD33" s="10"/>
      <c r="AE33" s="10">
        <v>0.7</v>
      </c>
      <c r="AF33" s="25">
        <f t="shared" si="0"/>
        <v>327.39999999999998</v>
      </c>
    </row>
    <row r="34" spans="1:32" ht="21" customHeight="1" thickBot="1" x14ac:dyDescent="0.25">
      <c r="A34" s="61" t="s">
        <v>240</v>
      </c>
      <c r="B34" s="62">
        <f t="shared" ref="B34:AE34" si="1">SUM(B4:B33)</f>
        <v>4.1199999999999992</v>
      </c>
      <c r="C34" s="62">
        <f t="shared" si="1"/>
        <v>2697.84</v>
      </c>
      <c r="D34" s="62">
        <f t="shared" si="1"/>
        <v>6.54</v>
      </c>
      <c r="E34" s="62">
        <f>SUM(E4:E33)</f>
        <v>0.15000000000000002</v>
      </c>
      <c r="F34" s="62">
        <f t="shared" si="1"/>
        <v>0.11</v>
      </c>
      <c r="G34" s="62">
        <f t="shared" si="1"/>
        <v>47.949999999999996</v>
      </c>
      <c r="H34" s="62">
        <f t="shared" si="1"/>
        <v>0.16</v>
      </c>
      <c r="I34" s="62">
        <f t="shared" si="1"/>
        <v>0.08</v>
      </c>
      <c r="J34" s="62">
        <f t="shared" si="1"/>
        <v>5.7299999999999986</v>
      </c>
      <c r="K34" s="62">
        <f t="shared" si="1"/>
        <v>42.37</v>
      </c>
      <c r="L34" s="62">
        <f t="shared" si="1"/>
        <v>0.16</v>
      </c>
      <c r="M34" s="62">
        <f t="shared" si="1"/>
        <v>0.66999999999999993</v>
      </c>
      <c r="N34" s="62">
        <f t="shared" si="1"/>
        <v>0.29000000000000004</v>
      </c>
      <c r="O34" s="62">
        <f t="shared" si="1"/>
        <v>0.06</v>
      </c>
      <c r="P34" s="62">
        <f t="shared" si="1"/>
        <v>2.0099999999999998</v>
      </c>
      <c r="Q34" s="62">
        <f t="shared" si="1"/>
        <v>0.36</v>
      </c>
      <c r="R34" s="62">
        <f t="shared" si="1"/>
        <v>2.5399999999999996</v>
      </c>
      <c r="S34" s="62">
        <f t="shared" si="1"/>
        <v>156.28</v>
      </c>
      <c r="T34" s="62">
        <f>SUM(T4:T33)</f>
        <v>12.66</v>
      </c>
      <c r="U34" s="62">
        <f>SUM(U4:U33)</f>
        <v>11.629999999999997</v>
      </c>
      <c r="V34" s="62">
        <f>SUM(V4:V33)</f>
        <v>2387.0300000000007</v>
      </c>
      <c r="W34" s="62">
        <f>SUM(W4:W33)</f>
        <v>17.22</v>
      </c>
      <c r="X34" s="62">
        <f t="shared" si="1"/>
        <v>23.549999999999997</v>
      </c>
      <c r="Y34" s="62">
        <f t="shared" si="1"/>
        <v>147.78</v>
      </c>
      <c r="Z34" s="62">
        <f t="shared" si="1"/>
        <v>4.63</v>
      </c>
      <c r="AA34" s="62">
        <f t="shared" si="1"/>
        <v>0.09</v>
      </c>
      <c r="AB34" s="62">
        <f t="shared" si="1"/>
        <v>2.2999999999999998</v>
      </c>
      <c r="AC34" s="62">
        <f>SUM(AC4:AC33)</f>
        <v>0.09</v>
      </c>
      <c r="AD34" s="62">
        <f>SUM(AD4:AD33)</f>
        <v>1.27</v>
      </c>
      <c r="AE34" s="62">
        <f t="shared" si="1"/>
        <v>328.32999999999993</v>
      </c>
      <c r="AF34" s="63">
        <f>SUM(B34:AE34)</f>
        <v>5904.0000000000018</v>
      </c>
    </row>
  </sheetData>
  <mergeCells count="3">
    <mergeCell ref="A2:A3"/>
    <mergeCell ref="B2:AE2"/>
    <mergeCell ref="AF2:AF3"/>
  </mergeCells>
  <printOptions horizontalCentered="1"/>
  <pageMargins left="0" right="0" top="1.1417322834645669" bottom="0.35433070866141736" header="0.31496062992125984" footer="0.31496062992125984"/>
  <pageSetup scale="90" orientation="landscape" r:id="rId1"/>
  <headerFooter>
    <oddHeader>&amp;L&amp;G&amp;C&amp;"Verdana,Negrita"SUPERFICIE COMUNAL DE CEPAJES BLANCOS PARA VINIFICACIÓN (has)
REGION DEL LIBERTADOR BERNARDO O'HIGGINS&amp;RCUADRO N° 34</oddHeader>
    <oddFooter>&amp;R&amp;F</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K35"/>
  <sheetViews>
    <sheetView topLeftCell="F1" zoomScale="85" zoomScaleNormal="85" workbookViewId="0">
      <pane ySplit="3" topLeftCell="A14" activePane="bottomLeft" state="frozen"/>
      <selection activeCell="B38" sqref="B38"/>
      <selection pane="bottomLeft" activeCell="AJ35" sqref="AJ35"/>
    </sheetView>
  </sheetViews>
  <sheetFormatPr baseColWidth="10" defaultColWidth="11.44140625" defaultRowHeight="12.6" x14ac:dyDescent="0.2"/>
  <cols>
    <col min="1" max="1" width="15.6640625" style="3" bestFit="1" customWidth="1"/>
    <col min="2" max="2" width="6" style="3" bestFit="1" customWidth="1"/>
    <col min="3" max="3" width="6" style="3" customWidth="1"/>
    <col min="4" max="4" width="5" style="3" bestFit="1" customWidth="1"/>
    <col min="5" max="5" width="4.33203125" style="3" bestFit="1" customWidth="1"/>
    <col min="6" max="6" width="6.5546875" style="3" customWidth="1"/>
    <col min="7" max="7" width="8.44140625" style="3" customWidth="1"/>
    <col min="8" max="8" width="6.109375" style="3" customWidth="1"/>
    <col min="9" max="9" width="7.88671875" style="3" bestFit="1" customWidth="1"/>
    <col min="10" max="10" width="5" style="3" bestFit="1" customWidth="1"/>
    <col min="11" max="11" width="5" style="3" customWidth="1"/>
    <col min="12" max="12" width="7.88671875" style="3" bestFit="1" customWidth="1"/>
    <col min="13" max="13" width="7" style="3" customWidth="1"/>
    <col min="14" max="14" width="6" style="3" bestFit="1" customWidth="1"/>
    <col min="15" max="15" width="6.6640625" style="3" bestFit="1" customWidth="1"/>
    <col min="16" max="16" width="6" style="3" bestFit="1" customWidth="1"/>
    <col min="17" max="17" width="8.109375" style="3" bestFit="1" customWidth="1"/>
    <col min="18" max="18" width="5" style="3" bestFit="1" customWidth="1"/>
    <col min="19" max="19" width="5" style="3" customWidth="1"/>
    <col min="20" max="20" width="6.109375" style="3" customWidth="1"/>
    <col min="21" max="21" width="5" style="3" bestFit="1" customWidth="1"/>
    <col min="22" max="22" width="6.109375" style="3" customWidth="1"/>
    <col min="23" max="23" width="7.109375" style="3" customWidth="1"/>
    <col min="24" max="24" width="6" style="3" bestFit="1" customWidth="1"/>
    <col min="25" max="25" width="7" style="3" bestFit="1" customWidth="1"/>
    <col min="26" max="26" width="5.109375" style="3" customWidth="1"/>
    <col min="27" max="28" width="7.109375" style="3" customWidth="1"/>
    <col min="29" max="29" width="8" style="3" bestFit="1" customWidth="1"/>
    <col min="30" max="30" width="8.109375" style="3" customWidth="1"/>
    <col min="31" max="31" width="5" style="3" bestFit="1" customWidth="1"/>
    <col min="32" max="32" width="6.109375" style="3" customWidth="1"/>
    <col min="33" max="33" width="8.109375" style="3" customWidth="1"/>
    <col min="34" max="34" width="5" style="3" bestFit="1" customWidth="1"/>
    <col min="35" max="35" width="5" style="3" customWidth="1"/>
    <col min="36" max="36" width="6" style="3" bestFit="1" customWidth="1"/>
    <col min="37" max="37" width="10.109375" style="3" bestFit="1" customWidth="1"/>
    <col min="38" max="16384" width="11.44140625" style="3"/>
  </cols>
  <sheetData>
    <row r="1" spans="1:37" ht="13.2" thickBot="1" x14ac:dyDescent="0.25">
      <c r="A1" s="55" t="s">
        <v>389</v>
      </c>
    </row>
    <row r="2" spans="1:37" ht="18" customHeight="1" x14ac:dyDescent="0.2">
      <c r="A2" s="438" t="s">
        <v>235</v>
      </c>
      <c r="B2" s="448" t="s">
        <v>169</v>
      </c>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50"/>
      <c r="AK2" s="451" t="s">
        <v>71</v>
      </c>
    </row>
    <row r="3" spans="1:37" ht="102" customHeight="1" x14ac:dyDescent="0.2">
      <c r="A3" s="439"/>
      <c r="B3" s="30" t="s">
        <v>170</v>
      </c>
      <c r="C3" s="30" t="s">
        <v>282</v>
      </c>
      <c r="D3" s="30" t="s">
        <v>173</v>
      </c>
      <c r="E3" s="30" t="s">
        <v>174</v>
      </c>
      <c r="F3" s="30" t="s">
        <v>177</v>
      </c>
      <c r="G3" s="30" t="s">
        <v>178</v>
      </c>
      <c r="H3" s="30" t="s">
        <v>309</v>
      </c>
      <c r="I3" s="30" t="s">
        <v>181</v>
      </c>
      <c r="J3" s="30" t="s">
        <v>184</v>
      </c>
      <c r="K3" s="30" t="s">
        <v>186</v>
      </c>
      <c r="L3" s="30" t="s">
        <v>283</v>
      </c>
      <c r="M3" s="30" t="s">
        <v>390</v>
      </c>
      <c r="N3" s="30" t="s">
        <v>190</v>
      </c>
      <c r="O3" s="30" t="s">
        <v>194</v>
      </c>
      <c r="P3" s="30" t="s">
        <v>196</v>
      </c>
      <c r="Q3" s="30" t="s">
        <v>198</v>
      </c>
      <c r="R3" s="30" t="s">
        <v>199</v>
      </c>
      <c r="S3" s="30" t="s">
        <v>200</v>
      </c>
      <c r="T3" s="30" t="s">
        <v>284</v>
      </c>
      <c r="U3" s="30" t="s">
        <v>202</v>
      </c>
      <c r="V3" s="30" t="s">
        <v>243</v>
      </c>
      <c r="W3" s="30" t="s">
        <v>204</v>
      </c>
      <c r="X3" s="30" t="s">
        <v>205</v>
      </c>
      <c r="Y3" s="30" t="s">
        <v>207</v>
      </c>
      <c r="Z3" s="30" t="s">
        <v>209</v>
      </c>
      <c r="AA3" s="30" t="s">
        <v>210</v>
      </c>
      <c r="AB3" s="30" t="s">
        <v>213</v>
      </c>
      <c r="AC3" s="30" t="s">
        <v>285</v>
      </c>
      <c r="AD3" s="30" t="s">
        <v>215</v>
      </c>
      <c r="AE3" s="30" t="s">
        <v>216</v>
      </c>
      <c r="AF3" s="30" t="s">
        <v>217</v>
      </c>
      <c r="AG3" s="30" t="s">
        <v>286</v>
      </c>
      <c r="AH3" s="30" t="s">
        <v>391</v>
      </c>
      <c r="AI3" s="30" t="s">
        <v>222</v>
      </c>
      <c r="AJ3" s="30" t="s">
        <v>348</v>
      </c>
      <c r="AK3" s="452"/>
    </row>
    <row r="4" spans="1:37" x14ac:dyDescent="0.2">
      <c r="A4" s="56" t="s">
        <v>350</v>
      </c>
      <c r="B4" s="10"/>
      <c r="C4" s="10">
        <v>0.1</v>
      </c>
      <c r="D4" s="10">
        <v>0.1</v>
      </c>
      <c r="E4" s="10"/>
      <c r="F4" s="10">
        <v>13.030000000000001</v>
      </c>
      <c r="G4" s="10">
        <v>656.87000000000023</v>
      </c>
      <c r="H4" s="10">
        <v>1.49</v>
      </c>
      <c r="I4" s="10">
        <v>191.43999999999997</v>
      </c>
      <c r="J4" s="10"/>
      <c r="K4" s="10"/>
      <c r="L4" s="10">
        <v>12.44</v>
      </c>
      <c r="M4" s="10"/>
      <c r="N4" s="10">
        <v>1.86</v>
      </c>
      <c r="O4" s="10">
        <v>1</v>
      </c>
      <c r="P4" s="10">
        <v>0.35</v>
      </c>
      <c r="Q4" s="10">
        <v>267.16000000000003</v>
      </c>
      <c r="R4" s="10"/>
      <c r="S4" s="10"/>
      <c r="T4" s="10">
        <v>1.92</v>
      </c>
      <c r="U4" s="10"/>
      <c r="V4" s="10"/>
      <c r="W4" s="10">
        <v>9.66</v>
      </c>
      <c r="X4" s="10">
        <v>6</v>
      </c>
      <c r="Y4" s="10">
        <v>5.0299999999999994</v>
      </c>
      <c r="Z4" s="10"/>
      <c r="AA4" s="10"/>
      <c r="AB4" s="10"/>
      <c r="AC4" s="10">
        <v>24.240000000000002</v>
      </c>
      <c r="AD4" s="10"/>
      <c r="AE4" s="10">
        <v>0.04</v>
      </c>
      <c r="AF4" s="10"/>
      <c r="AG4" s="10">
        <v>202.89999999999998</v>
      </c>
      <c r="AH4" s="10"/>
      <c r="AI4" s="10"/>
      <c r="AJ4" s="10"/>
      <c r="AK4" s="25">
        <f t="shared" ref="AK4:AK34" si="0">SUM(B4:AJ4)</f>
        <v>1395.6300000000006</v>
      </c>
    </row>
    <row r="5" spans="1:37" x14ac:dyDescent="0.2">
      <c r="A5" s="56" t="s">
        <v>351</v>
      </c>
      <c r="B5" s="10"/>
      <c r="C5" s="10">
        <v>22.919999999999998</v>
      </c>
      <c r="D5" s="10"/>
      <c r="E5" s="10"/>
      <c r="F5" s="10">
        <v>0.4</v>
      </c>
      <c r="G5" s="10">
        <v>288.50000000000006</v>
      </c>
      <c r="H5" s="10">
        <v>2.2000000000000002</v>
      </c>
      <c r="I5" s="10">
        <v>14.409999999999998</v>
      </c>
      <c r="J5" s="10"/>
      <c r="K5" s="10"/>
      <c r="L5" s="10">
        <v>5</v>
      </c>
      <c r="M5" s="10"/>
      <c r="N5" s="10">
        <v>0.18</v>
      </c>
      <c r="O5" s="10">
        <v>94.86999999999999</v>
      </c>
      <c r="P5" s="10">
        <v>3.18</v>
      </c>
      <c r="Q5" s="10">
        <v>168.24000000000004</v>
      </c>
      <c r="R5" s="10"/>
      <c r="S5" s="10"/>
      <c r="T5" s="10"/>
      <c r="U5" s="10"/>
      <c r="V5" s="10"/>
      <c r="W5" s="10">
        <v>3.82</v>
      </c>
      <c r="X5" s="10"/>
      <c r="Y5" s="10">
        <v>111.27000000000001</v>
      </c>
      <c r="Z5" s="10"/>
      <c r="AA5" s="10"/>
      <c r="AB5" s="10">
        <v>0.11</v>
      </c>
      <c r="AC5" s="10">
        <v>33.32</v>
      </c>
      <c r="AD5" s="10"/>
      <c r="AE5" s="10">
        <v>0.03</v>
      </c>
      <c r="AF5" s="10"/>
      <c r="AG5" s="10">
        <v>531.39999999999986</v>
      </c>
      <c r="AH5" s="10"/>
      <c r="AI5" s="10"/>
      <c r="AJ5" s="10"/>
      <c r="AK5" s="25">
        <f t="shared" si="0"/>
        <v>1279.8499999999999</v>
      </c>
    </row>
    <row r="6" spans="1:37" x14ac:dyDescent="0.2">
      <c r="A6" s="56" t="s">
        <v>352</v>
      </c>
      <c r="B6" s="10"/>
      <c r="C6" s="10">
        <v>5.13</v>
      </c>
      <c r="D6" s="10"/>
      <c r="E6" s="10"/>
      <c r="F6" s="10">
        <v>4.5999999999999996</v>
      </c>
      <c r="G6" s="10">
        <v>191.02</v>
      </c>
      <c r="H6" s="10"/>
      <c r="I6" s="10"/>
      <c r="J6" s="10"/>
      <c r="K6" s="10"/>
      <c r="L6" s="10">
        <v>14.3</v>
      </c>
      <c r="M6" s="10"/>
      <c r="N6" s="10">
        <v>0.4</v>
      </c>
      <c r="O6" s="10"/>
      <c r="P6" s="10"/>
      <c r="Q6" s="10">
        <v>73.099999999999994</v>
      </c>
      <c r="R6" s="10"/>
      <c r="S6" s="10"/>
      <c r="T6" s="10">
        <v>0.4</v>
      </c>
      <c r="U6" s="10"/>
      <c r="V6" s="10"/>
      <c r="W6" s="10">
        <v>4.18</v>
      </c>
      <c r="X6" s="10"/>
      <c r="Y6" s="10"/>
      <c r="Z6" s="10"/>
      <c r="AA6" s="10"/>
      <c r="AB6" s="10">
        <v>3.68</v>
      </c>
      <c r="AC6" s="10">
        <v>19.3</v>
      </c>
      <c r="AD6" s="10">
        <v>0.3</v>
      </c>
      <c r="AE6" s="10">
        <v>3.37</v>
      </c>
      <c r="AF6" s="10"/>
      <c r="AG6" s="10">
        <v>39.07</v>
      </c>
      <c r="AH6" s="10"/>
      <c r="AI6" s="10"/>
      <c r="AJ6" s="10"/>
      <c r="AK6" s="25">
        <f t="shared" si="0"/>
        <v>358.85</v>
      </c>
    </row>
    <row r="7" spans="1:37" x14ac:dyDescent="0.2">
      <c r="A7" s="56" t="s">
        <v>353</v>
      </c>
      <c r="B7" s="10"/>
      <c r="C7" s="10"/>
      <c r="D7" s="10"/>
      <c r="E7" s="10"/>
      <c r="F7" s="10"/>
      <c r="G7" s="10">
        <v>37.31</v>
      </c>
      <c r="H7" s="10"/>
      <c r="I7" s="10">
        <v>9.5</v>
      </c>
      <c r="J7" s="10"/>
      <c r="K7" s="10"/>
      <c r="L7" s="10"/>
      <c r="M7" s="10"/>
      <c r="N7" s="10"/>
      <c r="O7" s="10"/>
      <c r="P7" s="10"/>
      <c r="Q7" s="10">
        <v>23</v>
      </c>
      <c r="R7" s="10"/>
      <c r="S7" s="10"/>
      <c r="T7" s="10"/>
      <c r="U7" s="10"/>
      <c r="V7" s="10"/>
      <c r="W7" s="10"/>
      <c r="X7" s="10"/>
      <c r="Y7" s="10">
        <v>9</v>
      </c>
      <c r="Z7" s="10"/>
      <c r="AA7" s="10"/>
      <c r="AB7" s="10"/>
      <c r="AC7" s="10">
        <v>9.74</v>
      </c>
      <c r="AD7" s="10"/>
      <c r="AE7" s="10"/>
      <c r="AF7" s="10"/>
      <c r="AG7" s="10">
        <v>11.88</v>
      </c>
      <c r="AH7" s="10"/>
      <c r="AI7" s="10"/>
      <c r="AJ7" s="10"/>
      <c r="AK7" s="25">
        <f t="shared" si="0"/>
        <v>100.42999999999999</v>
      </c>
    </row>
    <row r="8" spans="1:37" x14ac:dyDescent="0.2">
      <c r="A8" s="56" t="s">
        <v>354</v>
      </c>
      <c r="B8" s="10"/>
      <c r="C8" s="10"/>
      <c r="D8" s="10"/>
      <c r="E8" s="10"/>
      <c r="F8" s="10"/>
      <c r="G8" s="10">
        <v>22</v>
      </c>
      <c r="H8" s="10"/>
      <c r="I8" s="10">
        <v>9</v>
      </c>
      <c r="J8" s="10"/>
      <c r="K8" s="10"/>
      <c r="L8" s="10">
        <v>9.6999999999999993</v>
      </c>
      <c r="M8" s="10"/>
      <c r="N8" s="10"/>
      <c r="O8" s="10"/>
      <c r="P8" s="10"/>
      <c r="Q8" s="10"/>
      <c r="R8" s="10"/>
      <c r="S8" s="10"/>
      <c r="T8" s="10"/>
      <c r="U8" s="10"/>
      <c r="V8" s="10"/>
      <c r="W8" s="10"/>
      <c r="X8" s="10"/>
      <c r="Y8" s="10"/>
      <c r="Z8" s="10"/>
      <c r="AA8" s="10"/>
      <c r="AB8" s="10"/>
      <c r="AC8" s="10"/>
      <c r="AD8" s="10"/>
      <c r="AE8" s="10"/>
      <c r="AF8" s="10"/>
      <c r="AG8" s="10"/>
      <c r="AH8" s="10"/>
      <c r="AI8" s="10"/>
      <c r="AJ8" s="10"/>
      <c r="AK8" s="25">
        <f t="shared" si="0"/>
        <v>40.700000000000003</v>
      </c>
    </row>
    <row r="9" spans="1:37" x14ac:dyDescent="0.2">
      <c r="A9" s="56" t="s">
        <v>355</v>
      </c>
      <c r="B9" s="10"/>
      <c r="C9" s="10"/>
      <c r="D9" s="10"/>
      <c r="E9" s="10"/>
      <c r="F9" s="10"/>
      <c r="G9" s="10">
        <v>82.19</v>
      </c>
      <c r="H9" s="10"/>
      <c r="I9" s="10">
        <v>6.04</v>
      </c>
      <c r="J9" s="10"/>
      <c r="K9" s="10"/>
      <c r="L9" s="10">
        <v>1.2</v>
      </c>
      <c r="M9" s="10"/>
      <c r="N9" s="10">
        <v>2.5</v>
      </c>
      <c r="O9" s="10"/>
      <c r="P9" s="10"/>
      <c r="Q9" s="10">
        <v>23.100000000000005</v>
      </c>
      <c r="R9" s="10"/>
      <c r="S9" s="10"/>
      <c r="T9" s="10"/>
      <c r="U9" s="10"/>
      <c r="V9" s="10"/>
      <c r="W9" s="10"/>
      <c r="X9" s="10"/>
      <c r="Y9" s="10"/>
      <c r="Z9" s="10"/>
      <c r="AA9" s="10"/>
      <c r="AB9" s="10"/>
      <c r="AC9" s="10">
        <v>3.9</v>
      </c>
      <c r="AD9" s="10"/>
      <c r="AE9" s="10">
        <v>3.1</v>
      </c>
      <c r="AF9" s="10"/>
      <c r="AG9" s="10">
        <v>92.41</v>
      </c>
      <c r="AH9" s="10"/>
      <c r="AI9" s="10"/>
      <c r="AJ9" s="10"/>
      <c r="AK9" s="25">
        <f t="shared" si="0"/>
        <v>214.44</v>
      </c>
    </row>
    <row r="10" spans="1:37" x14ac:dyDescent="0.2">
      <c r="A10" s="56" t="s">
        <v>356</v>
      </c>
      <c r="B10" s="10"/>
      <c r="C10" s="10"/>
      <c r="D10" s="10"/>
      <c r="E10" s="10"/>
      <c r="F10" s="10">
        <v>1.41</v>
      </c>
      <c r="G10" s="10">
        <v>31.479999999999997</v>
      </c>
      <c r="H10" s="10"/>
      <c r="I10" s="10">
        <v>30.34</v>
      </c>
      <c r="J10" s="10"/>
      <c r="K10" s="10"/>
      <c r="L10" s="10"/>
      <c r="M10" s="10"/>
      <c r="N10" s="10"/>
      <c r="O10" s="10"/>
      <c r="P10" s="10"/>
      <c r="Q10" s="10"/>
      <c r="R10" s="10"/>
      <c r="S10" s="10"/>
      <c r="T10" s="10"/>
      <c r="U10" s="10"/>
      <c r="V10" s="10">
        <v>1</v>
      </c>
      <c r="W10" s="10">
        <v>3.01</v>
      </c>
      <c r="X10" s="10"/>
      <c r="Y10" s="10"/>
      <c r="Z10" s="10"/>
      <c r="AA10" s="10"/>
      <c r="AB10" s="10"/>
      <c r="AC10" s="10">
        <v>10.3</v>
      </c>
      <c r="AD10" s="10"/>
      <c r="AE10" s="10"/>
      <c r="AF10" s="10"/>
      <c r="AG10" s="10"/>
      <c r="AH10" s="10"/>
      <c r="AI10" s="10"/>
      <c r="AJ10" s="10"/>
      <c r="AK10" s="25">
        <f t="shared" si="0"/>
        <v>77.539999999999992</v>
      </c>
    </row>
    <row r="11" spans="1:37" x14ac:dyDescent="0.2">
      <c r="A11" s="56" t="s">
        <v>357</v>
      </c>
      <c r="B11" s="10"/>
      <c r="C11" s="10"/>
      <c r="D11" s="10"/>
      <c r="E11" s="10"/>
      <c r="F11" s="10">
        <v>45.1</v>
      </c>
      <c r="G11" s="10">
        <v>448.9899999999999</v>
      </c>
      <c r="H11" s="10">
        <v>1.67</v>
      </c>
      <c r="I11" s="10">
        <v>373.49000000000018</v>
      </c>
      <c r="J11" s="10"/>
      <c r="K11" s="10"/>
      <c r="L11" s="10">
        <v>38.53</v>
      </c>
      <c r="M11" s="10"/>
      <c r="N11" s="10">
        <v>0.6</v>
      </c>
      <c r="O11" s="10"/>
      <c r="P11" s="10"/>
      <c r="Q11" s="10">
        <v>118.61</v>
      </c>
      <c r="R11" s="10"/>
      <c r="S11" s="10"/>
      <c r="T11" s="10"/>
      <c r="U11" s="10"/>
      <c r="V11" s="10"/>
      <c r="W11" s="10">
        <v>28.610000000000003</v>
      </c>
      <c r="X11" s="10">
        <v>0.65</v>
      </c>
      <c r="Y11" s="10">
        <v>0.08</v>
      </c>
      <c r="Z11" s="10"/>
      <c r="AA11" s="10"/>
      <c r="AB11" s="10">
        <v>15.8</v>
      </c>
      <c r="AC11" s="10">
        <v>102.16</v>
      </c>
      <c r="AD11" s="10"/>
      <c r="AE11" s="10"/>
      <c r="AF11" s="10"/>
      <c r="AG11" s="10">
        <v>114.66999999999999</v>
      </c>
      <c r="AH11" s="10"/>
      <c r="AI11" s="10"/>
      <c r="AJ11" s="10"/>
      <c r="AK11" s="25">
        <f t="shared" si="0"/>
        <v>1288.96</v>
      </c>
    </row>
    <row r="12" spans="1:37" x14ac:dyDescent="0.2">
      <c r="A12" s="56" t="s">
        <v>358</v>
      </c>
      <c r="B12" s="10"/>
      <c r="C12" s="10"/>
      <c r="D12" s="10"/>
      <c r="E12" s="10"/>
      <c r="F12" s="10">
        <v>4.6400000000000006</v>
      </c>
      <c r="G12" s="10">
        <v>25.03</v>
      </c>
      <c r="H12" s="10"/>
      <c r="I12" s="10"/>
      <c r="J12" s="10"/>
      <c r="K12" s="10"/>
      <c r="L12" s="10">
        <v>4.1399999999999997</v>
      </c>
      <c r="M12" s="10"/>
      <c r="N12" s="10">
        <v>2.16</v>
      </c>
      <c r="O12" s="10"/>
      <c r="P12" s="10"/>
      <c r="Q12" s="10">
        <v>24.229999999999997</v>
      </c>
      <c r="R12" s="10"/>
      <c r="S12" s="10"/>
      <c r="T12" s="10">
        <v>0.28000000000000003</v>
      </c>
      <c r="U12" s="10"/>
      <c r="V12" s="10"/>
      <c r="W12" s="10"/>
      <c r="X12" s="10"/>
      <c r="Y12" s="10">
        <v>74.48</v>
      </c>
      <c r="Z12" s="10"/>
      <c r="AA12" s="10"/>
      <c r="AB12" s="10"/>
      <c r="AC12" s="10">
        <v>30.17</v>
      </c>
      <c r="AD12" s="10"/>
      <c r="AE12" s="10">
        <v>0.3</v>
      </c>
      <c r="AF12" s="10"/>
      <c r="AG12" s="10">
        <v>2.92</v>
      </c>
      <c r="AH12" s="10"/>
      <c r="AI12" s="10"/>
      <c r="AJ12" s="10"/>
      <c r="AK12" s="25">
        <f t="shared" si="0"/>
        <v>168.35</v>
      </c>
    </row>
    <row r="13" spans="1:37" x14ac:dyDescent="0.2">
      <c r="A13" s="56" t="s">
        <v>359</v>
      </c>
      <c r="B13" s="10"/>
      <c r="C13" s="10">
        <v>18.16</v>
      </c>
      <c r="D13" s="10"/>
      <c r="E13" s="10"/>
      <c r="F13" s="10">
        <v>70.349999999999994</v>
      </c>
      <c r="G13" s="10">
        <v>813.97</v>
      </c>
      <c r="H13" s="10">
        <v>4.33</v>
      </c>
      <c r="I13" s="10">
        <v>229.82999999999998</v>
      </c>
      <c r="J13" s="10"/>
      <c r="K13" s="10"/>
      <c r="L13" s="10">
        <v>50.280000000000008</v>
      </c>
      <c r="M13" s="10"/>
      <c r="N13" s="10">
        <v>1.5</v>
      </c>
      <c r="O13" s="10">
        <v>2.4900000000000002</v>
      </c>
      <c r="P13" s="10"/>
      <c r="Q13" s="10">
        <v>154.37</v>
      </c>
      <c r="R13" s="10"/>
      <c r="S13" s="10"/>
      <c r="T13" s="10">
        <v>0.5</v>
      </c>
      <c r="U13" s="10"/>
      <c r="V13" s="10">
        <v>92.14</v>
      </c>
      <c r="W13" s="10">
        <v>16.809999999999999</v>
      </c>
      <c r="X13" s="10"/>
      <c r="Y13" s="10">
        <v>12.76</v>
      </c>
      <c r="Z13" s="10"/>
      <c r="AA13" s="10"/>
      <c r="AB13" s="10"/>
      <c r="AC13" s="10">
        <v>141.43</v>
      </c>
      <c r="AD13" s="10"/>
      <c r="AE13" s="10">
        <v>0.5</v>
      </c>
      <c r="AF13" s="10"/>
      <c r="AG13" s="10">
        <v>321.33</v>
      </c>
      <c r="AH13" s="10">
        <v>0.5</v>
      </c>
      <c r="AI13" s="10"/>
      <c r="AJ13" s="10"/>
      <c r="AK13" s="25">
        <f t="shared" si="0"/>
        <v>1931.2500000000002</v>
      </c>
    </row>
    <row r="14" spans="1:37" x14ac:dyDescent="0.2">
      <c r="A14" s="56" t="s">
        <v>360</v>
      </c>
      <c r="B14" s="10"/>
      <c r="C14" s="10"/>
      <c r="D14" s="10"/>
      <c r="E14" s="10"/>
      <c r="F14" s="10"/>
      <c r="G14" s="10">
        <v>51.9</v>
      </c>
      <c r="H14" s="10"/>
      <c r="I14" s="10"/>
      <c r="J14" s="10"/>
      <c r="K14" s="10"/>
      <c r="L14" s="10"/>
      <c r="M14" s="10"/>
      <c r="N14" s="10"/>
      <c r="O14" s="10"/>
      <c r="P14" s="10"/>
      <c r="Q14" s="10">
        <v>11.96</v>
      </c>
      <c r="R14" s="10"/>
      <c r="S14" s="10"/>
      <c r="T14" s="10"/>
      <c r="U14" s="10"/>
      <c r="V14" s="10"/>
      <c r="W14" s="10"/>
      <c r="X14" s="10"/>
      <c r="Y14" s="10">
        <v>10.36</v>
      </c>
      <c r="Z14" s="10"/>
      <c r="AA14" s="10"/>
      <c r="AB14" s="10"/>
      <c r="AC14" s="10">
        <v>3.38</v>
      </c>
      <c r="AD14" s="10"/>
      <c r="AE14" s="10"/>
      <c r="AF14" s="10"/>
      <c r="AG14" s="10">
        <v>1.5</v>
      </c>
      <c r="AH14" s="10"/>
      <c r="AI14" s="10"/>
      <c r="AJ14" s="10"/>
      <c r="AK14" s="25">
        <f t="shared" si="0"/>
        <v>79.099999999999994</v>
      </c>
    </row>
    <row r="15" spans="1:37" x14ac:dyDescent="0.2">
      <c r="A15" s="56" t="s">
        <v>361</v>
      </c>
      <c r="B15" s="10"/>
      <c r="C15" s="10">
        <v>0.13</v>
      </c>
      <c r="D15" s="10"/>
      <c r="E15" s="10"/>
      <c r="F15" s="10">
        <v>2.59</v>
      </c>
      <c r="G15" s="10">
        <v>77.070000000000007</v>
      </c>
      <c r="H15" s="10"/>
      <c r="I15" s="10">
        <v>30.939999999999998</v>
      </c>
      <c r="J15" s="10"/>
      <c r="K15" s="10"/>
      <c r="L15" s="10">
        <v>4.4000000000000004</v>
      </c>
      <c r="M15" s="10"/>
      <c r="N15" s="10"/>
      <c r="O15" s="10"/>
      <c r="P15" s="10"/>
      <c r="Q15" s="10">
        <v>6.7</v>
      </c>
      <c r="R15" s="10"/>
      <c r="S15" s="10"/>
      <c r="T15" s="10"/>
      <c r="U15" s="10"/>
      <c r="V15" s="10"/>
      <c r="W15" s="10">
        <v>4.4399999999999995</v>
      </c>
      <c r="X15" s="10">
        <v>2.67</v>
      </c>
      <c r="Y15" s="10">
        <v>0.1</v>
      </c>
      <c r="Z15" s="10"/>
      <c r="AA15" s="10"/>
      <c r="AB15" s="10">
        <v>0.23</v>
      </c>
      <c r="AC15" s="10">
        <v>21.62</v>
      </c>
      <c r="AD15" s="10"/>
      <c r="AE15" s="10"/>
      <c r="AF15" s="10"/>
      <c r="AG15" s="10">
        <v>14.5</v>
      </c>
      <c r="AH15" s="10"/>
      <c r="AI15" s="10"/>
      <c r="AJ15" s="10">
        <v>0.1</v>
      </c>
      <c r="AK15" s="25">
        <f t="shared" si="0"/>
        <v>165.48999999999998</v>
      </c>
    </row>
    <row r="16" spans="1:37" x14ac:dyDescent="0.2">
      <c r="A16" s="56" t="s">
        <v>362</v>
      </c>
      <c r="B16" s="10">
        <v>1.2000000000000002</v>
      </c>
      <c r="C16" s="10"/>
      <c r="D16" s="10"/>
      <c r="E16" s="10">
        <v>0.12</v>
      </c>
      <c r="F16" s="10">
        <v>78.669999999999987</v>
      </c>
      <c r="G16" s="10">
        <v>2044.6499999999999</v>
      </c>
      <c r="H16" s="10">
        <v>2.3000000000000003</v>
      </c>
      <c r="I16" s="10">
        <v>594.3599999999999</v>
      </c>
      <c r="J16" s="10">
        <v>1.6</v>
      </c>
      <c r="K16" s="10"/>
      <c r="L16" s="10">
        <v>218.87</v>
      </c>
      <c r="M16" s="10"/>
      <c r="N16" s="10">
        <v>2.3100000000000005</v>
      </c>
      <c r="O16" s="10">
        <v>4.0999999999999996</v>
      </c>
      <c r="P16" s="10">
        <v>10.920000000000002</v>
      </c>
      <c r="Q16" s="10">
        <v>665.5</v>
      </c>
      <c r="R16" s="10">
        <v>0.85</v>
      </c>
      <c r="S16" s="10"/>
      <c r="T16" s="10">
        <v>2.54</v>
      </c>
      <c r="U16" s="10">
        <v>1.37</v>
      </c>
      <c r="V16" s="10">
        <v>1.2</v>
      </c>
      <c r="W16" s="10">
        <v>35.799999999999997</v>
      </c>
      <c r="X16" s="10"/>
      <c r="Y16" s="10">
        <v>39.200000000000003</v>
      </c>
      <c r="Z16" s="10">
        <v>0.38</v>
      </c>
      <c r="AA16" s="10"/>
      <c r="AB16" s="10">
        <v>18.739999999999995</v>
      </c>
      <c r="AC16" s="10">
        <v>437.63000000000005</v>
      </c>
      <c r="AD16" s="10"/>
      <c r="AE16" s="10">
        <v>8.3000000000000007</v>
      </c>
      <c r="AF16" s="10">
        <v>0.65</v>
      </c>
      <c r="AG16" s="10">
        <v>93.93</v>
      </c>
      <c r="AH16" s="10">
        <v>1</v>
      </c>
      <c r="AI16" s="10"/>
      <c r="AJ16" s="10">
        <v>27.4</v>
      </c>
      <c r="AK16" s="25">
        <f t="shared" si="0"/>
        <v>4293.5899999999992</v>
      </c>
    </row>
    <row r="17" spans="1:37" x14ac:dyDescent="0.2">
      <c r="A17" s="56" t="s">
        <v>363</v>
      </c>
      <c r="B17" s="10"/>
      <c r="C17" s="10"/>
      <c r="D17" s="10"/>
      <c r="E17" s="10"/>
      <c r="F17" s="10"/>
      <c r="G17" s="10">
        <v>127.98</v>
      </c>
      <c r="H17" s="10"/>
      <c r="I17" s="10">
        <v>46.61</v>
      </c>
      <c r="J17" s="10"/>
      <c r="K17" s="10"/>
      <c r="L17" s="10"/>
      <c r="M17" s="10"/>
      <c r="N17" s="10"/>
      <c r="O17" s="10"/>
      <c r="P17" s="10"/>
      <c r="Q17" s="10">
        <v>44.5</v>
      </c>
      <c r="R17" s="10"/>
      <c r="S17" s="10"/>
      <c r="T17" s="10"/>
      <c r="U17" s="10"/>
      <c r="V17" s="10"/>
      <c r="W17" s="10"/>
      <c r="X17" s="10"/>
      <c r="Y17" s="10">
        <v>8.24</v>
      </c>
      <c r="Z17" s="10"/>
      <c r="AA17" s="10"/>
      <c r="AB17" s="10"/>
      <c r="AC17" s="10">
        <v>38.130000000000003</v>
      </c>
      <c r="AD17" s="10"/>
      <c r="AE17" s="10"/>
      <c r="AF17" s="10"/>
      <c r="AG17" s="10">
        <v>24.15</v>
      </c>
      <c r="AH17" s="10"/>
      <c r="AI17" s="10"/>
      <c r="AJ17" s="10"/>
      <c r="AK17" s="25">
        <f t="shared" si="0"/>
        <v>289.61</v>
      </c>
    </row>
    <row r="18" spans="1:37" x14ac:dyDescent="0.2">
      <c r="A18" s="56" t="s">
        <v>364</v>
      </c>
      <c r="B18" s="10"/>
      <c r="C18" s="10">
        <v>4.0999999999999996</v>
      </c>
      <c r="D18" s="10"/>
      <c r="E18" s="10"/>
      <c r="F18" s="10">
        <v>16.14</v>
      </c>
      <c r="G18" s="10">
        <v>897.34</v>
      </c>
      <c r="H18" s="10">
        <v>0.23</v>
      </c>
      <c r="I18" s="10">
        <v>357.29999999999995</v>
      </c>
      <c r="J18" s="10"/>
      <c r="K18" s="10"/>
      <c r="L18" s="10">
        <v>81.289999999999978</v>
      </c>
      <c r="M18" s="10"/>
      <c r="N18" s="10">
        <v>5.37</v>
      </c>
      <c r="O18" s="10">
        <v>0.8</v>
      </c>
      <c r="P18" s="10"/>
      <c r="Q18" s="10">
        <v>253.51000000000005</v>
      </c>
      <c r="R18" s="10"/>
      <c r="S18" s="10"/>
      <c r="T18" s="10">
        <v>6.9799999999999995</v>
      </c>
      <c r="U18" s="10"/>
      <c r="V18" s="10"/>
      <c r="W18" s="10">
        <v>16.220000000000002</v>
      </c>
      <c r="X18" s="10">
        <v>7.58</v>
      </c>
      <c r="Y18" s="10">
        <v>0.02</v>
      </c>
      <c r="Z18" s="10"/>
      <c r="AA18" s="10"/>
      <c r="AB18" s="10"/>
      <c r="AC18" s="10">
        <v>159.48000000000005</v>
      </c>
      <c r="AD18" s="10"/>
      <c r="AE18" s="10">
        <v>1.43</v>
      </c>
      <c r="AF18" s="10"/>
      <c r="AG18" s="10">
        <v>271.56000000000006</v>
      </c>
      <c r="AH18" s="10"/>
      <c r="AI18" s="10"/>
      <c r="AJ18" s="10"/>
      <c r="AK18" s="25">
        <f t="shared" si="0"/>
        <v>2079.35</v>
      </c>
    </row>
    <row r="19" spans="1:37" x14ac:dyDescent="0.2">
      <c r="A19" s="56" t="s">
        <v>365</v>
      </c>
      <c r="B19" s="10"/>
      <c r="C19" s="10"/>
      <c r="D19" s="10"/>
      <c r="E19" s="10"/>
      <c r="F19" s="10"/>
      <c r="G19" s="10"/>
      <c r="H19" s="10"/>
      <c r="I19" s="10"/>
      <c r="J19" s="10"/>
      <c r="K19" s="10"/>
      <c r="L19" s="10"/>
      <c r="M19" s="10"/>
      <c r="N19" s="10"/>
      <c r="O19" s="10"/>
      <c r="P19" s="10"/>
      <c r="Q19" s="10"/>
      <c r="R19" s="10"/>
      <c r="S19" s="10"/>
      <c r="T19" s="10"/>
      <c r="U19" s="10"/>
      <c r="V19" s="10">
        <v>0.2</v>
      </c>
      <c r="W19" s="10"/>
      <c r="X19" s="10"/>
      <c r="Y19" s="10"/>
      <c r="Z19" s="10"/>
      <c r="AA19" s="10"/>
      <c r="AB19" s="10"/>
      <c r="AC19" s="10"/>
      <c r="AD19" s="10"/>
      <c r="AE19" s="10"/>
      <c r="AF19" s="10"/>
      <c r="AG19" s="10"/>
      <c r="AH19" s="10"/>
      <c r="AI19" s="10"/>
      <c r="AJ19" s="10"/>
      <c r="AK19" s="25">
        <f t="shared" si="0"/>
        <v>0.2</v>
      </c>
    </row>
    <row r="20" spans="1:37" x14ac:dyDescent="0.2">
      <c r="A20" s="56" t="s">
        <v>366</v>
      </c>
      <c r="B20" s="10"/>
      <c r="C20" s="10"/>
      <c r="D20" s="10"/>
      <c r="E20" s="10"/>
      <c r="F20" s="10"/>
      <c r="G20" s="10">
        <v>42.19</v>
      </c>
      <c r="H20" s="10"/>
      <c r="I20" s="10"/>
      <c r="J20" s="10"/>
      <c r="K20" s="10"/>
      <c r="L20" s="10"/>
      <c r="M20" s="10"/>
      <c r="N20" s="10"/>
      <c r="O20" s="10"/>
      <c r="P20" s="10"/>
      <c r="Q20" s="10">
        <v>2</v>
      </c>
      <c r="R20" s="10"/>
      <c r="S20" s="10"/>
      <c r="T20" s="10"/>
      <c r="U20" s="10"/>
      <c r="V20" s="10"/>
      <c r="W20" s="10"/>
      <c r="X20" s="10"/>
      <c r="Y20" s="10"/>
      <c r="Z20" s="10"/>
      <c r="AA20" s="10"/>
      <c r="AB20" s="10"/>
      <c r="AC20" s="10"/>
      <c r="AD20" s="10"/>
      <c r="AE20" s="10"/>
      <c r="AF20" s="10"/>
      <c r="AG20" s="10">
        <v>16.78</v>
      </c>
      <c r="AH20" s="10"/>
      <c r="AI20" s="10"/>
      <c r="AJ20" s="10"/>
      <c r="AK20" s="25">
        <f t="shared" si="0"/>
        <v>60.97</v>
      </c>
    </row>
    <row r="21" spans="1:37" x14ac:dyDescent="0.2">
      <c r="A21" s="56" t="s">
        <v>367</v>
      </c>
      <c r="B21" s="10"/>
      <c r="C21" s="10">
        <v>18.29</v>
      </c>
      <c r="D21" s="10"/>
      <c r="E21" s="10"/>
      <c r="F21" s="10">
        <v>76.53</v>
      </c>
      <c r="G21" s="10">
        <v>1650.1400000000003</v>
      </c>
      <c r="H21" s="10">
        <v>2.02</v>
      </c>
      <c r="I21" s="10">
        <v>587.13</v>
      </c>
      <c r="J21" s="10"/>
      <c r="K21" s="10"/>
      <c r="L21" s="10">
        <v>105.78999999999998</v>
      </c>
      <c r="M21" s="10"/>
      <c r="N21" s="10">
        <v>3.14</v>
      </c>
      <c r="O21" s="10"/>
      <c r="P21" s="10"/>
      <c r="Q21" s="10">
        <v>304.27000000000004</v>
      </c>
      <c r="R21" s="10"/>
      <c r="S21" s="10"/>
      <c r="T21" s="10">
        <v>0.02</v>
      </c>
      <c r="U21" s="10"/>
      <c r="V21" s="10">
        <v>3.59</v>
      </c>
      <c r="W21" s="10">
        <v>59.63</v>
      </c>
      <c r="X21" s="10">
        <v>10.87</v>
      </c>
      <c r="Y21" s="10">
        <v>0.5</v>
      </c>
      <c r="Z21" s="10"/>
      <c r="AA21" s="10"/>
      <c r="AB21" s="10">
        <v>0.25</v>
      </c>
      <c r="AC21" s="10">
        <v>212.88</v>
      </c>
      <c r="AD21" s="10"/>
      <c r="AE21" s="10">
        <v>0.15</v>
      </c>
      <c r="AF21" s="10"/>
      <c r="AG21" s="10">
        <v>239.84000000000006</v>
      </c>
      <c r="AH21" s="10"/>
      <c r="AI21" s="10"/>
      <c r="AJ21" s="10">
        <v>6.64</v>
      </c>
      <c r="AK21" s="25">
        <f t="shared" si="0"/>
        <v>3281.6800000000003</v>
      </c>
    </row>
    <row r="22" spans="1:37" x14ac:dyDescent="0.2">
      <c r="A22" s="56" t="s">
        <v>368</v>
      </c>
      <c r="B22" s="10"/>
      <c r="C22" s="10"/>
      <c r="D22" s="10"/>
      <c r="E22" s="10">
        <v>0.03</v>
      </c>
      <c r="F22" s="10"/>
      <c r="G22" s="10">
        <v>22</v>
      </c>
      <c r="H22" s="10"/>
      <c r="I22" s="10"/>
      <c r="J22" s="10"/>
      <c r="K22" s="10">
        <v>0.09</v>
      </c>
      <c r="L22" s="10"/>
      <c r="M22" s="10"/>
      <c r="N22" s="10">
        <v>0.09</v>
      </c>
      <c r="O22" s="10">
        <v>1.8</v>
      </c>
      <c r="P22" s="10"/>
      <c r="Q22" s="10"/>
      <c r="R22" s="10"/>
      <c r="S22" s="10">
        <v>0.1</v>
      </c>
      <c r="T22" s="10"/>
      <c r="U22" s="10"/>
      <c r="V22" s="10">
        <v>5.7</v>
      </c>
      <c r="W22" s="10"/>
      <c r="X22" s="10"/>
      <c r="Y22" s="10">
        <v>23.87</v>
      </c>
      <c r="Z22" s="10"/>
      <c r="AA22" s="10"/>
      <c r="AB22" s="10"/>
      <c r="AC22" s="10">
        <v>10.24</v>
      </c>
      <c r="AD22" s="10"/>
      <c r="AE22" s="10"/>
      <c r="AF22" s="10">
        <v>0.06</v>
      </c>
      <c r="AG22" s="10"/>
      <c r="AH22" s="10"/>
      <c r="AI22" s="10"/>
      <c r="AJ22" s="10"/>
      <c r="AK22" s="25">
        <f t="shared" si="0"/>
        <v>63.980000000000011</v>
      </c>
    </row>
    <row r="23" spans="1:37" x14ac:dyDescent="0.2">
      <c r="A23" s="56" t="s">
        <v>369</v>
      </c>
      <c r="B23" s="10"/>
      <c r="C23" s="10">
        <v>20.21</v>
      </c>
      <c r="D23" s="10">
        <v>1.5</v>
      </c>
      <c r="E23" s="10"/>
      <c r="F23" s="10">
        <v>101.61999999999999</v>
      </c>
      <c r="G23" s="10">
        <v>2429.7899999999995</v>
      </c>
      <c r="H23" s="10">
        <v>15.840000000000002</v>
      </c>
      <c r="I23" s="10">
        <v>514.90999999999985</v>
      </c>
      <c r="J23" s="10">
        <v>0.5</v>
      </c>
      <c r="K23" s="10"/>
      <c r="L23" s="10">
        <v>96.359999999999985</v>
      </c>
      <c r="M23" s="10"/>
      <c r="N23" s="10">
        <v>14.099999999999998</v>
      </c>
      <c r="O23" s="10">
        <v>15.5</v>
      </c>
      <c r="P23" s="10">
        <v>8.7100000000000009</v>
      </c>
      <c r="Q23" s="10">
        <v>334.98000000000008</v>
      </c>
      <c r="R23" s="10"/>
      <c r="S23" s="10"/>
      <c r="T23" s="10">
        <v>7.1</v>
      </c>
      <c r="U23" s="10"/>
      <c r="V23" s="10"/>
      <c r="W23" s="10">
        <v>62.8</v>
      </c>
      <c r="X23" s="10">
        <v>5.0999999999999996</v>
      </c>
      <c r="Y23" s="10"/>
      <c r="Z23" s="10"/>
      <c r="AA23" s="10"/>
      <c r="AB23" s="10">
        <v>6.8900000000000006</v>
      </c>
      <c r="AC23" s="10">
        <v>364.5200000000001</v>
      </c>
      <c r="AD23" s="10">
        <v>0.82000000000000006</v>
      </c>
      <c r="AE23" s="10">
        <v>14.970000000000002</v>
      </c>
      <c r="AF23" s="10"/>
      <c r="AG23" s="10">
        <v>221.59000000000003</v>
      </c>
      <c r="AH23" s="10"/>
      <c r="AI23" s="10"/>
      <c r="AJ23" s="10">
        <v>0.13</v>
      </c>
      <c r="AK23" s="25">
        <f t="shared" si="0"/>
        <v>4237.9399999999996</v>
      </c>
    </row>
    <row r="24" spans="1:37" x14ac:dyDescent="0.2">
      <c r="A24" s="56" t="s">
        <v>370</v>
      </c>
      <c r="B24" s="10"/>
      <c r="C24" s="10"/>
      <c r="D24" s="10"/>
      <c r="E24" s="10"/>
      <c r="F24" s="10">
        <v>15.44</v>
      </c>
      <c r="G24" s="10">
        <v>86.74</v>
      </c>
      <c r="H24" s="10">
        <v>0.1</v>
      </c>
      <c r="I24" s="10">
        <v>527.88000000000011</v>
      </c>
      <c r="J24" s="10"/>
      <c r="K24" s="10"/>
      <c r="L24" s="10">
        <v>44.22</v>
      </c>
      <c r="M24" s="10"/>
      <c r="N24" s="10"/>
      <c r="O24" s="10"/>
      <c r="P24" s="10"/>
      <c r="Q24" s="10">
        <v>164.39999999999998</v>
      </c>
      <c r="R24" s="10"/>
      <c r="S24" s="10"/>
      <c r="T24" s="10"/>
      <c r="U24" s="10"/>
      <c r="V24" s="10"/>
      <c r="W24" s="10">
        <v>3.84</v>
      </c>
      <c r="X24" s="10"/>
      <c r="Y24" s="10">
        <v>14.950000000000001</v>
      </c>
      <c r="Z24" s="10"/>
      <c r="AA24" s="10"/>
      <c r="AB24" s="10">
        <v>0.27</v>
      </c>
      <c r="AC24" s="10">
        <v>41.459999999999994</v>
      </c>
      <c r="AD24" s="10"/>
      <c r="AE24" s="10"/>
      <c r="AF24" s="10"/>
      <c r="AG24" s="10">
        <v>56.560000000000009</v>
      </c>
      <c r="AH24" s="10"/>
      <c r="AI24" s="10"/>
      <c r="AJ24" s="10"/>
      <c r="AK24" s="25">
        <f t="shared" si="0"/>
        <v>955.86000000000024</v>
      </c>
    </row>
    <row r="25" spans="1:37" x14ac:dyDescent="0.2">
      <c r="A25" s="56" t="s">
        <v>371</v>
      </c>
      <c r="B25" s="10"/>
      <c r="C25" s="10">
        <v>6.8</v>
      </c>
      <c r="D25" s="10"/>
      <c r="E25" s="10"/>
      <c r="F25" s="10">
        <v>4.28</v>
      </c>
      <c r="G25" s="10">
        <v>262.77000000000004</v>
      </c>
      <c r="H25" s="10">
        <v>2.85</v>
      </c>
      <c r="I25" s="10">
        <v>430.2600000000001</v>
      </c>
      <c r="J25" s="10"/>
      <c r="K25" s="10"/>
      <c r="L25" s="10">
        <v>34.789999999999992</v>
      </c>
      <c r="M25" s="10"/>
      <c r="N25" s="10">
        <v>5.0999999999999996</v>
      </c>
      <c r="O25" s="10"/>
      <c r="P25" s="10"/>
      <c r="Q25" s="10">
        <v>67.58</v>
      </c>
      <c r="R25" s="10"/>
      <c r="S25" s="10"/>
      <c r="T25" s="10">
        <v>1.95</v>
      </c>
      <c r="U25" s="10"/>
      <c r="V25" s="10"/>
      <c r="W25" s="10">
        <v>20.47</v>
      </c>
      <c r="X25" s="10">
        <v>8.379999999999999</v>
      </c>
      <c r="Y25" s="10"/>
      <c r="Z25" s="10"/>
      <c r="AA25" s="10"/>
      <c r="AB25" s="10"/>
      <c r="AC25" s="10">
        <v>60.819999999999993</v>
      </c>
      <c r="AD25" s="10"/>
      <c r="AE25" s="10"/>
      <c r="AF25" s="10"/>
      <c r="AG25" s="10">
        <v>97.83</v>
      </c>
      <c r="AH25" s="10"/>
      <c r="AI25" s="10"/>
      <c r="AJ25" s="10"/>
      <c r="AK25" s="25">
        <f t="shared" si="0"/>
        <v>1003.8800000000002</v>
      </c>
    </row>
    <row r="26" spans="1:37" x14ac:dyDescent="0.2">
      <c r="A26" s="56" t="s">
        <v>373</v>
      </c>
      <c r="B26" s="10"/>
      <c r="C26" s="10">
        <v>5.4</v>
      </c>
      <c r="D26" s="10"/>
      <c r="E26" s="10"/>
      <c r="F26" s="10">
        <v>5.7</v>
      </c>
      <c r="G26" s="10">
        <v>380.29000000000008</v>
      </c>
      <c r="H26" s="10">
        <v>2.5</v>
      </c>
      <c r="I26" s="10">
        <v>246.00999999999996</v>
      </c>
      <c r="J26" s="10"/>
      <c r="K26" s="10"/>
      <c r="L26" s="10">
        <v>8.18</v>
      </c>
      <c r="M26" s="10"/>
      <c r="N26" s="10">
        <v>9.02</v>
      </c>
      <c r="O26" s="10"/>
      <c r="P26" s="10">
        <v>2</v>
      </c>
      <c r="Q26" s="10">
        <v>138.42999999999998</v>
      </c>
      <c r="R26" s="10"/>
      <c r="S26" s="10"/>
      <c r="T26" s="10">
        <v>6.8</v>
      </c>
      <c r="U26" s="10"/>
      <c r="V26" s="10">
        <v>0.1</v>
      </c>
      <c r="W26" s="10">
        <v>4.5999999999999996</v>
      </c>
      <c r="X26" s="10"/>
      <c r="Y26" s="10"/>
      <c r="Z26" s="10"/>
      <c r="AA26" s="10"/>
      <c r="AB26" s="10"/>
      <c r="AC26" s="10">
        <v>114.22999999999999</v>
      </c>
      <c r="AD26" s="10"/>
      <c r="AE26" s="10">
        <v>1.5</v>
      </c>
      <c r="AF26" s="10"/>
      <c r="AG26" s="10">
        <v>127.77</v>
      </c>
      <c r="AH26" s="10"/>
      <c r="AI26" s="10"/>
      <c r="AJ26" s="10"/>
      <c r="AK26" s="25">
        <f t="shared" si="0"/>
        <v>1052.53</v>
      </c>
    </row>
    <row r="27" spans="1:37" x14ac:dyDescent="0.2">
      <c r="A27" s="56" t="s">
        <v>374</v>
      </c>
      <c r="B27" s="10"/>
      <c r="C27" s="10"/>
      <c r="D27" s="10"/>
      <c r="E27" s="10"/>
      <c r="F27" s="10">
        <v>174.78000000000003</v>
      </c>
      <c r="G27" s="10">
        <v>247.66</v>
      </c>
      <c r="H27" s="10"/>
      <c r="I27" s="10">
        <v>7.38</v>
      </c>
      <c r="J27" s="10"/>
      <c r="K27" s="10"/>
      <c r="L27" s="10">
        <v>92.450000000000017</v>
      </c>
      <c r="M27" s="10"/>
      <c r="N27" s="10">
        <v>6.48</v>
      </c>
      <c r="O27" s="10"/>
      <c r="P27" s="10"/>
      <c r="Q27" s="10">
        <v>200.06</v>
      </c>
      <c r="R27" s="10"/>
      <c r="S27" s="10"/>
      <c r="T27" s="10">
        <v>3.96</v>
      </c>
      <c r="U27" s="10"/>
      <c r="V27" s="10">
        <v>4.87</v>
      </c>
      <c r="W27" s="10">
        <v>7.74</v>
      </c>
      <c r="X27" s="10"/>
      <c r="Y27" s="10">
        <v>58.019999999999996</v>
      </c>
      <c r="Z27" s="10"/>
      <c r="AA27" s="10"/>
      <c r="AB27" s="10"/>
      <c r="AC27" s="10">
        <v>167.40000000000003</v>
      </c>
      <c r="AD27" s="10"/>
      <c r="AE27" s="10">
        <v>0.65</v>
      </c>
      <c r="AF27" s="10"/>
      <c r="AG27" s="10">
        <v>37.699999999999996</v>
      </c>
      <c r="AH27" s="10"/>
      <c r="AI27" s="10"/>
      <c r="AJ27" s="10"/>
      <c r="AK27" s="25">
        <f t="shared" si="0"/>
        <v>1009.1500000000002</v>
      </c>
    </row>
    <row r="28" spans="1:37" x14ac:dyDescent="0.2">
      <c r="A28" s="56" t="s">
        <v>375</v>
      </c>
      <c r="B28" s="10"/>
      <c r="C28" s="10"/>
      <c r="D28" s="10"/>
      <c r="E28" s="10"/>
      <c r="F28" s="10"/>
      <c r="G28" s="10">
        <v>63.88</v>
      </c>
      <c r="H28" s="10"/>
      <c r="I28" s="10">
        <v>41.73</v>
      </c>
      <c r="J28" s="10"/>
      <c r="K28" s="10"/>
      <c r="L28" s="10"/>
      <c r="M28" s="10"/>
      <c r="N28" s="10"/>
      <c r="O28" s="10"/>
      <c r="P28" s="10"/>
      <c r="Q28" s="10">
        <v>34.71</v>
      </c>
      <c r="R28" s="10"/>
      <c r="S28" s="10"/>
      <c r="T28" s="10"/>
      <c r="U28" s="10"/>
      <c r="V28" s="10"/>
      <c r="W28" s="10"/>
      <c r="X28" s="10"/>
      <c r="Y28" s="10"/>
      <c r="Z28" s="10"/>
      <c r="AA28" s="10"/>
      <c r="AB28" s="10"/>
      <c r="AC28" s="10">
        <v>10.66</v>
      </c>
      <c r="AD28" s="10"/>
      <c r="AE28" s="10"/>
      <c r="AF28" s="10"/>
      <c r="AG28" s="10">
        <v>3.3699999999999997</v>
      </c>
      <c r="AH28" s="10"/>
      <c r="AI28" s="10"/>
      <c r="AJ28" s="10"/>
      <c r="AK28" s="25">
        <f t="shared" si="0"/>
        <v>154.35</v>
      </c>
    </row>
    <row r="29" spans="1:37" x14ac:dyDescent="0.2">
      <c r="A29" s="56" t="s">
        <v>376</v>
      </c>
      <c r="B29" s="10"/>
      <c r="C29" s="10">
        <v>2.5</v>
      </c>
      <c r="D29" s="10"/>
      <c r="E29" s="10"/>
      <c r="F29" s="10">
        <v>2.2000000000000002</v>
      </c>
      <c r="G29" s="10">
        <v>266.60999999999996</v>
      </c>
      <c r="H29" s="10">
        <v>0.04</v>
      </c>
      <c r="I29" s="10">
        <v>11.61</v>
      </c>
      <c r="J29" s="10"/>
      <c r="K29" s="10"/>
      <c r="L29" s="10">
        <v>16.13</v>
      </c>
      <c r="M29" s="10"/>
      <c r="N29" s="10">
        <v>0.05</v>
      </c>
      <c r="O29" s="10"/>
      <c r="P29" s="10"/>
      <c r="Q29" s="10">
        <v>86.47</v>
      </c>
      <c r="R29" s="10">
        <v>0.04</v>
      </c>
      <c r="S29" s="10"/>
      <c r="T29" s="10"/>
      <c r="U29" s="10"/>
      <c r="V29" s="10"/>
      <c r="W29" s="10">
        <v>3.5699999999999994</v>
      </c>
      <c r="X29" s="10">
        <v>0.06</v>
      </c>
      <c r="Y29" s="10">
        <v>18.429999999999996</v>
      </c>
      <c r="Z29" s="10"/>
      <c r="AA29" s="10"/>
      <c r="AB29" s="10"/>
      <c r="AC29" s="10">
        <v>10.000000000000002</v>
      </c>
      <c r="AD29" s="10"/>
      <c r="AE29" s="10">
        <v>0.06</v>
      </c>
      <c r="AF29" s="10"/>
      <c r="AG29" s="10">
        <v>61.2</v>
      </c>
      <c r="AH29" s="10"/>
      <c r="AI29" s="10"/>
      <c r="AJ29" s="10"/>
      <c r="AK29" s="25">
        <f t="shared" si="0"/>
        <v>478.97</v>
      </c>
    </row>
    <row r="30" spans="1:37" x14ac:dyDescent="0.2">
      <c r="A30" s="56" t="s">
        <v>377</v>
      </c>
      <c r="B30" s="10"/>
      <c r="C30" s="10"/>
      <c r="D30" s="10"/>
      <c r="E30" s="10"/>
      <c r="F30" s="10">
        <v>1.69</v>
      </c>
      <c r="G30" s="10">
        <v>278.19000000000005</v>
      </c>
      <c r="H30" s="10">
        <v>0.21</v>
      </c>
      <c r="I30" s="10">
        <v>82.17</v>
      </c>
      <c r="J30" s="10"/>
      <c r="K30" s="10"/>
      <c r="L30" s="10">
        <v>1.1300000000000001</v>
      </c>
      <c r="M30" s="10"/>
      <c r="N30" s="10">
        <v>0.2</v>
      </c>
      <c r="O30" s="10">
        <v>0.2</v>
      </c>
      <c r="P30" s="10"/>
      <c r="Q30" s="10">
        <v>166.34000000000003</v>
      </c>
      <c r="R30" s="10"/>
      <c r="S30" s="10"/>
      <c r="T30" s="10"/>
      <c r="U30" s="10">
        <v>0.26</v>
      </c>
      <c r="V30" s="10">
        <v>1.1399999999999999</v>
      </c>
      <c r="W30" s="10">
        <v>0.46</v>
      </c>
      <c r="X30" s="10"/>
      <c r="Y30" s="10">
        <v>7.6000000000000005</v>
      </c>
      <c r="Z30" s="10"/>
      <c r="AA30" s="10"/>
      <c r="AB30" s="10">
        <v>0.1</v>
      </c>
      <c r="AC30" s="10">
        <v>41.61999999999999</v>
      </c>
      <c r="AD30" s="10"/>
      <c r="AE30" s="10">
        <v>0.21</v>
      </c>
      <c r="AF30" s="10"/>
      <c r="AG30" s="10">
        <v>192.25000000000006</v>
      </c>
      <c r="AH30" s="10"/>
      <c r="AI30" s="10"/>
      <c r="AJ30" s="10"/>
      <c r="AK30" s="25">
        <f t="shared" si="0"/>
        <v>773.77000000000021</v>
      </c>
    </row>
    <row r="31" spans="1:37" x14ac:dyDescent="0.2">
      <c r="A31" s="56" t="s">
        <v>378</v>
      </c>
      <c r="B31" s="10"/>
      <c r="C31" s="10"/>
      <c r="D31" s="10">
        <v>0.81</v>
      </c>
      <c r="E31" s="10">
        <v>0</v>
      </c>
      <c r="F31" s="10">
        <v>21.46</v>
      </c>
      <c r="G31" s="10">
        <v>1075.1200000000006</v>
      </c>
      <c r="H31" s="10"/>
      <c r="I31" s="10">
        <v>69.47</v>
      </c>
      <c r="J31" s="10">
        <v>0.01</v>
      </c>
      <c r="K31" s="10">
        <v>0.01</v>
      </c>
      <c r="L31" s="10">
        <v>19.22</v>
      </c>
      <c r="M31" s="10">
        <v>0</v>
      </c>
      <c r="N31" s="10">
        <v>6.14</v>
      </c>
      <c r="O31" s="10"/>
      <c r="P31" s="10"/>
      <c r="Q31" s="10">
        <v>132.41</v>
      </c>
      <c r="R31" s="10">
        <v>0.01</v>
      </c>
      <c r="S31" s="10"/>
      <c r="T31" s="10">
        <v>5.26</v>
      </c>
      <c r="U31" s="10">
        <v>0.01</v>
      </c>
      <c r="V31" s="10"/>
      <c r="W31" s="10">
        <v>23.77</v>
      </c>
      <c r="X31" s="10">
        <v>1</v>
      </c>
      <c r="Y31" s="10">
        <v>11.29</v>
      </c>
      <c r="Z31" s="10"/>
      <c r="AA31" s="10">
        <v>0.01</v>
      </c>
      <c r="AB31" s="10">
        <v>0.04</v>
      </c>
      <c r="AC31" s="10">
        <v>127.89</v>
      </c>
      <c r="AD31" s="10"/>
      <c r="AE31" s="10">
        <v>0.01</v>
      </c>
      <c r="AF31" s="10"/>
      <c r="AG31" s="10">
        <v>75.28</v>
      </c>
      <c r="AH31" s="10">
        <v>2.8400000000000003</v>
      </c>
      <c r="AI31" s="10"/>
      <c r="AJ31" s="10">
        <v>0.01</v>
      </c>
      <c r="AK31" s="25">
        <f t="shared" si="0"/>
        <v>1572.0700000000006</v>
      </c>
    </row>
    <row r="32" spans="1:37" x14ac:dyDescent="0.2">
      <c r="A32" s="56" t="s">
        <v>379</v>
      </c>
      <c r="B32" s="10"/>
      <c r="C32" s="10">
        <v>11.46</v>
      </c>
      <c r="D32" s="10">
        <v>0.16</v>
      </c>
      <c r="E32" s="10"/>
      <c r="F32" s="10">
        <v>30.37</v>
      </c>
      <c r="G32" s="10">
        <v>663.61999999999978</v>
      </c>
      <c r="H32" s="10">
        <v>3.41</v>
      </c>
      <c r="I32" s="10">
        <v>291.44000000000005</v>
      </c>
      <c r="J32" s="10">
        <v>0.4</v>
      </c>
      <c r="K32" s="10"/>
      <c r="L32" s="10">
        <v>22.630000000000003</v>
      </c>
      <c r="M32" s="10"/>
      <c r="N32" s="10">
        <v>2.73</v>
      </c>
      <c r="O32" s="10">
        <v>43.599999999999994</v>
      </c>
      <c r="P32" s="10">
        <v>0.18</v>
      </c>
      <c r="Q32" s="10">
        <v>284.62000000000006</v>
      </c>
      <c r="R32" s="10"/>
      <c r="S32" s="10">
        <v>0.5</v>
      </c>
      <c r="T32" s="10">
        <v>3.42</v>
      </c>
      <c r="U32" s="10"/>
      <c r="V32" s="10"/>
      <c r="W32" s="10">
        <v>36.849999999999994</v>
      </c>
      <c r="X32" s="10"/>
      <c r="Y32" s="10">
        <v>11.139999999999997</v>
      </c>
      <c r="Z32" s="10"/>
      <c r="AA32" s="10">
        <v>3</v>
      </c>
      <c r="AB32" s="10">
        <v>0.89</v>
      </c>
      <c r="AC32" s="10">
        <v>125.91000000000001</v>
      </c>
      <c r="AD32" s="10">
        <v>0.04</v>
      </c>
      <c r="AE32" s="10">
        <v>1.9</v>
      </c>
      <c r="AF32" s="10"/>
      <c r="AG32" s="10">
        <v>364.5</v>
      </c>
      <c r="AH32" s="10">
        <v>0.1</v>
      </c>
      <c r="AI32" s="10">
        <v>0.5</v>
      </c>
      <c r="AJ32" s="10"/>
      <c r="AK32" s="25">
        <f t="shared" si="0"/>
        <v>1903.3700000000001</v>
      </c>
    </row>
    <row r="33" spans="1:37" x14ac:dyDescent="0.2">
      <c r="A33" s="56" t="s">
        <v>380</v>
      </c>
      <c r="B33" s="10"/>
      <c r="C33" s="10">
        <v>0.25</v>
      </c>
      <c r="D33" s="10"/>
      <c r="E33" s="10"/>
      <c r="F33" s="10">
        <v>56.519999999999996</v>
      </c>
      <c r="G33" s="10">
        <v>824.95999999999992</v>
      </c>
      <c r="H33" s="10">
        <v>0.01</v>
      </c>
      <c r="I33" s="10">
        <v>360.06999999999994</v>
      </c>
      <c r="J33" s="10"/>
      <c r="K33" s="10"/>
      <c r="L33" s="10">
        <v>43.970000000000006</v>
      </c>
      <c r="M33" s="10"/>
      <c r="N33" s="10">
        <v>0.17</v>
      </c>
      <c r="O33" s="10">
        <v>0.24</v>
      </c>
      <c r="P33" s="10"/>
      <c r="Q33" s="10">
        <v>300.47000000000008</v>
      </c>
      <c r="R33" s="10"/>
      <c r="S33" s="10"/>
      <c r="T33" s="10">
        <v>0.06</v>
      </c>
      <c r="U33" s="10"/>
      <c r="V33" s="10"/>
      <c r="W33" s="10">
        <v>4.6899999999999995</v>
      </c>
      <c r="X33" s="10">
        <v>0.04</v>
      </c>
      <c r="Y33" s="10">
        <v>15.590000000000002</v>
      </c>
      <c r="Z33" s="10"/>
      <c r="AA33" s="10"/>
      <c r="AB33" s="10">
        <v>0.03</v>
      </c>
      <c r="AC33" s="10">
        <v>117.11999999999999</v>
      </c>
      <c r="AD33" s="10"/>
      <c r="AE33" s="10">
        <v>0.05</v>
      </c>
      <c r="AF33" s="10"/>
      <c r="AG33" s="10">
        <v>80.459999999999994</v>
      </c>
      <c r="AH33" s="10">
        <v>0.05</v>
      </c>
      <c r="AI33" s="10"/>
      <c r="AJ33" s="10">
        <v>0.03</v>
      </c>
      <c r="AK33" s="25">
        <f t="shared" si="0"/>
        <v>1804.7799999999997</v>
      </c>
    </row>
    <row r="34" spans="1:37" x14ac:dyDescent="0.2">
      <c r="A34" s="56" t="s">
        <v>381</v>
      </c>
      <c r="B34" s="10"/>
      <c r="C34" s="10"/>
      <c r="D34" s="10"/>
      <c r="E34" s="10"/>
      <c r="F34" s="10">
        <v>73.34</v>
      </c>
      <c r="G34" s="10">
        <v>1698.9100000000003</v>
      </c>
      <c r="H34" s="10">
        <v>5.65</v>
      </c>
      <c r="I34" s="10">
        <v>576.62000000000035</v>
      </c>
      <c r="J34" s="10">
        <v>5.25</v>
      </c>
      <c r="K34" s="10"/>
      <c r="L34" s="10">
        <v>169.29000000000005</v>
      </c>
      <c r="M34" s="10"/>
      <c r="N34" s="10">
        <v>10.38</v>
      </c>
      <c r="O34" s="10"/>
      <c r="P34" s="10">
        <v>3.4</v>
      </c>
      <c r="Q34" s="10">
        <v>368.17999999999995</v>
      </c>
      <c r="R34" s="10"/>
      <c r="S34" s="10">
        <v>0.3</v>
      </c>
      <c r="T34" s="10">
        <v>6.05</v>
      </c>
      <c r="U34" s="10"/>
      <c r="V34" s="10">
        <v>10.52</v>
      </c>
      <c r="W34" s="10">
        <v>30.38</v>
      </c>
      <c r="X34" s="10">
        <v>6.44</v>
      </c>
      <c r="Y34" s="10">
        <v>26.27</v>
      </c>
      <c r="Z34" s="10"/>
      <c r="AA34" s="10"/>
      <c r="AB34" s="10"/>
      <c r="AC34" s="10">
        <v>274.73</v>
      </c>
      <c r="AD34" s="10">
        <v>1.2</v>
      </c>
      <c r="AE34" s="10">
        <v>5.1300000000000008</v>
      </c>
      <c r="AF34" s="10"/>
      <c r="AG34" s="10">
        <v>118.40000000000002</v>
      </c>
      <c r="AH34" s="10">
        <v>3.8</v>
      </c>
      <c r="AI34" s="10"/>
      <c r="AJ34" s="10"/>
      <c r="AK34" s="25">
        <f t="shared" si="0"/>
        <v>3394.2400000000011</v>
      </c>
    </row>
    <row r="35" spans="1:37" ht="13.2" thickBot="1" x14ac:dyDescent="0.25">
      <c r="A35" s="151" t="s">
        <v>240</v>
      </c>
      <c r="B35" s="74">
        <f t="shared" ref="B35:AJ35" si="1">SUM(B4:B34)</f>
        <v>1.2000000000000002</v>
      </c>
      <c r="C35" s="74">
        <f>SUM(C4:C34)</f>
        <v>115.45000000000002</v>
      </c>
      <c r="D35" s="74">
        <f>SUM(D4:D34)</f>
        <v>2.5700000000000003</v>
      </c>
      <c r="E35" s="74">
        <f>SUM(E4:E34)</f>
        <v>0.15</v>
      </c>
      <c r="F35" s="74">
        <f t="shared" si="1"/>
        <v>800.86000000000013</v>
      </c>
      <c r="G35" s="74">
        <f t="shared" si="1"/>
        <v>15789.17</v>
      </c>
      <c r="H35" s="74">
        <f t="shared" si="1"/>
        <v>44.850000000000009</v>
      </c>
      <c r="I35" s="74">
        <f t="shared" si="1"/>
        <v>5639.9400000000005</v>
      </c>
      <c r="J35" s="74">
        <f>SUM(J4:J34)</f>
        <v>7.76</v>
      </c>
      <c r="K35" s="74">
        <f>SUM(K4:K34)</f>
        <v>9.9999999999999992E-2</v>
      </c>
      <c r="L35" s="74">
        <f t="shared" si="1"/>
        <v>1094.31</v>
      </c>
      <c r="M35" s="74">
        <f>SUM(M4:M34)</f>
        <v>0</v>
      </c>
      <c r="N35" s="74">
        <f t="shared" si="1"/>
        <v>74.47999999999999</v>
      </c>
      <c r="O35" s="74">
        <f t="shared" si="1"/>
        <v>164.59999999999997</v>
      </c>
      <c r="P35" s="74">
        <f>SUM(P4:P34)</f>
        <v>28.740000000000002</v>
      </c>
      <c r="Q35" s="74">
        <f t="shared" si="1"/>
        <v>4418.9000000000005</v>
      </c>
      <c r="R35" s="74">
        <f>SUM(R4:R34)</f>
        <v>0.9</v>
      </c>
      <c r="S35" s="74">
        <f>SUM(S4:S34)</f>
        <v>0.89999999999999991</v>
      </c>
      <c r="T35" s="74">
        <f t="shared" si="1"/>
        <v>47.239999999999995</v>
      </c>
      <c r="U35" s="74">
        <f t="shared" si="1"/>
        <v>1.6400000000000001</v>
      </c>
      <c r="V35" s="74">
        <f t="shared" si="1"/>
        <v>120.46000000000001</v>
      </c>
      <c r="W35" s="74">
        <f t="shared" si="1"/>
        <v>381.34999999999997</v>
      </c>
      <c r="X35" s="74">
        <f t="shared" si="1"/>
        <v>48.79</v>
      </c>
      <c r="Y35" s="74">
        <f>SUM(Y4:Y34)</f>
        <v>458.2</v>
      </c>
      <c r="Z35" s="74">
        <f>SUM(Z4:Z34)</f>
        <v>0.38</v>
      </c>
      <c r="AA35" s="74">
        <f t="shared" si="1"/>
        <v>3.01</v>
      </c>
      <c r="AB35" s="74">
        <f>SUM(AB4:AB34)</f>
        <v>47.03</v>
      </c>
      <c r="AC35" s="74">
        <f t="shared" si="1"/>
        <v>2714.28</v>
      </c>
      <c r="AD35" s="74">
        <f t="shared" si="1"/>
        <v>2.3600000000000003</v>
      </c>
      <c r="AE35" s="74">
        <f t="shared" si="1"/>
        <v>41.699999999999996</v>
      </c>
      <c r="AF35" s="74">
        <f t="shared" si="1"/>
        <v>0.71</v>
      </c>
      <c r="AG35" s="74">
        <f t="shared" si="1"/>
        <v>3415.7499999999995</v>
      </c>
      <c r="AH35" s="74">
        <f>SUM(AH4:AH34)</f>
        <v>8.2899999999999991</v>
      </c>
      <c r="AI35" s="74">
        <f>SUM(AI4:AI34)</f>
        <v>0.5</v>
      </c>
      <c r="AJ35" s="74">
        <f t="shared" si="1"/>
        <v>34.31</v>
      </c>
      <c r="AK35" s="152">
        <f>SUM(B35:AJ35)</f>
        <v>35510.879999999997</v>
      </c>
    </row>
  </sheetData>
  <mergeCells count="3">
    <mergeCell ref="A2:A3"/>
    <mergeCell ref="B2:AJ2"/>
    <mergeCell ref="AK2:AK3"/>
  </mergeCells>
  <printOptions horizontalCentered="1"/>
  <pageMargins left="0" right="0" top="1.3385826771653544" bottom="0.74803149606299213" header="0.31496062992125984" footer="0.31496062992125984"/>
  <pageSetup scale="80" orientation="landscape" r:id="rId1"/>
  <headerFooter>
    <oddHeader>&amp;L&amp;G&amp;C&amp;"Verdana,Negrita"SUPERFICIE COMUNAL DE CEPAJES TINTOS PARA VINIFICACIÓN (has)
REGIÓN DEL LIBERTADOR BERNARDO O'HIGGINS&amp;RCUADRO N° 35</oddHeader>
    <oddFooter>&amp;R&amp;F</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37"/>
  <sheetViews>
    <sheetView zoomScaleNormal="100" workbookViewId="0">
      <selection activeCell="B38" sqref="B38"/>
    </sheetView>
  </sheetViews>
  <sheetFormatPr baseColWidth="10" defaultColWidth="11.44140625" defaultRowHeight="12.6" x14ac:dyDescent="0.2"/>
  <cols>
    <col min="1" max="1" width="21" style="3" customWidth="1"/>
    <col min="2" max="2" width="17.88671875" style="3" customWidth="1"/>
    <col min="3" max="3" width="16.44140625" style="3" customWidth="1"/>
    <col min="4" max="16384" width="11.44140625" style="3"/>
  </cols>
  <sheetData>
    <row r="1" spans="1:4" ht="13.2" thickBot="1" x14ac:dyDescent="0.25">
      <c r="A1" s="55" t="s">
        <v>392</v>
      </c>
    </row>
    <row r="2" spans="1:4" ht="24" customHeight="1" x14ac:dyDescent="0.2">
      <c r="A2" s="453" t="s">
        <v>235</v>
      </c>
      <c r="B2" s="424" t="s">
        <v>236</v>
      </c>
      <c r="C2" s="430"/>
      <c r="D2" s="455" t="s">
        <v>71</v>
      </c>
    </row>
    <row r="3" spans="1:4" ht="30.75" customHeight="1" x14ac:dyDescent="0.2">
      <c r="A3" s="454"/>
      <c r="B3" s="31" t="s">
        <v>237</v>
      </c>
      <c r="C3" s="31" t="s">
        <v>238</v>
      </c>
      <c r="D3" s="456"/>
    </row>
    <row r="4" spans="1:4" x14ac:dyDescent="0.2">
      <c r="A4" s="21" t="s">
        <v>393</v>
      </c>
      <c r="B4" s="9">
        <v>1308.6400000000003</v>
      </c>
      <c r="C4" s="9">
        <v>6647.3200000000024</v>
      </c>
      <c r="D4" s="22">
        <f>B4+C4</f>
        <v>7955.9600000000028</v>
      </c>
    </row>
    <row r="5" spans="1:4" x14ac:dyDescent="0.2">
      <c r="A5" s="21" t="s">
        <v>394</v>
      </c>
      <c r="B5" s="9"/>
      <c r="C5" s="9">
        <v>0.5</v>
      </c>
      <c r="D5" s="22">
        <f t="shared" ref="D5:D32" si="0">B5+C5</f>
        <v>0.5</v>
      </c>
    </row>
    <row r="6" spans="1:4" x14ac:dyDescent="0.2">
      <c r="A6" s="21" t="s">
        <v>395</v>
      </c>
      <c r="B6" s="9">
        <v>12.67</v>
      </c>
      <c r="C6" s="9">
        <v>52.699999999999996</v>
      </c>
      <c r="D6" s="22">
        <f t="shared" si="0"/>
        <v>65.36999999999999</v>
      </c>
    </row>
    <row r="7" spans="1:4" x14ac:dyDescent="0.2">
      <c r="A7" s="21" t="s">
        <v>396</v>
      </c>
      <c r="B7" s="9">
        <v>3.75</v>
      </c>
      <c r="C7" s="9">
        <v>44.34</v>
      </c>
      <c r="D7" s="22">
        <f t="shared" si="0"/>
        <v>48.09</v>
      </c>
    </row>
    <row r="8" spans="1:4" x14ac:dyDescent="0.2">
      <c r="A8" s="21" t="s">
        <v>397</v>
      </c>
      <c r="B8" s="9">
        <v>92.58</v>
      </c>
      <c r="C8" s="9">
        <v>482.73999999999995</v>
      </c>
      <c r="D8" s="22">
        <f t="shared" si="0"/>
        <v>575.31999999999994</v>
      </c>
    </row>
    <row r="9" spans="1:4" x14ac:dyDescent="0.2">
      <c r="A9" s="21" t="s">
        <v>398</v>
      </c>
      <c r="B9" s="9">
        <v>1013.7300000000002</v>
      </c>
      <c r="C9" s="9">
        <v>2056.869999999999</v>
      </c>
      <c r="D9" s="22">
        <f t="shared" si="0"/>
        <v>3070.5999999999995</v>
      </c>
    </row>
    <row r="10" spans="1:4" x14ac:dyDescent="0.2">
      <c r="A10" s="21" t="s">
        <v>399</v>
      </c>
      <c r="B10" s="9"/>
      <c r="C10" s="9">
        <v>84.13000000000001</v>
      </c>
      <c r="D10" s="22">
        <f t="shared" si="0"/>
        <v>84.13000000000001</v>
      </c>
    </row>
    <row r="11" spans="1:4" x14ac:dyDescent="0.2">
      <c r="A11" s="21" t="s">
        <v>400</v>
      </c>
      <c r="B11" s="9">
        <v>330.27000000000004</v>
      </c>
      <c r="C11" s="9">
        <v>290.24000000000007</v>
      </c>
      <c r="D11" s="22">
        <f t="shared" si="0"/>
        <v>620.5100000000001</v>
      </c>
    </row>
    <row r="12" spans="1:4" x14ac:dyDescent="0.2">
      <c r="A12" s="21" t="s">
        <v>401</v>
      </c>
      <c r="B12" s="9">
        <v>2.4</v>
      </c>
      <c r="C12" s="9">
        <v>115.30999999999999</v>
      </c>
      <c r="D12" s="22">
        <f t="shared" si="0"/>
        <v>117.71</v>
      </c>
    </row>
    <row r="13" spans="1:4" x14ac:dyDescent="0.2">
      <c r="A13" s="21" t="s">
        <v>402</v>
      </c>
      <c r="B13" s="9">
        <v>110.19999999999997</v>
      </c>
      <c r="C13" s="9">
        <v>500.53</v>
      </c>
      <c r="D13" s="22">
        <f t="shared" si="0"/>
        <v>610.7299999999999</v>
      </c>
    </row>
    <row r="14" spans="1:4" x14ac:dyDescent="0.2">
      <c r="A14" s="21" t="s">
        <v>403</v>
      </c>
      <c r="B14" s="9">
        <v>28.85</v>
      </c>
      <c r="C14" s="9">
        <v>270.57</v>
      </c>
      <c r="D14" s="22">
        <f t="shared" si="0"/>
        <v>299.42</v>
      </c>
    </row>
    <row r="15" spans="1:4" x14ac:dyDescent="0.2">
      <c r="A15" s="21" t="s">
        <v>165</v>
      </c>
      <c r="B15" s="9">
        <v>325.52</v>
      </c>
      <c r="C15" s="9">
        <v>861.00000000000023</v>
      </c>
      <c r="D15" s="22">
        <f t="shared" si="0"/>
        <v>1186.5200000000002</v>
      </c>
    </row>
    <row r="16" spans="1:4" x14ac:dyDescent="0.2">
      <c r="A16" s="21" t="s">
        <v>404</v>
      </c>
      <c r="B16" s="9">
        <v>2566.3099999999995</v>
      </c>
      <c r="C16" s="9">
        <v>2178.9000000000005</v>
      </c>
      <c r="D16" s="22">
        <f t="shared" si="0"/>
        <v>4745.21</v>
      </c>
    </row>
    <row r="17" spans="1:4" x14ac:dyDescent="0.2">
      <c r="A17" s="21" t="s">
        <v>405</v>
      </c>
      <c r="B17" s="9">
        <v>118.06</v>
      </c>
      <c r="C17" s="9">
        <v>225.02999999999994</v>
      </c>
      <c r="D17" s="22">
        <f t="shared" si="0"/>
        <v>343.08999999999992</v>
      </c>
    </row>
    <row r="18" spans="1:4" x14ac:dyDescent="0.2">
      <c r="A18" s="21" t="s">
        <v>406</v>
      </c>
      <c r="B18" s="9">
        <v>23.4</v>
      </c>
      <c r="C18" s="9">
        <v>104.8</v>
      </c>
      <c r="D18" s="22">
        <f t="shared" si="0"/>
        <v>128.19999999999999</v>
      </c>
    </row>
    <row r="19" spans="1:4" x14ac:dyDescent="0.2">
      <c r="A19" s="21" t="s">
        <v>407</v>
      </c>
      <c r="B19" s="9">
        <v>514.47999999999979</v>
      </c>
      <c r="C19" s="9">
        <v>4050.8300000000017</v>
      </c>
      <c r="D19" s="22">
        <f t="shared" si="0"/>
        <v>4565.3100000000013</v>
      </c>
    </row>
    <row r="20" spans="1:4" x14ac:dyDescent="0.2">
      <c r="A20" s="21" t="s">
        <v>408</v>
      </c>
      <c r="B20" s="9">
        <v>388.81999999999988</v>
      </c>
      <c r="C20" s="9">
        <v>715.70999999999992</v>
      </c>
      <c r="D20" s="22">
        <f t="shared" si="0"/>
        <v>1104.5299999999997</v>
      </c>
    </row>
    <row r="21" spans="1:4" x14ac:dyDescent="0.2">
      <c r="A21" s="21" t="s">
        <v>409</v>
      </c>
      <c r="B21" s="9">
        <v>217.14999999999998</v>
      </c>
      <c r="C21" s="9">
        <v>699.1400000000001</v>
      </c>
      <c r="D21" s="22">
        <f t="shared" si="0"/>
        <v>916.29000000000008</v>
      </c>
    </row>
    <row r="22" spans="1:4" x14ac:dyDescent="0.2">
      <c r="A22" s="21" t="s">
        <v>410</v>
      </c>
      <c r="B22" s="9">
        <v>1158.6300000000001</v>
      </c>
      <c r="C22" s="9">
        <v>1229.2199999999996</v>
      </c>
      <c r="D22" s="22">
        <f t="shared" si="0"/>
        <v>2387.8499999999995</v>
      </c>
    </row>
    <row r="23" spans="1:4" x14ac:dyDescent="0.2">
      <c r="A23" s="21" t="s">
        <v>411</v>
      </c>
      <c r="B23" s="9">
        <v>472.92999999999989</v>
      </c>
      <c r="C23" s="9">
        <v>754.49</v>
      </c>
      <c r="D23" s="22">
        <f t="shared" si="0"/>
        <v>1227.4199999999998</v>
      </c>
    </row>
    <row r="24" spans="1:4" x14ac:dyDescent="0.2">
      <c r="A24" s="21" t="s">
        <v>412</v>
      </c>
      <c r="B24" s="9">
        <v>809.79000000000019</v>
      </c>
      <c r="C24" s="9">
        <v>2273.5300000000002</v>
      </c>
      <c r="D24" s="22">
        <f t="shared" si="0"/>
        <v>3083.3200000000006</v>
      </c>
    </row>
    <row r="25" spans="1:4" x14ac:dyDescent="0.2">
      <c r="A25" s="21" t="s">
        <v>413</v>
      </c>
      <c r="B25" s="9">
        <v>932.88000000000011</v>
      </c>
      <c r="C25" s="9">
        <v>1834.1500000000003</v>
      </c>
      <c r="D25" s="22">
        <f t="shared" si="0"/>
        <v>2767.0300000000007</v>
      </c>
    </row>
    <row r="26" spans="1:4" x14ac:dyDescent="0.2">
      <c r="A26" s="21" t="s">
        <v>414</v>
      </c>
      <c r="B26" s="9">
        <v>1363.2599999999995</v>
      </c>
      <c r="C26" s="9">
        <v>7480.5899999999965</v>
      </c>
      <c r="D26" s="22">
        <f t="shared" si="0"/>
        <v>8843.8499999999967</v>
      </c>
    </row>
    <row r="27" spans="1:4" x14ac:dyDescent="0.2">
      <c r="A27" s="21" t="s">
        <v>415</v>
      </c>
      <c r="B27" s="9">
        <v>307.73</v>
      </c>
      <c r="C27" s="9">
        <v>441.01999999999981</v>
      </c>
      <c r="D27" s="22">
        <f t="shared" si="0"/>
        <v>748.74999999999977</v>
      </c>
    </row>
    <row r="28" spans="1:4" x14ac:dyDescent="0.2">
      <c r="A28" s="21" t="s">
        <v>416</v>
      </c>
      <c r="B28" s="9">
        <v>407.71</v>
      </c>
      <c r="C28" s="9">
        <v>1715.3399999999997</v>
      </c>
      <c r="D28" s="22">
        <f t="shared" si="0"/>
        <v>2123.0499999999997</v>
      </c>
    </row>
    <row r="29" spans="1:4" x14ac:dyDescent="0.2">
      <c r="A29" s="21" t="s">
        <v>417</v>
      </c>
      <c r="B29" s="9">
        <v>187.77999999999997</v>
      </c>
      <c r="C29" s="9">
        <v>927.86999999999989</v>
      </c>
      <c r="D29" s="22">
        <f t="shared" si="0"/>
        <v>1115.6499999999999</v>
      </c>
    </row>
    <row r="30" spans="1:4" x14ac:dyDescent="0.2">
      <c r="A30" s="21" t="s">
        <v>418</v>
      </c>
      <c r="B30" s="9">
        <v>92.89</v>
      </c>
      <c r="C30" s="9">
        <v>47.55</v>
      </c>
      <c r="D30" s="22">
        <f t="shared" si="0"/>
        <v>140.44</v>
      </c>
    </row>
    <row r="31" spans="1:4" x14ac:dyDescent="0.2">
      <c r="A31" s="21" t="s">
        <v>419</v>
      </c>
      <c r="B31" s="9">
        <v>900.29</v>
      </c>
      <c r="C31" s="9">
        <v>2088.9100000000008</v>
      </c>
      <c r="D31" s="22">
        <f t="shared" si="0"/>
        <v>2989.2000000000007</v>
      </c>
    </row>
    <row r="32" spans="1:4" x14ac:dyDescent="0.2">
      <c r="A32" s="21" t="s">
        <v>420</v>
      </c>
      <c r="B32" s="9">
        <v>199.48999999999998</v>
      </c>
      <c r="C32" s="9">
        <v>448.00000000000006</v>
      </c>
      <c r="D32" s="22">
        <f t="shared" si="0"/>
        <v>647.49</v>
      </c>
    </row>
    <row r="33" spans="1:4" ht="24.75" customHeight="1" thickBot="1" x14ac:dyDescent="0.25">
      <c r="A33" s="64" t="s">
        <v>240</v>
      </c>
      <c r="B33" s="65">
        <f>SUM(B4:B32)</f>
        <v>13890.210000000001</v>
      </c>
      <c r="C33" s="65">
        <f>SUM(C4:C32)</f>
        <v>38621.33</v>
      </c>
      <c r="D33" s="66">
        <f>SUM(B33:C33)</f>
        <v>52511.54</v>
      </c>
    </row>
    <row r="35" spans="1:4" x14ac:dyDescent="0.2">
      <c r="A35" s="386"/>
      <c r="B35" s="386"/>
      <c r="C35" s="386"/>
      <c r="D35" s="386"/>
    </row>
    <row r="36" spans="1:4" x14ac:dyDescent="0.2">
      <c r="A36" s="386"/>
      <c r="B36" s="386"/>
      <c r="C36" s="386"/>
      <c r="D36" s="386"/>
    </row>
    <row r="37" spans="1:4" x14ac:dyDescent="0.2">
      <c r="A37" s="386"/>
      <c r="B37" s="386"/>
      <c r="C37" s="386"/>
      <c r="D37" s="386"/>
    </row>
  </sheetData>
  <mergeCells count="4">
    <mergeCell ref="A2:A3"/>
    <mergeCell ref="B2:C2"/>
    <mergeCell ref="D2:D3"/>
    <mergeCell ref="A35:D37"/>
  </mergeCells>
  <printOptions horizontalCentered="1"/>
  <pageMargins left="0.70866141732283472" right="0.70866141732283472" top="1.3385826771653544" bottom="0.35433070866141736" header="0.51181102362204722" footer="0.31496062992125984"/>
  <pageSetup orientation="landscape" r:id="rId1"/>
  <headerFooter>
    <oddHeader>&amp;L&amp;G&amp;C&amp;"Verdana,Negrita"CATASTRO DE VIDES (has)
REGION DEL MAULE&amp;RCUADRO N° 36</oddHeader>
    <oddFooter>&amp;R&amp;F</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33"/>
  <sheetViews>
    <sheetView topLeftCell="A15" workbookViewId="0">
      <selection activeCell="G41" sqref="G41"/>
    </sheetView>
  </sheetViews>
  <sheetFormatPr baseColWidth="10" defaultColWidth="11.44140625" defaultRowHeight="12.6" x14ac:dyDescent="0.2"/>
  <cols>
    <col min="1" max="1" width="17.44140625" style="3" customWidth="1"/>
    <col min="2" max="2" width="16.109375" style="3" customWidth="1"/>
    <col min="3" max="16384" width="11.44140625" style="3"/>
  </cols>
  <sheetData>
    <row r="1" spans="1:7" ht="13.2" thickBot="1" x14ac:dyDescent="0.25">
      <c r="A1" s="55" t="s">
        <v>421</v>
      </c>
    </row>
    <row r="2" spans="1:7" ht="27" customHeight="1" x14ac:dyDescent="0.2">
      <c r="A2" s="438" t="s">
        <v>235</v>
      </c>
      <c r="B2" s="76" t="s">
        <v>383</v>
      </c>
      <c r="C2" s="415" t="s">
        <v>71</v>
      </c>
    </row>
    <row r="3" spans="1:7" ht="27.75" customHeight="1" x14ac:dyDescent="0.2">
      <c r="A3" s="439"/>
      <c r="B3" s="31" t="s">
        <v>422</v>
      </c>
      <c r="C3" s="416"/>
    </row>
    <row r="4" spans="1:7" x14ac:dyDescent="0.2">
      <c r="A4" s="21" t="s">
        <v>393</v>
      </c>
      <c r="B4" s="14">
        <v>793</v>
      </c>
      <c r="C4" s="19">
        <f t="shared" ref="C4:C32" si="0">SUM(B4:B4)</f>
        <v>793</v>
      </c>
    </row>
    <row r="5" spans="1:7" x14ac:dyDescent="0.2">
      <c r="A5" s="21" t="s">
        <v>394</v>
      </c>
      <c r="B5" s="14">
        <v>1</v>
      </c>
      <c r="C5" s="19">
        <f t="shared" si="0"/>
        <v>1</v>
      </c>
    </row>
    <row r="6" spans="1:7" x14ac:dyDescent="0.2">
      <c r="A6" s="21" t="s">
        <v>395</v>
      </c>
      <c r="B6" s="14">
        <v>4</v>
      </c>
      <c r="C6" s="19">
        <f t="shared" si="0"/>
        <v>4</v>
      </c>
    </row>
    <row r="7" spans="1:7" x14ac:dyDescent="0.2">
      <c r="A7" s="21" t="s">
        <v>396</v>
      </c>
      <c r="B7" s="14">
        <v>9</v>
      </c>
      <c r="C7" s="19">
        <f t="shared" si="0"/>
        <v>9</v>
      </c>
    </row>
    <row r="8" spans="1:7" ht="14.4" x14ac:dyDescent="0.3">
      <c r="A8" s="21" t="s">
        <v>397</v>
      </c>
      <c r="B8" s="14">
        <v>34</v>
      </c>
      <c r="C8" s="19">
        <f t="shared" si="0"/>
        <v>34</v>
      </c>
      <c r="F8" s="5"/>
      <c r="G8"/>
    </row>
    <row r="9" spans="1:7" ht="14.4" x14ac:dyDescent="0.3">
      <c r="A9" s="21" t="s">
        <v>398</v>
      </c>
      <c r="B9" s="14">
        <v>272</v>
      </c>
      <c r="C9" s="19">
        <f t="shared" si="0"/>
        <v>272</v>
      </c>
      <c r="F9" s="5"/>
      <c r="G9"/>
    </row>
    <row r="10" spans="1:7" ht="14.4" x14ac:dyDescent="0.3">
      <c r="A10" s="21" t="s">
        <v>399</v>
      </c>
      <c r="B10" s="14">
        <v>21</v>
      </c>
      <c r="C10" s="19">
        <f t="shared" si="0"/>
        <v>21</v>
      </c>
      <c r="F10" s="5"/>
      <c r="G10"/>
    </row>
    <row r="11" spans="1:7" ht="14.4" x14ac:dyDescent="0.3">
      <c r="A11" s="21" t="s">
        <v>400</v>
      </c>
      <c r="B11" s="14">
        <v>59</v>
      </c>
      <c r="C11" s="19">
        <f t="shared" si="0"/>
        <v>59</v>
      </c>
      <c r="F11" s="5"/>
      <c r="G11"/>
    </row>
    <row r="12" spans="1:7" ht="14.4" x14ac:dyDescent="0.3">
      <c r="A12" s="21" t="s">
        <v>401</v>
      </c>
      <c r="B12" s="14">
        <v>4</v>
      </c>
      <c r="C12" s="19">
        <f t="shared" si="0"/>
        <v>4</v>
      </c>
      <c r="F12" s="5"/>
      <c r="G12"/>
    </row>
    <row r="13" spans="1:7" ht="14.4" x14ac:dyDescent="0.3">
      <c r="A13" s="21" t="s">
        <v>402</v>
      </c>
      <c r="B13" s="14">
        <v>83</v>
      </c>
      <c r="C13" s="19">
        <f t="shared" si="0"/>
        <v>83</v>
      </c>
      <c r="F13" s="5"/>
      <c r="G13"/>
    </row>
    <row r="14" spans="1:7" ht="14.4" x14ac:dyDescent="0.3">
      <c r="A14" s="21" t="s">
        <v>403</v>
      </c>
      <c r="B14" s="14">
        <v>24</v>
      </c>
      <c r="C14" s="19">
        <f t="shared" si="0"/>
        <v>24</v>
      </c>
      <c r="F14" s="5"/>
      <c r="G14"/>
    </row>
    <row r="15" spans="1:7" ht="14.4" x14ac:dyDescent="0.3">
      <c r="A15" s="21" t="s">
        <v>165</v>
      </c>
      <c r="B15" s="14">
        <v>125</v>
      </c>
      <c r="C15" s="19">
        <f t="shared" si="0"/>
        <v>125</v>
      </c>
      <c r="F15" s="5"/>
      <c r="G15"/>
    </row>
    <row r="16" spans="1:7" ht="14.4" x14ac:dyDescent="0.3">
      <c r="A16" s="21" t="s">
        <v>404</v>
      </c>
      <c r="B16" s="14">
        <v>246</v>
      </c>
      <c r="C16" s="19">
        <f t="shared" si="0"/>
        <v>246</v>
      </c>
      <c r="F16" s="5"/>
      <c r="G16"/>
    </row>
    <row r="17" spans="1:28" x14ac:dyDescent="0.2">
      <c r="A17" s="21" t="s">
        <v>405</v>
      </c>
      <c r="B17" s="14">
        <v>19</v>
      </c>
      <c r="C17" s="19">
        <f t="shared" si="0"/>
        <v>19</v>
      </c>
    </row>
    <row r="18" spans="1:28" x14ac:dyDescent="0.2">
      <c r="A18" s="21" t="s">
        <v>406</v>
      </c>
      <c r="B18" s="14">
        <v>17</v>
      </c>
      <c r="C18" s="19">
        <f t="shared" si="0"/>
        <v>17</v>
      </c>
      <c r="AB18" s="26"/>
    </row>
    <row r="19" spans="1:28" x14ac:dyDescent="0.2">
      <c r="A19" s="21" t="s">
        <v>407</v>
      </c>
      <c r="B19" s="14">
        <v>171</v>
      </c>
      <c r="C19" s="19">
        <f t="shared" si="0"/>
        <v>171</v>
      </c>
      <c r="AB19" s="27"/>
    </row>
    <row r="20" spans="1:28" x14ac:dyDescent="0.2">
      <c r="A20" s="21" t="s">
        <v>408</v>
      </c>
      <c r="B20" s="14">
        <v>67</v>
      </c>
      <c r="C20" s="19">
        <f t="shared" si="0"/>
        <v>67</v>
      </c>
    </row>
    <row r="21" spans="1:28" x14ac:dyDescent="0.2">
      <c r="A21" s="21" t="s">
        <v>409</v>
      </c>
      <c r="B21" s="14">
        <v>80</v>
      </c>
      <c r="C21" s="19">
        <f t="shared" si="0"/>
        <v>80</v>
      </c>
    </row>
    <row r="22" spans="1:28" x14ac:dyDescent="0.2">
      <c r="A22" s="21" t="s">
        <v>410</v>
      </c>
      <c r="B22" s="14">
        <v>115</v>
      </c>
      <c r="C22" s="19">
        <f t="shared" si="0"/>
        <v>115</v>
      </c>
    </row>
    <row r="23" spans="1:28" x14ac:dyDescent="0.2">
      <c r="A23" s="21" t="s">
        <v>411</v>
      </c>
      <c r="B23" s="14">
        <v>45</v>
      </c>
      <c r="C23" s="19">
        <f t="shared" si="0"/>
        <v>45</v>
      </c>
    </row>
    <row r="24" spans="1:28" x14ac:dyDescent="0.2">
      <c r="A24" s="21" t="s">
        <v>412</v>
      </c>
      <c r="B24" s="14">
        <v>398</v>
      </c>
      <c r="C24" s="19">
        <f t="shared" si="0"/>
        <v>398</v>
      </c>
    </row>
    <row r="25" spans="1:28" x14ac:dyDescent="0.2">
      <c r="A25" s="21" t="s">
        <v>413</v>
      </c>
      <c r="B25" s="14">
        <v>129</v>
      </c>
      <c r="C25" s="19">
        <f t="shared" si="0"/>
        <v>129</v>
      </c>
    </row>
    <row r="26" spans="1:28" x14ac:dyDescent="0.2">
      <c r="A26" s="21" t="s">
        <v>414</v>
      </c>
      <c r="B26" s="14">
        <v>984</v>
      </c>
      <c r="C26" s="19">
        <f t="shared" si="0"/>
        <v>984</v>
      </c>
    </row>
    <row r="27" spans="1:28" x14ac:dyDescent="0.2">
      <c r="A27" s="21" t="s">
        <v>415</v>
      </c>
      <c r="B27" s="14">
        <v>23</v>
      </c>
      <c r="C27" s="19">
        <f t="shared" si="0"/>
        <v>23</v>
      </c>
    </row>
    <row r="28" spans="1:28" x14ac:dyDescent="0.2">
      <c r="A28" s="21" t="s">
        <v>416</v>
      </c>
      <c r="B28" s="14">
        <v>141</v>
      </c>
      <c r="C28" s="19">
        <f t="shared" si="0"/>
        <v>141</v>
      </c>
    </row>
    <row r="29" spans="1:28" x14ac:dyDescent="0.2">
      <c r="A29" s="21" t="s">
        <v>417</v>
      </c>
      <c r="B29" s="14">
        <v>79</v>
      </c>
      <c r="C29" s="19">
        <f t="shared" si="0"/>
        <v>79</v>
      </c>
    </row>
    <row r="30" spans="1:28" x14ac:dyDescent="0.2">
      <c r="A30" s="21" t="s">
        <v>418</v>
      </c>
      <c r="B30" s="14">
        <v>8</v>
      </c>
      <c r="C30" s="19">
        <f t="shared" si="0"/>
        <v>8</v>
      </c>
    </row>
    <row r="31" spans="1:28" x14ac:dyDescent="0.2">
      <c r="A31" s="21" t="s">
        <v>419</v>
      </c>
      <c r="B31" s="14">
        <v>305</v>
      </c>
      <c r="C31" s="19">
        <f t="shared" si="0"/>
        <v>305</v>
      </c>
    </row>
    <row r="32" spans="1:28" x14ac:dyDescent="0.2">
      <c r="A32" s="21" t="s">
        <v>420</v>
      </c>
      <c r="B32" s="14">
        <v>36</v>
      </c>
      <c r="C32" s="19">
        <f t="shared" si="0"/>
        <v>36</v>
      </c>
    </row>
    <row r="33" spans="1:3" ht="24" customHeight="1" thickBot="1" x14ac:dyDescent="0.25">
      <c r="A33" s="77" t="s">
        <v>240</v>
      </c>
      <c r="B33" s="59">
        <f>SUM(B4:B32)</f>
        <v>4292</v>
      </c>
      <c r="C33" s="60">
        <f>SUM(B33:B33)</f>
        <v>4292</v>
      </c>
    </row>
  </sheetData>
  <mergeCells count="2">
    <mergeCell ref="A2:A3"/>
    <mergeCell ref="C2:C3"/>
  </mergeCells>
  <printOptions horizontalCentered="1"/>
  <pageMargins left="0.70866141732283472" right="0.70866141732283472" top="1.3385826771653544" bottom="0.35433070866141736" header="0.31496062992125984" footer="0.31496062992125984"/>
  <pageSetup orientation="landscape" r:id="rId1"/>
  <headerFooter>
    <oddHeader>&amp;L&amp;G&amp;C&amp;"Verdana,Negrita"NUMERO DE PROPIEDADES CON PLANTACIONES DE VIDES
DE VINIFICACIÓN (has)
REGIÓN DEL MAULE&amp;RCUADRO N° 37</oddHeader>
    <oddFooter>&amp;R&amp;F</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G31"/>
  <sheetViews>
    <sheetView zoomScale="85" zoomScaleNormal="85" workbookViewId="0">
      <pane ySplit="3" topLeftCell="A4" activePane="bottomLeft" state="frozen"/>
      <selection activeCell="B38" sqref="B38"/>
      <selection pane="bottomLeft" activeCell="AG31" sqref="AG31"/>
    </sheetView>
  </sheetViews>
  <sheetFormatPr baseColWidth="10" defaultColWidth="11.44140625" defaultRowHeight="10.199999999999999" x14ac:dyDescent="0.2"/>
  <cols>
    <col min="1" max="1" width="16.6640625" style="4" customWidth="1"/>
    <col min="2" max="2" width="5.88671875" style="4" customWidth="1"/>
    <col min="3" max="3" width="5" style="4" customWidth="1"/>
    <col min="4" max="4" width="6" style="4" customWidth="1"/>
    <col min="5" max="5" width="8.44140625" style="4" bestFit="1" customWidth="1"/>
    <col min="6" max="6" width="5" style="4" bestFit="1" customWidth="1"/>
    <col min="7" max="7" width="5.5546875" style="4" customWidth="1"/>
    <col min="8" max="11" width="4.5546875" style="4" customWidth="1"/>
    <col min="12" max="12" width="6.5546875" style="4" customWidth="1"/>
    <col min="13" max="14" width="5.5546875" style="4" customWidth="1"/>
    <col min="15" max="15" width="4.5546875" style="4" customWidth="1"/>
    <col min="16" max="16" width="5.5546875" style="4" customWidth="1"/>
    <col min="17" max="17" width="7" style="4" customWidth="1"/>
    <col min="18" max="18" width="5.5546875" style="4" customWidth="1"/>
    <col min="19" max="19" width="6.6640625" style="4" customWidth="1"/>
    <col min="20" max="22" width="5.5546875" style="4" customWidth="1"/>
    <col min="23" max="23" width="7.33203125" style="4" customWidth="1"/>
    <col min="24" max="24" width="6" style="4" customWidth="1"/>
    <col min="25" max="25" width="5" style="4" customWidth="1"/>
    <col min="26" max="26" width="8" style="4" customWidth="1"/>
    <col min="27" max="27" width="5.109375" style="4" customWidth="1"/>
    <col min="28" max="28" width="8" style="4" customWidth="1"/>
    <col min="29" max="31" width="7" style="4" customWidth="1"/>
    <col min="32" max="32" width="7.33203125" style="4" customWidth="1"/>
    <col min="33" max="33" width="8.88671875" style="4" bestFit="1" customWidth="1"/>
    <col min="34" max="16384" width="11.44140625" style="4"/>
  </cols>
  <sheetData>
    <row r="1" spans="1:33" s="3" customFormat="1" ht="13.2" thickBot="1" x14ac:dyDescent="0.25">
      <c r="A1" s="55" t="s">
        <v>423</v>
      </c>
    </row>
    <row r="2" spans="1:33" ht="20.25" customHeight="1" x14ac:dyDescent="0.2">
      <c r="A2" s="457" t="s">
        <v>235</v>
      </c>
      <c r="B2" s="459" t="s">
        <v>117</v>
      </c>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1"/>
      <c r="AG2" s="462" t="s">
        <v>71</v>
      </c>
    </row>
    <row r="3" spans="1:33" ht="149.25" customHeight="1" x14ac:dyDescent="0.2">
      <c r="A3" s="458"/>
      <c r="B3" s="139" t="s">
        <v>119</v>
      </c>
      <c r="C3" s="139" t="s">
        <v>120</v>
      </c>
      <c r="D3" s="139" t="s">
        <v>121</v>
      </c>
      <c r="E3" s="139" t="s">
        <v>122</v>
      </c>
      <c r="F3" s="139" t="s">
        <v>123</v>
      </c>
      <c r="G3" s="139" t="s">
        <v>124</v>
      </c>
      <c r="H3" s="139" t="s">
        <v>125</v>
      </c>
      <c r="I3" s="139" t="s">
        <v>424</v>
      </c>
      <c r="J3" s="139" t="s">
        <v>127</v>
      </c>
      <c r="K3" s="139" t="s">
        <v>425</v>
      </c>
      <c r="L3" s="139" t="s">
        <v>130</v>
      </c>
      <c r="M3" s="139" t="s">
        <v>426</v>
      </c>
      <c r="N3" s="139" t="s">
        <v>427</v>
      </c>
      <c r="O3" s="139" t="s">
        <v>136</v>
      </c>
      <c r="P3" s="139" t="s">
        <v>137</v>
      </c>
      <c r="Q3" s="139" t="s">
        <v>138</v>
      </c>
      <c r="R3" s="139" t="s">
        <v>141</v>
      </c>
      <c r="S3" s="139" t="s">
        <v>306</v>
      </c>
      <c r="T3" s="139" t="s">
        <v>428</v>
      </c>
      <c r="U3" s="139" t="s">
        <v>146</v>
      </c>
      <c r="V3" s="139" t="s">
        <v>341</v>
      </c>
      <c r="W3" s="139" t="s">
        <v>148</v>
      </c>
      <c r="X3" s="139" t="s">
        <v>149</v>
      </c>
      <c r="Y3" s="139" t="s">
        <v>150</v>
      </c>
      <c r="Z3" s="139" t="s">
        <v>151</v>
      </c>
      <c r="AA3" s="139" t="s">
        <v>152</v>
      </c>
      <c r="AB3" s="139" t="s">
        <v>153</v>
      </c>
      <c r="AC3" s="139" t="s">
        <v>154</v>
      </c>
      <c r="AD3" s="139" t="s">
        <v>157</v>
      </c>
      <c r="AE3" s="139" t="s">
        <v>345</v>
      </c>
      <c r="AF3" s="139" t="s">
        <v>162</v>
      </c>
      <c r="AG3" s="463"/>
    </row>
    <row r="4" spans="1:33" x14ac:dyDescent="0.2">
      <c r="A4" s="72" t="s">
        <v>393</v>
      </c>
      <c r="B4" s="10"/>
      <c r="C4" s="10">
        <v>0.25</v>
      </c>
      <c r="D4" s="10">
        <v>42.24</v>
      </c>
      <c r="E4" s="10">
        <v>476.2399999999999</v>
      </c>
      <c r="F4" s="10"/>
      <c r="G4" s="10">
        <v>0.14000000000000001</v>
      </c>
      <c r="H4" s="10"/>
      <c r="I4" s="10"/>
      <c r="J4" s="10"/>
      <c r="K4" s="10">
        <v>0.64</v>
      </c>
      <c r="L4" s="10">
        <v>5.38</v>
      </c>
      <c r="M4" s="10">
        <v>0.15</v>
      </c>
      <c r="N4" s="10"/>
      <c r="O4" s="10">
        <v>0.94</v>
      </c>
      <c r="P4" s="10">
        <v>25.31</v>
      </c>
      <c r="Q4" s="10">
        <v>31.130000000000003</v>
      </c>
      <c r="R4" s="10">
        <v>12.149999999999999</v>
      </c>
      <c r="S4" s="10">
        <v>0.67</v>
      </c>
      <c r="T4" s="10"/>
      <c r="U4" s="10"/>
      <c r="V4" s="10"/>
      <c r="W4" s="10">
        <v>25.870000000000005</v>
      </c>
      <c r="X4" s="10">
        <v>40.14</v>
      </c>
      <c r="Y4" s="10">
        <v>1.93</v>
      </c>
      <c r="Z4" s="10">
        <v>365.65000000000009</v>
      </c>
      <c r="AA4" s="10"/>
      <c r="AB4" s="10">
        <v>24.97</v>
      </c>
      <c r="AC4" s="10">
        <v>85.44</v>
      </c>
      <c r="AD4" s="10">
        <v>113.01999999999998</v>
      </c>
      <c r="AE4" s="10"/>
      <c r="AF4" s="10">
        <v>56.379999999999995</v>
      </c>
      <c r="AG4" s="68">
        <f t="shared" ref="AG4:AG31" si="0">SUM(B4:AF4)</f>
        <v>1308.6399999999999</v>
      </c>
    </row>
    <row r="5" spans="1:33" x14ac:dyDescent="0.2">
      <c r="A5" s="72" t="s">
        <v>395</v>
      </c>
      <c r="B5" s="10"/>
      <c r="C5" s="10"/>
      <c r="D5" s="10"/>
      <c r="E5" s="10">
        <v>2.6</v>
      </c>
      <c r="F5" s="10"/>
      <c r="G5" s="10"/>
      <c r="H5" s="10"/>
      <c r="I5" s="10"/>
      <c r="J5" s="10"/>
      <c r="K5" s="10"/>
      <c r="L5" s="10"/>
      <c r="M5" s="10"/>
      <c r="N5" s="10"/>
      <c r="O5" s="10"/>
      <c r="P5" s="10"/>
      <c r="Q5" s="10"/>
      <c r="R5" s="10"/>
      <c r="S5" s="10"/>
      <c r="T5" s="10"/>
      <c r="U5" s="10"/>
      <c r="V5" s="10"/>
      <c r="W5" s="10"/>
      <c r="X5" s="10">
        <v>0.6</v>
      </c>
      <c r="Y5" s="10"/>
      <c r="Z5" s="10">
        <v>9.3000000000000007</v>
      </c>
      <c r="AA5" s="10"/>
      <c r="AB5" s="10"/>
      <c r="AC5" s="10">
        <v>0.17</v>
      </c>
      <c r="AD5" s="10"/>
      <c r="AE5" s="10"/>
      <c r="AF5" s="10"/>
      <c r="AG5" s="68">
        <f t="shared" si="0"/>
        <v>12.67</v>
      </c>
    </row>
    <row r="6" spans="1:33" x14ac:dyDescent="0.2">
      <c r="A6" s="72" t="s">
        <v>396</v>
      </c>
      <c r="B6" s="10"/>
      <c r="C6" s="10"/>
      <c r="D6" s="10"/>
      <c r="E6" s="10">
        <v>0.27</v>
      </c>
      <c r="F6" s="10"/>
      <c r="G6" s="10"/>
      <c r="H6" s="10"/>
      <c r="I6" s="10"/>
      <c r="J6" s="10"/>
      <c r="K6" s="10"/>
      <c r="L6" s="10"/>
      <c r="M6" s="10"/>
      <c r="N6" s="10"/>
      <c r="O6" s="10"/>
      <c r="P6" s="10"/>
      <c r="Q6" s="10"/>
      <c r="R6" s="10"/>
      <c r="S6" s="10"/>
      <c r="T6" s="10"/>
      <c r="U6" s="10"/>
      <c r="V6" s="10"/>
      <c r="W6" s="10"/>
      <c r="X6" s="10">
        <v>1.6</v>
      </c>
      <c r="Y6" s="10"/>
      <c r="Z6" s="10">
        <v>0.88</v>
      </c>
      <c r="AA6" s="10"/>
      <c r="AB6" s="10">
        <v>1</v>
      </c>
      <c r="AC6" s="10"/>
      <c r="AD6" s="10"/>
      <c r="AE6" s="10"/>
      <c r="AF6" s="10"/>
      <c r="AG6" s="68">
        <f t="shared" si="0"/>
        <v>3.75</v>
      </c>
    </row>
    <row r="7" spans="1:33" x14ac:dyDescent="0.2">
      <c r="A7" s="72" t="s">
        <v>397</v>
      </c>
      <c r="B7" s="10"/>
      <c r="C7" s="10"/>
      <c r="D7" s="10"/>
      <c r="E7" s="10">
        <v>18.5</v>
      </c>
      <c r="F7" s="10"/>
      <c r="G7" s="10"/>
      <c r="H7" s="10">
        <v>0.8</v>
      </c>
      <c r="I7" s="10"/>
      <c r="J7" s="10"/>
      <c r="K7" s="10"/>
      <c r="L7" s="10"/>
      <c r="M7" s="10"/>
      <c r="N7" s="10"/>
      <c r="O7" s="10">
        <v>0.8</v>
      </c>
      <c r="P7" s="10"/>
      <c r="Q7" s="10"/>
      <c r="R7" s="10"/>
      <c r="S7" s="10"/>
      <c r="T7" s="10"/>
      <c r="U7" s="10"/>
      <c r="V7" s="10"/>
      <c r="W7" s="10"/>
      <c r="X7" s="10"/>
      <c r="Y7" s="10">
        <v>0.92</v>
      </c>
      <c r="Z7" s="10">
        <v>64.56</v>
      </c>
      <c r="AA7" s="10"/>
      <c r="AB7" s="10"/>
      <c r="AC7" s="10"/>
      <c r="AD7" s="10">
        <v>3.2</v>
      </c>
      <c r="AE7" s="10"/>
      <c r="AF7" s="10">
        <v>3.8000000000000003</v>
      </c>
      <c r="AG7" s="68">
        <f t="shared" si="0"/>
        <v>92.580000000000013</v>
      </c>
    </row>
    <row r="8" spans="1:33" x14ac:dyDescent="0.2">
      <c r="A8" s="72" t="s">
        <v>398</v>
      </c>
      <c r="B8" s="10"/>
      <c r="C8" s="10"/>
      <c r="D8" s="10"/>
      <c r="E8" s="10">
        <v>145.57</v>
      </c>
      <c r="F8" s="10"/>
      <c r="G8" s="10"/>
      <c r="H8" s="10"/>
      <c r="I8" s="10"/>
      <c r="J8" s="10"/>
      <c r="K8" s="10"/>
      <c r="L8" s="10">
        <v>4.96</v>
      </c>
      <c r="M8" s="10"/>
      <c r="N8" s="10"/>
      <c r="O8" s="10">
        <v>0.25</v>
      </c>
      <c r="P8" s="10"/>
      <c r="Q8" s="10"/>
      <c r="R8" s="10"/>
      <c r="S8" s="10"/>
      <c r="T8" s="10"/>
      <c r="U8" s="10"/>
      <c r="V8" s="10"/>
      <c r="W8" s="10">
        <v>1.1299999999999999</v>
      </c>
      <c r="X8" s="10">
        <v>16.579999999999998</v>
      </c>
      <c r="Y8" s="10">
        <v>0.5</v>
      </c>
      <c r="Z8" s="10">
        <v>707.29000000000076</v>
      </c>
      <c r="AA8" s="10">
        <v>7.5</v>
      </c>
      <c r="AB8" s="10">
        <v>89.610000000000028</v>
      </c>
      <c r="AC8" s="10">
        <v>22.57</v>
      </c>
      <c r="AD8" s="10"/>
      <c r="AE8" s="10"/>
      <c r="AF8" s="10">
        <v>17.77</v>
      </c>
      <c r="AG8" s="68">
        <f t="shared" si="0"/>
        <v>1013.7300000000008</v>
      </c>
    </row>
    <row r="9" spans="1:33" x14ac:dyDescent="0.2">
      <c r="A9" s="72" t="s">
        <v>400</v>
      </c>
      <c r="B9" s="10"/>
      <c r="C9" s="10"/>
      <c r="D9" s="10"/>
      <c r="E9" s="10">
        <v>26.5</v>
      </c>
      <c r="F9" s="10"/>
      <c r="G9" s="10"/>
      <c r="H9" s="10"/>
      <c r="I9" s="10"/>
      <c r="J9" s="10"/>
      <c r="K9" s="10"/>
      <c r="L9" s="10"/>
      <c r="M9" s="10"/>
      <c r="N9" s="10"/>
      <c r="O9" s="10"/>
      <c r="P9" s="10"/>
      <c r="Q9" s="10">
        <v>6.5</v>
      </c>
      <c r="R9" s="10"/>
      <c r="S9" s="10"/>
      <c r="T9" s="10"/>
      <c r="U9" s="10"/>
      <c r="V9" s="10"/>
      <c r="W9" s="10"/>
      <c r="X9" s="10">
        <v>21</v>
      </c>
      <c r="Y9" s="10"/>
      <c r="Z9" s="10">
        <v>228.29000000000002</v>
      </c>
      <c r="AA9" s="10">
        <v>1.68</v>
      </c>
      <c r="AB9" s="10">
        <v>26</v>
      </c>
      <c r="AC9" s="10">
        <v>20.3</v>
      </c>
      <c r="AD9" s="10"/>
      <c r="AE9" s="10"/>
      <c r="AF9" s="10"/>
      <c r="AG9" s="68">
        <f t="shared" si="0"/>
        <v>330.27000000000004</v>
      </c>
    </row>
    <row r="10" spans="1:33" x14ac:dyDescent="0.2">
      <c r="A10" s="72" t="s">
        <v>401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v>2.4</v>
      </c>
      <c r="AA10" s="10"/>
      <c r="AB10" s="10"/>
      <c r="AC10" s="10"/>
      <c r="AD10" s="10"/>
      <c r="AE10" s="10"/>
      <c r="AF10" s="10"/>
      <c r="AG10" s="68">
        <f t="shared" si="0"/>
        <v>2.4</v>
      </c>
    </row>
    <row r="11" spans="1:33" x14ac:dyDescent="0.2">
      <c r="A11" s="72" t="s">
        <v>402</v>
      </c>
      <c r="B11" s="10"/>
      <c r="C11" s="10"/>
      <c r="D11" s="10"/>
      <c r="E11" s="10">
        <v>65.899999999999991</v>
      </c>
      <c r="F11" s="10"/>
      <c r="G11" s="10"/>
      <c r="H11" s="10"/>
      <c r="I11" s="10"/>
      <c r="J11" s="10"/>
      <c r="K11" s="10"/>
      <c r="L11" s="10"/>
      <c r="M11" s="10"/>
      <c r="N11" s="10"/>
      <c r="O11" s="10"/>
      <c r="P11" s="10"/>
      <c r="Q11" s="10"/>
      <c r="R11" s="10"/>
      <c r="S11" s="10"/>
      <c r="T11" s="10"/>
      <c r="U11" s="10"/>
      <c r="V11" s="10"/>
      <c r="W11" s="10"/>
      <c r="X11" s="10"/>
      <c r="Y11" s="10"/>
      <c r="Z11" s="10">
        <v>35.200000000000003</v>
      </c>
      <c r="AA11" s="10">
        <v>2.5</v>
      </c>
      <c r="AB11" s="10"/>
      <c r="AC11" s="10"/>
      <c r="AD11" s="10">
        <v>2.6</v>
      </c>
      <c r="AE11" s="10"/>
      <c r="AF11" s="10">
        <v>4</v>
      </c>
      <c r="AG11" s="68">
        <f t="shared" si="0"/>
        <v>110.19999999999999</v>
      </c>
    </row>
    <row r="12" spans="1:33" x14ac:dyDescent="0.2">
      <c r="A12" s="72" t="s">
        <v>403</v>
      </c>
      <c r="B12" s="10"/>
      <c r="C12" s="10"/>
      <c r="D12" s="10"/>
      <c r="E12" s="10">
        <v>13.4</v>
      </c>
      <c r="F12" s="10"/>
      <c r="G12" s="10"/>
      <c r="H12" s="10"/>
      <c r="I12" s="10"/>
      <c r="J12" s="10"/>
      <c r="K12" s="10"/>
      <c r="L12" s="10"/>
      <c r="M12" s="10"/>
      <c r="N12" s="10"/>
      <c r="O12" s="10"/>
      <c r="P12" s="10"/>
      <c r="Q12" s="10"/>
      <c r="R12" s="10"/>
      <c r="S12" s="10"/>
      <c r="T12" s="10"/>
      <c r="U12" s="10"/>
      <c r="V12" s="10"/>
      <c r="W12" s="10"/>
      <c r="X12" s="10"/>
      <c r="Y12" s="10"/>
      <c r="Z12" s="10">
        <v>15.45</v>
      </c>
      <c r="AA12" s="10"/>
      <c r="AB12" s="10"/>
      <c r="AC12" s="10"/>
      <c r="AD12" s="10"/>
      <c r="AE12" s="10"/>
      <c r="AF12" s="10"/>
      <c r="AG12" s="68">
        <f t="shared" si="0"/>
        <v>28.85</v>
      </c>
    </row>
    <row r="13" spans="1:33" x14ac:dyDescent="0.2">
      <c r="A13" s="72" t="s">
        <v>165</v>
      </c>
      <c r="B13" s="10"/>
      <c r="C13" s="10"/>
      <c r="D13" s="10"/>
      <c r="E13" s="10">
        <v>93.649999999999991</v>
      </c>
      <c r="F13" s="10"/>
      <c r="G13" s="10"/>
      <c r="H13" s="10"/>
      <c r="I13" s="10"/>
      <c r="J13" s="10"/>
      <c r="K13" s="10"/>
      <c r="L13" s="10"/>
      <c r="M13" s="10"/>
      <c r="N13" s="10"/>
      <c r="O13" s="10"/>
      <c r="P13" s="10"/>
      <c r="Q13" s="10">
        <v>3.15</v>
      </c>
      <c r="R13" s="10">
        <v>9.0399999999999991</v>
      </c>
      <c r="S13" s="10"/>
      <c r="T13" s="10"/>
      <c r="U13" s="10"/>
      <c r="V13" s="10"/>
      <c r="W13" s="10">
        <v>3.3</v>
      </c>
      <c r="X13" s="10"/>
      <c r="Y13" s="10"/>
      <c r="Z13" s="10">
        <v>203.27999999999997</v>
      </c>
      <c r="AA13" s="10"/>
      <c r="AB13" s="10"/>
      <c r="AC13" s="10">
        <v>13.1</v>
      </c>
      <c r="AD13" s="10"/>
      <c r="AE13" s="10"/>
      <c r="AF13" s="10"/>
      <c r="AG13" s="68">
        <f t="shared" si="0"/>
        <v>325.52</v>
      </c>
    </row>
    <row r="14" spans="1:33" x14ac:dyDescent="0.2">
      <c r="A14" s="72" t="s">
        <v>404</v>
      </c>
      <c r="B14" s="10"/>
      <c r="C14" s="10"/>
      <c r="D14" s="10"/>
      <c r="E14" s="10">
        <v>728.94000000000017</v>
      </c>
      <c r="F14" s="10">
        <v>0.6</v>
      </c>
      <c r="G14" s="10">
        <v>4.0999999999999996</v>
      </c>
      <c r="H14" s="10"/>
      <c r="I14" s="10"/>
      <c r="J14" s="10"/>
      <c r="K14" s="10"/>
      <c r="L14" s="10">
        <v>8.66</v>
      </c>
      <c r="M14" s="10"/>
      <c r="N14" s="10"/>
      <c r="O14" s="10"/>
      <c r="P14" s="10"/>
      <c r="Q14" s="10">
        <v>17.990000000000002</v>
      </c>
      <c r="R14" s="10"/>
      <c r="S14" s="10"/>
      <c r="T14" s="10"/>
      <c r="U14" s="10"/>
      <c r="V14" s="10"/>
      <c r="W14" s="10">
        <v>168.49</v>
      </c>
      <c r="X14" s="10">
        <v>31.48</v>
      </c>
      <c r="Y14" s="10"/>
      <c r="Z14" s="10">
        <v>1526.3299999999995</v>
      </c>
      <c r="AA14" s="10"/>
      <c r="AB14" s="10">
        <v>39.099999999999994</v>
      </c>
      <c r="AC14" s="10">
        <v>10.45</v>
      </c>
      <c r="AD14" s="10"/>
      <c r="AE14" s="10"/>
      <c r="AF14" s="10">
        <v>30.17</v>
      </c>
      <c r="AG14" s="68">
        <f t="shared" si="0"/>
        <v>2566.3099999999995</v>
      </c>
    </row>
    <row r="15" spans="1:33" x14ac:dyDescent="0.2">
      <c r="A15" s="72" t="s">
        <v>405</v>
      </c>
      <c r="B15" s="10"/>
      <c r="C15" s="10"/>
      <c r="D15" s="10"/>
      <c r="E15" s="10">
        <v>11.75</v>
      </c>
      <c r="F15" s="10"/>
      <c r="G15" s="10"/>
      <c r="H15" s="10"/>
      <c r="I15" s="10"/>
      <c r="J15" s="10"/>
      <c r="K15" s="10"/>
      <c r="L15" s="10"/>
      <c r="M15" s="10"/>
      <c r="N15" s="10"/>
      <c r="O15" s="10"/>
      <c r="P15" s="10"/>
      <c r="Q15" s="10"/>
      <c r="R15" s="10">
        <v>1.2</v>
      </c>
      <c r="S15" s="10"/>
      <c r="T15" s="10"/>
      <c r="U15" s="10"/>
      <c r="V15" s="10"/>
      <c r="W15" s="10">
        <v>1.03</v>
      </c>
      <c r="X15" s="10">
        <v>2</v>
      </c>
      <c r="Y15" s="10"/>
      <c r="Z15" s="10">
        <v>23.560000000000002</v>
      </c>
      <c r="AA15" s="10">
        <v>5.14</v>
      </c>
      <c r="AB15" s="10"/>
      <c r="AC15" s="10">
        <v>69</v>
      </c>
      <c r="AD15" s="10">
        <v>3</v>
      </c>
      <c r="AE15" s="10"/>
      <c r="AF15" s="10">
        <v>1.38</v>
      </c>
      <c r="AG15" s="68">
        <f t="shared" si="0"/>
        <v>118.06</v>
      </c>
    </row>
    <row r="16" spans="1:33" x14ac:dyDescent="0.2">
      <c r="A16" s="72" t="s">
        <v>406</v>
      </c>
      <c r="B16" s="10"/>
      <c r="C16" s="10"/>
      <c r="D16" s="10"/>
      <c r="E16" s="10">
        <v>15.7</v>
      </c>
      <c r="F16" s="10"/>
      <c r="G16" s="10"/>
      <c r="H16" s="10"/>
      <c r="I16" s="10"/>
      <c r="J16" s="10"/>
      <c r="K16" s="10"/>
      <c r="L16" s="10"/>
      <c r="M16" s="10"/>
      <c r="N16" s="10"/>
      <c r="O16" s="10"/>
      <c r="P16" s="10"/>
      <c r="Q16" s="10"/>
      <c r="R16" s="10"/>
      <c r="S16" s="10"/>
      <c r="T16" s="10"/>
      <c r="U16" s="10"/>
      <c r="V16" s="10"/>
      <c r="W16" s="10"/>
      <c r="X16" s="10"/>
      <c r="Y16" s="10"/>
      <c r="Z16" s="10">
        <v>7.7</v>
      </c>
      <c r="AA16" s="10"/>
      <c r="AB16" s="10"/>
      <c r="AC16" s="10"/>
      <c r="AD16" s="10"/>
      <c r="AE16" s="10"/>
      <c r="AF16" s="10"/>
      <c r="AG16" s="68">
        <f t="shared" si="0"/>
        <v>23.4</v>
      </c>
    </row>
    <row r="17" spans="1:33" x14ac:dyDescent="0.2">
      <c r="A17" s="72" t="s">
        <v>407</v>
      </c>
      <c r="B17" s="10"/>
      <c r="C17" s="10"/>
      <c r="D17" s="10"/>
      <c r="E17" s="10">
        <v>134.70999999999998</v>
      </c>
      <c r="F17" s="10"/>
      <c r="G17" s="10">
        <v>25.330000000000002</v>
      </c>
      <c r="H17" s="10"/>
      <c r="I17" s="10"/>
      <c r="J17" s="10"/>
      <c r="K17" s="10"/>
      <c r="L17" s="10">
        <v>2.52</v>
      </c>
      <c r="M17" s="10"/>
      <c r="N17" s="10"/>
      <c r="O17" s="10"/>
      <c r="P17" s="10"/>
      <c r="Q17" s="10">
        <v>0.4</v>
      </c>
      <c r="R17" s="10">
        <v>22.28</v>
      </c>
      <c r="S17" s="10"/>
      <c r="T17" s="10"/>
      <c r="U17" s="10"/>
      <c r="V17" s="10"/>
      <c r="W17" s="10">
        <v>111.83</v>
      </c>
      <c r="X17" s="10">
        <v>8.9600000000000009</v>
      </c>
      <c r="Y17" s="10"/>
      <c r="Z17" s="10">
        <v>136.12</v>
      </c>
      <c r="AA17" s="10"/>
      <c r="AB17" s="10"/>
      <c r="AC17" s="10">
        <v>29.200000000000003</v>
      </c>
      <c r="AD17" s="10">
        <v>16.759999999999998</v>
      </c>
      <c r="AE17" s="10"/>
      <c r="AF17" s="10">
        <v>26.369999999999997</v>
      </c>
      <c r="AG17" s="68">
        <f t="shared" si="0"/>
        <v>514.4799999999999</v>
      </c>
    </row>
    <row r="18" spans="1:33" x14ac:dyDescent="0.2">
      <c r="A18" s="72" t="s">
        <v>408</v>
      </c>
      <c r="B18" s="10"/>
      <c r="C18" s="10"/>
      <c r="D18" s="10"/>
      <c r="E18" s="10">
        <v>113.79000000000003</v>
      </c>
      <c r="F18" s="10"/>
      <c r="G18" s="10"/>
      <c r="H18" s="10"/>
      <c r="I18" s="10"/>
      <c r="J18" s="10"/>
      <c r="K18" s="10"/>
      <c r="L18" s="10"/>
      <c r="M18" s="10"/>
      <c r="N18" s="10"/>
      <c r="O18" s="10"/>
      <c r="P18" s="10"/>
      <c r="Q18" s="10"/>
      <c r="R18" s="10"/>
      <c r="S18" s="10">
        <v>6.53</v>
      </c>
      <c r="T18" s="10"/>
      <c r="U18" s="10"/>
      <c r="V18" s="10"/>
      <c r="W18" s="10"/>
      <c r="X18" s="10"/>
      <c r="Y18" s="10"/>
      <c r="Z18" s="10">
        <v>255.49999999999997</v>
      </c>
      <c r="AA18" s="10"/>
      <c r="AB18" s="10">
        <v>7.9</v>
      </c>
      <c r="AC18" s="10">
        <v>2</v>
      </c>
      <c r="AD18" s="10"/>
      <c r="AE18" s="10"/>
      <c r="AF18" s="10">
        <v>3.1</v>
      </c>
      <c r="AG18" s="68">
        <f t="shared" si="0"/>
        <v>388.82</v>
      </c>
    </row>
    <row r="19" spans="1:33" x14ac:dyDescent="0.2">
      <c r="A19" s="72" t="s">
        <v>409</v>
      </c>
      <c r="B19" s="10"/>
      <c r="C19" s="10"/>
      <c r="D19" s="10"/>
      <c r="E19" s="10">
        <v>121.37</v>
      </c>
      <c r="F19" s="10"/>
      <c r="G19" s="10"/>
      <c r="H19" s="10"/>
      <c r="I19" s="10"/>
      <c r="J19" s="10"/>
      <c r="K19" s="10"/>
      <c r="L19" s="10">
        <v>0.42</v>
      </c>
      <c r="M19" s="10"/>
      <c r="N19" s="10"/>
      <c r="O19" s="10"/>
      <c r="P19" s="10"/>
      <c r="Q19" s="10"/>
      <c r="R19" s="10">
        <v>1</v>
      </c>
      <c r="S19" s="10"/>
      <c r="T19" s="10"/>
      <c r="U19" s="10"/>
      <c r="V19" s="10"/>
      <c r="W19" s="10">
        <v>6.98</v>
      </c>
      <c r="X19" s="10">
        <v>4.21</v>
      </c>
      <c r="Y19" s="10">
        <v>4.17</v>
      </c>
      <c r="Z19" s="10">
        <v>78</v>
      </c>
      <c r="AA19" s="10"/>
      <c r="AB19" s="10"/>
      <c r="AC19" s="10">
        <v>1</v>
      </c>
      <c r="AD19" s="10"/>
      <c r="AE19" s="10"/>
      <c r="AF19" s="10"/>
      <c r="AG19" s="68">
        <f t="shared" si="0"/>
        <v>217.15</v>
      </c>
    </row>
    <row r="20" spans="1:33" x14ac:dyDescent="0.2">
      <c r="A20" s="72" t="s">
        <v>410</v>
      </c>
      <c r="B20" s="10"/>
      <c r="C20" s="10"/>
      <c r="D20" s="10"/>
      <c r="E20" s="10">
        <v>174.29000000000002</v>
      </c>
      <c r="F20" s="10"/>
      <c r="G20" s="10"/>
      <c r="H20" s="10"/>
      <c r="I20" s="10"/>
      <c r="J20" s="10"/>
      <c r="K20" s="10"/>
      <c r="L20" s="10">
        <v>25.44</v>
      </c>
      <c r="M20" s="10"/>
      <c r="N20" s="10"/>
      <c r="O20" s="10">
        <v>0.8</v>
      </c>
      <c r="P20" s="10"/>
      <c r="Q20" s="10"/>
      <c r="R20" s="10"/>
      <c r="S20" s="10"/>
      <c r="T20" s="10"/>
      <c r="U20" s="10"/>
      <c r="V20" s="10"/>
      <c r="W20" s="10">
        <v>4.6900000000000004</v>
      </c>
      <c r="X20" s="10">
        <v>19.869999999999997</v>
      </c>
      <c r="Y20" s="10">
        <v>0.79</v>
      </c>
      <c r="Z20" s="10">
        <v>837.52</v>
      </c>
      <c r="AA20" s="10">
        <v>11.81</v>
      </c>
      <c r="AB20" s="10">
        <v>50.48</v>
      </c>
      <c r="AC20" s="10">
        <v>26.68</v>
      </c>
      <c r="AD20" s="10"/>
      <c r="AE20" s="10"/>
      <c r="AF20" s="10">
        <v>6.26</v>
      </c>
      <c r="AG20" s="68">
        <f t="shared" si="0"/>
        <v>1158.6300000000001</v>
      </c>
    </row>
    <row r="21" spans="1:33" x14ac:dyDescent="0.2">
      <c r="A21" s="72" t="s">
        <v>411</v>
      </c>
      <c r="B21" s="10"/>
      <c r="C21" s="10"/>
      <c r="D21" s="10"/>
      <c r="E21" s="10">
        <v>67.06</v>
      </c>
      <c r="F21" s="10"/>
      <c r="G21" s="10">
        <v>0.02</v>
      </c>
      <c r="H21" s="10"/>
      <c r="I21" s="10"/>
      <c r="J21" s="10"/>
      <c r="K21" s="10"/>
      <c r="L21" s="10">
        <v>1.8</v>
      </c>
      <c r="M21" s="10"/>
      <c r="N21" s="10"/>
      <c r="O21" s="10"/>
      <c r="P21" s="10"/>
      <c r="Q21" s="10"/>
      <c r="R21" s="10"/>
      <c r="S21" s="10"/>
      <c r="T21" s="10">
        <v>0.02</v>
      </c>
      <c r="U21" s="10"/>
      <c r="V21" s="10"/>
      <c r="W21" s="10"/>
      <c r="X21" s="10"/>
      <c r="Y21" s="10"/>
      <c r="Z21" s="10">
        <v>373.30999999999995</v>
      </c>
      <c r="AA21" s="10">
        <v>3.78</v>
      </c>
      <c r="AB21" s="10">
        <v>1.7</v>
      </c>
      <c r="AC21" s="10">
        <v>16.18</v>
      </c>
      <c r="AD21" s="10"/>
      <c r="AE21" s="10"/>
      <c r="AF21" s="10">
        <v>9.06</v>
      </c>
      <c r="AG21" s="68">
        <f t="shared" si="0"/>
        <v>472.92999999999989</v>
      </c>
    </row>
    <row r="22" spans="1:33" x14ac:dyDescent="0.2">
      <c r="A22" s="72" t="s">
        <v>412</v>
      </c>
      <c r="B22" s="10">
        <v>0.15</v>
      </c>
      <c r="C22" s="10"/>
      <c r="D22" s="10"/>
      <c r="E22" s="10">
        <v>230.17000000000007</v>
      </c>
      <c r="F22" s="10"/>
      <c r="G22" s="10"/>
      <c r="H22" s="10"/>
      <c r="I22" s="10"/>
      <c r="J22" s="10"/>
      <c r="K22" s="10"/>
      <c r="L22" s="10">
        <v>2.7</v>
      </c>
      <c r="M22" s="10"/>
      <c r="N22" s="10"/>
      <c r="O22" s="10">
        <v>2.21</v>
      </c>
      <c r="P22" s="10"/>
      <c r="Q22" s="10">
        <v>42.08</v>
      </c>
      <c r="R22" s="10"/>
      <c r="S22" s="10"/>
      <c r="T22" s="10"/>
      <c r="U22" s="10"/>
      <c r="V22" s="10"/>
      <c r="W22" s="10">
        <v>16.2</v>
      </c>
      <c r="X22" s="10"/>
      <c r="Y22" s="10">
        <v>0.81</v>
      </c>
      <c r="Z22" s="10">
        <v>448.3599999999999</v>
      </c>
      <c r="AA22" s="10"/>
      <c r="AB22" s="10">
        <v>16.380000000000003</v>
      </c>
      <c r="AC22" s="10">
        <v>16.13</v>
      </c>
      <c r="AD22" s="10">
        <v>1.43</v>
      </c>
      <c r="AE22" s="10"/>
      <c r="AF22" s="10">
        <v>33.169999999999995</v>
      </c>
      <c r="AG22" s="68">
        <f t="shared" si="0"/>
        <v>809.78999999999985</v>
      </c>
    </row>
    <row r="23" spans="1:33" x14ac:dyDescent="0.2">
      <c r="A23" s="72" t="s">
        <v>413</v>
      </c>
      <c r="B23" s="10">
        <v>0.47</v>
      </c>
      <c r="C23" s="10"/>
      <c r="D23" s="10"/>
      <c r="E23" s="10">
        <v>277.02</v>
      </c>
      <c r="F23" s="10"/>
      <c r="G23" s="10"/>
      <c r="H23" s="10"/>
      <c r="I23" s="10"/>
      <c r="J23" s="10"/>
      <c r="K23" s="10"/>
      <c r="L23" s="10">
        <v>32.76</v>
      </c>
      <c r="M23" s="10"/>
      <c r="N23" s="10"/>
      <c r="O23" s="10"/>
      <c r="P23" s="10"/>
      <c r="Q23" s="10"/>
      <c r="R23" s="10"/>
      <c r="S23" s="10">
        <v>4</v>
      </c>
      <c r="T23" s="10"/>
      <c r="U23" s="10"/>
      <c r="V23" s="10"/>
      <c r="W23" s="10">
        <v>35.300000000000004</v>
      </c>
      <c r="X23" s="10">
        <v>1.5</v>
      </c>
      <c r="Y23" s="10"/>
      <c r="Z23" s="10">
        <v>563.00000000000011</v>
      </c>
      <c r="AA23" s="10"/>
      <c r="AB23" s="10">
        <v>8.93</v>
      </c>
      <c r="AC23" s="10"/>
      <c r="AD23" s="10">
        <v>0.15</v>
      </c>
      <c r="AE23" s="10"/>
      <c r="AF23" s="10">
        <v>9.75</v>
      </c>
      <c r="AG23" s="68">
        <f t="shared" si="0"/>
        <v>932.88000000000011</v>
      </c>
    </row>
    <row r="24" spans="1:33" x14ac:dyDescent="0.2">
      <c r="A24" s="72" t="s">
        <v>414</v>
      </c>
      <c r="B24" s="10"/>
      <c r="C24" s="10"/>
      <c r="D24" s="10">
        <v>0.5</v>
      </c>
      <c r="E24" s="10">
        <v>325.82</v>
      </c>
      <c r="F24" s="10"/>
      <c r="G24" s="10">
        <v>1.8</v>
      </c>
      <c r="H24" s="10">
        <v>1.5</v>
      </c>
      <c r="I24" s="10">
        <v>0.1</v>
      </c>
      <c r="J24" s="10">
        <v>0.1</v>
      </c>
      <c r="K24" s="10"/>
      <c r="L24" s="10">
        <v>10.89</v>
      </c>
      <c r="M24" s="10"/>
      <c r="N24" s="10">
        <v>0.1</v>
      </c>
      <c r="O24" s="10">
        <v>0.92999999999999994</v>
      </c>
      <c r="P24" s="10"/>
      <c r="Q24" s="10">
        <v>27.06</v>
      </c>
      <c r="R24" s="10">
        <v>32.57</v>
      </c>
      <c r="S24" s="10">
        <v>97.66</v>
      </c>
      <c r="T24" s="10"/>
      <c r="U24" s="10">
        <v>0.1</v>
      </c>
      <c r="V24" s="10">
        <v>0.1</v>
      </c>
      <c r="W24" s="10">
        <v>6</v>
      </c>
      <c r="X24" s="10">
        <v>10.48</v>
      </c>
      <c r="Y24" s="10">
        <v>0.63</v>
      </c>
      <c r="Z24" s="10">
        <v>444.43999999999977</v>
      </c>
      <c r="AA24" s="10"/>
      <c r="AB24" s="10">
        <v>23.770000000000003</v>
      </c>
      <c r="AC24" s="10">
        <v>12.71</v>
      </c>
      <c r="AD24" s="10">
        <v>358.15000000000009</v>
      </c>
      <c r="AE24" s="10">
        <v>0.1</v>
      </c>
      <c r="AF24" s="10">
        <v>7.75</v>
      </c>
      <c r="AG24" s="68">
        <f t="shared" si="0"/>
        <v>1363.26</v>
      </c>
    </row>
    <row r="25" spans="1:33" x14ac:dyDescent="0.2">
      <c r="A25" s="72" t="s">
        <v>415</v>
      </c>
      <c r="B25" s="10"/>
      <c r="C25" s="10"/>
      <c r="D25" s="10"/>
      <c r="E25" s="10">
        <v>73.160000000000011</v>
      </c>
      <c r="F25" s="10"/>
      <c r="G25" s="10"/>
      <c r="H25" s="10"/>
      <c r="I25" s="10"/>
      <c r="J25" s="10"/>
      <c r="K25" s="10"/>
      <c r="L25" s="10">
        <v>6.6499999999999995</v>
      </c>
      <c r="M25" s="10"/>
      <c r="N25" s="10"/>
      <c r="O25" s="10"/>
      <c r="P25" s="10"/>
      <c r="Q25" s="10"/>
      <c r="R25" s="10"/>
      <c r="S25" s="10"/>
      <c r="T25" s="10"/>
      <c r="U25" s="10"/>
      <c r="V25" s="10"/>
      <c r="W25" s="10"/>
      <c r="X25" s="10">
        <v>1.3</v>
      </c>
      <c r="Y25" s="10"/>
      <c r="Z25" s="10">
        <v>196.34</v>
      </c>
      <c r="AA25" s="10">
        <v>3.62</v>
      </c>
      <c r="AB25" s="10">
        <v>1.7</v>
      </c>
      <c r="AC25" s="10"/>
      <c r="AD25" s="10"/>
      <c r="AE25" s="10"/>
      <c r="AF25" s="10">
        <v>24.96</v>
      </c>
      <c r="AG25" s="68">
        <f t="shared" si="0"/>
        <v>307.73</v>
      </c>
    </row>
    <row r="26" spans="1:33" x14ac:dyDescent="0.2">
      <c r="A26" s="72" t="s">
        <v>416</v>
      </c>
      <c r="B26" s="10"/>
      <c r="C26" s="10"/>
      <c r="D26" s="10"/>
      <c r="E26" s="10">
        <v>146.1</v>
      </c>
      <c r="F26" s="10"/>
      <c r="G26" s="10"/>
      <c r="H26" s="10"/>
      <c r="I26" s="10"/>
      <c r="J26" s="10"/>
      <c r="K26" s="10"/>
      <c r="L26" s="10">
        <v>1.7</v>
      </c>
      <c r="M26" s="10"/>
      <c r="N26" s="10"/>
      <c r="O26" s="10"/>
      <c r="P26" s="10"/>
      <c r="Q26" s="10"/>
      <c r="R26" s="10"/>
      <c r="S26" s="10"/>
      <c r="T26" s="10"/>
      <c r="U26" s="10"/>
      <c r="V26" s="10"/>
      <c r="W26" s="10">
        <v>2.6</v>
      </c>
      <c r="X26" s="10"/>
      <c r="Y26" s="10"/>
      <c r="Z26" s="10">
        <v>180.38000000000002</v>
      </c>
      <c r="AA26" s="10">
        <v>8.2800000000000011</v>
      </c>
      <c r="AB26" s="10">
        <v>41.2</v>
      </c>
      <c r="AC26" s="10">
        <v>24.700000000000003</v>
      </c>
      <c r="AD26" s="10">
        <v>2.75</v>
      </c>
      <c r="AE26" s="10"/>
      <c r="AF26" s="10"/>
      <c r="AG26" s="68">
        <f t="shared" si="0"/>
        <v>407.70999999999992</v>
      </c>
    </row>
    <row r="27" spans="1:33" x14ac:dyDescent="0.2">
      <c r="A27" s="72" t="s">
        <v>417</v>
      </c>
      <c r="B27" s="10"/>
      <c r="C27" s="10"/>
      <c r="D27" s="10"/>
      <c r="E27" s="10">
        <v>83.26</v>
      </c>
      <c r="F27" s="10"/>
      <c r="G27" s="10"/>
      <c r="H27" s="10"/>
      <c r="I27" s="10"/>
      <c r="J27" s="10"/>
      <c r="K27" s="10"/>
      <c r="L27" s="10"/>
      <c r="M27" s="10"/>
      <c r="N27" s="10"/>
      <c r="O27" s="10"/>
      <c r="P27" s="10"/>
      <c r="Q27" s="10"/>
      <c r="R27" s="10"/>
      <c r="S27" s="10"/>
      <c r="T27" s="10"/>
      <c r="U27" s="10"/>
      <c r="V27" s="10"/>
      <c r="W27" s="10"/>
      <c r="X27" s="10"/>
      <c r="Y27" s="10"/>
      <c r="Z27" s="10">
        <v>104.52000000000001</v>
      </c>
      <c r="AA27" s="10"/>
      <c r="AB27" s="10"/>
      <c r="AC27" s="10"/>
      <c r="AD27" s="10"/>
      <c r="AE27" s="10"/>
      <c r="AF27" s="10"/>
      <c r="AG27" s="68">
        <f t="shared" si="0"/>
        <v>187.78000000000003</v>
      </c>
    </row>
    <row r="28" spans="1:33" x14ac:dyDescent="0.2">
      <c r="A28" s="72" t="s">
        <v>418</v>
      </c>
      <c r="B28" s="10"/>
      <c r="C28" s="10"/>
      <c r="D28" s="10"/>
      <c r="E28" s="10">
        <v>2.5</v>
      </c>
      <c r="F28" s="10"/>
      <c r="G28" s="10"/>
      <c r="H28" s="10"/>
      <c r="I28" s="10"/>
      <c r="J28" s="10"/>
      <c r="K28" s="10"/>
      <c r="L28" s="10"/>
      <c r="M28" s="10"/>
      <c r="N28" s="10"/>
      <c r="O28" s="10"/>
      <c r="P28" s="10"/>
      <c r="Q28" s="10"/>
      <c r="R28" s="10"/>
      <c r="S28" s="10"/>
      <c r="T28" s="10"/>
      <c r="U28" s="10"/>
      <c r="V28" s="10"/>
      <c r="W28" s="10"/>
      <c r="X28" s="10"/>
      <c r="Y28" s="10"/>
      <c r="Z28" s="10">
        <v>90.39</v>
      </c>
      <c r="AA28" s="10"/>
      <c r="AB28" s="10"/>
      <c r="AC28" s="10"/>
      <c r="AD28" s="10"/>
      <c r="AE28" s="10"/>
      <c r="AF28" s="10"/>
      <c r="AG28" s="68">
        <f t="shared" si="0"/>
        <v>92.89</v>
      </c>
    </row>
    <row r="29" spans="1:33" x14ac:dyDescent="0.2">
      <c r="A29" s="72" t="s">
        <v>419</v>
      </c>
      <c r="B29" s="10"/>
      <c r="C29" s="10"/>
      <c r="D29" s="10"/>
      <c r="E29" s="10">
        <v>335.51000000000005</v>
      </c>
      <c r="F29" s="10"/>
      <c r="G29" s="10"/>
      <c r="H29" s="10"/>
      <c r="I29" s="10"/>
      <c r="J29" s="10"/>
      <c r="K29" s="10"/>
      <c r="L29" s="10"/>
      <c r="M29" s="10"/>
      <c r="N29" s="10"/>
      <c r="O29" s="10"/>
      <c r="P29" s="10"/>
      <c r="Q29" s="10">
        <v>5.35</v>
      </c>
      <c r="R29" s="10">
        <v>0.5</v>
      </c>
      <c r="S29" s="10">
        <v>22.04</v>
      </c>
      <c r="T29" s="10"/>
      <c r="U29" s="10"/>
      <c r="V29" s="10"/>
      <c r="W29" s="10"/>
      <c r="X29" s="10"/>
      <c r="Y29" s="10"/>
      <c r="Z29" s="10">
        <v>390.91999999999996</v>
      </c>
      <c r="AA29" s="10">
        <v>3.8</v>
      </c>
      <c r="AB29" s="10">
        <v>22.6</v>
      </c>
      <c r="AC29" s="10">
        <v>40.520000000000003</v>
      </c>
      <c r="AD29" s="10">
        <v>42.079999999999991</v>
      </c>
      <c r="AE29" s="10"/>
      <c r="AF29" s="10">
        <v>36.97</v>
      </c>
      <c r="AG29" s="68">
        <f t="shared" si="0"/>
        <v>900.29000000000008</v>
      </c>
    </row>
    <row r="30" spans="1:33" x14ac:dyDescent="0.2">
      <c r="A30" s="72" t="s">
        <v>420</v>
      </c>
      <c r="B30" s="10"/>
      <c r="C30" s="10"/>
      <c r="D30" s="10"/>
      <c r="E30" s="10">
        <v>59.64</v>
      </c>
      <c r="F30" s="10"/>
      <c r="G30" s="10"/>
      <c r="H30" s="10"/>
      <c r="I30" s="10"/>
      <c r="J30" s="10"/>
      <c r="K30" s="10"/>
      <c r="L30" s="10"/>
      <c r="M30" s="10"/>
      <c r="N30" s="10"/>
      <c r="O30" s="10"/>
      <c r="P30" s="10"/>
      <c r="Q30" s="10"/>
      <c r="R30" s="10"/>
      <c r="S30" s="10">
        <v>0.5</v>
      </c>
      <c r="T30" s="10"/>
      <c r="U30" s="10"/>
      <c r="V30" s="10"/>
      <c r="W30" s="10"/>
      <c r="X30" s="10"/>
      <c r="Y30" s="10"/>
      <c r="Z30" s="10">
        <v>73.95</v>
      </c>
      <c r="AA30" s="10">
        <v>23.2</v>
      </c>
      <c r="AB30" s="10">
        <v>35.5</v>
      </c>
      <c r="AC30" s="10">
        <v>4.2</v>
      </c>
      <c r="AD30" s="10">
        <v>0.5</v>
      </c>
      <c r="AE30" s="10"/>
      <c r="AF30" s="10">
        <v>2</v>
      </c>
      <c r="AG30" s="68">
        <f t="shared" si="0"/>
        <v>199.48999999999998</v>
      </c>
    </row>
    <row r="31" spans="1:33" s="32" customFormat="1" ht="10.8" thickBot="1" x14ac:dyDescent="0.25">
      <c r="A31" s="73" t="s">
        <v>240</v>
      </c>
      <c r="B31" s="74">
        <f t="shared" ref="B31:AF31" si="1">SUM(B4:B30)</f>
        <v>0.62</v>
      </c>
      <c r="C31" s="74">
        <f t="shared" si="1"/>
        <v>0.25</v>
      </c>
      <c r="D31" s="74">
        <f t="shared" si="1"/>
        <v>42.74</v>
      </c>
      <c r="E31" s="74">
        <f t="shared" si="1"/>
        <v>3743.42</v>
      </c>
      <c r="F31" s="74">
        <f t="shared" si="1"/>
        <v>0.6</v>
      </c>
      <c r="G31" s="74">
        <f t="shared" si="1"/>
        <v>31.39</v>
      </c>
      <c r="H31" s="74">
        <f t="shared" si="1"/>
        <v>2.2999999999999998</v>
      </c>
      <c r="I31" s="74">
        <f t="shared" si="1"/>
        <v>0.1</v>
      </c>
      <c r="J31" s="74">
        <f t="shared" si="1"/>
        <v>0.1</v>
      </c>
      <c r="K31" s="74">
        <f t="shared" si="1"/>
        <v>0.64</v>
      </c>
      <c r="L31" s="74">
        <f t="shared" si="1"/>
        <v>103.88000000000001</v>
      </c>
      <c r="M31" s="74">
        <f t="shared" si="1"/>
        <v>0.15</v>
      </c>
      <c r="N31" s="74">
        <f t="shared" si="1"/>
        <v>0.1</v>
      </c>
      <c r="O31" s="74">
        <f t="shared" si="1"/>
        <v>5.93</v>
      </c>
      <c r="P31" s="74">
        <f t="shared" si="1"/>
        <v>25.31</v>
      </c>
      <c r="Q31" s="74">
        <f t="shared" si="1"/>
        <v>133.66</v>
      </c>
      <c r="R31" s="74">
        <f t="shared" si="1"/>
        <v>78.740000000000009</v>
      </c>
      <c r="S31" s="74">
        <f t="shared" si="1"/>
        <v>131.4</v>
      </c>
      <c r="T31" s="74">
        <f t="shared" si="1"/>
        <v>0.02</v>
      </c>
      <c r="U31" s="74">
        <f t="shared" si="1"/>
        <v>0.1</v>
      </c>
      <c r="V31" s="74">
        <f t="shared" si="1"/>
        <v>0.1</v>
      </c>
      <c r="W31" s="74">
        <f t="shared" si="1"/>
        <v>383.42000000000007</v>
      </c>
      <c r="X31" s="74">
        <f t="shared" si="1"/>
        <v>159.72</v>
      </c>
      <c r="Y31" s="74">
        <f t="shared" si="1"/>
        <v>9.75</v>
      </c>
      <c r="Z31" s="74">
        <f t="shared" si="1"/>
        <v>7362.64</v>
      </c>
      <c r="AA31" s="74">
        <f t="shared" si="1"/>
        <v>71.31</v>
      </c>
      <c r="AB31" s="74">
        <f t="shared" si="1"/>
        <v>390.84000000000003</v>
      </c>
      <c r="AC31" s="74">
        <f t="shared" si="1"/>
        <v>394.34999999999997</v>
      </c>
      <c r="AD31" s="74">
        <f t="shared" si="1"/>
        <v>543.6400000000001</v>
      </c>
      <c r="AE31" s="74">
        <f t="shared" si="1"/>
        <v>0.1</v>
      </c>
      <c r="AF31" s="74">
        <f t="shared" si="1"/>
        <v>272.89</v>
      </c>
      <c r="AG31" s="75">
        <f t="shared" si="0"/>
        <v>13890.210000000001</v>
      </c>
    </row>
  </sheetData>
  <mergeCells count="3">
    <mergeCell ref="A2:A3"/>
    <mergeCell ref="B2:AF2"/>
    <mergeCell ref="AG2:AG3"/>
  </mergeCells>
  <printOptions horizontalCentered="1"/>
  <pageMargins left="0" right="0" top="1.3385826771653544" bottom="0.74803149606299213" header="0.31496062992125984" footer="0.31496062992125984"/>
  <pageSetup scale="75" orientation="landscape" r:id="rId1"/>
  <headerFooter>
    <oddHeader>&amp;L&amp;G&amp;C&amp;"Verdana,Negrita"SUPERFICIE COMUNAL DE CEPAJES BLANCOS PARA VINIFICACIÓN (has)
REGIÓN DEL MAULE&amp;RCUADRO N° 39</oddHeader>
    <oddFooter>&amp;R&amp;F</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W33"/>
  <sheetViews>
    <sheetView topLeftCell="T1" zoomScaleNormal="100" workbookViewId="0">
      <pane ySplit="3" topLeftCell="A16" activePane="bottomLeft" state="frozen"/>
      <selection activeCell="B38" sqref="B38"/>
      <selection pane="bottomLeft" activeCell="AW33" sqref="AW33"/>
    </sheetView>
  </sheetViews>
  <sheetFormatPr baseColWidth="10" defaultColWidth="11.44140625" defaultRowHeight="10.199999999999999" x14ac:dyDescent="0.2"/>
  <cols>
    <col min="1" max="1" width="12.44140625" style="4" customWidth="1"/>
    <col min="2" max="2" width="4.109375" style="4" bestFit="1" customWidth="1"/>
    <col min="3" max="3" width="6" style="4" customWidth="1"/>
    <col min="4" max="4" width="5.109375" style="4" customWidth="1"/>
    <col min="5" max="6" width="4.88671875" style="4" customWidth="1"/>
    <col min="7" max="7" width="6.44140625" style="4" customWidth="1"/>
    <col min="8" max="8" width="8.88671875" style="4" customWidth="1"/>
    <col min="9" max="9" width="6.6640625" style="4" customWidth="1"/>
    <col min="10" max="12" width="7.88671875" style="4" customWidth="1"/>
    <col min="13" max="13" width="5.109375" style="4" bestFit="1" customWidth="1"/>
    <col min="14" max="14" width="5.6640625" style="4" customWidth="1"/>
    <col min="15" max="15" width="6.5546875" style="4" customWidth="1"/>
    <col min="16" max="17" width="4.33203125" style="4" bestFit="1" customWidth="1"/>
    <col min="18" max="18" width="5.6640625" style="4" customWidth="1"/>
    <col min="19" max="19" width="4.44140625" style="4" customWidth="1"/>
    <col min="20" max="20" width="5.109375" style="4" customWidth="1"/>
    <col min="21" max="22" width="5.6640625" style="4" customWidth="1"/>
    <col min="23" max="23" width="5" style="4" customWidth="1"/>
    <col min="24" max="24" width="5.109375" style="4" customWidth="1"/>
    <col min="25" max="25" width="7.88671875" style="4" customWidth="1"/>
    <col min="26" max="26" width="4" style="4" bestFit="1" customWidth="1"/>
    <col min="27" max="27" width="6.44140625" style="4" customWidth="1"/>
    <col min="28" max="28" width="7" style="4" customWidth="1"/>
    <col min="29" max="29" width="4.33203125" style="4" customWidth="1"/>
    <col min="30" max="30" width="7.88671875" style="4" customWidth="1"/>
    <col min="31" max="31" width="6.44140625" style="4" customWidth="1"/>
    <col min="32" max="32" width="5.44140625" style="4" bestFit="1" customWidth="1"/>
    <col min="33" max="33" width="6.44140625" style="4" customWidth="1"/>
    <col min="34" max="38" width="5.88671875" style="4" customWidth="1"/>
    <col min="39" max="39" width="5.5546875" style="4" customWidth="1"/>
    <col min="40" max="40" width="7.5546875" style="4" customWidth="1"/>
    <col min="41" max="41" width="4.33203125" style="4" customWidth="1"/>
    <col min="42" max="43" width="5.88671875" style="4" customWidth="1"/>
    <col min="44" max="44" width="7.5546875" style="4" customWidth="1"/>
    <col min="45" max="45" width="4.109375" style="4" bestFit="1" customWidth="1"/>
    <col min="46" max="46" width="4.109375" style="4" customWidth="1"/>
    <col min="47" max="47" width="4.109375" style="4" bestFit="1" customWidth="1"/>
    <col min="48" max="48" width="4.44140625" style="4" bestFit="1" customWidth="1"/>
    <col min="49" max="49" width="8.88671875" style="4" customWidth="1"/>
    <col min="50" max="16384" width="11.44140625" style="4"/>
  </cols>
  <sheetData>
    <row r="1" spans="1:49" s="3" customFormat="1" ht="13.2" thickBot="1" x14ac:dyDescent="0.25">
      <c r="A1" s="55" t="s">
        <v>429</v>
      </c>
    </row>
    <row r="2" spans="1:49" ht="21.75" customHeight="1" x14ac:dyDescent="0.2">
      <c r="A2" s="457" t="s">
        <v>235</v>
      </c>
      <c r="B2" s="448" t="s">
        <v>169</v>
      </c>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50"/>
      <c r="AW2" s="464" t="s">
        <v>71</v>
      </c>
    </row>
    <row r="3" spans="1:49" ht="102.75" customHeight="1" x14ac:dyDescent="0.2">
      <c r="A3" s="458"/>
      <c r="B3" s="148" t="s">
        <v>170</v>
      </c>
      <c r="C3" s="148" t="s">
        <v>171</v>
      </c>
      <c r="D3" s="148" t="s">
        <v>174</v>
      </c>
      <c r="E3" s="148" t="s">
        <v>175</v>
      </c>
      <c r="F3" s="148" t="s">
        <v>176</v>
      </c>
      <c r="G3" s="148" t="s">
        <v>177</v>
      </c>
      <c r="H3" s="148" t="s">
        <v>178</v>
      </c>
      <c r="I3" s="148" t="s">
        <v>180</v>
      </c>
      <c r="J3" s="148" t="s">
        <v>181</v>
      </c>
      <c r="K3" s="148" t="s">
        <v>182</v>
      </c>
      <c r="L3" s="148" t="s">
        <v>183</v>
      </c>
      <c r="M3" s="148" t="s">
        <v>184</v>
      </c>
      <c r="N3" s="148" t="s">
        <v>186</v>
      </c>
      <c r="O3" s="148" t="s">
        <v>187</v>
      </c>
      <c r="P3" s="148" t="s">
        <v>188</v>
      </c>
      <c r="Q3" s="148" t="s">
        <v>189</v>
      </c>
      <c r="R3" s="148" t="s">
        <v>430</v>
      </c>
      <c r="S3" s="148" t="s">
        <v>191</v>
      </c>
      <c r="T3" s="148" t="s">
        <v>192</v>
      </c>
      <c r="U3" s="148" t="s">
        <v>194</v>
      </c>
      <c r="V3" s="148" t="s">
        <v>195</v>
      </c>
      <c r="W3" s="148" t="s">
        <v>196</v>
      </c>
      <c r="X3" s="148" t="s">
        <v>197</v>
      </c>
      <c r="Y3" s="148" t="s">
        <v>198</v>
      </c>
      <c r="Z3" s="148" t="s">
        <v>199</v>
      </c>
      <c r="AA3" s="148" t="s">
        <v>200</v>
      </c>
      <c r="AB3" s="148" t="s">
        <v>201</v>
      </c>
      <c r="AC3" s="148" t="s">
        <v>202</v>
      </c>
      <c r="AD3" s="148" t="s">
        <v>203</v>
      </c>
      <c r="AE3" s="148" t="s">
        <v>204</v>
      </c>
      <c r="AF3" s="148" t="s">
        <v>205</v>
      </c>
      <c r="AG3" s="148" t="s">
        <v>207</v>
      </c>
      <c r="AH3" s="148" t="s">
        <v>208</v>
      </c>
      <c r="AI3" s="148" t="s">
        <v>209</v>
      </c>
      <c r="AJ3" s="148" t="s">
        <v>431</v>
      </c>
      <c r="AK3" s="148" t="s">
        <v>211</v>
      </c>
      <c r="AL3" s="148" t="s">
        <v>212</v>
      </c>
      <c r="AM3" s="148" t="s">
        <v>213</v>
      </c>
      <c r="AN3" s="148" t="s">
        <v>214</v>
      </c>
      <c r="AO3" s="148" t="s">
        <v>215</v>
      </c>
      <c r="AP3" s="148" t="s">
        <v>216</v>
      </c>
      <c r="AQ3" s="148" t="s">
        <v>218</v>
      </c>
      <c r="AR3" s="148" t="s">
        <v>219</v>
      </c>
      <c r="AS3" s="148" t="s">
        <v>220</v>
      </c>
      <c r="AT3" s="148" t="s">
        <v>221</v>
      </c>
      <c r="AU3" s="148" t="s">
        <v>222</v>
      </c>
      <c r="AV3" s="148" t="s">
        <v>223</v>
      </c>
      <c r="AW3" s="465"/>
    </row>
    <row r="4" spans="1:49" x14ac:dyDescent="0.2">
      <c r="A4" s="67" t="s">
        <v>393</v>
      </c>
      <c r="B4" s="33"/>
      <c r="C4" s="33">
        <v>19.89</v>
      </c>
      <c r="D4" s="33">
        <v>3.7600000000000002</v>
      </c>
      <c r="E4" s="33"/>
      <c r="F4" s="33"/>
      <c r="G4" s="33">
        <v>124.46999999999998</v>
      </c>
      <c r="H4" s="33">
        <v>2860.5499999999984</v>
      </c>
      <c r="I4" s="33">
        <v>267.95</v>
      </c>
      <c r="J4" s="33">
        <v>362.48000000000008</v>
      </c>
      <c r="K4" s="33"/>
      <c r="L4" s="33"/>
      <c r="M4" s="33">
        <v>51.839999999999996</v>
      </c>
      <c r="N4" s="33">
        <v>0.62</v>
      </c>
      <c r="O4" s="33">
        <v>139.19</v>
      </c>
      <c r="P4" s="33"/>
      <c r="Q4" s="33"/>
      <c r="R4" s="33">
        <v>45.410000000000004</v>
      </c>
      <c r="S4" s="33"/>
      <c r="T4" s="33"/>
      <c r="U4" s="33">
        <v>0.1</v>
      </c>
      <c r="V4" s="33"/>
      <c r="W4" s="33">
        <v>0.5</v>
      </c>
      <c r="X4" s="33"/>
      <c r="Y4" s="33">
        <v>249.41000000000003</v>
      </c>
      <c r="Z4" s="33">
        <v>3.9999999999999996</v>
      </c>
      <c r="AA4" s="33"/>
      <c r="AB4" s="33">
        <v>12.3</v>
      </c>
      <c r="AC4" s="33"/>
      <c r="AD4" s="33">
        <v>1901.17</v>
      </c>
      <c r="AE4" s="33">
        <v>43.73</v>
      </c>
      <c r="AF4" s="33">
        <v>45.300000000000004</v>
      </c>
      <c r="AG4" s="33">
        <v>70.669999999999987</v>
      </c>
      <c r="AH4" s="33">
        <v>3.3500000000000005</v>
      </c>
      <c r="AI4" s="33">
        <v>0.03</v>
      </c>
      <c r="AJ4" s="33">
        <v>3.6399999999999997</v>
      </c>
      <c r="AK4" s="33"/>
      <c r="AL4" s="33">
        <v>0.25</v>
      </c>
      <c r="AM4" s="33">
        <v>0.53</v>
      </c>
      <c r="AN4" s="33">
        <v>285.15999999999991</v>
      </c>
      <c r="AO4" s="33">
        <v>0.32</v>
      </c>
      <c r="AP4" s="33">
        <v>10.670000000000002</v>
      </c>
      <c r="AQ4" s="33"/>
      <c r="AR4" s="33">
        <v>137.81</v>
      </c>
      <c r="AS4" s="33"/>
      <c r="AT4" s="33">
        <v>0.22</v>
      </c>
      <c r="AU4" s="33"/>
      <c r="AV4" s="33">
        <v>2</v>
      </c>
      <c r="AW4" s="68">
        <f t="shared" ref="AW4:AW32" si="0">SUM(B4:AV4)</f>
        <v>6647.3199999999988</v>
      </c>
    </row>
    <row r="5" spans="1:49" x14ac:dyDescent="0.2">
      <c r="A5" s="67" t="s">
        <v>394</v>
      </c>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v>0.5</v>
      </c>
      <c r="AH5" s="33"/>
      <c r="AI5" s="33"/>
      <c r="AJ5" s="33"/>
      <c r="AK5" s="33"/>
      <c r="AL5" s="33"/>
      <c r="AM5" s="33"/>
      <c r="AN5" s="33"/>
      <c r="AO5" s="33"/>
      <c r="AP5" s="33"/>
      <c r="AQ5" s="33"/>
      <c r="AR5" s="33"/>
      <c r="AS5" s="33"/>
      <c r="AT5" s="33"/>
      <c r="AU5" s="33"/>
      <c r="AV5" s="33"/>
      <c r="AW5" s="68">
        <f t="shared" si="0"/>
        <v>0.5</v>
      </c>
    </row>
    <row r="6" spans="1:49" x14ac:dyDescent="0.2">
      <c r="A6" s="67" t="s">
        <v>395</v>
      </c>
      <c r="B6" s="33"/>
      <c r="C6" s="33"/>
      <c r="D6" s="33"/>
      <c r="E6" s="33"/>
      <c r="F6" s="33"/>
      <c r="G6" s="33">
        <v>1</v>
      </c>
      <c r="H6" s="33">
        <v>4.01</v>
      </c>
      <c r="I6" s="33"/>
      <c r="J6" s="33"/>
      <c r="K6" s="33"/>
      <c r="L6" s="33"/>
      <c r="M6" s="33"/>
      <c r="N6" s="33"/>
      <c r="O6" s="33"/>
      <c r="P6" s="33"/>
      <c r="Q6" s="33"/>
      <c r="R6" s="33"/>
      <c r="S6" s="33"/>
      <c r="T6" s="33"/>
      <c r="U6" s="33"/>
      <c r="V6" s="33"/>
      <c r="W6" s="33"/>
      <c r="X6" s="33"/>
      <c r="Y6" s="33">
        <v>14.58</v>
      </c>
      <c r="Z6" s="33"/>
      <c r="AA6" s="33"/>
      <c r="AB6" s="33"/>
      <c r="AC6" s="33"/>
      <c r="AD6" s="33">
        <v>0.5</v>
      </c>
      <c r="AE6" s="33">
        <v>0.12</v>
      </c>
      <c r="AF6" s="33"/>
      <c r="AG6" s="33">
        <v>3</v>
      </c>
      <c r="AH6" s="33"/>
      <c r="AI6" s="33"/>
      <c r="AJ6" s="33"/>
      <c r="AK6" s="33"/>
      <c r="AL6" s="33"/>
      <c r="AM6" s="33"/>
      <c r="AN6" s="33">
        <v>2</v>
      </c>
      <c r="AO6" s="33"/>
      <c r="AP6" s="33"/>
      <c r="AQ6" s="33"/>
      <c r="AR6" s="33">
        <v>27.490000000000002</v>
      </c>
      <c r="AS6" s="33"/>
      <c r="AT6" s="33"/>
      <c r="AU6" s="33"/>
      <c r="AV6" s="33"/>
      <c r="AW6" s="68">
        <f t="shared" si="0"/>
        <v>52.7</v>
      </c>
    </row>
    <row r="7" spans="1:49" x14ac:dyDescent="0.2">
      <c r="A7" s="67" t="s">
        <v>396</v>
      </c>
      <c r="B7" s="33"/>
      <c r="C7" s="33"/>
      <c r="D7" s="33"/>
      <c r="E7" s="33"/>
      <c r="F7" s="33"/>
      <c r="G7" s="33"/>
      <c r="H7" s="33"/>
      <c r="I7" s="33">
        <v>2</v>
      </c>
      <c r="J7" s="33"/>
      <c r="K7" s="33"/>
      <c r="L7" s="33"/>
      <c r="M7" s="33">
        <v>0.04</v>
      </c>
      <c r="N7" s="33"/>
      <c r="O7" s="33"/>
      <c r="P7" s="33"/>
      <c r="Q7" s="33"/>
      <c r="R7" s="33"/>
      <c r="S7" s="33"/>
      <c r="T7" s="33"/>
      <c r="U7" s="33"/>
      <c r="V7" s="33"/>
      <c r="W7" s="33"/>
      <c r="X7" s="33"/>
      <c r="Y7" s="33">
        <v>6.25</v>
      </c>
      <c r="Z7" s="33"/>
      <c r="AA7" s="33"/>
      <c r="AB7" s="33"/>
      <c r="AC7" s="33"/>
      <c r="AD7" s="33">
        <v>6.44</v>
      </c>
      <c r="AE7" s="33"/>
      <c r="AF7" s="33"/>
      <c r="AG7" s="33">
        <v>28.61</v>
      </c>
      <c r="AH7" s="33"/>
      <c r="AI7" s="33"/>
      <c r="AJ7" s="33"/>
      <c r="AK7" s="33"/>
      <c r="AL7" s="33"/>
      <c r="AM7" s="33"/>
      <c r="AN7" s="33"/>
      <c r="AO7" s="33"/>
      <c r="AP7" s="33"/>
      <c r="AQ7" s="33"/>
      <c r="AR7" s="33">
        <v>1</v>
      </c>
      <c r="AS7" s="33"/>
      <c r="AT7" s="33"/>
      <c r="AU7" s="33"/>
      <c r="AV7" s="33"/>
      <c r="AW7" s="68">
        <f t="shared" si="0"/>
        <v>44.34</v>
      </c>
    </row>
    <row r="8" spans="1:49" x14ac:dyDescent="0.2">
      <c r="A8" s="67" t="s">
        <v>397</v>
      </c>
      <c r="B8" s="33"/>
      <c r="C8" s="33"/>
      <c r="D8" s="33"/>
      <c r="E8" s="33"/>
      <c r="F8" s="33"/>
      <c r="G8" s="33">
        <v>4.7</v>
      </c>
      <c r="H8" s="33">
        <v>89.87</v>
      </c>
      <c r="I8" s="33">
        <v>10.629999999999999</v>
      </c>
      <c r="J8" s="33">
        <v>83.22</v>
      </c>
      <c r="K8" s="33"/>
      <c r="L8" s="33"/>
      <c r="M8" s="33"/>
      <c r="N8" s="33"/>
      <c r="O8" s="33">
        <v>32.840000000000003</v>
      </c>
      <c r="P8" s="33"/>
      <c r="Q8" s="33"/>
      <c r="R8" s="33"/>
      <c r="S8" s="33"/>
      <c r="T8" s="33"/>
      <c r="U8" s="33"/>
      <c r="V8" s="33"/>
      <c r="W8" s="33"/>
      <c r="X8" s="33"/>
      <c r="Y8" s="33">
        <v>146.30000000000001</v>
      </c>
      <c r="Z8" s="33"/>
      <c r="AA8" s="33"/>
      <c r="AB8" s="33"/>
      <c r="AC8" s="33"/>
      <c r="AD8" s="33">
        <v>32.040000000000006</v>
      </c>
      <c r="AE8" s="33">
        <v>1.27</v>
      </c>
      <c r="AF8" s="33">
        <v>2.2000000000000002</v>
      </c>
      <c r="AG8" s="33">
        <v>0.5</v>
      </c>
      <c r="AH8" s="33"/>
      <c r="AI8" s="33"/>
      <c r="AJ8" s="33"/>
      <c r="AK8" s="33"/>
      <c r="AL8" s="33"/>
      <c r="AM8" s="33"/>
      <c r="AN8" s="33">
        <v>64.67</v>
      </c>
      <c r="AO8" s="33"/>
      <c r="AP8" s="33"/>
      <c r="AQ8" s="33"/>
      <c r="AR8" s="33">
        <v>14.5</v>
      </c>
      <c r="AS8" s="33"/>
      <c r="AT8" s="33"/>
      <c r="AU8" s="33"/>
      <c r="AV8" s="33"/>
      <c r="AW8" s="68">
        <f t="shared" si="0"/>
        <v>482.74000000000007</v>
      </c>
    </row>
    <row r="9" spans="1:49" x14ac:dyDescent="0.2">
      <c r="A9" s="67" t="s">
        <v>398</v>
      </c>
      <c r="B9" s="33"/>
      <c r="C9" s="33">
        <v>12.780000000000001</v>
      </c>
      <c r="D9" s="33"/>
      <c r="E9" s="33"/>
      <c r="F9" s="33"/>
      <c r="G9" s="33">
        <v>7.33</v>
      </c>
      <c r="H9" s="33">
        <v>820.57000000000016</v>
      </c>
      <c r="I9" s="33"/>
      <c r="J9" s="33">
        <v>145.26</v>
      </c>
      <c r="K9" s="33"/>
      <c r="L9" s="33"/>
      <c r="M9" s="33"/>
      <c r="N9" s="33"/>
      <c r="O9" s="33">
        <v>77.719999999999985</v>
      </c>
      <c r="P9" s="33"/>
      <c r="Q9" s="33"/>
      <c r="R9" s="33">
        <v>0.12</v>
      </c>
      <c r="S9" s="33">
        <v>1.08</v>
      </c>
      <c r="T9" s="33"/>
      <c r="U9" s="33">
        <v>4.7</v>
      </c>
      <c r="V9" s="33"/>
      <c r="W9" s="33"/>
      <c r="X9" s="33"/>
      <c r="Y9" s="33">
        <v>478.08999999999992</v>
      </c>
      <c r="Z9" s="33"/>
      <c r="AA9" s="33"/>
      <c r="AB9" s="33">
        <v>1.04</v>
      </c>
      <c r="AC9" s="33"/>
      <c r="AD9" s="33">
        <v>2.25</v>
      </c>
      <c r="AE9" s="33">
        <v>3</v>
      </c>
      <c r="AF9" s="33"/>
      <c r="AG9" s="33">
        <v>50.970000000000006</v>
      </c>
      <c r="AH9" s="33"/>
      <c r="AI9" s="33"/>
      <c r="AJ9" s="33"/>
      <c r="AK9" s="33"/>
      <c r="AL9" s="33"/>
      <c r="AM9" s="33"/>
      <c r="AN9" s="33">
        <v>22.42</v>
      </c>
      <c r="AO9" s="33"/>
      <c r="AP9" s="33">
        <v>0.33</v>
      </c>
      <c r="AQ9" s="33"/>
      <c r="AR9" s="33">
        <v>429.21000000000021</v>
      </c>
      <c r="AS9" s="33"/>
      <c r="AT9" s="33"/>
      <c r="AU9" s="33"/>
      <c r="AV9" s="33"/>
      <c r="AW9" s="68">
        <f t="shared" si="0"/>
        <v>2056.87</v>
      </c>
    </row>
    <row r="10" spans="1:49" x14ac:dyDescent="0.2">
      <c r="A10" s="67" t="s">
        <v>399</v>
      </c>
      <c r="B10" s="33"/>
      <c r="C10" s="33"/>
      <c r="D10" s="33"/>
      <c r="E10" s="33"/>
      <c r="F10" s="33"/>
      <c r="G10" s="33"/>
      <c r="H10" s="33">
        <v>4.3</v>
      </c>
      <c r="I10" s="33">
        <v>22.99</v>
      </c>
      <c r="J10" s="33">
        <v>3</v>
      </c>
      <c r="K10" s="33"/>
      <c r="L10" s="33"/>
      <c r="M10" s="33"/>
      <c r="N10" s="33"/>
      <c r="O10" s="33"/>
      <c r="P10" s="33"/>
      <c r="Q10" s="33"/>
      <c r="R10" s="33">
        <v>2.8000000000000003</v>
      </c>
      <c r="S10" s="33"/>
      <c r="T10" s="33"/>
      <c r="U10" s="33"/>
      <c r="V10" s="33"/>
      <c r="W10" s="33"/>
      <c r="X10" s="33"/>
      <c r="Y10" s="33"/>
      <c r="Z10" s="33"/>
      <c r="AA10" s="33"/>
      <c r="AB10" s="33">
        <v>0.2</v>
      </c>
      <c r="AC10" s="33"/>
      <c r="AD10" s="33">
        <v>50.089999999999996</v>
      </c>
      <c r="AE10" s="33"/>
      <c r="AF10" s="33"/>
      <c r="AG10" s="33"/>
      <c r="AH10" s="33"/>
      <c r="AI10" s="33"/>
      <c r="AJ10" s="33"/>
      <c r="AK10" s="33"/>
      <c r="AL10" s="33"/>
      <c r="AM10" s="33"/>
      <c r="AN10" s="33">
        <v>0.75</v>
      </c>
      <c r="AO10" s="33"/>
      <c r="AP10" s="33"/>
      <c r="AQ10" s="33"/>
      <c r="AR10" s="33"/>
      <c r="AS10" s="33"/>
      <c r="AT10" s="33"/>
      <c r="AU10" s="33"/>
      <c r="AV10" s="33"/>
      <c r="AW10" s="68">
        <f t="shared" si="0"/>
        <v>84.13</v>
      </c>
    </row>
    <row r="11" spans="1:49" x14ac:dyDescent="0.2">
      <c r="A11" s="67" t="s">
        <v>400</v>
      </c>
      <c r="B11" s="33"/>
      <c r="C11" s="33"/>
      <c r="D11" s="33"/>
      <c r="E11" s="33"/>
      <c r="F11" s="33"/>
      <c r="G11" s="33">
        <v>2</v>
      </c>
      <c r="H11" s="33">
        <v>103.02</v>
      </c>
      <c r="I11" s="33">
        <v>7.55</v>
      </c>
      <c r="J11" s="33">
        <v>27</v>
      </c>
      <c r="K11" s="33"/>
      <c r="L11" s="33"/>
      <c r="M11" s="33"/>
      <c r="N11" s="33"/>
      <c r="O11" s="33"/>
      <c r="P11" s="33"/>
      <c r="Q11" s="33"/>
      <c r="R11" s="33"/>
      <c r="S11" s="33"/>
      <c r="T11" s="33"/>
      <c r="U11" s="33"/>
      <c r="V11" s="33"/>
      <c r="W11" s="33"/>
      <c r="X11" s="33"/>
      <c r="Y11" s="33">
        <v>48.5</v>
      </c>
      <c r="Z11" s="33"/>
      <c r="AA11" s="33"/>
      <c r="AB11" s="33"/>
      <c r="AC11" s="33"/>
      <c r="AD11" s="33">
        <v>39.729999999999997</v>
      </c>
      <c r="AE11" s="33">
        <v>5.0999999999999996</v>
      </c>
      <c r="AF11" s="33"/>
      <c r="AG11" s="33">
        <v>12</v>
      </c>
      <c r="AH11" s="33"/>
      <c r="AI11" s="33"/>
      <c r="AJ11" s="33"/>
      <c r="AK11" s="33"/>
      <c r="AL11" s="33"/>
      <c r="AM11" s="33"/>
      <c r="AN11" s="33">
        <v>21.35</v>
      </c>
      <c r="AO11" s="33"/>
      <c r="AP11" s="33"/>
      <c r="AQ11" s="33"/>
      <c r="AR11" s="33">
        <v>23.990000000000002</v>
      </c>
      <c r="AS11" s="33"/>
      <c r="AT11" s="33"/>
      <c r="AU11" s="33"/>
      <c r="AV11" s="33"/>
      <c r="AW11" s="68">
        <f t="shared" si="0"/>
        <v>290.24</v>
      </c>
    </row>
    <row r="12" spans="1:49" x14ac:dyDescent="0.2">
      <c r="A12" s="67" t="s">
        <v>401</v>
      </c>
      <c r="B12" s="33"/>
      <c r="C12" s="33"/>
      <c r="D12" s="33"/>
      <c r="E12" s="33"/>
      <c r="F12" s="33"/>
      <c r="G12" s="33">
        <v>4.8400000000000007</v>
      </c>
      <c r="H12" s="33">
        <v>52.36999999999999</v>
      </c>
      <c r="I12" s="33">
        <v>1.1000000000000001</v>
      </c>
      <c r="J12" s="33">
        <v>19.27</v>
      </c>
      <c r="K12" s="33"/>
      <c r="L12" s="33"/>
      <c r="M12" s="33"/>
      <c r="N12" s="33"/>
      <c r="O12" s="33">
        <v>6.39</v>
      </c>
      <c r="P12" s="33"/>
      <c r="Q12" s="33"/>
      <c r="R12" s="33"/>
      <c r="S12" s="33"/>
      <c r="T12" s="33"/>
      <c r="U12" s="33"/>
      <c r="V12" s="33"/>
      <c r="W12" s="33"/>
      <c r="X12" s="33"/>
      <c r="Y12" s="33">
        <v>22.84</v>
      </c>
      <c r="Z12" s="33"/>
      <c r="AA12" s="33"/>
      <c r="AB12" s="33"/>
      <c r="AC12" s="33"/>
      <c r="AD12" s="33"/>
      <c r="AE12" s="33">
        <v>1.1000000000000001</v>
      </c>
      <c r="AF12" s="33"/>
      <c r="AG12" s="33">
        <v>4.1099999999999994</v>
      </c>
      <c r="AH12" s="33"/>
      <c r="AI12" s="33"/>
      <c r="AJ12" s="33"/>
      <c r="AK12" s="33"/>
      <c r="AL12" s="33"/>
      <c r="AM12" s="33"/>
      <c r="AN12" s="33">
        <v>3.29</v>
      </c>
      <c r="AO12" s="33"/>
      <c r="AP12" s="33"/>
      <c r="AQ12" s="33"/>
      <c r="AR12" s="33"/>
      <c r="AS12" s="33"/>
      <c r="AT12" s="33"/>
      <c r="AU12" s="33"/>
      <c r="AV12" s="33"/>
      <c r="AW12" s="68">
        <f t="shared" si="0"/>
        <v>115.31</v>
      </c>
    </row>
    <row r="13" spans="1:49" x14ac:dyDescent="0.2">
      <c r="A13" s="67" t="s">
        <v>402</v>
      </c>
      <c r="B13" s="33"/>
      <c r="C13" s="33">
        <v>0.3</v>
      </c>
      <c r="D13" s="33"/>
      <c r="E13" s="33"/>
      <c r="F13" s="33"/>
      <c r="G13" s="33">
        <v>44.099999999999994</v>
      </c>
      <c r="H13" s="33">
        <v>167.57000000000002</v>
      </c>
      <c r="I13" s="33">
        <v>13.2</v>
      </c>
      <c r="J13" s="33">
        <v>6.7799999999999994</v>
      </c>
      <c r="K13" s="33"/>
      <c r="L13" s="33"/>
      <c r="M13" s="33"/>
      <c r="N13" s="33"/>
      <c r="O13" s="33">
        <v>8.5</v>
      </c>
      <c r="P13" s="33"/>
      <c r="Q13" s="33"/>
      <c r="R13" s="33"/>
      <c r="S13" s="33"/>
      <c r="T13" s="33"/>
      <c r="U13" s="33"/>
      <c r="V13" s="33"/>
      <c r="W13" s="33"/>
      <c r="X13" s="33"/>
      <c r="Y13" s="33">
        <v>81.099999999999994</v>
      </c>
      <c r="Z13" s="33"/>
      <c r="AA13" s="33"/>
      <c r="AB13" s="33"/>
      <c r="AC13" s="33"/>
      <c r="AD13" s="33">
        <v>78.53</v>
      </c>
      <c r="AE13" s="33"/>
      <c r="AF13" s="33"/>
      <c r="AG13" s="33">
        <v>3.5</v>
      </c>
      <c r="AH13" s="33"/>
      <c r="AI13" s="33"/>
      <c r="AJ13" s="33"/>
      <c r="AK13" s="33"/>
      <c r="AL13" s="33"/>
      <c r="AM13" s="33"/>
      <c r="AN13" s="33">
        <v>8.5500000000000007</v>
      </c>
      <c r="AO13" s="33"/>
      <c r="AP13" s="33"/>
      <c r="AQ13" s="33"/>
      <c r="AR13" s="33">
        <v>88.399999999999991</v>
      </c>
      <c r="AS13" s="33"/>
      <c r="AT13" s="33"/>
      <c r="AU13" s="33"/>
      <c r="AV13" s="33"/>
      <c r="AW13" s="68">
        <f t="shared" si="0"/>
        <v>500.53000000000003</v>
      </c>
    </row>
    <row r="14" spans="1:49" x14ac:dyDescent="0.2">
      <c r="A14" s="67" t="s">
        <v>403</v>
      </c>
      <c r="B14" s="33"/>
      <c r="C14" s="33">
        <v>8.3999999999999986</v>
      </c>
      <c r="D14" s="33"/>
      <c r="E14" s="33"/>
      <c r="F14" s="33"/>
      <c r="G14" s="33">
        <v>1</v>
      </c>
      <c r="H14" s="33">
        <v>109.63000000000001</v>
      </c>
      <c r="I14" s="33"/>
      <c r="J14" s="33">
        <v>63.2</v>
      </c>
      <c r="K14" s="33"/>
      <c r="L14" s="33"/>
      <c r="M14" s="33"/>
      <c r="N14" s="33"/>
      <c r="O14" s="33"/>
      <c r="P14" s="33"/>
      <c r="Q14" s="33"/>
      <c r="R14" s="33"/>
      <c r="S14" s="33"/>
      <c r="T14" s="33"/>
      <c r="U14" s="33"/>
      <c r="V14" s="33"/>
      <c r="W14" s="33"/>
      <c r="X14" s="33"/>
      <c r="Y14" s="33">
        <v>42.5</v>
      </c>
      <c r="Z14" s="33"/>
      <c r="AA14" s="33"/>
      <c r="AB14" s="33"/>
      <c r="AC14" s="33"/>
      <c r="AD14" s="33">
        <v>22.590000000000003</v>
      </c>
      <c r="AE14" s="33"/>
      <c r="AF14" s="33"/>
      <c r="AG14" s="33"/>
      <c r="AH14" s="33"/>
      <c r="AI14" s="33"/>
      <c r="AJ14" s="33"/>
      <c r="AK14" s="33"/>
      <c r="AL14" s="33"/>
      <c r="AM14" s="33"/>
      <c r="AN14" s="33"/>
      <c r="AO14" s="33"/>
      <c r="AP14" s="33"/>
      <c r="AQ14" s="33"/>
      <c r="AR14" s="33">
        <v>23.25</v>
      </c>
      <c r="AS14" s="33"/>
      <c r="AT14" s="33"/>
      <c r="AU14" s="33"/>
      <c r="AV14" s="33"/>
      <c r="AW14" s="68">
        <f t="shared" si="0"/>
        <v>270.57000000000005</v>
      </c>
    </row>
    <row r="15" spans="1:49" x14ac:dyDescent="0.2">
      <c r="A15" s="67" t="s">
        <v>165</v>
      </c>
      <c r="B15" s="33"/>
      <c r="C15" s="33">
        <v>36</v>
      </c>
      <c r="D15" s="33"/>
      <c r="E15" s="33"/>
      <c r="F15" s="33"/>
      <c r="G15" s="33">
        <v>9.25</v>
      </c>
      <c r="H15" s="33">
        <v>329.78</v>
      </c>
      <c r="I15" s="33">
        <v>20.32</v>
      </c>
      <c r="J15" s="33">
        <v>61.379999999999995</v>
      </c>
      <c r="K15" s="33"/>
      <c r="L15" s="33"/>
      <c r="M15" s="33"/>
      <c r="N15" s="33"/>
      <c r="O15" s="33">
        <v>5.25</v>
      </c>
      <c r="P15" s="33"/>
      <c r="Q15" s="33"/>
      <c r="R15" s="33"/>
      <c r="S15" s="33"/>
      <c r="T15" s="33"/>
      <c r="U15" s="33"/>
      <c r="V15" s="33"/>
      <c r="W15" s="33">
        <v>2.9</v>
      </c>
      <c r="X15" s="33"/>
      <c r="Y15" s="33">
        <v>100.29</v>
      </c>
      <c r="Z15" s="33"/>
      <c r="AA15" s="33"/>
      <c r="AB15" s="33"/>
      <c r="AC15" s="33"/>
      <c r="AD15" s="33">
        <v>222.73999999999998</v>
      </c>
      <c r="AE15" s="33">
        <v>0.2</v>
      </c>
      <c r="AF15" s="33"/>
      <c r="AG15" s="33">
        <v>4.5</v>
      </c>
      <c r="AH15" s="33"/>
      <c r="AI15" s="33"/>
      <c r="AJ15" s="33"/>
      <c r="AK15" s="33"/>
      <c r="AL15" s="33"/>
      <c r="AM15" s="33"/>
      <c r="AN15" s="33">
        <v>17.25</v>
      </c>
      <c r="AO15" s="33"/>
      <c r="AP15" s="33">
        <v>2</v>
      </c>
      <c r="AQ15" s="33"/>
      <c r="AR15" s="33">
        <v>49.140000000000008</v>
      </c>
      <c r="AS15" s="33"/>
      <c r="AT15" s="33"/>
      <c r="AU15" s="33"/>
      <c r="AV15" s="33"/>
      <c r="AW15" s="68">
        <f t="shared" si="0"/>
        <v>861</v>
      </c>
    </row>
    <row r="16" spans="1:49" x14ac:dyDescent="0.2">
      <c r="A16" s="67" t="s">
        <v>404</v>
      </c>
      <c r="B16" s="33"/>
      <c r="C16" s="33">
        <v>4.4000000000000004</v>
      </c>
      <c r="D16" s="33"/>
      <c r="E16" s="33"/>
      <c r="F16" s="33"/>
      <c r="G16" s="33">
        <v>10.819999999999999</v>
      </c>
      <c r="H16" s="33">
        <v>897.62000000000035</v>
      </c>
      <c r="I16" s="33"/>
      <c r="J16" s="33">
        <v>165.87</v>
      </c>
      <c r="K16" s="33"/>
      <c r="L16" s="33"/>
      <c r="M16" s="33"/>
      <c r="N16" s="33"/>
      <c r="O16" s="33">
        <v>106.02000000000001</v>
      </c>
      <c r="P16" s="33"/>
      <c r="Q16" s="33"/>
      <c r="R16" s="33"/>
      <c r="S16" s="33"/>
      <c r="T16" s="33"/>
      <c r="U16" s="33">
        <v>9.1000000000000014</v>
      </c>
      <c r="V16" s="33"/>
      <c r="W16" s="33"/>
      <c r="X16" s="33"/>
      <c r="Y16" s="33">
        <v>480.79</v>
      </c>
      <c r="Z16" s="33"/>
      <c r="AA16" s="33"/>
      <c r="AB16" s="33"/>
      <c r="AC16" s="33"/>
      <c r="AD16" s="33"/>
      <c r="AE16" s="33">
        <v>34.15</v>
      </c>
      <c r="AF16" s="33"/>
      <c r="AG16" s="33">
        <v>156.27000000000001</v>
      </c>
      <c r="AH16" s="33"/>
      <c r="AI16" s="33"/>
      <c r="AJ16" s="33"/>
      <c r="AK16" s="33"/>
      <c r="AL16" s="33"/>
      <c r="AM16" s="33"/>
      <c r="AN16" s="33">
        <v>83.970000000000013</v>
      </c>
      <c r="AO16" s="33"/>
      <c r="AP16" s="33">
        <v>0.2</v>
      </c>
      <c r="AQ16" s="33"/>
      <c r="AR16" s="33">
        <v>229.48999999999995</v>
      </c>
      <c r="AS16" s="33">
        <v>0.2</v>
      </c>
      <c r="AT16" s="33"/>
      <c r="AU16" s="33"/>
      <c r="AV16" s="33"/>
      <c r="AW16" s="68">
        <f t="shared" si="0"/>
        <v>2178.9</v>
      </c>
    </row>
    <row r="17" spans="1:49" x14ac:dyDescent="0.2">
      <c r="A17" s="67" t="s">
        <v>405</v>
      </c>
      <c r="B17" s="33"/>
      <c r="C17" s="33"/>
      <c r="D17" s="33"/>
      <c r="E17" s="33"/>
      <c r="F17" s="33"/>
      <c r="G17" s="33">
        <v>2.8</v>
      </c>
      <c r="H17" s="33">
        <v>109.78999999999999</v>
      </c>
      <c r="I17" s="33"/>
      <c r="J17" s="33">
        <v>10.17</v>
      </c>
      <c r="K17" s="33"/>
      <c r="L17" s="33"/>
      <c r="M17" s="33"/>
      <c r="N17" s="33"/>
      <c r="O17" s="33"/>
      <c r="P17" s="33"/>
      <c r="Q17" s="33"/>
      <c r="R17" s="33">
        <v>0.33999999999999997</v>
      </c>
      <c r="S17" s="33"/>
      <c r="T17" s="33"/>
      <c r="U17" s="33"/>
      <c r="V17" s="33"/>
      <c r="W17" s="33"/>
      <c r="X17" s="33"/>
      <c r="Y17" s="33">
        <v>17.03</v>
      </c>
      <c r="Z17" s="33"/>
      <c r="AA17" s="33"/>
      <c r="AB17" s="33"/>
      <c r="AC17" s="33">
        <v>0.32</v>
      </c>
      <c r="AD17" s="33">
        <v>36.4</v>
      </c>
      <c r="AE17" s="33"/>
      <c r="AF17" s="33"/>
      <c r="AG17" s="33">
        <v>4.7</v>
      </c>
      <c r="AH17" s="33"/>
      <c r="AI17" s="33"/>
      <c r="AJ17" s="33"/>
      <c r="AK17" s="33"/>
      <c r="AL17" s="33"/>
      <c r="AM17" s="33">
        <v>0.83</v>
      </c>
      <c r="AN17" s="33">
        <v>37.65</v>
      </c>
      <c r="AO17" s="33"/>
      <c r="AP17" s="33"/>
      <c r="AQ17" s="33"/>
      <c r="AR17" s="33">
        <v>5</v>
      </c>
      <c r="AS17" s="33"/>
      <c r="AT17" s="33"/>
      <c r="AU17" s="33"/>
      <c r="AV17" s="33"/>
      <c r="AW17" s="68">
        <f t="shared" si="0"/>
        <v>225.03</v>
      </c>
    </row>
    <row r="18" spans="1:49" x14ac:dyDescent="0.2">
      <c r="A18" s="67" t="s">
        <v>406</v>
      </c>
      <c r="B18" s="33"/>
      <c r="C18" s="33"/>
      <c r="D18" s="33"/>
      <c r="E18" s="33"/>
      <c r="F18" s="33"/>
      <c r="G18" s="33"/>
      <c r="H18" s="33">
        <v>80.45</v>
      </c>
      <c r="I18" s="33"/>
      <c r="J18" s="33"/>
      <c r="K18" s="33"/>
      <c r="L18" s="33"/>
      <c r="M18" s="33"/>
      <c r="N18" s="33"/>
      <c r="O18" s="33"/>
      <c r="P18" s="33"/>
      <c r="Q18" s="33"/>
      <c r="R18" s="33"/>
      <c r="S18" s="33"/>
      <c r="T18" s="33"/>
      <c r="U18" s="33"/>
      <c r="V18" s="33"/>
      <c r="W18" s="33"/>
      <c r="X18" s="33"/>
      <c r="Y18" s="33">
        <v>15.950000000000001</v>
      </c>
      <c r="Z18" s="33"/>
      <c r="AA18" s="33"/>
      <c r="AB18" s="33"/>
      <c r="AC18" s="33"/>
      <c r="AD18" s="33"/>
      <c r="AE18" s="33"/>
      <c r="AF18" s="33"/>
      <c r="AG18" s="33"/>
      <c r="AH18" s="33"/>
      <c r="AI18" s="33"/>
      <c r="AJ18" s="33"/>
      <c r="AK18" s="33"/>
      <c r="AL18" s="33"/>
      <c r="AM18" s="33"/>
      <c r="AN18" s="33"/>
      <c r="AO18" s="33"/>
      <c r="AP18" s="33"/>
      <c r="AQ18" s="33"/>
      <c r="AR18" s="33">
        <v>8.3999999999999986</v>
      </c>
      <c r="AS18" s="33"/>
      <c r="AT18" s="33"/>
      <c r="AU18" s="33"/>
      <c r="AV18" s="33"/>
      <c r="AW18" s="68">
        <f t="shared" si="0"/>
        <v>104.80000000000001</v>
      </c>
    </row>
    <row r="19" spans="1:49" x14ac:dyDescent="0.2">
      <c r="A19" s="67" t="s">
        <v>407</v>
      </c>
      <c r="B19" s="33"/>
      <c r="C19" s="33">
        <v>1.6</v>
      </c>
      <c r="D19" s="33"/>
      <c r="E19" s="33"/>
      <c r="F19" s="33"/>
      <c r="G19" s="33">
        <v>21.54</v>
      </c>
      <c r="H19" s="33">
        <v>1323.7900000000002</v>
      </c>
      <c r="I19" s="33">
        <v>26.47</v>
      </c>
      <c r="J19" s="33">
        <v>532.68999999999994</v>
      </c>
      <c r="K19" s="33"/>
      <c r="L19" s="33"/>
      <c r="M19" s="33">
        <v>0.57999999999999996</v>
      </c>
      <c r="N19" s="33">
        <v>0.9</v>
      </c>
      <c r="O19" s="33">
        <v>244.99</v>
      </c>
      <c r="P19" s="33">
        <v>0.8</v>
      </c>
      <c r="Q19" s="33"/>
      <c r="R19" s="33">
        <v>6.07</v>
      </c>
      <c r="S19" s="33"/>
      <c r="T19" s="33"/>
      <c r="U19" s="33"/>
      <c r="V19" s="33"/>
      <c r="W19" s="33">
        <v>8</v>
      </c>
      <c r="X19" s="33"/>
      <c r="Y19" s="33">
        <v>401.68000000000006</v>
      </c>
      <c r="Z19" s="33"/>
      <c r="AA19" s="33"/>
      <c r="AB19" s="33">
        <v>2.4900000000000002</v>
      </c>
      <c r="AC19" s="33">
        <v>4.5999999999999996</v>
      </c>
      <c r="AD19" s="33">
        <v>434.6</v>
      </c>
      <c r="AE19" s="33">
        <v>30.450000000000003</v>
      </c>
      <c r="AF19" s="33">
        <v>27.05</v>
      </c>
      <c r="AG19" s="33">
        <v>8.98</v>
      </c>
      <c r="AH19" s="33"/>
      <c r="AI19" s="33"/>
      <c r="AJ19" s="33"/>
      <c r="AK19" s="33"/>
      <c r="AL19" s="33"/>
      <c r="AM19" s="33">
        <v>11.98</v>
      </c>
      <c r="AN19" s="33">
        <v>644.03000000000009</v>
      </c>
      <c r="AO19" s="33"/>
      <c r="AP19" s="33">
        <v>24.130000000000003</v>
      </c>
      <c r="AQ19" s="33"/>
      <c r="AR19" s="33">
        <v>292.61</v>
      </c>
      <c r="AS19" s="33"/>
      <c r="AT19" s="33"/>
      <c r="AU19" s="33"/>
      <c r="AV19" s="33">
        <v>0.8</v>
      </c>
      <c r="AW19" s="68">
        <f t="shared" si="0"/>
        <v>4050.8300000000008</v>
      </c>
    </row>
    <row r="20" spans="1:49" x14ac:dyDescent="0.2">
      <c r="A20" s="67" t="s">
        <v>408</v>
      </c>
      <c r="B20" s="33"/>
      <c r="C20" s="33"/>
      <c r="D20" s="33"/>
      <c r="E20" s="33"/>
      <c r="F20" s="33"/>
      <c r="G20" s="33">
        <v>4.62</v>
      </c>
      <c r="H20" s="33">
        <v>275.89000000000004</v>
      </c>
      <c r="I20" s="33">
        <v>18.829999999999998</v>
      </c>
      <c r="J20" s="33">
        <v>110.71999999999998</v>
      </c>
      <c r="K20" s="33"/>
      <c r="L20" s="33"/>
      <c r="M20" s="33"/>
      <c r="N20" s="33"/>
      <c r="O20" s="33">
        <v>5.66</v>
      </c>
      <c r="P20" s="33"/>
      <c r="Q20" s="33"/>
      <c r="R20" s="33"/>
      <c r="S20" s="33"/>
      <c r="T20" s="33"/>
      <c r="U20" s="33">
        <v>6.83</v>
      </c>
      <c r="V20" s="33"/>
      <c r="W20" s="33"/>
      <c r="X20" s="33"/>
      <c r="Y20" s="33">
        <v>110.64999999999999</v>
      </c>
      <c r="Z20" s="33"/>
      <c r="AA20" s="33"/>
      <c r="AB20" s="33"/>
      <c r="AC20" s="33"/>
      <c r="AD20" s="33">
        <v>1</v>
      </c>
      <c r="AE20" s="33">
        <v>10.26</v>
      </c>
      <c r="AF20" s="33"/>
      <c r="AG20" s="33">
        <v>14.600000000000001</v>
      </c>
      <c r="AH20" s="33"/>
      <c r="AI20" s="33"/>
      <c r="AJ20" s="33"/>
      <c r="AK20" s="33"/>
      <c r="AL20" s="33"/>
      <c r="AM20" s="33"/>
      <c r="AN20" s="33">
        <v>100.79</v>
      </c>
      <c r="AO20" s="33"/>
      <c r="AP20" s="33"/>
      <c r="AQ20" s="33"/>
      <c r="AR20" s="33">
        <v>55.86</v>
      </c>
      <c r="AS20" s="33"/>
      <c r="AT20" s="33"/>
      <c r="AU20" s="33"/>
      <c r="AV20" s="33"/>
      <c r="AW20" s="68">
        <f t="shared" si="0"/>
        <v>715.71</v>
      </c>
    </row>
    <row r="21" spans="1:49" x14ac:dyDescent="0.2">
      <c r="A21" s="67" t="s">
        <v>409</v>
      </c>
      <c r="B21" s="33"/>
      <c r="C21" s="33"/>
      <c r="D21" s="33"/>
      <c r="E21" s="33"/>
      <c r="F21" s="33"/>
      <c r="G21" s="33">
        <v>20.43</v>
      </c>
      <c r="H21" s="33">
        <v>160.54999999999998</v>
      </c>
      <c r="I21" s="33">
        <v>10.530000000000001</v>
      </c>
      <c r="J21" s="33">
        <v>30.599999999999998</v>
      </c>
      <c r="K21" s="33"/>
      <c r="L21" s="33"/>
      <c r="M21" s="33"/>
      <c r="N21" s="33"/>
      <c r="O21" s="33">
        <v>20.389999999999997</v>
      </c>
      <c r="P21" s="33"/>
      <c r="Q21" s="33"/>
      <c r="R21" s="33"/>
      <c r="S21" s="33"/>
      <c r="T21" s="33"/>
      <c r="U21" s="33"/>
      <c r="V21" s="33"/>
      <c r="W21" s="33"/>
      <c r="X21" s="33"/>
      <c r="Y21" s="33">
        <v>92.08</v>
      </c>
      <c r="Z21" s="33"/>
      <c r="AA21" s="33"/>
      <c r="AB21" s="33"/>
      <c r="AC21" s="33"/>
      <c r="AD21" s="33">
        <v>123.75</v>
      </c>
      <c r="AE21" s="33"/>
      <c r="AF21" s="33">
        <v>16.38</v>
      </c>
      <c r="AG21" s="33">
        <v>81.53</v>
      </c>
      <c r="AH21" s="33"/>
      <c r="AI21" s="33"/>
      <c r="AJ21" s="33"/>
      <c r="AK21" s="33"/>
      <c r="AL21" s="33"/>
      <c r="AM21" s="33"/>
      <c r="AN21" s="33">
        <v>28.259999999999998</v>
      </c>
      <c r="AO21" s="33"/>
      <c r="AP21" s="33"/>
      <c r="AQ21" s="33"/>
      <c r="AR21" s="33">
        <v>114.64</v>
      </c>
      <c r="AS21" s="33"/>
      <c r="AT21" s="33"/>
      <c r="AU21" s="33"/>
      <c r="AV21" s="33"/>
      <c r="AW21" s="68">
        <f t="shared" si="0"/>
        <v>699.14</v>
      </c>
    </row>
    <row r="22" spans="1:49" x14ac:dyDescent="0.2">
      <c r="A22" s="67" t="s">
        <v>410</v>
      </c>
      <c r="B22" s="33"/>
      <c r="C22" s="33">
        <v>4.2</v>
      </c>
      <c r="D22" s="33"/>
      <c r="E22" s="33"/>
      <c r="F22" s="33"/>
      <c r="G22" s="33">
        <v>18.75</v>
      </c>
      <c r="H22" s="33">
        <v>631.03999999999985</v>
      </c>
      <c r="I22" s="33">
        <v>16.399999999999999</v>
      </c>
      <c r="J22" s="33">
        <v>85.47999999999999</v>
      </c>
      <c r="K22" s="33"/>
      <c r="L22" s="33"/>
      <c r="M22" s="33"/>
      <c r="N22" s="33"/>
      <c r="O22" s="33">
        <v>6.8199999999999994</v>
      </c>
      <c r="P22" s="33"/>
      <c r="Q22" s="33"/>
      <c r="R22" s="33">
        <v>16.329999999999998</v>
      </c>
      <c r="S22" s="33"/>
      <c r="T22" s="33"/>
      <c r="U22" s="33"/>
      <c r="V22" s="33"/>
      <c r="W22" s="33">
        <v>2.8</v>
      </c>
      <c r="X22" s="33"/>
      <c r="Y22" s="33">
        <v>127.89999999999999</v>
      </c>
      <c r="Z22" s="33"/>
      <c r="AA22" s="33"/>
      <c r="AB22" s="33">
        <v>7.29</v>
      </c>
      <c r="AC22" s="33"/>
      <c r="AD22" s="33"/>
      <c r="AE22" s="33">
        <v>3.8</v>
      </c>
      <c r="AF22" s="33">
        <v>2.2999999999999998</v>
      </c>
      <c r="AG22" s="33">
        <v>28.27</v>
      </c>
      <c r="AH22" s="33"/>
      <c r="AI22" s="33"/>
      <c r="AJ22" s="33"/>
      <c r="AK22" s="33"/>
      <c r="AL22" s="33"/>
      <c r="AM22" s="33"/>
      <c r="AN22" s="33">
        <v>58.38</v>
      </c>
      <c r="AO22" s="33">
        <v>1.6700000000000002</v>
      </c>
      <c r="AP22" s="33">
        <v>4.91</v>
      </c>
      <c r="AQ22" s="33"/>
      <c r="AR22" s="33">
        <v>212.88</v>
      </c>
      <c r="AS22" s="33"/>
      <c r="AT22" s="33"/>
      <c r="AU22" s="33"/>
      <c r="AV22" s="33"/>
      <c r="AW22" s="68">
        <f t="shared" si="0"/>
        <v>1229.2199999999998</v>
      </c>
    </row>
    <row r="23" spans="1:49" x14ac:dyDescent="0.2">
      <c r="A23" s="67" t="s">
        <v>411</v>
      </c>
      <c r="B23" s="33"/>
      <c r="C23" s="33"/>
      <c r="D23" s="33"/>
      <c r="E23" s="33"/>
      <c r="F23" s="33"/>
      <c r="G23" s="33">
        <v>1.1100000000000001</v>
      </c>
      <c r="H23" s="33">
        <v>272.57</v>
      </c>
      <c r="I23" s="33"/>
      <c r="J23" s="33">
        <v>134</v>
      </c>
      <c r="K23" s="33"/>
      <c r="L23" s="33"/>
      <c r="M23" s="33"/>
      <c r="N23" s="33"/>
      <c r="O23" s="33"/>
      <c r="P23" s="33"/>
      <c r="Q23" s="33"/>
      <c r="R23" s="33"/>
      <c r="S23" s="33"/>
      <c r="T23" s="33"/>
      <c r="U23" s="33">
        <v>10.69</v>
      </c>
      <c r="V23" s="33"/>
      <c r="W23" s="33"/>
      <c r="X23" s="33"/>
      <c r="Y23" s="33">
        <v>140.13999999999999</v>
      </c>
      <c r="Z23" s="33"/>
      <c r="AA23" s="33"/>
      <c r="AB23" s="33"/>
      <c r="AC23" s="33"/>
      <c r="AD23" s="33"/>
      <c r="AE23" s="33"/>
      <c r="AF23" s="33"/>
      <c r="AG23" s="33">
        <v>67.77</v>
      </c>
      <c r="AH23" s="33"/>
      <c r="AI23" s="33"/>
      <c r="AJ23" s="33"/>
      <c r="AK23" s="33"/>
      <c r="AL23" s="33"/>
      <c r="AM23" s="33"/>
      <c r="AN23" s="33">
        <v>7.5699999999999994</v>
      </c>
      <c r="AO23" s="33"/>
      <c r="AP23" s="33"/>
      <c r="AQ23" s="33"/>
      <c r="AR23" s="33">
        <v>120.64</v>
      </c>
      <c r="AS23" s="33"/>
      <c r="AT23" s="33"/>
      <c r="AU23" s="33"/>
      <c r="AV23" s="33"/>
      <c r="AW23" s="68">
        <f t="shared" si="0"/>
        <v>754.49</v>
      </c>
    </row>
    <row r="24" spans="1:49" x14ac:dyDescent="0.2">
      <c r="A24" s="67" t="s">
        <v>412</v>
      </c>
      <c r="B24" s="33"/>
      <c r="C24" s="33">
        <v>2</v>
      </c>
      <c r="D24" s="33"/>
      <c r="E24" s="33"/>
      <c r="F24" s="33"/>
      <c r="G24" s="33">
        <v>21.52</v>
      </c>
      <c r="H24" s="33">
        <v>880.83000000000027</v>
      </c>
      <c r="I24" s="33">
        <v>17.03</v>
      </c>
      <c r="J24" s="33">
        <v>324.26999999999992</v>
      </c>
      <c r="K24" s="33"/>
      <c r="L24" s="33"/>
      <c r="M24" s="33">
        <v>0.12</v>
      </c>
      <c r="N24" s="33"/>
      <c r="O24" s="33">
        <v>136.79000000000002</v>
      </c>
      <c r="P24" s="33"/>
      <c r="Q24" s="33"/>
      <c r="R24" s="33">
        <v>4.83</v>
      </c>
      <c r="S24" s="33"/>
      <c r="T24" s="33"/>
      <c r="U24" s="33">
        <v>5.59</v>
      </c>
      <c r="V24" s="33"/>
      <c r="W24" s="33">
        <v>0.6</v>
      </c>
      <c r="X24" s="33"/>
      <c r="Y24" s="33">
        <v>361.50999999999993</v>
      </c>
      <c r="Z24" s="33"/>
      <c r="AA24" s="33"/>
      <c r="AB24" s="33">
        <v>5.38</v>
      </c>
      <c r="AC24" s="33"/>
      <c r="AD24" s="33">
        <v>41.81</v>
      </c>
      <c r="AE24" s="33">
        <v>46.9</v>
      </c>
      <c r="AF24" s="33">
        <v>4.5</v>
      </c>
      <c r="AG24" s="33">
        <v>50.410000000000004</v>
      </c>
      <c r="AH24" s="33"/>
      <c r="AI24" s="33"/>
      <c r="AJ24" s="33"/>
      <c r="AK24" s="33"/>
      <c r="AL24" s="33"/>
      <c r="AM24" s="33">
        <v>6.39</v>
      </c>
      <c r="AN24" s="33">
        <v>140.05999999999997</v>
      </c>
      <c r="AO24" s="33"/>
      <c r="AP24" s="33">
        <v>1</v>
      </c>
      <c r="AQ24" s="33"/>
      <c r="AR24" s="33">
        <v>218.30999999999995</v>
      </c>
      <c r="AS24" s="33"/>
      <c r="AT24" s="33"/>
      <c r="AU24" s="33">
        <v>1.68</v>
      </c>
      <c r="AV24" s="33">
        <v>2</v>
      </c>
      <c r="AW24" s="68">
        <f t="shared" si="0"/>
        <v>2273.5299999999997</v>
      </c>
    </row>
    <row r="25" spans="1:49" x14ac:dyDescent="0.2">
      <c r="A25" s="67" t="s">
        <v>413</v>
      </c>
      <c r="B25" s="33"/>
      <c r="C25" s="33">
        <v>16.809999999999999</v>
      </c>
      <c r="D25" s="33"/>
      <c r="E25" s="33">
        <v>0.88</v>
      </c>
      <c r="F25" s="33">
        <v>0.49</v>
      </c>
      <c r="G25" s="33">
        <v>6.51</v>
      </c>
      <c r="H25" s="33">
        <v>913.07999999999981</v>
      </c>
      <c r="I25" s="33"/>
      <c r="J25" s="33">
        <v>100.58</v>
      </c>
      <c r="K25" s="33"/>
      <c r="L25" s="33"/>
      <c r="M25" s="33"/>
      <c r="N25" s="33"/>
      <c r="O25" s="33">
        <v>4.33</v>
      </c>
      <c r="P25" s="33"/>
      <c r="Q25" s="33">
        <v>0.44</v>
      </c>
      <c r="R25" s="33">
        <v>1.08</v>
      </c>
      <c r="S25" s="33"/>
      <c r="T25" s="33">
        <v>0.46</v>
      </c>
      <c r="U25" s="33">
        <v>1.91</v>
      </c>
      <c r="V25" s="33"/>
      <c r="W25" s="33">
        <v>0.7</v>
      </c>
      <c r="X25" s="33">
        <v>0.49</v>
      </c>
      <c r="Y25" s="33">
        <v>595.48000000000013</v>
      </c>
      <c r="Z25" s="33"/>
      <c r="AA25" s="33"/>
      <c r="AB25" s="33"/>
      <c r="AC25" s="33"/>
      <c r="AD25" s="33">
        <v>10.6</v>
      </c>
      <c r="AE25" s="33">
        <v>0.42</v>
      </c>
      <c r="AF25" s="33"/>
      <c r="AG25" s="33">
        <v>130.82</v>
      </c>
      <c r="AH25" s="33"/>
      <c r="AI25" s="33"/>
      <c r="AJ25" s="33"/>
      <c r="AK25" s="33"/>
      <c r="AL25" s="33"/>
      <c r="AM25" s="33">
        <v>0.79</v>
      </c>
      <c r="AN25" s="33">
        <v>20</v>
      </c>
      <c r="AO25" s="33">
        <v>0.48</v>
      </c>
      <c r="AP25" s="33"/>
      <c r="AQ25" s="33"/>
      <c r="AR25" s="33">
        <v>27.4</v>
      </c>
      <c r="AS25" s="33">
        <v>0.4</v>
      </c>
      <c r="AT25" s="33"/>
      <c r="AU25" s="33"/>
      <c r="AV25" s="33"/>
      <c r="AW25" s="68">
        <f t="shared" si="0"/>
        <v>1834.1499999999999</v>
      </c>
    </row>
    <row r="26" spans="1:49" x14ac:dyDescent="0.2">
      <c r="A26" s="67" t="s">
        <v>414</v>
      </c>
      <c r="B26" s="33">
        <v>1</v>
      </c>
      <c r="C26" s="33">
        <v>26.16</v>
      </c>
      <c r="D26" s="33">
        <v>2.0699999999999998</v>
      </c>
      <c r="E26" s="33">
        <v>1</v>
      </c>
      <c r="F26" s="33"/>
      <c r="G26" s="33">
        <v>99.43</v>
      </c>
      <c r="H26" s="33">
        <v>2245.9599999999991</v>
      </c>
      <c r="I26" s="33">
        <v>357.29000000000019</v>
      </c>
      <c r="J26" s="33">
        <v>631.4</v>
      </c>
      <c r="K26" s="33">
        <v>0.1</v>
      </c>
      <c r="L26" s="33">
        <v>0.59</v>
      </c>
      <c r="M26" s="33"/>
      <c r="N26" s="33"/>
      <c r="O26" s="33">
        <v>105.39</v>
      </c>
      <c r="P26" s="33">
        <v>0.1</v>
      </c>
      <c r="Q26" s="33"/>
      <c r="R26" s="33">
        <v>34.54</v>
      </c>
      <c r="S26" s="33"/>
      <c r="T26" s="33"/>
      <c r="U26" s="33">
        <v>10.75</v>
      </c>
      <c r="V26" s="347">
        <v>0.1</v>
      </c>
      <c r="W26" s="33"/>
      <c r="X26" s="33"/>
      <c r="Y26" s="33">
        <v>538.04</v>
      </c>
      <c r="Z26" s="33">
        <v>0.5</v>
      </c>
      <c r="AA26" s="33">
        <v>0.75</v>
      </c>
      <c r="AB26" s="33">
        <v>21.169999999999998</v>
      </c>
      <c r="AC26" s="33">
        <v>1.6</v>
      </c>
      <c r="AD26" s="33">
        <v>2459.2800000000002</v>
      </c>
      <c r="AE26" s="33">
        <v>31.800000000000004</v>
      </c>
      <c r="AF26" s="33">
        <v>15.71</v>
      </c>
      <c r="AG26" s="33">
        <v>37.340000000000003</v>
      </c>
      <c r="AH26" s="33">
        <v>0.51</v>
      </c>
      <c r="AI26" s="33"/>
      <c r="AJ26" s="33">
        <v>1.04</v>
      </c>
      <c r="AK26" s="33">
        <v>1.17</v>
      </c>
      <c r="AL26" s="33">
        <v>0.89999999999999991</v>
      </c>
      <c r="AM26" s="33">
        <v>1.6</v>
      </c>
      <c r="AN26" s="33">
        <v>385.00999999999993</v>
      </c>
      <c r="AO26" s="33">
        <v>0.90000000000000013</v>
      </c>
      <c r="AP26" s="33">
        <v>32.04</v>
      </c>
      <c r="AQ26" s="33">
        <v>0.1</v>
      </c>
      <c r="AR26" s="33">
        <v>432.90999999999991</v>
      </c>
      <c r="AS26" s="33">
        <v>1</v>
      </c>
      <c r="AT26" s="33"/>
      <c r="AU26" s="33"/>
      <c r="AV26" s="33">
        <v>1.34</v>
      </c>
      <c r="AW26" s="68">
        <f t="shared" si="0"/>
        <v>7480.59</v>
      </c>
    </row>
    <row r="27" spans="1:49" x14ac:dyDescent="0.2">
      <c r="A27" s="67" t="s">
        <v>415</v>
      </c>
      <c r="B27" s="33"/>
      <c r="C27" s="33"/>
      <c r="D27" s="33"/>
      <c r="E27" s="33"/>
      <c r="F27" s="33"/>
      <c r="G27" s="33">
        <v>56.629999999999995</v>
      </c>
      <c r="H27" s="33">
        <v>120.28999999999998</v>
      </c>
      <c r="I27" s="33"/>
      <c r="J27" s="33">
        <v>51.790000000000006</v>
      </c>
      <c r="K27" s="33"/>
      <c r="L27" s="33"/>
      <c r="M27" s="33"/>
      <c r="N27" s="33"/>
      <c r="O27" s="33">
        <v>38.980000000000004</v>
      </c>
      <c r="P27" s="33"/>
      <c r="Q27" s="33"/>
      <c r="R27" s="33"/>
      <c r="S27" s="33"/>
      <c r="T27" s="33"/>
      <c r="U27" s="33"/>
      <c r="V27" s="33"/>
      <c r="W27" s="33"/>
      <c r="X27" s="33"/>
      <c r="Y27" s="33">
        <v>67.16</v>
      </c>
      <c r="Z27" s="33"/>
      <c r="AA27" s="33"/>
      <c r="AB27" s="33"/>
      <c r="AC27" s="33"/>
      <c r="AD27" s="33">
        <v>5</v>
      </c>
      <c r="AE27" s="33">
        <v>8.8000000000000007</v>
      </c>
      <c r="AF27" s="33"/>
      <c r="AG27" s="33">
        <v>9.82</v>
      </c>
      <c r="AH27" s="33"/>
      <c r="AI27" s="33"/>
      <c r="AJ27" s="33"/>
      <c r="AK27" s="33"/>
      <c r="AL27" s="33"/>
      <c r="AM27" s="33">
        <v>5.8</v>
      </c>
      <c r="AN27" s="33">
        <v>54.14</v>
      </c>
      <c r="AO27" s="33"/>
      <c r="AP27" s="33"/>
      <c r="AQ27" s="33"/>
      <c r="AR27" s="33">
        <v>22.61</v>
      </c>
      <c r="AS27" s="33"/>
      <c r="AT27" s="33"/>
      <c r="AU27" s="33"/>
      <c r="AV27" s="33"/>
      <c r="AW27" s="68">
        <f t="shared" si="0"/>
        <v>441.02000000000004</v>
      </c>
    </row>
    <row r="28" spans="1:49" x14ac:dyDescent="0.2">
      <c r="A28" s="67" t="s">
        <v>416</v>
      </c>
      <c r="B28" s="33"/>
      <c r="C28" s="33">
        <v>3</v>
      </c>
      <c r="D28" s="33"/>
      <c r="E28" s="33"/>
      <c r="F28" s="33"/>
      <c r="G28" s="33">
        <v>13.8</v>
      </c>
      <c r="H28" s="33">
        <v>1005.1699999999998</v>
      </c>
      <c r="I28" s="33">
        <v>1</v>
      </c>
      <c r="J28" s="33">
        <v>192.75</v>
      </c>
      <c r="K28" s="33"/>
      <c r="L28" s="33"/>
      <c r="M28" s="33"/>
      <c r="N28" s="33"/>
      <c r="O28" s="33">
        <v>18</v>
      </c>
      <c r="P28" s="33"/>
      <c r="Q28" s="33"/>
      <c r="R28" s="33"/>
      <c r="S28" s="33"/>
      <c r="T28" s="33"/>
      <c r="U28" s="33"/>
      <c r="V28" s="33"/>
      <c r="W28" s="33"/>
      <c r="X28" s="33"/>
      <c r="Y28" s="33">
        <v>301.95</v>
      </c>
      <c r="Z28" s="33"/>
      <c r="AA28" s="33"/>
      <c r="AB28" s="33"/>
      <c r="AC28" s="33"/>
      <c r="AD28" s="33">
        <v>36.799999999999997</v>
      </c>
      <c r="AE28" s="33">
        <v>6.85</v>
      </c>
      <c r="AF28" s="33"/>
      <c r="AG28" s="33">
        <v>13.799999999999999</v>
      </c>
      <c r="AH28" s="33"/>
      <c r="AI28" s="33"/>
      <c r="AJ28" s="33">
        <v>1.29</v>
      </c>
      <c r="AK28" s="33"/>
      <c r="AL28" s="33"/>
      <c r="AM28" s="33">
        <v>3</v>
      </c>
      <c r="AN28" s="33">
        <v>33</v>
      </c>
      <c r="AO28" s="33"/>
      <c r="AP28" s="33"/>
      <c r="AQ28" s="33"/>
      <c r="AR28" s="33">
        <v>84.93</v>
      </c>
      <c r="AS28" s="33"/>
      <c r="AT28" s="33"/>
      <c r="AU28" s="33"/>
      <c r="AV28" s="33"/>
      <c r="AW28" s="68">
        <f t="shared" si="0"/>
        <v>1715.3399999999997</v>
      </c>
    </row>
    <row r="29" spans="1:49" x14ac:dyDescent="0.2">
      <c r="A29" s="67" t="s">
        <v>417</v>
      </c>
      <c r="B29" s="33"/>
      <c r="C29" s="33"/>
      <c r="D29" s="33"/>
      <c r="E29" s="33"/>
      <c r="F29" s="33"/>
      <c r="G29" s="33">
        <v>3.6</v>
      </c>
      <c r="H29" s="33">
        <v>303.27999999999986</v>
      </c>
      <c r="I29" s="33"/>
      <c r="J29" s="33">
        <v>90.15</v>
      </c>
      <c r="K29" s="33"/>
      <c r="L29" s="33"/>
      <c r="M29" s="33"/>
      <c r="N29" s="33"/>
      <c r="O29" s="33">
        <v>6.83</v>
      </c>
      <c r="P29" s="33"/>
      <c r="Q29" s="33"/>
      <c r="R29" s="33"/>
      <c r="S29" s="33"/>
      <c r="T29" s="33"/>
      <c r="U29" s="33">
        <v>2.75</v>
      </c>
      <c r="V29" s="33"/>
      <c r="W29" s="33"/>
      <c r="X29" s="33"/>
      <c r="Y29" s="33">
        <v>73.53</v>
      </c>
      <c r="Z29" s="33"/>
      <c r="AA29" s="33"/>
      <c r="AB29" s="33"/>
      <c r="AC29" s="33"/>
      <c r="AD29" s="33"/>
      <c r="AE29" s="33">
        <v>1.1499999999999999</v>
      </c>
      <c r="AF29" s="33"/>
      <c r="AG29" s="33">
        <v>17.77</v>
      </c>
      <c r="AH29" s="33"/>
      <c r="AI29" s="33"/>
      <c r="AJ29" s="33"/>
      <c r="AK29" s="33"/>
      <c r="AL29" s="33"/>
      <c r="AM29" s="33"/>
      <c r="AN29" s="33">
        <v>15.64</v>
      </c>
      <c r="AO29" s="33"/>
      <c r="AP29" s="33"/>
      <c r="AQ29" s="33"/>
      <c r="AR29" s="33">
        <v>413.17</v>
      </c>
      <c r="AS29" s="33"/>
      <c r="AT29" s="33"/>
      <c r="AU29" s="33"/>
      <c r="AV29" s="33"/>
      <c r="AW29" s="68">
        <f t="shared" si="0"/>
        <v>927.86999999999989</v>
      </c>
    </row>
    <row r="30" spans="1:49" x14ac:dyDescent="0.2">
      <c r="A30" s="67" t="s">
        <v>418</v>
      </c>
      <c r="B30" s="33"/>
      <c r="C30" s="33"/>
      <c r="D30" s="33"/>
      <c r="E30" s="33"/>
      <c r="F30" s="33"/>
      <c r="G30" s="33"/>
      <c r="H30" s="33">
        <v>22.39</v>
      </c>
      <c r="I30" s="33"/>
      <c r="J30" s="33"/>
      <c r="K30" s="33"/>
      <c r="L30" s="33"/>
      <c r="M30" s="33"/>
      <c r="N30" s="33"/>
      <c r="O30" s="33"/>
      <c r="P30" s="33"/>
      <c r="Q30" s="33"/>
      <c r="R30" s="33"/>
      <c r="S30" s="33"/>
      <c r="T30" s="33"/>
      <c r="U30" s="33"/>
      <c r="V30" s="33"/>
      <c r="W30" s="33"/>
      <c r="X30" s="33"/>
      <c r="Y30" s="33">
        <v>16.060000000000002</v>
      </c>
      <c r="Z30" s="33"/>
      <c r="AA30" s="33"/>
      <c r="AB30" s="33"/>
      <c r="AC30" s="33"/>
      <c r="AD30" s="33">
        <v>8.1</v>
      </c>
      <c r="AE30" s="33"/>
      <c r="AF30" s="33"/>
      <c r="AG30" s="33">
        <v>1</v>
      </c>
      <c r="AH30" s="33"/>
      <c r="AI30" s="33"/>
      <c r="AJ30" s="33"/>
      <c r="AK30" s="33"/>
      <c r="AL30" s="33"/>
      <c r="AM30" s="33"/>
      <c r="AN30" s="33"/>
      <c r="AO30" s="33"/>
      <c r="AP30" s="33"/>
      <c r="AQ30" s="33"/>
      <c r="AR30" s="33"/>
      <c r="AS30" s="33"/>
      <c r="AT30" s="33"/>
      <c r="AU30" s="33"/>
      <c r="AV30" s="33"/>
      <c r="AW30" s="68">
        <f t="shared" si="0"/>
        <v>47.550000000000004</v>
      </c>
    </row>
    <row r="31" spans="1:49" x14ac:dyDescent="0.2">
      <c r="A31" s="67" t="s">
        <v>419</v>
      </c>
      <c r="B31" s="33"/>
      <c r="C31" s="33">
        <v>0.1</v>
      </c>
      <c r="D31" s="33"/>
      <c r="E31" s="33"/>
      <c r="F31" s="33"/>
      <c r="G31" s="33">
        <v>29.109999999999996</v>
      </c>
      <c r="H31" s="33">
        <v>731.24</v>
      </c>
      <c r="I31" s="33">
        <v>1.73</v>
      </c>
      <c r="J31" s="33">
        <v>159.81000000000003</v>
      </c>
      <c r="K31" s="33"/>
      <c r="L31" s="33"/>
      <c r="M31" s="33">
        <v>3</v>
      </c>
      <c r="N31" s="33"/>
      <c r="O31" s="33">
        <v>24.5</v>
      </c>
      <c r="P31" s="33"/>
      <c r="Q31" s="33"/>
      <c r="R31" s="33"/>
      <c r="S31" s="33"/>
      <c r="T31" s="33"/>
      <c r="U31" s="33">
        <v>15.87</v>
      </c>
      <c r="V31" s="33"/>
      <c r="W31" s="33">
        <v>1.4</v>
      </c>
      <c r="X31" s="33"/>
      <c r="Y31" s="33">
        <v>217.31999999999996</v>
      </c>
      <c r="Z31" s="33"/>
      <c r="AA31" s="33"/>
      <c r="AB31" s="33"/>
      <c r="AC31" s="33"/>
      <c r="AD31" s="33">
        <v>492.95</v>
      </c>
      <c r="AE31" s="33">
        <v>26.720000000000002</v>
      </c>
      <c r="AF31" s="33"/>
      <c r="AG31" s="33">
        <v>22.259999999999998</v>
      </c>
      <c r="AH31" s="33"/>
      <c r="AI31" s="33"/>
      <c r="AJ31" s="33"/>
      <c r="AK31" s="33"/>
      <c r="AL31" s="33"/>
      <c r="AM31" s="33">
        <v>13.11</v>
      </c>
      <c r="AN31" s="33">
        <v>84.6</v>
      </c>
      <c r="AO31" s="33"/>
      <c r="AP31" s="33">
        <v>4</v>
      </c>
      <c r="AQ31" s="33"/>
      <c r="AR31" s="33">
        <v>261.19</v>
      </c>
      <c r="AS31" s="33"/>
      <c r="AT31" s="33"/>
      <c r="AU31" s="33"/>
      <c r="AV31" s="33"/>
      <c r="AW31" s="68">
        <f t="shared" si="0"/>
        <v>2088.91</v>
      </c>
    </row>
    <row r="32" spans="1:49" x14ac:dyDescent="0.2">
      <c r="A32" s="67" t="s">
        <v>420</v>
      </c>
      <c r="B32" s="33"/>
      <c r="C32" s="33"/>
      <c r="D32" s="33"/>
      <c r="E32" s="33"/>
      <c r="F32" s="33"/>
      <c r="G32" s="33">
        <v>9.5</v>
      </c>
      <c r="H32" s="33">
        <v>206.25</v>
      </c>
      <c r="I32" s="33">
        <v>0.4</v>
      </c>
      <c r="J32" s="33">
        <v>41.1</v>
      </c>
      <c r="K32" s="33"/>
      <c r="L32" s="33"/>
      <c r="M32" s="33"/>
      <c r="N32" s="33"/>
      <c r="O32" s="33">
        <v>7.3000000000000007</v>
      </c>
      <c r="P32" s="33"/>
      <c r="Q32" s="33"/>
      <c r="R32" s="33"/>
      <c r="S32" s="33"/>
      <c r="T32" s="33"/>
      <c r="U32" s="33"/>
      <c r="V32" s="33"/>
      <c r="W32" s="33">
        <v>4.4000000000000004</v>
      </c>
      <c r="X32" s="33"/>
      <c r="Y32" s="33">
        <v>64.22</v>
      </c>
      <c r="Z32" s="33"/>
      <c r="AA32" s="33"/>
      <c r="AB32" s="33"/>
      <c r="AC32" s="33"/>
      <c r="AD32" s="33">
        <v>11.4</v>
      </c>
      <c r="AE32" s="33">
        <v>5.9</v>
      </c>
      <c r="AF32" s="33">
        <v>1.95</v>
      </c>
      <c r="AG32" s="33">
        <v>25.1</v>
      </c>
      <c r="AH32" s="33"/>
      <c r="AI32" s="33"/>
      <c r="AJ32" s="33"/>
      <c r="AK32" s="33"/>
      <c r="AL32" s="33"/>
      <c r="AM32" s="33"/>
      <c r="AN32" s="33">
        <v>13.7</v>
      </c>
      <c r="AO32" s="33"/>
      <c r="AP32" s="33">
        <v>1</v>
      </c>
      <c r="AQ32" s="33"/>
      <c r="AR32" s="33">
        <v>55.779999999999994</v>
      </c>
      <c r="AS32" s="33"/>
      <c r="AT32" s="33"/>
      <c r="AU32" s="33"/>
      <c r="AV32" s="33"/>
      <c r="AW32" s="68">
        <f t="shared" si="0"/>
        <v>447.99999999999989</v>
      </c>
    </row>
    <row r="33" spans="1:49" s="34" customFormat="1" ht="23.25" customHeight="1" thickBot="1" x14ac:dyDescent="0.25">
      <c r="A33" s="69" t="s">
        <v>71</v>
      </c>
      <c r="B33" s="70">
        <f t="shared" ref="B33:AV33" si="1">SUM(B4:B32)</f>
        <v>1</v>
      </c>
      <c r="C33" s="70">
        <f t="shared" si="1"/>
        <v>135.64000000000001</v>
      </c>
      <c r="D33" s="70">
        <f t="shared" si="1"/>
        <v>5.83</v>
      </c>
      <c r="E33" s="70">
        <f t="shared" si="1"/>
        <v>1.88</v>
      </c>
      <c r="F33" s="70">
        <f t="shared" si="1"/>
        <v>0.49</v>
      </c>
      <c r="G33" s="70">
        <f t="shared" si="1"/>
        <v>518.86</v>
      </c>
      <c r="H33" s="70">
        <f t="shared" si="1"/>
        <v>14721.859999999999</v>
      </c>
      <c r="I33" s="70">
        <f t="shared" si="1"/>
        <v>795.42000000000019</v>
      </c>
      <c r="J33" s="70">
        <f t="shared" si="1"/>
        <v>3432.97</v>
      </c>
      <c r="K33" s="70">
        <f t="shared" si="1"/>
        <v>0.1</v>
      </c>
      <c r="L33" s="70">
        <f t="shared" si="1"/>
        <v>0.59</v>
      </c>
      <c r="M33" s="70">
        <f t="shared" si="1"/>
        <v>55.579999999999991</v>
      </c>
      <c r="N33" s="70">
        <f t="shared" si="1"/>
        <v>1.52</v>
      </c>
      <c r="O33" s="70">
        <f t="shared" si="1"/>
        <v>995.89</v>
      </c>
      <c r="P33" s="70">
        <f t="shared" si="1"/>
        <v>0.9</v>
      </c>
      <c r="Q33" s="70">
        <f t="shared" si="1"/>
        <v>0.44</v>
      </c>
      <c r="R33" s="70">
        <f t="shared" si="1"/>
        <v>111.51999999999998</v>
      </c>
      <c r="S33" s="70">
        <f t="shared" si="1"/>
        <v>1.08</v>
      </c>
      <c r="T33" s="70">
        <f t="shared" si="1"/>
        <v>0.46</v>
      </c>
      <c r="U33" s="70">
        <f t="shared" si="1"/>
        <v>68.290000000000006</v>
      </c>
      <c r="V33" s="70">
        <f t="shared" si="1"/>
        <v>0.1</v>
      </c>
      <c r="W33" s="70">
        <f t="shared" si="1"/>
        <v>21.299999999999997</v>
      </c>
      <c r="X33" s="70">
        <f t="shared" si="1"/>
        <v>0.49</v>
      </c>
      <c r="Y33" s="70">
        <f t="shared" si="1"/>
        <v>4811.3499999999995</v>
      </c>
      <c r="Z33" s="70">
        <f t="shared" si="1"/>
        <v>4.5</v>
      </c>
      <c r="AA33" s="70">
        <f t="shared" si="1"/>
        <v>0.75</v>
      </c>
      <c r="AB33" s="70">
        <f t="shared" si="1"/>
        <v>49.87</v>
      </c>
      <c r="AC33" s="70">
        <f t="shared" si="1"/>
        <v>6.52</v>
      </c>
      <c r="AD33" s="70">
        <f t="shared" si="1"/>
        <v>6017.77</v>
      </c>
      <c r="AE33" s="70">
        <f t="shared" si="1"/>
        <v>261.72000000000003</v>
      </c>
      <c r="AF33" s="70">
        <f t="shared" si="1"/>
        <v>115.39</v>
      </c>
      <c r="AG33" s="70">
        <f t="shared" si="1"/>
        <v>848.80000000000007</v>
      </c>
      <c r="AH33" s="70">
        <f t="shared" si="1"/>
        <v>3.8600000000000003</v>
      </c>
      <c r="AI33" s="70">
        <f t="shared" si="1"/>
        <v>0.03</v>
      </c>
      <c r="AJ33" s="70">
        <f t="shared" si="1"/>
        <v>5.97</v>
      </c>
      <c r="AK33" s="70">
        <f t="shared" si="1"/>
        <v>1.17</v>
      </c>
      <c r="AL33" s="70">
        <f t="shared" si="1"/>
        <v>1.1499999999999999</v>
      </c>
      <c r="AM33" s="70">
        <f t="shared" si="1"/>
        <v>44.03</v>
      </c>
      <c r="AN33" s="70">
        <f t="shared" si="1"/>
        <v>2132.2400000000002</v>
      </c>
      <c r="AO33" s="70">
        <f t="shared" si="1"/>
        <v>3.37</v>
      </c>
      <c r="AP33" s="70">
        <f t="shared" si="1"/>
        <v>80.28</v>
      </c>
      <c r="AQ33" s="70">
        <f t="shared" si="1"/>
        <v>0.1</v>
      </c>
      <c r="AR33" s="70">
        <f t="shared" si="1"/>
        <v>3350.610000000001</v>
      </c>
      <c r="AS33" s="70">
        <f t="shared" si="1"/>
        <v>1.6</v>
      </c>
      <c r="AT33" s="70">
        <f t="shared" si="1"/>
        <v>0.22</v>
      </c>
      <c r="AU33" s="70">
        <f t="shared" si="1"/>
        <v>1.68</v>
      </c>
      <c r="AV33" s="70">
        <f t="shared" si="1"/>
        <v>6.14</v>
      </c>
      <c r="AW33" s="71">
        <f>SUM(B33:AV33)</f>
        <v>38621.33</v>
      </c>
    </row>
  </sheetData>
  <mergeCells count="3">
    <mergeCell ref="A2:A3"/>
    <mergeCell ref="B2:AV2"/>
    <mergeCell ref="AW2:AW3"/>
  </mergeCells>
  <printOptions horizontalCentered="1"/>
  <pageMargins left="0" right="0" top="1.7322834645669292" bottom="0.74803149606299213" header="0.31496062992125984" footer="0.31496062992125984"/>
  <pageSetup scale="90" orientation="landscape" r:id="rId1"/>
  <headerFooter>
    <oddHeader>&amp;L&amp;G&amp;C&amp;"Verdana,Negrita"SUPERFICIE COMUNAL DE CEPAJES TINTOS PARA VINIFICACIÓN (has)
REGIÓN DEL MAULE&amp;RCUADRO N° 40</oddHeader>
    <oddFooter>&amp;R&amp;F</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B24"/>
  <sheetViews>
    <sheetView topLeftCell="A8" zoomScale="115" zoomScaleNormal="115" workbookViewId="0">
      <selection activeCell="B38" sqref="B38"/>
    </sheetView>
  </sheetViews>
  <sheetFormatPr baseColWidth="10" defaultColWidth="11.44140625" defaultRowHeight="14.4" x14ac:dyDescent="0.3"/>
  <cols>
    <col min="1" max="1" width="19.88671875" customWidth="1"/>
    <col min="2" max="2" width="22.33203125" customWidth="1"/>
    <col min="3" max="3" width="21.44140625" customWidth="1"/>
    <col min="4" max="4" width="12.33203125" customWidth="1"/>
  </cols>
  <sheetData>
    <row r="1" spans="1:4" ht="15" thickBot="1" x14ac:dyDescent="0.35">
      <c r="A1" s="78" t="s">
        <v>432</v>
      </c>
    </row>
    <row r="2" spans="1:4" ht="22.5" customHeight="1" x14ac:dyDescent="0.3">
      <c r="A2" s="438" t="s">
        <v>235</v>
      </c>
      <c r="B2" s="424" t="s">
        <v>236</v>
      </c>
      <c r="C2" s="430"/>
      <c r="D2" s="415" t="s">
        <v>71</v>
      </c>
    </row>
    <row r="3" spans="1:4" ht="23.25" customHeight="1" x14ac:dyDescent="0.3">
      <c r="A3" s="439"/>
      <c r="B3" s="31" t="s">
        <v>237</v>
      </c>
      <c r="C3" s="31" t="s">
        <v>238</v>
      </c>
      <c r="D3" s="416"/>
    </row>
    <row r="4" spans="1:4" x14ac:dyDescent="0.3">
      <c r="A4" s="18" t="s">
        <v>433</v>
      </c>
      <c r="B4" s="14">
        <v>17.23</v>
      </c>
      <c r="C4" s="14">
        <v>141.22999999999996</v>
      </c>
      <c r="D4" s="19">
        <f t="shared" ref="D4:D24" si="0">SUM(B4:C4)</f>
        <v>158.45999999999995</v>
      </c>
    </row>
    <row r="5" spans="1:4" x14ac:dyDescent="0.3">
      <c r="A5" s="18" t="s">
        <v>434</v>
      </c>
      <c r="B5" s="14">
        <v>167.65999999999991</v>
      </c>
      <c r="C5" s="14">
        <v>699.51</v>
      </c>
      <c r="D5" s="19">
        <f t="shared" si="0"/>
        <v>867.16999999999985</v>
      </c>
    </row>
    <row r="6" spans="1:4" x14ac:dyDescent="0.3">
      <c r="A6" s="18" t="s">
        <v>435</v>
      </c>
      <c r="B6" s="14">
        <v>76.750000000000014</v>
      </c>
      <c r="C6" s="14">
        <v>218.82000000000002</v>
      </c>
      <c r="D6" s="19">
        <f t="shared" si="0"/>
        <v>295.57000000000005</v>
      </c>
    </row>
    <row r="7" spans="1:4" x14ac:dyDescent="0.3">
      <c r="A7" s="18" t="s">
        <v>436</v>
      </c>
      <c r="B7" s="14">
        <v>4.84</v>
      </c>
      <c r="C7" s="14">
        <v>0.90999999999999992</v>
      </c>
      <c r="D7" s="19">
        <f t="shared" si="0"/>
        <v>5.75</v>
      </c>
    </row>
    <row r="8" spans="1:4" x14ac:dyDescent="0.3">
      <c r="A8" s="18" t="s">
        <v>437</v>
      </c>
      <c r="B8" s="14">
        <v>1041.3400000000001</v>
      </c>
      <c r="C8" s="14">
        <v>582.41000000000167</v>
      </c>
      <c r="D8" s="19">
        <f t="shared" si="0"/>
        <v>1623.7500000000018</v>
      </c>
    </row>
    <row r="9" spans="1:4" x14ac:dyDescent="0.3">
      <c r="A9" s="18" t="s">
        <v>438</v>
      </c>
      <c r="B9" s="14">
        <v>0.51</v>
      </c>
      <c r="C9" s="14">
        <v>5.919999999999999</v>
      </c>
      <c r="D9" s="19">
        <f t="shared" si="0"/>
        <v>6.4299999999999988</v>
      </c>
    </row>
    <row r="10" spans="1:4" x14ac:dyDescent="0.3">
      <c r="A10" s="18" t="s">
        <v>439</v>
      </c>
      <c r="B10" s="14"/>
      <c r="C10" s="14">
        <v>3.9</v>
      </c>
      <c r="D10" s="19">
        <f t="shared" si="0"/>
        <v>3.9</v>
      </c>
    </row>
    <row r="11" spans="1:4" x14ac:dyDescent="0.3">
      <c r="A11" s="18" t="s">
        <v>440</v>
      </c>
      <c r="B11" s="14">
        <v>158.38999999999999</v>
      </c>
      <c r="C11" s="14">
        <v>816.24000000000069</v>
      </c>
      <c r="D11" s="19">
        <f t="shared" si="0"/>
        <v>974.63000000000068</v>
      </c>
    </row>
    <row r="12" spans="1:4" x14ac:dyDescent="0.3">
      <c r="A12" s="18" t="s">
        <v>441</v>
      </c>
      <c r="B12" s="14">
        <v>11.83</v>
      </c>
      <c r="C12" s="14">
        <v>75.799999999999983</v>
      </c>
      <c r="D12" s="19">
        <f t="shared" si="0"/>
        <v>87.629999999999981</v>
      </c>
    </row>
    <row r="13" spans="1:4" x14ac:dyDescent="0.3">
      <c r="A13" s="18" t="s">
        <v>442</v>
      </c>
      <c r="B13" s="14"/>
      <c r="C13" s="14">
        <v>1.3</v>
      </c>
      <c r="D13" s="19">
        <f t="shared" si="0"/>
        <v>1.3</v>
      </c>
    </row>
    <row r="14" spans="1:4" x14ac:dyDescent="0.3">
      <c r="A14" s="18" t="s">
        <v>443</v>
      </c>
      <c r="B14" s="14">
        <v>0.8</v>
      </c>
      <c r="C14" s="14">
        <v>1.32</v>
      </c>
      <c r="D14" s="19">
        <f t="shared" si="0"/>
        <v>2.12</v>
      </c>
    </row>
    <row r="15" spans="1:4" x14ac:dyDescent="0.3">
      <c r="A15" s="18" t="s">
        <v>444</v>
      </c>
      <c r="B15" s="14">
        <v>618.99999999999989</v>
      </c>
      <c r="C15" s="14">
        <v>955.39000000000021</v>
      </c>
      <c r="D15" s="19">
        <f t="shared" si="0"/>
        <v>1574.39</v>
      </c>
    </row>
    <row r="16" spans="1:4" x14ac:dyDescent="0.3">
      <c r="A16" s="18" t="s">
        <v>445</v>
      </c>
      <c r="B16" s="14">
        <v>908.82999999999981</v>
      </c>
      <c r="C16" s="14">
        <v>376.15000000000038</v>
      </c>
      <c r="D16" s="19">
        <f t="shared" si="0"/>
        <v>1284.9800000000002</v>
      </c>
    </row>
    <row r="17" spans="1:28" x14ac:dyDescent="0.3">
      <c r="A17" s="18" t="s">
        <v>446</v>
      </c>
      <c r="B17" s="14">
        <v>57.83000000000002</v>
      </c>
      <c r="C17" s="14">
        <v>259.01999999999987</v>
      </c>
      <c r="D17" s="19">
        <f t="shared" si="0"/>
        <v>316.84999999999991</v>
      </c>
    </row>
    <row r="18" spans="1:28" x14ac:dyDescent="0.3">
      <c r="A18" s="18" t="s">
        <v>447</v>
      </c>
      <c r="B18" s="14">
        <v>598.23999999999967</v>
      </c>
      <c r="C18" s="14">
        <v>624.56000000000017</v>
      </c>
      <c r="D18" s="19">
        <f t="shared" si="0"/>
        <v>1222.7999999999997</v>
      </c>
      <c r="AB18" s="15"/>
    </row>
    <row r="19" spans="1:28" x14ac:dyDescent="0.3">
      <c r="A19" s="18" t="s">
        <v>448</v>
      </c>
      <c r="B19" s="14">
        <v>4.1499999999999995</v>
      </c>
      <c r="C19" s="14">
        <v>253.16999999999985</v>
      </c>
      <c r="D19" s="19">
        <f t="shared" si="0"/>
        <v>257.31999999999982</v>
      </c>
      <c r="AB19" s="35"/>
    </row>
    <row r="20" spans="1:28" x14ac:dyDescent="0.3">
      <c r="A20" s="18" t="s">
        <v>449</v>
      </c>
      <c r="B20" s="14"/>
      <c r="C20" s="14">
        <v>6.7</v>
      </c>
      <c r="D20" s="19">
        <f t="shared" si="0"/>
        <v>6.7</v>
      </c>
    </row>
    <row r="21" spans="1:28" x14ac:dyDescent="0.3">
      <c r="A21" s="18" t="s">
        <v>450</v>
      </c>
      <c r="B21" s="14">
        <v>196.85999999999999</v>
      </c>
      <c r="C21" s="14">
        <v>759.49000000000012</v>
      </c>
      <c r="D21" s="19">
        <f t="shared" si="0"/>
        <v>956.35000000000014</v>
      </c>
    </row>
    <row r="22" spans="1:28" x14ac:dyDescent="0.3">
      <c r="A22" s="18" t="s">
        <v>451</v>
      </c>
      <c r="B22" s="14">
        <v>385.66</v>
      </c>
      <c r="C22" s="14">
        <v>361.07999999999964</v>
      </c>
      <c r="D22" s="19">
        <f t="shared" si="0"/>
        <v>746.73999999999967</v>
      </c>
    </row>
    <row r="23" spans="1:28" x14ac:dyDescent="0.3">
      <c r="A23" s="18" t="s">
        <v>452</v>
      </c>
      <c r="B23" s="14">
        <v>2.1</v>
      </c>
      <c r="C23" s="14">
        <v>0.99999999999999989</v>
      </c>
      <c r="D23" s="19">
        <f t="shared" si="0"/>
        <v>3.1</v>
      </c>
    </row>
    <row r="24" spans="1:28" ht="15" thickBot="1" x14ac:dyDescent="0.35">
      <c r="A24" s="142" t="s">
        <v>240</v>
      </c>
      <c r="B24" s="95">
        <f>SUM(B4:B23)</f>
        <v>4252.0200000000004</v>
      </c>
      <c r="C24" s="95">
        <f>SUM(C4:C23)</f>
        <v>6143.9200000000037</v>
      </c>
      <c r="D24" s="96">
        <f t="shared" si="0"/>
        <v>10395.940000000004</v>
      </c>
    </row>
  </sheetData>
  <mergeCells count="3">
    <mergeCell ref="A2:A3"/>
    <mergeCell ref="B2:C2"/>
    <mergeCell ref="D2:D3"/>
  </mergeCells>
  <printOptions horizontalCentered="1"/>
  <pageMargins left="0.70866141732283472" right="0.70866141732283472" top="1.3385826771653544" bottom="0.74803149606299213" header="0.31496062992125984" footer="0.31496062992125984"/>
  <pageSetup orientation="landscape" r:id="rId1"/>
  <headerFooter>
    <oddHeader>&amp;L&amp;G&amp;C&amp;"Verdana,Negrita"CATASTRO DE VIDES (has)
REGION DEL ÑUBLE&amp;RCUADRO N° 41</oddHeader>
    <oddFooter>&amp;R&amp;F</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4"/>
  <sheetViews>
    <sheetView topLeftCell="A9" workbookViewId="0">
      <selection activeCell="B38" sqref="B38"/>
    </sheetView>
  </sheetViews>
  <sheetFormatPr baseColWidth="10" defaultColWidth="11.44140625" defaultRowHeight="14.4" x14ac:dyDescent="0.3"/>
  <cols>
    <col min="1" max="1" width="15" bestFit="1" customWidth="1"/>
    <col min="2" max="2" width="34.109375" customWidth="1"/>
  </cols>
  <sheetData>
    <row r="1" spans="1:3" ht="15" thickBot="1" x14ac:dyDescent="0.35">
      <c r="A1" s="78" t="s">
        <v>453</v>
      </c>
    </row>
    <row r="2" spans="1:3" x14ac:dyDescent="0.3">
      <c r="A2" s="466" t="s">
        <v>235</v>
      </c>
      <c r="B2" s="306" t="s">
        <v>454</v>
      </c>
      <c r="C2" s="408" t="s">
        <v>71</v>
      </c>
    </row>
    <row r="3" spans="1:3" x14ac:dyDescent="0.3">
      <c r="A3" s="467"/>
      <c r="B3" s="140" t="s">
        <v>301</v>
      </c>
      <c r="C3" s="409"/>
    </row>
    <row r="4" spans="1:3" x14ac:dyDescent="0.3">
      <c r="A4" s="18" t="s">
        <v>433</v>
      </c>
      <c r="B4" s="14">
        <v>37</v>
      </c>
      <c r="C4" s="19">
        <f t="shared" ref="C4:C24" si="0">SUM(B4:B4)</f>
        <v>37</v>
      </c>
    </row>
    <row r="5" spans="1:3" x14ac:dyDescent="0.3">
      <c r="A5" s="18" t="s">
        <v>434</v>
      </c>
      <c r="B5" s="14">
        <v>204</v>
      </c>
      <c r="C5" s="19">
        <f t="shared" si="0"/>
        <v>204</v>
      </c>
    </row>
    <row r="6" spans="1:3" x14ac:dyDescent="0.3">
      <c r="A6" s="18" t="s">
        <v>435</v>
      </c>
      <c r="B6" s="14">
        <v>29</v>
      </c>
      <c r="C6" s="19">
        <f t="shared" si="0"/>
        <v>29</v>
      </c>
    </row>
    <row r="7" spans="1:3" x14ac:dyDescent="0.3">
      <c r="A7" s="18" t="s">
        <v>436</v>
      </c>
      <c r="B7" s="14">
        <v>4</v>
      </c>
      <c r="C7" s="19">
        <f t="shared" si="0"/>
        <v>4</v>
      </c>
    </row>
    <row r="8" spans="1:3" x14ac:dyDescent="0.3">
      <c r="A8" s="18" t="s">
        <v>437</v>
      </c>
      <c r="B8" s="14">
        <v>656</v>
      </c>
      <c r="C8" s="19">
        <f t="shared" si="0"/>
        <v>656</v>
      </c>
    </row>
    <row r="9" spans="1:3" x14ac:dyDescent="0.3">
      <c r="A9" s="18" t="s">
        <v>438</v>
      </c>
      <c r="B9" s="14">
        <v>2</v>
      </c>
      <c r="C9" s="19">
        <f t="shared" si="0"/>
        <v>2</v>
      </c>
    </row>
    <row r="10" spans="1:3" x14ac:dyDescent="0.3">
      <c r="A10" s="18" t="s">
        <v>439</v>
      </c>
      <c r="B10" s="14">
        <v>7</v>
      </c>
      <c r="C10" s="19">
        <f t="shared" si="0"/>
        <v>7</v>
      </c>
    </row>
    <row r="11" spans="1:3" x14ac:dyDescent="0.3">
      <c r="A11" s="18" t="s">
        <v>440</v>
      </c>
      <c r="B11" s="14">
        <v>811</v>
      </c>
      <c r="C11" s="19">
        <f t="shared" si="0"/>
        <v>811</v>
      </c>
    </row>
    <row r="12" spans="1:3" x14ac:dyDescent="0.3">
      <c r="A12" s="18" t="s">
        <v>441</v>
      </c>
      <c r="B12" s="14">
        <v>13</v>
      </c>
      <c r="C12" s="19">
        <f t="shared" si="0"/>
        <v>13</v>
      </c>
    </row>
    <row r="13" spans="1:3" x14ac:dyDescent="0.3">
      <c r="A13" s="18" t="s">
        <v>442</v>
      </c>
      <c r="B13" s="14">
        <v>2</v>
      </c>
      <c r="C13" s="19">
        <f t="shared" si="0"/>
        <v>2</v>
      </c>
    </row>
    <row r="14" spans="1:3" x14ac:dyDescent="0.3">
      <c r="A14" s="18" t="s">
        <v>443</v>
      </c>
      <c r="B14" s="14">
        <v>2</v>
      </c>
      <c r="C14" s="19">
        <f t="shared" si="0"/>
        <v>2</v>
      </c>
    </row>
    <row r="15" spans="1:3" x14ac:dyDescent="0.3">
      <c r="A15" s="18" t="s">
        <v>444</v>
      </c>
      <c r="B15" s="14">
        <v>693</v>
      </c>
      <c r="C15" s="19">
        <f t="shared" si="0"/>
        <v>693</v>
      </c>
    </row>
    <row r="16" spans="1:3" x14ac:dyDescent="0.3">
      <c r="A16" s="18" t="s">
        <v>445</v>
      </c>
      <c r="B16" s="14">
        <v>831</v>
      </c>
      <c r="C16" s="19">
        <f t="shared" si="0"/>
        <v>831</v>
      </c>
    </row>
    <row r="17" spans="1:28" x14ac:dyDescent="0.3">
      <c r="A17" s="18" t="s">
        <v>446</v>
      </c>
      <c r="B17" s="14">
        <v>214</v>
      </c>
      <c r="C17" s="19">
        <f t="shared" si="0"/>
        <v>214</v>
      </c>
    </row>
    <row r="18" spans="1:28" x14ac:dyDescent="0.3">
      <c r="A18" s="18" t="s">
        <v>447</v>
      </c>
      <c r="B18" s="14">
        <v>675</v>
      </c>
      <c r="C18" s="19">
        <f t="shared" si="0"/>
        <v>675</v>
      </c>
      <c r="AB18" s="15"/>
    </row>
    <row r="19" spans="1:28" x14ac:dyDescent="0.3">
      <c r="A19" s="18" t="s">
        <v>448</v>
      </c>
      <c r="B19" s="14">
        <v>108</v>
      </c>
      <c r="C19" s="19">
        <f t="shared" si="0"/>
        <v>108</v>
      </c>
      <c r="AB19" s="35"/>
    </row>
    <row r="20" spans="1:28" x14ac:dyDescent="0.3">
      <c r="A20" s="18" t="s">
        <v>449</v>
      </c>
      <c r="B20" s="14">
        <v>10</v>
      </c>
      <c r="C20" s="19">
        <f t="shared" si="0"/>
        <v>10</v>
      </c>
    </row>
    <row r="21" spans="1:28" x14ac:dyDescent="0.3">
      <c r="A21" s="18" t="s">
        <v>450</v>
      </c>
      <c r="B21" s="14">
        <v>319</v>
      </c>
      <c r="C21" s="19">
        <f t="shared" si="0"/>
        <v>319</v>
      </c>
    </row>
    <row r="22" spans="1:28" x14ac:dyDescent="0.3">
      <c r="A22" s="18" t="s">
        <v>451</v>
      </c>
      <c r="B22" s="14">
        <v>413</v>
      </c>
      <c r="C22" s="19">
        <f t="shared" si="0"/>
        <v>413</v>
      </c>
    </row>
    <row r="23" spans="1:28" x14ac:dyDescent="0.3">
      <c r="A23" s="18" t="s">
        <v>452</v>
      </c>
      <c r="B23" s="14">
        <v>3</v>
      </c>
      <c r="C23" s="19">
        <f t="shared" si="0"/>
        <v>3</v>
      </c>
    </row>
    <row r="24" spans="1:28" ht="15" thickBot="1" x14ac:dyDescent="0.35">
      <c r="A24" s="141" t="s">
        <v>240</v>
      </c>
      <c r="B24" s="95">
        <f>SUM(B4:B23)</f>
        <v>5033</v>
      </c>
      <c r="C24" s="96">
        <f t="shared" si="0"/>
        <v>5033</v>
      </c>
    </row>
  </sheetData>
  <mergeCells count="2">
    <mergeCell ref="A2:A3"/>
    <mergeCell ref="C2:C3"/>
  </mergeCells>
  <printOptions horizontalCentered="1"/>
  <pageMargins left="0.70866141732283472" right="0.70866141732283472" top="1.3385826771653544" bottom="0.74803149606299213" header="0.31496062992125984" footer="0.31496062992125984"/>
  <pageSetup orientation="landscape" r:id="rId1"/>
  <headerFooter>
    <oddHeader>&amp;L&amp;G&amp;C&amp;"Verdana,Negrita"NUMERO DE PROPIEDADES CON PLANTACIONES DE VIDES 
DE VINIFICACION
REGIÓN DE ÑUBLE&amp;RCUADRO N° 42</oddHeader>
    <oddFooter>&amp;R&amp;F</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V21"/>
  <sheetViews>
    <sheetView workbookViewId="0">
      <pane ySplit="3" topLeftCell="A13" activePane="bottomLeft" state="frozen"/>
      <selection activeCell="B38" sqref="B38"/>
      <selection pane="bottomLeft" activeCell="Q21" sqref="Q21"/>
    </sheetView>
  </sheetViews>
  <sheetFormatPr baseColWidth="10" defaultColWidth="11.44140625" defaultRowHeight="14.4" x14ac:dyDescent="0.3"/>
  <cols>
    <col min="1" max="2" width="14.109375" customWidth="1"/>
    <col min="3" max="5" width="7.33203125" customWidth="1"/>
    <col min="6" max="6" width="6.109375" customWidth="1"/>
    <col min="7" max="7" width="5.6640625" customWidth="1"/>
    <col min="8" max="8" width="9" bestFit="1" customWidth="1"/>
    <col min="9" max="9" width="6.109375" bestFit="1" customWidth="1"/>
    <col min="10" max="10" width="9" bestFit="1" customWidth="1"/>
    <col min="11" max="11" width="6.109375" bestFit="1" customWidth="1"/>
    <col min="12" max="12" width="5" customWidth="1"/>
    <col min="13" max="14" width="6.109375" customWidth="1"/>
    <col min="15" max="15" width="6.109375" bestFit="1" customWidth="1"/>
    <col min="16" max="16" width="5" customWidth="1"/>
    <col min="17" max="17" width="7.33203125" bestFit="1" customWidth="1"/>
    <col min="18" max="18" width="5" customWidth="1"/>
    <col min="19" max="21" width="7.33203125" customWidth="1"/>
    <col min="22" max="22" width="11.6640625" bestFit="1" customWidth="1"/>
  </cols>
  <sheetData>
    <row r="1" spans="1:22" ht="15" thickBot="1" x14ac:dyDescent="0.35">
      <c r="A1" s="78" t="s">
        <v>455</v>
      </c>
      <c r="B1" s="78"/>
    </row>
    <row r="2" spans="1:22" x14ac:dyDescent="0.3">
      <c r="A2" s="457" t="s">
        <v>235</v>
      </c>
      <c r="B2" s="459" t="s">
        <v>456</v>
      </c>
      <c r="C2" s="460"/>
      <c r="D2" s="460"/>
      <c r="E2" s="460"/>
      <c r="F2" s="460"/>
      <c r="G2" s="460"/>
      <c r="H2" s="460"/>
      <c r="I2" s="460"/>
      <c r="J2" s="460"/>
      <c r="K2" s="460"/>
      <c r="L2" s="460"/>
      <c r="M2" s="460"/>
      <c r="N2" s="460"/>
      <c r="O2" s="460"/>
      <c r="P2" s="460"/>
      <c r="Q2" s="460"/>
      <c r="R2" s="460"/>
      <c r="S2" s="460"/>
      <c r="T2" s="461"/>
      <c r="U2" s="307"/>
      <c r="V2" s="468" t="s">
        <v>71</v>
      </c>
    </row>
    <row r="3" spans="1:22" ht="145.80000000000001" x14ac:dyDescent="0.3">
      <c r="A3" s="458"/>
      <c r="B3" s="158" t="s">
        <v>119</v>
      </c>
      <c r="C3" s="143" t="s">
        <v>121</v>
      </c>
      <c r="D3" s="139" t="s">
        <v>122</v>
      </c>
      <c r="E3" s="139" t="s">
        <v>123</v>
      </c>
      <c r="F3" s="139" t="s">
        <v>124</v>
      </c>
      <c r="G3" s="139" t="s">
        <v>130</v>
      </c>
      <c r="H3" s="139" t="s">
        <v>134</v>
      </c>
      <c r="I3" s="139" t="s">
        <v>137</v>
      </c>
      <c r="J3" s="139" t="s">
        <v>138</v>
      </c>
      <c r="K3" s="139" t="s">
        <v>139</v>
      </c>
      <c r="L3" s="139" t="s">
        <v>141</v>
      </c>
      <c r="M3" s="139" t="s">
        <v>306</v>
      </c>
      <c r="N3" s="139" t="s">
        <v>341</v>
      </c>
      <c r="O3" s="139" t="s">
        <v>307</v>
      </c>
      <c r="P3" s="139" t="s">
        <v>149</v>
      </c>
      <c r="Q3" s="139" t="s">
        <v>280</v>
      </c>
      <c r="R3" s="139" t="s">
        <v>387</v>
      </c>
      <c r="S3" s="139" t="s">
        <v>343</v>
      </c>
      <c r="T3" s="139" t="s">
        <v>388</v>
      </c>
      <c r="U3" s="312" t="s">
        <v>345</v>
      </c>
      <c r="V3" s="469"/>
    </row>
    <row r="4" spans="1:22" x14ac:dyDescent="0.3">
      <c r="A4" s="56" t="s">
        <v>433</v>
      </c>
      <c r="B4" s="157"/>
      <c r="C4" s="10"/>
      <c r="D4" s="10">
        <v>1.2</v>
      </c>
      <c r="E4" s="10">
        <v>1.65</v>
      </c>
      <c r="F4" s="10"/>
      <c r="G4" s="10"/>
      <c r="H4" s="10"/>
      <c r="I4" s="10"/>
      <c r="J4" s="10">
        <v>4.6500000000000004</v>
      </c>
      <c r="K4" s="10"/>
      <c r="L4" s="10">
        <v>0.1</v>
      </c>
      <c r="M4" s="10"/>
      <c r="N4" s="10"/>
      <c r="O4" s="10"/>
      <c r="P4" s="10"/>
      <c r="Q4" s="10">
        <v>9.5300000000000011</v>
      </c>
      <c r="R4" s="10"/>
      <c r="S4" s="10"/>
      <c r="T4" s="10">
        <v>0.1</v>
      </c>
      <c r="U4" s="313"/>
      <c r="V4" s="136">
        <f>SUM(C4:U4)</f>
        <v>17.230000000000004</v>
      </c>
    </row>
    <row r="5" spans="1:22" x14ac:dyDescent="0.3">
      <c r="A5" s="56" t="s">
        <v>434</v>
      </c>
      <c r="B5" s="345"/>
      <c r="C5" s="10"/>
      <c r="D5" s="10">
        <v>41.39</v>
      </c>
      <c r="E5" s="10">
        <v>4.0299999999999994</v>
      </c>
      <c r="F5" s="10"/>
      <c r="G5" s="10">
        <v>1.2</v>
      </c>
      <c r="H5" s="10"/>
      <c r="I5" s="10"/>
      <c r="J5" s="10">
        <v>60.67</v>
      </c>
      <c r="K5" s="10">
        <v>2.5</v>
      </c>
      <c r="L5" s="10">
        <v>0.01</v>
      </c>
      <c r="M5" s="10"/>
      <c r="N5" s="10"/>
      <c r="O5" s="10"/>
      <c r="P5" s="10"/>
      <c r="Q5" s="10">
        <v>51.4</v>
      </c>
      <c r="R5" s="10"/>
      <c r="S5" s="10">
        <v>4.49</v>
      </c>
      <c r="T5" s="10">
        <v>1.9700000000000002</v>
      </c>
      <c r="U5" s="313"/>
      <c r="V5" s="136">
        <f t="shared" ref="V5:V20" si="0">SUM(C5:U5)</f>
        <v>167.66000000000003</v>
      </c>
    </row>
    <row r="6" spans="1:22" x14ac:dyDescent="0.3">
      <c r="A6" s="56" t="s">
        <v>435</v>
      </c>
      <c r="B6" s="345"/>
      <c r="C6" s="10"/>
      <c r="D6" s="10">
        <v>38.799999999999997</v>
      </c>
      <c r="E6" s="10"/>
      <c r="F6" s="10"/>
      <c r="G6" s="10"/>
      <c r="H6" s="10"/>
      <c r="I6" s="10"/>
      <c r="J6" s="10">
        <v>22.200000000000003</v>
      </c>
      <c r="K6" s="10"/>
      <c r="L6" s="10"/>
      <c r="M6" s="10"/>
      <c r="N6" s="10">
        <v>0.35</v>
      </c>
      <c r="O6" s="10">
        <v>0.35</v>
      </c>
      <c r="P6" s="10">
        <v>0.4</v>
      </c>
      <c r="Q6" s="10">
        <v>7.15</v>
      </c>
      <c r="R6" s="10"/>
      <c r="S6" s="10">
        <v>7.5</v>
      </c>
      <c r="T6" s="10"/>
      <c r="U6" s="313"/>
      <c r="V6" s="136">
        <f t="shared" si="0"/>
        <v>76.75</v>
      </c>
    </row>
    <row r="7" spans="1:22" x14ac:dyDescent="0.3">
      <c r="A7" s="56" t="s">
        <v>436</v>
      </c>
      <c r="B7" s="345">
        <v>0.92</v>
      </c>
      <c r="C7" s="10"/>
      <c r="D7" s="10">
        <v>0.92</v>
      </c>
      <c r="E7" s="10"/>
      <c r="F7" s="10">
        <v>0.8</v>
      </c>
      <c r="G7" s="10"/>
      <c r="H7" s="10"/>
      <c r="I7" s="10"/>
      <c r="J7" s="10">
        <v>1.6</v>
      </c>
      <c r="K7" s="10"/>
      <c r="L7" s="10"/>
      <c r="M7" s="10"/>
      <c r="N7" s="10"/>
      <c r="O7" s="10"/>
      <c r="P7" s="10">
        <v>0.4</v>
      </c>
      <c r="Q7" s="10"/>
      <c r="R7" s="10"/>
      <c r="S7" s="10">
        <v>0.2</v>
      </c>
      <c r="T7" s="10"/>
      <c r="U7" s="313"/>
      <c r="V7" s="136">
        <f>SUM(B7:U7)</f>
        <v>4.8400000000000007</v>
      </c>
    </row>
    <row r="8" spans="1:22" x14ac:dyDescent="0.3">
      <c r="A8" s="56" t="s">
        <v>437</v>
      </c>
      <c r="B8" s="345">
        <v>0.22</v>
      </c>
      <c r="C8" s="10">
        <v>0.35</v>
      </c>
      <c r="D8" s="10">
        <v>2.19</v>
      </c>
      <c r="E8" s="10">
        <v>13.429999999999998</v>
      </c>
      <c r="F8" s="10"/>
      <c r="G8" s="10">
        <v>0.3</v>
      </c>
      <c r="H8" s="10"/>
      <c r="I8" s="10"/>
      <c r="J8" s="10">
        <v>987.5300000000002</v>
      </c>
      <c r="K8" s="10">
        <v>1.5</v>
      </c>
      <c r="L8" s="10">
        <v>0.6</v>
      </c>
      <c r="M8" s="10">
        <v>2.4</v>
      </c>
      <c r="N8" s="10"/>
      <c r="O8" s="10"/>
      <c r="P8" s="10">
        <v>1.53</v>
      </c>
      <c r="Q8" s="10">
        <v>0.25</v>
      </c>
      <c r="R8" s="10"/>
      <c r="S8" s="10">
        <v>19.569999999999997</v>
      </c>
      <c r="T8" s="10">
        <v>11.469999999999999</v>
      </c>
      <c r="U8" s="313"/>
      <c r="V8" s="136">
        <f>SUM(B8:U8)</f>
        <v>1041.3400000000001</v>
      </c>
    </row>
    <row r="9" spans="1:22" x14ac:dyDescent="0.3">
      <c r="A9" s="56" t="s">
        <v>438</v>
      </c>
      <c r="B9" s="345"/>
      <c r="C9" s="10"/>
      <c r="D9" s="10">
        <v>0.5</v>
      </c>
      <c r="E9" s="10"/>
      <c r="F9" s="10"/>
      <c r="G9" s="10"/>
      <c r="H9" s="10"/>
      <c r="I9" s="10"/>
      <c r="J9" s="10"/>
      <c r="K9" s="10"/>
      <c r="L9" s="10"/>
      <c r="M9" s="10"/>
      <c r="N9" s="10"/>
      <c r="O9" s="10"/>
      <c r="P9" s="10"/>
      <c r="Q9" s="10"/>
      <c r="R9" s="10">
        <v>0.01</v>
      </c>
      <c r="S9" s="10"/>
      <c r="T9" s="10"/>
      <c r="U9" s="313"/>
      <c r="V9" s="136">
        <f t="shared" si="0"/>
        <v>0.51</v>
      </c>
    </row>
    <row r="10" spans="1:22" x14ac:dyDescent="0.3">
      <c r="A10" s="56" t="s">
        <v>440</v>
      </c>
      <c r="B10" s="157"/>
      <c r="C10" s="10"/>
      <c r="D10" s="10">
        <v>0.5</v>
      </c>
      <c r="E10" s="10">
        <v>0.26</v>
      </c>
      <c r="F10" s="10"/>
      <c r="G10" s="10"/>
      <c r="H10" s="10"/>
      <c r="I10" s="10">
        <v>0.7</v>
      </c>
      <c r="J10" s="10">
        <v>156.82999999999998</v>
      </c>
      <c r="K10" s="10"/>
      <c r="L10" s="10"/>
      <c r="M10" s="10"/>
      <c r="N10" s="10"/>
      <c r="O10" s="10"/>
      <c r="P10" s="10"/>
      <c r="Q10" s="10"/>
      <c r="R10" s="10"/>
      <c r="S10" s="10"/>
      <c r="T10" s="10">
        <v>0.1</v>
      </c>
      <c r="U10" s="313"/>
      <c r="V10" s="136">
        <f t="shared" si="0"/>
        <v>158.38999999999999</v>
      </c>
    </row>
    <row r="11" spans="1:22" x14ac:dyDescent="0.3">
      <c r="A11" s="56" t="s">
        <v>441</v>
      </c>
      <c r="B11" s="157"/>
      <c r="C11" s="10"/>
      <c r="D11" s="10">
        <v>9.09</v>
      </c>
      <c r="E11" s="10"/>
      <c r="F11" s="10"/>
      <c r="G11" s="10"/>
      <c r="H11" s="10"/>
      <c r="I11" s="10"/>
      <c r="J11" s="10"/>
      <c r="K11" s="10"/>
      <c r="L11" s="10"/>
      <c r="M11" s="10"/>
      <c r="N11" s="10"/>
      <c r="O11" s="10"/>
      <c r="P11" s="10"/>
      <c r="Q11" s="10">
        <v>2.74</v>
      </c>
      <c r="R11" s="10"/>
      <c r="S11" s="10"/>
      <c r="T11" s="10"/>
      <c r="U11" s="313"/>
      <c r="V11" s="136">
        <f t="shared" si="0"/>
        <v>11.83</v>
      </c>
    </row>
    <row r="12" spans="1:22" x14ac:dyDescent="0.3">
      <c r="A12" s="56" t="s">
        <v>443</v>
      </c>
      <c r="B12" s="157"/>
      <c r="C12" s="10"/>
      <c r="D12" s="10"/>
      <c r="E12" s="10"/>
      <c r="F12" s="10"/>
      <c r="G12" s="10"/>
      <c r="H12" s="10"/>
      <c r="I12" s="10"/>
      <c r="J12" s="10">
        <v>0.8</v>
      </c>
      <c r="K12" s="10"/>
      <c r="L12" s="10"/>
      <c r="M12" s="10"/>
      <c r="N12" s="10"/>
      <c r="O12" s="10"/>
      <c r="P12" s="10"/>
      <c r="Q12" s="10"/>
      <c r="R12" s="10"/>
      <c r="S12" s="10"/>
      <c r="T12" s="10"/>
      <c r="U12" s="313"/>
      <c r="V12" s="136">
        <f t="shared" si="0"/>
        <v>0.8</v>
      </c>
    </row>
    <row r="13" spans="1:22" x14ac:dyDescent="0.3">
      <c r="A13" s="56" t="s">
        <v>444</v>
      </c>
      <c r="B13" s="157"/>
      <c r="C13" s="10"/>
      <c r="D13" s="10">
        <v>25.14</v>
      </c>
      <c r="E13" s="10">
        <v>0.30000000000000004</v>
      </c>
      <c r="F13" s="10"/>
      <c r="G13" s="10"/>
      <c r="H13" s="10"/>
      <c r="I13" s="10"/>
      <c r="J13" s="10">
        <v>569.63999999999987</v>
      </c>
      <c r="K13" s="10">
        <v>4.82</v>
      </c>
      <c r="L13" s="10">
        <v>1</v>
      </c>
      <c r="M13" s="10"/>
      <c r="N13" s="10"/>
      <c r="O13" s="10"/>
      <c r="P13" s="10"/>
      <c r="Q13" s="10">
        <v>12.549999999999999</v>
      </c>
      <c r="R13" s="10"/>
      <c r="S13" s="10"/>
      <c r="T13" s="10">
        <v>5.5499999999999989</v>
      </c>
      <c r="U13" s="313"/>
      <c r="V13" s="136">
        <f t="shared" si="0"/>
        <v>618.99999999999989</v>
      </c>
    </row>
    <row r="14" spans="1:22" x14ac:dyDescent="0.3">
      <c r="A14" s="56" t="s">
        <v>445</v>
      </c>
      <c r="B14" s="157"/>
      <c r="C14" s="10"/>
      <c r="D14" s="10">
        <v>51.38</v>
      </c>
      <c r="E14" s="10">
        <v>230.78999999999982</v>
      </c>
      <c r="F14" s="10"/>
      <c r="G14" s="10">
        <v>3.83</v>
      </c>
      <c r="H14" s="10"/>
      <c r="I14" s="10">
        <v>0.2</v>
      </c>
      <c r="J14" s="10">
        <v>594.29999999999984</v>
      </c>
      <c r="K14" s="10">
        <v>0.3</v>
      </c>
      <c r="L14" s="10">
        <v>1.4300000000000002</v>
      </c>
      <c r="M14" s="10"/>
      <c r="N14" s="10"/>
      <c r="O14" s="10"/>
      <c r="P14" s="10"/>
      <c r="Q14" s="10">
        <v>2.5999999999999996</v>
      </c>
      <c r="R14" s="10"/>
      <c r="S14" s="10"/>
      <c r="T14" s="10">
        <v>24</v>
      </c>
      <c r="U14" s="313"/>
      <c r="V14" s="136">
        <f t="shared" si="0"/>
        <v>908.82999999999959</v>
      </c>
    </row>
    <row r="15" spans="1:22" x14ac:dyDescent="0.3">
      <c r="A15" s="56" t="s">
        <v>446</v>
      </c>
      <c r="B15" s="157"/>
      <c r="C15" s="10"/>
      <c r="D15" s="10">
        <v>6.19</v>
      </c>
      <c r="E15" s="10">
        <v>0.4</v>
      </c>
      <c r="F15" s="10"/>
      <c r="G15" s="10">
        <v>0.1</v>
      </c>
      <c r="H15" s="10"/>
      <c r="I15" s="10"/>
      <c r="J15" s="10">
        <v>44.34</v>
      </c>
      <c r="K15" s="10"/>
      <c r="L15" s="10"/>
      <c r="M15" s="10"/>
      <c r="N15" s="10"/>
      <c r="O15" s="10"/>
      <c r="P15" s="10"/>
      <c r="Q15" s="10"/>
      <c r="R15" s="10"/>
      <c r="S15" s="10">
        <v>6</v>
      </c>
      <c r="T15" s="10">
        <v>0.8</v>
      </c>
      <c r="U15" s="313"/>
      <c r="V15" s="136">
        <f t="shared" si="0"/>
        <v>57.83</v>
      </c>
    </row>
    <row r="16" spans="1:22" x14ac:dyDescent="0.3">
      <c r="A16" s="56" t="s">
        <v>447</v>
      </c>
      <c r="B16" s="157"/>
      <c r="C16" s="10">
        <v>1.05</v>
      </c>
      <c r="D16" s="10">
        <v>12.92</v>
      </c>
      <c r="E16" s="10">
        <v>8.86</v>
      </c>
      <c r="F16" s="10">
        <v>0.6</v>
      </c>
      <c r="G16" s="10"/>
      <c r="H16" s="10"/>
      <c r="I16" s="10"/>
      <c r="J16" s="10">
        <v>548.39999999999986</v>
      </c>
      <c r="K16" s="10"/>
      <c r="L16" s="10">
        <v>1.0900000000000001</v>
      </c>
      <c r="M16" s="10">
        <v>0.3</v>
      </c>
      <c r="N16" s="10"/>
      <c r="O16" s="10">
        <v>0.2</v>
      </c>
      <c r="P16" s="10"/>
      <c r="Q16" s="10"/>
      <c r="R16" s="10"/>
      <c r="S16" s="10">
        <v>4.25</v>
      </c>
      <c r="T16" s="10">
        <v>19.800000000000004</v>
      </c>
      <c r="U16" s="313">
        <v>0.77</v>
      </c>
      <c r="V16" s="136">
        <f t="shared" si="0"/>
        <v>598.23999999999978</v>
      </c>
    </row>
    <row r="17" spans="1:22" x14ac:dyDescent="0.3">
      <c r="A17" s="56" t="s">
        <v>448</v>
      </c>
      <c r="B17" s="157"/>
      <c r="C17" s="10"/>
      <c r="D17" s="10"/>
      <c r="E17" s="10"/>
      <c r="F17" s="10"/>
      <c r="G17" s="10"/>
      <c r="H17" s="10"/>
      <c r="I17" s="10"/>
      <c r="J17" s="10">
        <v>4.13</v>
      </c>
      <c r="K17" s="10"/>
      <c r="L17" s="10">
        <v>0.02</v>
      </c>
      <c r="M17" s="10"/>
      <c r="N17" s="10"/>
      <c r="O17" s="10"/>
      <c r="P17" s="10"/>
      <c r="Q17" s="10"/>
      <c r="R17" s="10"/>
      <c r="S17" s="10"/>
      <c r="T17" s="10"/>
      <c r="U17" s="313"/>
      <c r="V17" s="136">
        <f t="shared" si="0"/>
        <v>4.1499999999999995</v>
      </c>
    </row>
    <row r="18" spans="1:22" x14ac:dyDescent="0.3">
      <c r="A18" s="56" t="s">
        <v>450</v>
      </c>
      <c r="B18" s="345">
        <v>0.95</v>
      </c>
      <c r="C18" s="10"/>
      <c r="D18" s="10">
        <v>20.79</v>
      </c>
      <c r="E18" s="10"/>
      <c r="F18" s="10"/>
      <c r="G18" s="10"/>
      <c r="H18" s="10">
        <v>0.21</v>
      </c>
      <c r="I18" s="10"/>
      <c r="J18" s="10">
        <v>142.22999999999999</v>
      </c>
      <c r="K18" s="10"/>
      <c r="L18" s="10"/>
      <c r="M18" s="10"/>
      <c r="N18" s="10"/>
      <c r="O18" s="10">
        <v>4.38</v>
      </c>
      <c r="P18" s="10">
        <v>4.76</v>
      </c>
      <c r="Q18" s="10">
        <v>16.39</v>
      </c>
      <c r="R18" s="10"/>
      <c r="S18" s="10">
        <v>5.54</v>
      </c>
      <c r="T18" s="10">
        <v>1.6099999999999999</v>
      </c>
      <c r="U18" s="313"/>
      <c r="V18" s="136">
        <f>SUM(B18:U18)</f>
        <v>196.85999999999999</v>
      </c>
    </row>
    <row r="19" spans="1:22" x14ac:dyDescent="0.3">
      <c r="A19" s="56" t="s">
        <v>451</v>
      </c>
      <c r="B19" s="157"/>
      <c r="C19" s="10"/>
      <c r="D19" s="10"/>
      <c r="E19" s="10">
        <v>0.1</v>
      </c>
      <c r="F19" s="10"/>
      <c r="G19" s="10"/>
      <c r="H19" s="10"/>
      <c r="I19" s="10"/>
      <c r="J19" s="10">
        <v>379.82999999999993</v>
      </c>
      <c r="K19" s="10">
        <v>1.5</v>
      </c>
      <c r="L19" s="10">
        <v>0.42</v>
      </c>
      <c r="M19" s="10"/>
      <c r="N19" s="10"/>
      <c r="O19" s="10"/>
      <c r="P19" s="10"/>
      <c r="Q19" s="10"/>
      <c r="R19" s="10"/>
      <c r="S19" s="10">
        <v>0.2</v>
      </c>
      <c r="T19" s="10">
        <v>3.61</v>
      </c>
      <c r="U19" s="313"/>
      <c r="V19" s="136">
        <f t="shared" si="0"/>
        <v>385.65999999999997</v>
      </c>
    </row>
    <row r="20" spans="1:22" x14ac:dyDescent="0.3">
      <c r="A20" s="56" t="s">
        <v>452</v>
      </c>
      <c r="B20" s="157"/>
      <c r="C20" s="10"/>
      <c r="D20" s="10">
        <v>0.1</v>
      </c>
      <c r="E20" s="10">
        <v>0.5</v>
      </c>
      <c r="F20" s="10"/>
      <c r="G20" s="10"/>
      <c r="H20" s="10"/>
      <c r="I20" s="10"/>
      <c r="J20" s="10">
        <v>1.5</v>
      </c>
      <c r="K20" s="10"/>
      <c r="L20" s="10"/>
      <c r="M20" s="10"/>
      <c r="N20" s="10"/>
      <c r="O20" s="10"/>
      <c r="P20" s="10"/>
      <c r="Q20" s="10"/>
      <c r="R20" s="10"/>
      <c r="S20" s="10"/>
      <c r="T20" s="10"/>
      <c r="U20" s="313"/>
      <c r="V20" s="136">
        <f t="shared" si="0"/>
        <v>2.1</v>
      </c>
    </row>
    <row r="21" spans="1:22" ht="15" thickBot="1" x14ac:dyDescent="0.35">
      <c r="A21" s="79" t="s">
        <v>457</v>
      </c>
      <c r="B21" s="137">
        <f t="shared" ref="B21:S21" si="1">SUM(B4:B20)</f>
        <v>2.09</v>
      </c>
      <c r="C21" s="137">
        <f t="shared" si="1"/>
        <v>1.4</v>
      </c>
      <c r="D21" s="137">
        <f t="shared" si="1"/>
        <v>211.10999999999999</v>
      </c>
      <c r="E21" s="137">
        <f t="shared" si="1"/>
        <v>260.31999999999982</v>
      </c>
      <c r="F21" s="137">
        <f t="shared" si="1"/>
        <v>1.4</v>
      </c>
      <c r="G21" s="137">
        <f t="shared" si="1"/>
        <v>5.43</v>
      </c>
      <c r="H21" s="137">
        <f t="shared" si="1"/>
        <v>0.21</v>
      </c>
      <c r="I21" s="137">
        <f t="shared" si="1"/>
        <v>0.89999999999999991</v>
      </c>
      <c r="J21" s="137">
        <f t="shared" si="1"/>
        <v>3518.65</v>
      </c>
      <c r="K21" s="137">
        <f t="shared" si="1"/>
        <v>10.620000000000001</v>
      </c>
      <c r="L21" s="137">
        <f t="shared" si="1"/>
        <v>4.67</v>
      </c>
      <c r="M21" s="137">
        <f t="shared" si="1"/>
        <v>2.6999999999999997</v>
      </c>
      <c r="N21" s="137">
        <f t="shared" si="1"/>
        <v>0.35</v>
      </c>
      <c r="O21" s="137">
        <f t="shared" si="1"/>
        <v>4.93</v>
      </c>
      <c r="P21" s="137">
        <f>SUM(P4:P20)</f>
        <v>7.09</v>
      </c>
      <c r="Q21" s="137">
        <f>SUM(Q4:Q20)</f>
        <v>102.60999999999999</v>
      </c>
      <c r="R21" s="137">
        <f>SUM(R4:R20)</f>
        <v>0.01</v>
      </c>
      <c r="S21" s="137">
        <f t="shared" si="1"/>
        <v>47.75</v>
      </c>
      <c r="T21" s="137">
        <f>SUM(T4:T20)</f>
        <v>69.010000000000005</v>
      </c>
      <c r="U21" s="137">
        <f>SUM(U4:U20)</f>
        <v>0.77</v>
      </c>
      <c r="V21" s="138">
        <f>SUM(B21:U21)</f>
        <v>4252.0200000000004</v>
      </c>
    </row>
  </sheetData>
  <mergeCells count="3">
    <mergeCell ref="A2:A3"/>
    <mergeCell ref="B2:T2"/>
    <mergeCell ref="V2:V3"/>
  </mergeCells>
  <printOptions horizontalCentered="1" verticalCentered="1"/>
  <pageMargins left="0" right="0" top="1.1417322834645669" bottom="0.74803149606299213" header="0.31496062992125984" footer="0.31496062992125984"/>
  <pageSetup scale="95" orientation="landscape" r:id="rId1"/>
  <headerFooter>
    <oddHeader>&amp;L&amp;G&amp;C&amp;"Verdana,Negrita"SUPERFICIE COMUNAL DE CEPAJES BLANCOS PARA VINIFICACION (HAS)
REGION DE ÑUBLE&amp;RCUADRO N° 43</oddHeader>
    <oddFooter>&amp;R&amp;F</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1"/>
  <sheetViews>
    <sheetView zoomScale="70" zoomScaleNormal="70" zoomScalePageLayoutView="55" workbookViewId="0">
      <selection activeCell="H12" sqref="H12"/>
    </sheetView>
  </sheetViews>
  <sheetFormatPr baseColWidth="10" defaultColWidth="11.44140625" defaultRowHeight="14.4" x14ac:dyDescent="0.3"/>
  <cols>
    <col min="1" max="1" width="35.5546875" customWidth="1"/>
    <col min="2" max="2" width="19.6640625" customWidth="1"/>
    <col min="3" max="3" width="18.88671875" customWidth="1"/>
    <col min="4" max="4" width="22.33203125" customWidth="1"/>
    <col min="5" max="5" width="11.44140625" customWidth="1"/>
    <col min="6" max="6" width="15.88671875" customWidth="1"/>
    <col min="8" max="8" width="17.6640625" customWidth="1"/>
    <col min="9" max="9" width="14.33203125" customWidth="1"/>
    <col min="10" max="10" width="17.5546875" customWidth="1"/>
  </cols>
  <sheetData>
    <row r="1" spans="1:5" ht="25.5" customHeight="1" thickBot="1" x14ac:dyDescent="0.35">
      <c r="A1" s="178" t="s">
        <v>67</v>
      </c>
    </row>
    <row r="2" spans="1:5" ht="34.5" customHeight="1" x14ac:dyDescent="0.3">
      <c r="A2" s="271" t="s">
        <v>68</v>
      </c>
      <c r="B2" s="272" t="s">
        <v>69</v>
      </c>
      <c r="C2" s="273" t="s">
        <v>70</v>
      </c>
      <c r="D2" s="274" t="s">
        <v>71</v>
      </c>
    </row>
    <row r="3" spans="1:5" ht="24.75" customHeight="1" x14ac:dyDescent="0.3">
      <c r="A3" s="179" t="s">
        <v>72</v>
      </c>
      <c r="B3" s="180"/>
      <c r="C3" s="181">
        <v>15</v>
      </c>
      <c r="D3" s="182">
        <f t="shared" ref="D3:D17" si="0">SUM(B3:C3)</f>
        <v>15</v>
      </c>
      <c r="E3" s="177"/>
    </row>
    <row r="4" spans="1:5" ht="30" customHeight="1" x14ac:dyDescent="0.3">
      <c r="A4" s="179" t="s">
        <v>73</v>
      </c>
      <c r="B4" s="180"/>
      <c r="C4" s="180">
        <v>3.95</v>
      </c>
      <c r="D4" s="275">
        <v>3.95</v>
      </c>
      <c r="E4" s="177"/>
    </row>
    <row r="5" spans="1:5" ht="22.5" customHeight="1" x14ac:dyDescent="0.3">
      <c r="A5" s="179" t="s">
        <v>74</v>
      </c>
      <c r="B5" s="180"/>
      <c r="C5" s="181">
        <v>4.9700000000000006</v>
      </c>
      <c r="D5" s="182">
        <f t="shared" si="0"/>
        <v>4.9700000000000006</v>
      </c>
      <c r="E5" s="177"/>
    </row>
    <row r="6" spans="1:5" ht="27" customHeight="1" x14ac:dyDescent="0.3">
      <c r="A6" s="179" t="s">
        <v>75</v>
      </c>
      <c r="B6" s="180">
        <v>558.70000000000005</v>
      </c>
      <c r="C6" s="181">
        <v>55.489999999999988</v>
      </c>
      <c r="D6" s="182">
        <f t="shared" si="0"/>
        <v>614.19000000000005</v>
      </c>
      <c r="E6" s="177"/>
    </row>
    <row r="7" spans="1:5" ht="30" customHeight="1" x14ac:dyDescent="0.3">
      <c r="A7" s="179" t="s">
        <v>76</v>
      </c>
      <c r="B7" s="180">
        <v>8563.5499999999993</v>
      </c>
      <c r="C7" s="181">
        <v>3057.0499999999993</v>
      </c>
      <c r="D7" s="182">
        <f t="shared" si="0"/>
        <v>11620.599999999999</v>
      </c>
      <c r="E7" s="177"/>
    </row>
    <row r="8" spans="1:5" ht="30" customHeight="1" x14ac:dyDescent="0.3">
      <c r="A8" s="179" t="s">
        <v>77</v>
      </c>
      <c r="B8" s="180"/>
      <c r="C8" s="181">
        <v>8379.6100000000024</v>
      </c>
      <c r="D8" s="182">
        <f t="shared" si="0"/>
        <v>8379.6100000000024</v>
      </c>
      <c r="E8" s="177"/>
    </row>
    <row r="9" spans="1:5" ht="30" customHeight="1" x14ac:dyDescent="0.3">
      <c r="A9" s="179" t="s">
        <v>78</v>
      </c>
      <c r="B9" s="180"/>
      <c r="C9" s="181">
        <v>41414.879999999954</v>
      </c>
      <c r="D9" s="182">
        <f t="shared" si="0"/>
        <v>41414.879999999954</v>
      </c>
      <c r="E9" s="177"/>
    </row>
    <row r="10" spans="1:5" ht="30" customHeight="1" x14ac:dyDescent="0.3">
      <c r="A10" s="179" t="s">
        <v>79</v>
      </c>
      <c r="B10" s="180"/>
      <c r="C10" s="181">
        <v>52511.539999999979</v>
      </c>
      <c r="D10" s="182">
        <f t="shared" si="0"/>
        <v>52511.539999999979</v>
      </c>
      <c r="E10" s="177"/>
    </row>
    <row r="11" spans="1:5" ht="30" customHeight="1" x14ac:dyDescent="0.3">
      <c r="A11" s="179" t="s">
        <v>80</v>
      </c>
      <c r="B11" s="180"/>
      <c r="C11" s="181">
        <v>10395.940000000035</v>
      </c>
      <c r="D11" s="182">
        <f t="shared" si="0"/>
        <v>10395.940000000035</v>
      </c>
      <c r="E11" s="177"/>
    </row>
    <row r="12" spans="1:5" ht="30" customHeight="1" x14ac:dyDescent="0.3">
      <c r="A12" s="179" t="s">
        <v>81</v>
      </c>
      <c r="B12" s="180"/>
      <c r="C12" s="181">
        <v>2683.54</v>
      </c>
      <c r="D12" s="182">
        <f t="shared" si="0"/>
        <v>2683.54</v>
      </c>
      <c r="E12" s="177"/>
    </row>
    <row r="13" spans="1:5" ht="30" customHeight="1" x14ac:dyDescent="0.3">
      <c r="A13" s="179" t="s">
        <v>82</v>
      </c>
      <c r="B13" s="180"/>
      <c r="C13" s="181">
        <v>104.15000000000002</v>
      </c>
      <c r="D13" s="182">
        <f t="shared" si="0"/>
        <v>104.15000000000002</v>
      </c>
      <c r="E13" s="177"/>
    </row>
    <row r="14" spans="1:5" ht="30" customHeight="1" x14ac:dyDescent="0.3">
      <c r="A14" s="179" t="s">
        <v>83</v>
      </c>
      <c r="B14" s="180"/>
      <c r="C14" s="181">
        <v>18.899999999999999</v>
      </c>
      <c r="D14" s="182">
        <f t="shared" si="0"/>
        <v>18.899999999999999</v>
      </c>
      <c r="E14" s="177"/>
    </row>
    <row r="15" spans="1:5" ht="30" customHeight="1" x14ac:dyDescent="0.3">
      <c r="A15" s="179" t="s">
        <v>84</v>
      </c>
      <c r="B15" s="180"/>
      <c r="C15" s="181">
        <v>19.299999999999997</v>
      </c>
      <c r="D15" s="182">
        <f t="shared" si="0"/>
        <v>19.299999999999997</v>
      </c>
      <c r="E15" s="177"/>
    </row>
    <row r="16" spans="1:5" ht="30" customHeight="1" x14ac:dyDescent="0.3">
      <c r="A16" s="179" t="s">
        <v>85</v>
      </c>
      <c r="B16" s="180"/>
      <c r="C16" s="181">
        <v>2.48</v>
      </c>
      <c r="D16" s="182">
        <f t="shared" si="0"/>
        <v>2.48</v>
      </c>
      <c r="E16" s="177"/>
    </row>
    <row r="17" spans="1:5" ht="30" customHeight="1" x14ac:dyDescent="0.3">
      <c r="A17" s="179" t="s">
        <v>86</v>
      </c>
      <c r="B17" s="180"/>
      <c r="C17" s="181">
        <v>10349.740000000002</v>
      </c>
      <c r="D17" s="182">
        <f t="shared" si="0"/>
        <v>10349.740000000002</v>
      </c>
      <c r="E17" s="177"/>
    </row>
    <row r="18" spans="1:5" ht="37.5" customHeight="1" thickBot="1" x14ac:dyDescent="0.35">
      <c r="A18" s="183" t="s">
        <v>71</v>
      </c>
      <c r="B18" s="184">
        <f>SUM(B3:B17)</f>
        <v>9122.25</v>
      </c>
      <c r="C18" s="185">
        <f>SUM(C3:C17)</f>
        <v>129016.53999999995</v>
      </c>
      <c r="D18" s="186">
        <f>SUM(B18:C18)</f>
        <v>138138.78999999995</v>
      </c>
      <c r="E18" s="177"/>
    </row>
    <row r="19" spans="1:5" x14ac:dyDescent="0.3">
      <c r="C19" s="187"/>
    </row>
    <row r="20" spans="1:5" x14ac:dyDescent="0.3">
      <c r="C20" s="188"/>
      <c r="D20" s="188"/>
    </row>
    <row r="21" spans="1:5" x14ac:dyDescent="0.3">
      <c r="D21" s="188"/>
    </row>
  </sheetData>
  <printOptions horizontalCentered="1" verticalCentered="1"/>
  <pageMargins left="0.70866141732283472" right="0.70866141732283472" top="0.94488188976377963" bottom="0.19685039370078741" header="0.31496062992125984" footer="0.31496062992125984"/>
  <pageSetup orientation="landscape" r:id="rId1"/>
  <headerFooter>
    <oddHeader>&amp;L&amp;G&amp;C&amp;"Verdana,Negrita"&amp;12CATASTRO VITICOLA NACIONAL (Hectáreas)
AÑO 2021&amp;R&amp;"Verdana,Normal"CUADRO N° 2</oddHeader>
    <oddFooter>&amp;R&amp;F</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24"/>
  <sheetViews>
    <sheetView workbookViewId="0">
      <pane ySplit="3" topLeftCell="A16" activePane="bottomLeft" state="frozen"/>
      <selection activeCell="B38" sqref="B38"/>
      <selection pane="bottomLeft" activeCell="H20" sqref="H20"/>
    </sheetView>
  </sheetViews>
  <sheetFormatPr baseColWidth="10" defaultColWidth="11.44140625" defaultRowHeight="14.4" x14ac:dyDescent="0.3"/>
  <cols>
    <col min="1" max="1" width="16.44140625" customWidth="1"/>
    <col min="2" max="2" width="6.109375" customWidth="1"/>
    <col min="3" max="3" width="8.33203125" customWidth="1"/>
    <col min="4" max="4" width="7.33203125" customWidth="1"/>
    <col min="5" max="5" width="6.109375" bestFit="1" customWidth="1"/>
    <col min="6" max="6" width="7.6640625" customWidth="1"/>
    <col min="7" max="8" width="7.33203125" bestFit="1" customWidth="1"/>
    <col min="9" max="9" width="6.109375" bestFit="1" customWidth="1"/>
    <col min="10" max="10" width="6.88671875" customWidth="1"/>
    <col min="11" max="11" width="5" bestFit="1" customWidth="1"/>
    <col min="12" max="13" width="5" customWidth="1"/>
    <col min="14" max="14" width="7.33203125" bestFit="1" customWidth="1"/>
    <col min="15" max="15" width="7.33203125" customWidth="1"/>
    <col min="16" max="17" width="5" bestFit="1" customWidth="1"/>
    <col min="18" max="18" width="9" bestFit="1" customWidth="1"/>
    <col min="19" max="19" width="5" bestFit="1" customWidth="1"/>
    <col min="20" max="21" width="5.44140625" customWidth="1"/>
    <col min="22" max="22" width="6.109375" bestFit="1" customWidth="1"/>
    <col min="23" max="24" width="5" bestFit="1" customWidth="1"/>
    <col min="25" max="25" width="7.33203125" bestFit="1" customWidth="1"/>
    <col min="26" max="26" width="5" bestFit="1" customWidth="1"/>
    <col min="27" max="27" width="6.109375" bestFit="1" customWidth="1"/>
    <col min="28" max="28" width="6.109375" customWidth="1"/>
    <col min="29" max="29" width="5" bestFit="1" customWidth="1"/>
    <col min="30" max="30" width="9" customWidth="1"/>
  </cols>
  <sheetData>
    <row r="1" spans="1:30" ht="15" thickBot="1" x14ac:dyDescent="0.35">
      <c r="A1" s="78" t="s">
        <v>458</v>
      </c>
    </row>
    <row r="2" spans="1:30" x14ac:dyDescent="0.3">
      <c r="A2" s="457" t="s">
        <v>235</v>
      </c>
      <c r="B2" s="459" t="s">
        <v>169</v>
      </c>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70" t="s">
        <v>71</v>
      </c>
    </row>
    <row r="3" spans="1:30" ht="124.2" x14ac:dyDescent="0.3">
      <c r="A3" s="458"/>
      <c r="B3" s="139" t="s">
        <v>172</v>
      </c>
      <c r="C3" s="139" t="s">
        <v>177</v>
      </c>
      <c r="D3" s="139" t="s">
        <v>178</v>
      </c>
      <c r="E3" s="139" t="s">
        <v>179</v>
      </c>
      <c r="F3" s="139" t="s">
        <v>309</v>
      </c>
      <c r="G3" s="139" t="s">
        <v>181</v>
      </c>
      <c r="H3" s="139" t="s">
        <v>184</v>
      </c>
      <c r="I3" s="139" t="s">
        <v>185</v>
      </c>
      <c r="J3" s="139" t="s">
        <v>283</v>
      </c>
      <c r="K3" s="139" t="s">
        <v>190</v>
      </c>
      <c r="L3" s="139" t="s">
        <v>194</v>
      </c>
      <c r="M3" s="139" t="s">
        <v>197</v>
      </c>
      <c r="N3" s="139" t="s">
        <v>198</v>
      </c>
      <c r="O3" s="139" t="s">
        <v>199</v>
      </c>
      <c r="P3" s="139" t="s">
        <v>200</v>
      </c>
      <c r="Q3" s="139" t="s">
        <v>284</v>
      </c>
      <c r="R3" s="139" t="s">
        <v>243</v>
      </c>
      <c r="S3" s="139" t="s">
        <v>204</v>
      </c>
      <c r="T3" s="139" t="s">
        <v>205</v>
      </c>
      <c r="U3" s="139" t="s">
        <v>347</v>
      </c>
      <c r="V3" s="139" t="s">
        <v>207</v>
      </c>
      <c r="W3" s="139" t="s">
        <v>212</v>
      </c>
      <c r="X3" s="139" t="s">
        <v>213</v>
      </c>
      <c r="Y3" s="139" t="s">
        <v>285</v>
      </c>
      <c r="Z3" s="139" t="s">
        <v>216</v>
      </c>
      <c r="AA3" s="139" t="s">
        <v>286</v>
      </c>
      <c r="AB3" s="139" t="s">
        <v>221</v>
      </c>
      <c r="AC3" s="139" t="s">
        <v>348</v>
      </c>
      <c r="AD3" s="471"/>
    </row>
    <row r="4" spans="1:30" x14ac:dyDescent="0.3">
      <c r="A4" s="56" t="s">
        <v>433</v>
      </c>
      <c r="B4" s="10"/>
      <c r="C4" s="10"/>
      <c r="D4" s="10">
        <v>41.12</v>
      </c>
      <c r="E4" s="10"/>
      <c r="F4" s="10"/>
      <c r="G4" s="10">
        <v>29.19</v>
      </c>
      <c r="H4" s="10">
        <v>0.4</v>
      </c>
      <c r="I4" s="10"/>
      <c r="J4" s="10">
        <v>7.52</v>
      </c>
      <c r="K4" s="10"/>
      <c r="L4" s="10">
        <v>1.1000000000000001</v>
      </c>
      <c r="M4" s="10"/>
      <c r="N4" s="10">
        <v>20.869999999999997</v>
      </c>
      <c r="O4" s="10"/>
      <c r="P4" s="10"/>
      <c r="Q4" s="10"/>
      <c r="R4" s="10">
        <v>24.639999999999997</v>
      </c>
      <c r="S4" s="10">
        <v>0.6</v>
      </c>
      <c r="T4" s="10"/>
      <c r="U4" s="10">
        <v>0.1</v>
      </c>
      <c r="V4" s="10">
        <v>11.41</v>
      </c>
      <c r="W4" s="10"/>
      <c r="X4" s="10"/>
      <c r="Y4" s="10">
        <v>3.53</v>
      </c>
      <c r="Z4" s="10"/>
      <c r="AA4" s="10">
        <v>0.75</v>
      </c>
      <c r="AB4" s="10"/>
      <c r="AC4" s="10"/>
      <c r="AD4" s="25">
        <f t="shared" ref="AD4:AD24" si="0">SUM(B4:AC4)</f>
        <v>141.22999999999999</v>
      </c>
    </row>
    <row r="5" spans="1:30" x14ac:dyDescent="0.3">
      <c r="A5" s="56" t="s">
        <v>434</v>
      </c>
      <c r="B5" s="10"/>
      <c r="C5" s="10">
        <v>5.9499999999999993</v>
      </c>
      <c r="D5" s="10">
        <v>147.64999999999998</v>
      </c>
      <c r="E5" s="10"/>
      <c r="F5" s="10">
        <v>21.41</v>
      </c>
      <c r="G5" s="10">
        <v>22.259999999999998</v>
      </c>
      <c r="H5" s="10">
        <v>4.46</v>
      </c>
      <c r="I5" s="10"/>
      <c r="J5" s="10">
        <v>13.86</v>
      </c>
      <c r="K5" s="10">
        <v>0.41000000000000003</v>
      </c>
      <c r="L5" s="10"/>
      <c r="M5" s="10"/>
      <c r="N5" s="10">
        <v>55.949999999999996</v>
      </c>
      <c r="O5" s="10"/>
      <c r="P5" s="10">
        <v>1.2000000000000002</v>
      </c>
      <c r="Q5" s="10">
        <v>0.16</v>
      </c>
      <c r="R5" s="10">
        <v>363.74</v>
      </c>
      <c r="S5" s="10">
        <v>0.25</v>
      </c>
      <c r="T5" s="10">
        <v>2</v>
      </c>
      <c r="U5" s="10">
        <v>1.5</v>
      </c>
      <c r="V5" s="10">
        <v>13.23</v>
      </c>
      <c r="W5" s="10">
        <v>0.01</v>
      </c>
      <c r="X5" s="10"/>
      <c r="Y5" s="10">
        <v>43.59</v>
      </c>
      <c r="Z5" s="10">
        <v>0.25</v>
      </c>
      <c r="AA5" s="10">
        <v>1.63</v>
      </c>
      <c r="AB5" s="10"/>
      <c r="AC5" s="10"/>
      <c r="AD5" s="25">
        <f t="shared" si="0"/>
        <v>699.51</v>
      </c>
    </row>
    <row r="6" spans="1:30" x14ac:dyDescent="0.3">
      <c r="A6" s="56" t="s">
        <v>435</v>
      </c>
      <c r="B6" s="10"/>
      <c r="C6" s="10"/>
      <c r="D6" s="10">
        <v>90.02</v>
      </c>
      <c r="E6" s="10"/>
      <c r="F6" s="10">
        <v>2.5099999999999998</v>
      </c>
      <c r="G6" s="10">
        <v>2</v>
      </c>
      <c r="H6" s="10"/>
      <c r="I6" s="10"/>
      <c r="J6" s="10">
        <v>4</v>
      </c>
      <c r="K6" s="10"/>
      <c r="L6" s="10"/>
      <c r="M6" s="10"/>
      <c r="N6" s="10">
        <v>25</v>
      </c>
      <c r="O6" s="10"/>
      <c r="P6" s="10"/>
      <c r="Q6" s="10"/>
      <c r="R6" s="10">
        <v>72.13</v>
      </c>
      <c r="S6" s="10"/>
      <c r="T6" s="10"/>
      <c r="U6" s="10"/>
      <c r="V6" s="10">
        <v>13.61</v>
      </c>
      <c r="W6" s="10"/>
      <c r="X6" s="10"/>
      <c r="Y6" s="10">
        <v>7.5500000000000007</v>
      </c>
      <c r="Z6" s="10"/>
      <c r="AA6" s="10">
        <v>2</v>
      </c>
      <c r="AB6" s="10"/>
      <c r="AC6" s="10"/>
      <c r="AD6" s="25">
        <f t="shared" si="0"/>
        <v>218.82</v>
      </c>
    </row>
    <row r="7" spans="1:30" x14ac:dyDescent="0.3">
      <c r="A7" s="56" t="s">
        <v>436</v>
      </c>
      <c r="B7" s="10"/>
      <c r="C7" s="10"/>
      <c r="D7" s="10"/>
      <c r="E7" s="10"/>
      <c r="F7" s="10"/>
      <c r="G7" s="10"/>
      <c r="H7" s="10">
        <v>0.5</v>
      </c>
      <c r="I7" s="10"/>
      <c r="J7" s="10"/>
      <c r="K7" s="10"/>
      <c r="L7" s="10"/>
      <c r="M7" s="10"/>
      <c r="N7" s="10"/>
      <c r="O7" s="10"/>
      <c r="P7" s="10"/>
      <c r="Q7" s="10"/>
      <c r="R7" s="10"/>
      <c r="S7" s="10"/>
      <c r="T7" s="10"/>
      <c r="U7" s="10"/>
      <c r="V7" s="10">
        <v>0.41</v>
      </c>
      <c r="W7" s="10"/>
      <c r="X7" s="10"/>
      <c r="Y7" s="10"/>
      <c r="Z7" s="10"/>
      <c r="AA7" s="10"/>
      <c r="AB7" s="10"/>
      <c r="AC7" s="10"/>
      <c r="AD7" s="25">
        <f t="shared" si="0"/>
        <v>0.90999999999999992</v>
      </c>
    </row>
    <row r="8" spans="1:30" x14ac:dyDescent="0.3">
      <c r="A8" s="56" t="s">
        <v>437</v>
      </c>
      <c r="B8" s="10">
        <v>0.67999999999999994</v>
      </c>
      <c r="C8" s="10"/>
      <c r="D8" s="10">
        <v>5.3599999999999994</v>
      </c>
      <c r="E8" s="10">
        <v>6.38</v>
      </c>
      <c r="F8" s="10">
        <v>6.3</v>
      </c>
      <c r="G8" s="10">
        <v>0.5</v>
      </c>
      <c r="H8" s="10">
        <v>408.54000000000025</v>
      </c>
      <c r="I8" s="10"/>
      <c r="J8" s="10"/>
      <c r="K8" s="10">
        <v>0.1</v>
      </c>
      <c r="L8" s="10"/>
      <c r="M8" s="10">
        <v>0.63</v>
      </c>
      <c r="N8" s="10">
        <v>3.1199999999999997</v>
      </c>
      <c r="O8" s="10"/>
      <c r="P8" s="10"/>
      <c r="Q8" s="10"/>
      <c r="R8" s="10">
        <v>143.26</v>
      </c>
      <c r="S8" s="10">
        <v>0.33999999999999997</v>
      </c>
      <c r="T8" s="10"/>
      <c r="U8" s="10"/>
      <c r="V8" s="10">
        <v>6.1</v>
      </c>
      <c r="W8" s="10"/>
      <c r="X8" s="10"/>
      <c r="Y8" s="10"/>
      <c r="Z8" s="10"/>
      <c r="AA8" s="10">
        <v>0.70000000000000007</v>
      </c>
      <c r="AB8" s="10">
        <v>0.30000000000000004</v>
      </c>
      <c r="AC8" s="10">
        <v>0.1</v>
      </c>
      <c r="AD8" s="25">
        <f t="shared" si="0"/>
        <v>582.41000000000031</v>
      </c>
    </row>
    <row r="9" spans="1:30" x14ac:dyDescent="0.3">
      <c r="A9" s="56" t="s">
        <v>438</v>
      </c>
      <c r="B9" s="10"/>
      <c r="C9" s="10">
        <v>0.01</v>
      </c>
      <c r="D9" s="10">
        <v>5.05</v>
      </c>
      <c r="E9" s="10"/>
      <c r="F9" s="10"/>
      <c r="G9" s="10"/>
      <c r="H9" s="10"/>
      <c r="I9" s="10"/>
      <c r="J9" s="10"/>
      <c r="K9" s="10">
        <v>0.1</v>
      </c>
      <c r="L9" s="10"/>
      <c r="M9" s="10"/>
      <c r="N9" s="10">
        <v>0.3</v>
      </c>
      <c r="O9" s="10"/>
      <c r="P9" s="10"/>
      <c r="Q9" s="10">
        <v>0.01</v>
      </c>
      <c r="R9" s="10"/>
      <c r="S9" s="10"/>
      <c r="T9" s="10"/>
      <c r="U9" s="10"/>
      <c r="V9" s="10">
        <v>0.3</v>
      </c>
      <c r="W9" s="10"/>
      <c r="X9" s="10">
        <v>0.15</v>
      </c>
      <c r="Y9" s="10"/>
      <c r="Z9" s="10"/>
      <c r="AA9" s="10"/>
      <c r="AB9" s="10"/>
      <c r="AC9" s="10"/>
      <c r="AD9" s="25">
        <f t="shared" si="0"/>
        <v>5.919999999999999</v>
      </c>
    </row>
    <row r="10" spans="1:30" x14ac:dyDescent="0.3">
      <c r="A10" s="56" t="s">
        <v>439</v>
      </c>
      <c r="B10" s="10"/>
      <c r="C10" s="10"/>
      <c r="D10" s="10"/>
      <c r="E10" s="10"/>
      <c r="F10" s="10"/>
      <c r="G10" s="10"/>
      <c r="H10" s="10"/>
      <c r="I10" s="10"/>
      <c r="J10" s="10"/>
      <c r="K10" s="10"/>
      <c r="L10" s="10"/>
      <c r="M10" s="10"/>
      <c r="N10" s="10"/>
      <c r="O10" s="10"/>
      <c r="P10" s="10"/>
      <c r="Q10" s="10"/>
      <c r="R10" s="10">
        <v>3.9</v>
      </c>
      <c r="S10" s="10"/>
      <c r="T10" s="10"/>
      <c r="U10" s="10"/>
      <c r="V10" s="10"/>
      <c r="W10" s="10"/>
      <c r="X10" s="10"/>
      <c r="Y10" s="10"/>
      <c r="Z10" s="10"/>
      <c r="AA10" s="10"/>
      <c r="AB10" s="10"/>
      <c r="AC10" s="10"/>
      <c r="AD10" s="25">
        <f t="shared" si="0"/>
        <v>3.9</v>
      </c>
    </row>
    <row r="11" spans="1:30" x14ac:dyDescent="0.3">
      <c r="A11" s="56" t="s">
        <v>440</v>
      </c>
      <c r="B11" s="10"/>
      <c r="C11" s="10"/>
      <c r="D11" s="10">
        <v>14.1</v>
      </c>
      <c r="E11" s="10">
        <v>0.89999999999999991</v>
      </c>
      <c r="F11" s="10">
        <v>0.19</v>
      </c>
      <c r="G11" s="10"/>
      <c r="H11" s="10">
        <v>11.110000000000001</v>
      </c>
      <c r="I11" s="10"/>
      <c r="J11" s="10"/>
      <c r="K11" s="10"/>
      <c r="L11" s="10"/>
      <c r="M11" s="10"/>
      <c r="N11" s="10"/>
      <c r="O11" s="10"/>
      <c r="P11" s="10">
        <v>0.03</v>
      </c>
      <c r="Q11" s="10"/>
      <c r="R11" s="10">
        <v>786.78000000000077</v>
      </c>
      <c r="S11" s="10"/>
      <c r="T11" s="10"/>
      <c r="U11" s="10"/>
      <c r="V11" s="10"/>
      <c r="W11" s="10">
        <v>0.03</v>
      </c>
      <c r="X11" s="10"/>
      <c r="Y11" s="10"/>
      <c r="Z11" s="10"/>
      <c r="AA11" s="10">
        <v>3.1</v>
      </c>
      <c r="AB11" s="10"/>
      <c r="AC11" s="10"/>
      <c r="AD11" s="25">
        <f t="shared" si="0"/>
        <v>816.2400000000008</v>
      </c>
    </row>
    <row r="12" spans="1:30" x14ac:dyDescent="0.3">
      <c r="A12" s="56" t="s">
        <v>441</v>
      </c>
      <c r="B12" s="10"/>
      <c r="C12" s="10">
        <v>6.4799999999999995</v>
      </c>
      <c r="D12" s="10">
        <v>29.85</v>
      </c>
      <c r="E12" s="10"/>
      <c r="F12" s="10"/>
      <c r="G12" s="10">
        <v>2</v>
      </c>
      <c r="H12" s="10"/>
      <c r="I12" s="10"/>
      <c r="J12" s="10">
        <v>12.15</v>
      </c>
      <c r="K12" s="10"/>
      <c r="L12" s="10"/>
      <c r="M12" s="10"/>
      <c r="N12" s="10">
        <v>13.01</v>
      </c>
      <c r="O12" s="10"/>
      <c r="P12" s="10"/>
      <c r="Q12" s="10"/>
      <c r="R12" s="10">
        <v>3.49</v>
      </c>
      <c r="S12" s="10"/>
      <c r="T12" s="10"/>
      <c r="U12" s="10"/>
      <c r="V12" s="10">
        <v>2</v>
      </c>
      <c r="W12" s="10"/>
      <c r="X12" s="10"/>
      <c r="Y12" s="10">
        <v>5.32</v>
      </c>
      <c r="Z12" s="10"/>
      <c r="AA12" s="10">
        <v>1.5</v>
      </c>
      <c r="AB12" s="10"/>
      <c r="AC12" s="10"/>
      <c r="AD12" s="25">
        <f t="shared" si="0"/>
        <v>75.799999999999983</v>
      </c>
    </row>
    <row r="13" spans="1:30" x14ac:dyDescent="0.3">
      <c r="A13" s="56" t="s">
        <v>442</v>
      </c>
      <c r="B13" s="10"/>
      <c r="C13" s="10"/>
      <c r="D13" s="10">
        <v>1</v>
      </c>
      <c r="E13" s="10"/>
      <c r="F13" s="10"/>
      <c r="G13" s="10"/>
      <c r="H13" s="10"/>
      <c r="I13" s="10"/>
      <c r="J13" s="10">
        <v>0.3</v>
      </c>
      <c r="K13" s="10"/>
      <c r="L13" s="10"/>
      <c r="M13" s="10"/>
      <c r="N13" s="10"/>
      <c r="O13" s="10"/>
      <c r="P13" s="10"/>
      <c r="Q13" s="10"/>
      <c r="R13" s="10"/>
      <c r="S13" s="10"/>
      <c r="T13" s="10"/>
      <c r="U13" s="10"/>
      <c r="V13" s="10"/>
      <c r="W13" s="10"/>
      <c r="X13" s="10"/>
      <c r="Y13" s="10"/>
      <c r="Z13" s="10"/>
      <c r="AA13" s="10"/>
      <c r="AB13" s="10"/>
      <c r="AC13" s="10"/>
      <c r="AD13" s="25">
        <f t="shared" si="0"/>
        <v>1.3</v>
      </c>
    </row>
    <row r="14" spans="1:30" x14ac:dyDescent="0.3">
      <c r="A14" s="56" t="s">
        <v>443</v>
      </c>
      <c r="B14" s="10"/>
      <c r="C14" s="10"/>
      <c r="D14" s="10"/>
      <c r="E14" s="10"/>
      <c r="F14" s="10"/>
      <c r="G14" s="10"/>
      <c r="H14" s="10"/>
      <c r="I14" s="10"/>
      <c r="J14" s="10"/>
      <c r="K14" s="10"/>
      <c r="L14" s="10"/>
      <c r="M14" s="10"/>
      <c r="N14" s="10"/>
      <c r="O14" s="10"/>
      <c r="P14" s="10"/>
      <c r="Q14" s="10"/>
      <c r="R14" s="10">
        <v>1.32</v>
      </c>
      <c r="S14" s="10"/>
      <c r="T14" s="10"/>
      <c r="U14" s="10"/>
      <c r="V14" s="10"/>
      <c r="W14" s="10"/>
      <c r="X14" s="10"/>
      <c r="Y14" s="10"/>
      <c r="Z14" s="10"/>
      <c r="AA14" s="10"/>
      <c r="AB14" s="10"/>
      <c r="AC14" s="10"/>
      <c r="AD14" s="25">
        <f t="shared" si="0"/>
        <v>1.32</v>
      </c>
    </row>
    <row r="15" spans="1:30" x14ac:dyDescent="0.3">
      <c r="A15" s="56" t="s">
        <v>444</v>
      </c>
      <c r="B15" s="10"/>
      <c r="C15" s="10"/>
      <c r="D15" s="10">
        <v>110.84999999999998</v>
      </c>
      <c r="E15" s="10">
        <v>0.25</v>
      </c>
      <c r="F15" s="10">
        <v>17.41</v>
      </c>
      <c r="G15" s="10">
        <v>51.249999999999993</v>
      </c>
      <c r="H15" s="10">
        <v>41.699999999999996</v>
      </c>
      <c r="I15" s="10">
        <v>0.2</v>
      </c>
      <c r="J15" s="10">
        <v>4.37</v>
      </c>
      <c r="K15" s="10">
        <v>0.9</v>
      </c>
      <c r="L15" s="10"/>
      <c r="M15" s="10"/>
      <c r="N15" s="10">
        <v>21.439999999999998</v>
      </c>
      <c r="O15" s="10"/>
      <c r="P15" s="10"/>
      <c r="Q15" s="10"/>
      <c r="R15" s="10">
        <v>677.00000000000011</v>
      </c>
      <c r="S15" s="10"/>
      <c r="T15" s="10"/>
      <c r="U15" s="10"/>
      <c r="V15" s="10">
        <v>5.9399999999999995</v>
      </c>
      <c r="W15" s="10"/>
      <c r="X15" s="10"/>
      <c r="Y15" s="10">
        <v>9.1999999999999993</v>
      </c>
      <c r="Z15" s="10"/>
      <c r="AA15" s="10">
        <v>14.879999999999997</v>
      </c>
      <c r="AB15" s="10"/>
      <c r="AC15" s="10"/>
      <c r="AD15" s="25">
        <f t="shared" si="0"/>
        <v>955.39000000000021</v>
      </c>
    </row>
    <row r="16" spans="1:30" x14ac:dyDescent="0.3">
      <c r="A16" s="56" t="s">
        <v>445</v>
      </c>
      <c r="B16" s="10"/>
      <c r="C16" s="10">
        <v>0.58000000000000007</v>
      </c>
      <c r="D16" s="10">
        <v>67.67</v>
      </c>
      <c r="E16" s="10">
        <v>2.1</v>
      </c>
      <c r="F16" s="10">
        <v>2.8</v>
      </c>
      <c r="G16" s="10">
        <v>14.82</v>
      </c>
      <c r="H16" s="10">
        <v>48.350000000000009</v>
      </c>
      <c r="I16" s="10">
        <v>31.81999999999999</v>
      </c>
      <c r="J16" s="10">
        <v>0.1</v>
      </c>
      <c r="K16" s="10"/>
      <c r="L16" s="10"/>
      <c r="M16" s="10"/>
      <c r="N16" s="10">
        <v>6.6800000000000006</v>
      </c>
      <c r="O16" s="10"/>
      <c r="P16" s="10"/>
      <c r="Q16" s="10">
        <v>0.3</v>
      </c>
      <c r="R16" s="10">
        <v>187.01000000000002</v>
      </c>
      <c r="S16" s="10"/>
      <c r="T16" s="10"/>
      <c r="U16" s="10"/>
      <c r="V16" s="10">
        <v>0.5</v>
      </c>
      <c r="W16" s="10"/>
      <c r="X16" s="10"/>
      <c r="Y16" s="10">
        <v>0.82000000000000006</v>
      </c>
      <c r="Z16" s="10"/>
      <c r="AA16" s="10">
        <v>12.6</v>
      </c>
      <c r="AB16" s="10"/>
      <c r="AC16" s="10"/>
      <c r="AD16" s="25">
        <f t="shared" si="0"/>
        <v>376.15000000000003</v>
      </c>
    </row>
    <row r="17" spans="1:30" x14ac:dyDescent="0.3">
      <c r="A17" s="56" t="s">
        <v>446</v>
      </c>
      <c r="B17" s="10"/>
      <c r="C17" s="10"/>
      <c r="D17" s="10">
        <v>0.3</v>
      </c>
      <c r="E17" s="10">
        <v>0.75</v>
      </c>
      <c r="F17" s="10">
        <v>0.1</v>
      </c>
      <c r="G17" s="10">
        <v>0.1</v>
      </c>
      <c r="H17" s="10">
        <v>26.860000000000003</v>
      </c>
      <c r="I17" s="10"/>
      <c r="J17" s="10"/>
      <c r="K17" s="10"/>
      <c r="L17" s="10"/>
      <c r="M17" s="10"/>
      <c r="N17" s="10"/>
      <c r="O17" s="10"/>
      <c r="P17" s="10">
        <v>0.4</v>
      </c>
      <c r="Q17" s="10"/>
      <c r="R17" s="10">
        <v>224.48999999999992</v>
      </c>
      <c r="S17" s="10"/>
      <c r="T17" s="10"/>
      <c r="U17" s="10"/>
      <c r="V17" s="10">
        <v>6.02</v>
      </c>
      <c r="W17" s="10"/>
      <c r="X17" s="10"/>
      <c r="Y17" s="10"/>
      <c r="Z17" s="10"/>
      <c r="AA17" s="10"/>
      <c r="AB17" s="10"/>
      <c r="AC17" s="10"/>
      <c r="AD17" s="25">
        <f t="shared" si="0"/>
        <v>259.01999999999992</v>
      </c>
    </row>
    <row r="18" spans="1:30" x14ac:dyDescent="0.3">
      <c r="A18" s="56" t="s">
        <v>447</v>
      </c>
      <c r="B18" s="10"/>
      <c r="C18" s="10">
        <v>1.2</v>
      </c>
      <c r="D18" s="10">
        <v>46.22999999999999</v>
      </c>
      <c r="E18" s="10">
        <v>11.65</v>
      </c>
      <c r="F18" s="10">
        <v>11.289999999999997</v>
      </c>
      <c r="G18" s="10">
        <v>6.93</v>
      </c>
      <c r="H18" s="10">
        <v>191.18999999999997</v>
      </c>
      <c r="I18" s="10">
        <v>9.7399999999999984</v>
      </c>
      <c r="J18" s="10">
        <v>3.88</v>
      </c>
      <c r="K18" s="10">
        <v>1.18</v>
      </c>
      <c r="L18" s="10"/>
      <c r="M18" s="10"/>
      <c r="N18" s="10">
        <v>7.13</v>
      </c>
      <c r="O18" s="10">
        <v>0.88</v>
      </c>
      <c r="P18" s="10"/>
      <c r="Q18" s="10">
        <v>0.5</v>
      </c>
      <c r="R18" s="10">
        <v>319.79000000000025</v>
      </c>
      <c r="S18" s="10"/>
      <c r="T18" s="10"/>
      <c r="U18" s="10"/>
      <c r="V18" s="10">
        <v>2.7</v>
      </c>
      <c r="W18" s="10">
        <v>0.2</v>
      </c>
      <c r="X18" s="10">
        <v>0.55000000000000004</v>
      </c>
      <c r="Y18" s="10">
        <v>2.6</v>
      </c>
      <c r="Z18" s="10">
        <v>0.56999999999999995</v>
      </c>
      <c r="AA18" s="10">
        <v>6.35</v>
      </c>
      <c r="AB18" s="10"/>
      <c r="AC18" s="10"/>
      <c r="AD18" s="25">
        <f t="shared" si="0"/>
        <v>624.56000000000029</v>
      </c>
    </row>
    <row r="19" spans="1:30" x14ac:dyDescent="0.3">
      <c r="A19" s="56" t="s">
        <v>448</v>
      </c>
      <c r="B19" s="10"/>
      <c r="C19" s="10"/>
      <c r="D19" s="10">
        <v>100.6</v>
      </c>
      <c r="E19" s="10"/>
      <c r="F19" s="10"/>
      <c r="G19" s="10"/>
      <c r="H19" s="10"/>
      <c r="I19" s="10"/>
      <c r="J19" s="10">
        <v>20</v>
      </c>
      <c r="K19" s="10"/>
      <c r="L19" s="10"/>
      <c r="M19" s="10"/>
      <c r="N19" s="10">
        <v>15</v>
      </c>
      <c r="O19" s="10"/>
      <c r="P19" s="10"/>
      <c r="Q19" s="10"/>
      <c r="R19" s="10">
        <v>117.57</v>
      </c>
      <c r="S19" s="10"/>
      <c r="T19" s="10"/>
      <c r="U19" s="10"/>
      <c r="V19" s="10"/>
      <c r="W19" s="10"/>
      <c r="X19" s="10"/>
      <c r="Y19" s="10"/>
      <c r="Z19" s="10"/>
      <c r="AA19" s="10"/>
      <c r="AB19" s="10"/>
      <c r="AC19" s="10"/>
      <c r="AD19" s="25">
        <f t="shared" si="0"/>
        <v>253.17</v>
      </c>
    </row>
    <row r="20" spans="1:30" x14ac:dyDescent="0.3">
      <c r="A20" s="56" t="s">
        <v>449</v>
      </c>
      <c r="B20" s="10"/>
      <c r="C20" s="10"/>
      <c r="D20" s="10"/>
      <c r="E20" s="10"/>
      <c r="F20" s="10"/>
      <c r="G20" s="10"/>
      <c r="H20" s="10"/>
      <c r="I20" s="10"/>
      <c r="J20" s="10"/>
      <c r="K20" s="10"/>
      <c r="L20" s="10"/>
      <c r="M20" s="10"/>
      <c r="N20" s="10"/>
      <c r="O20" s="10"/>
      <c r="P20" s="10"/>
      <c r="Q20" s="10"/>
      <c r="R20" s="10">
        <v>6.7</v>
      </c>
      <c r="S20" s="10"/>
      <c r="T20" s="10"/>
      <c r="U20" s="10"/>
      <c r="V20" s="10"/>
      <c r="W20" s="10"/>
      <c r="X20" s="10"/>
      <c r="Y20" s="10"/>
      <c r="Z20" s="10"/>
      <c r="AA20" s="10"/>
      <c r="AB20" s="10"/>
      <c r="AC20" s="10"/>
      <c r="AD20" s="25">
        <f t="shared" si="0"/>
        <v>6.7</v>
      </c>
    </row>
    <row r="21" spans="1:30" x14ac:dyDescent="0.3">
      <c r="A21" s="56" t="s">
        <v>450</v>
      </c>
      <c r="B21" s="10"/>
      <c r="C21" s="10"/>
      <c r="D21" s="10">
        <v>85.820000000000022</v>
      </c>
      <c r="E21" s="10"/>
      <c r="F21" s="10">
        <v>10.38</v>
      </c>
      <c r="G21" s="10">
        <v>28.349999999999998</v>
      </c>
      <c r="H21" s="10">
        <v>2.0699999999999998</v>
      </c>
      <c r="I21" s="10"/>
      <c r="J21" s="10">
        <v>2.7199999999999998</v>
      </c>
      <c r="K21" s="10">
        <v>2.29</v>
      </c>
      <c r="L21" s="10"/>
      <c r="M21" s="10"/>
      <c r="N21" s="10">
        <v>43.1</v>
      </c>
      <c r="O21" s="10"/>
      <c r="P21" s="10"/>
      <c r="Q21" s="10">
        <v>0.65000000000000013</v>
      </c>
      <c r="R21" s="10">
        <v>490.98000000000008</v>
      </c>
      <c r="S21" s="10">
        <v>0.7</v>
      </c>
      <c r="T21" s="10">
        <v>0.5</v>
      </c>
      <c r="U21" s="10"/>
      <c r="V21" s="10">
        <v>21.63</v>
      </c>
      <c r="W21" s="10"/>
      <c r="X21" s="10"/>
      <c r="Y21" s="10">
        <v>54.719999999999992</v>
      </c>
      <c r="Z21" s="10"/>
      <c r="AA21" s="10">
        <v>15.52</v>
      </c>
      <c r="AB21" s="10"/>
      <c r="AC21" s="10">
        <v>0.06</v>
      </c>
      <c r="AD21" s="25">
        <f t="shared" si="0"/>
        <v>759.49000000000012</v>
      </c>
    </row>
    <row r="22" spans="1:30" x14ac:dyDescent="0.3">
      <c r="A22" s="56" t="s">
        <v>451</v>
      </c>
      <c r="B22" s="10"/>
      <c r="C22" s="10">
        <v>0.14000000000000001</v>
      </c>
      <c r="D22" s="10">
        <v>4.0999999999999996</v>
      </c>
      <c r="E22" s="10">
        <v>8.5500000000000007</v>
      </c>
      <c r="F22" s="10">
        <v>1.92</v>
      </c>
      <c r="G22" s="10">
        <v>0.2</v>
      </c>
      <c r="H22" s="10">
        <v>122.08999999999995</v>
      </c>
      <c r="I22" s="10"/>
      <c r="J22" s="10"/>
      <c r="K22" s="10"/>
      <c r="L22" s="10"/>
      <c r="M22" s="10"/>
      <c r="N22" s="10"/>
      <c r="O22" s="10"/>
      <c r="P22" s="10">
        <v>0.5</v>
      </c>
      <c r="Q22" s="10"/>
      <c r="R22" s="10">
        <v>217.33999999999986</v>
      </c>
      <c r="S22" s="10"/>
      <c r="T22" s="10"/>
      <c r="U22" s="10"/>
      <c r="V22" s="10"/>
      <c r="W22" s="10"/>
      <c r="X22" s="10"/>
      <c r="Y22" s="10"/>
      <c r="Z22" s="10"/>
      <c r="AA22" s="10">
        <v>6.24</v>
      </c>
      <c r="AB22" s="10"/>
      <c r="AC22" s="10"/>
      <c r="AD22" s="25">
        <f t="shared" si="0"/>
        <v>361.07999999999981</v>
      </c>
    </row>
    <row r="23" spans="1:30" x14ac:dyDescent="0.3">
      <c r="A23" s="56" t="s">
        <v>452</v>
      </c>
      <c r="B23" s="10"/>
      <c r="C23" s="10"/>
      <c r="D23" s="10">
        <v>0.1</v>
      </c>
      <c r="E23" s="10"/>
      <c r="F23" s="10"/>
      <c r="G23" s="10">
        <v>0.1</v>
      </c>
      <c r="H23" s="10"/>
      <c r="I23" s="10"/>
      <c r="J23" s="10"/>
      <c r="K23" s="10"/>
      <c r="L23" s="10"/>
      <c r="M23" s="10"/>
      <c r="N23" s="10">
        <v>0.7</v>
      </c>
      <c r="O23" s="10"/>
      <c r="P23" s="10"/>
      <c r="Q23" s="10"/>
      <c r="R23" s="10"/>
      <c r="S23" s="10"/>
      <c r="T23" s="10"/>
      <c r="U23" s="10"/>
      <c r="V23" s="10">
        <v>0.1</v>
      </c>
      <c r="W23" s="10"/>
      <c r="X23" s="10"/>
      <c r="Y23" s="10"/>
      <c r="Z23" s="10"/>
      <c r="AA23" s="10"/>
      <c r="AB23" s="10"/>
      <c r="AC23" s="10"/>
      <c r="AD23" s="25">
        <f t="shared" si="0"/>
        <v>0.99999999999999989</v>
      </c>
    </row>
    <row r="24" spans="1:30" ht="15" thickBot="1" x14ac:dyDescent="0.35">
      <c r="A24" s="79" t="s">
        <v>240</v>
      </c>
      <c r="B24" s="62">
        <f t="shared" ref="B24:AC24" si="1">SUM(B4:B23)</f>
        <v>0.67999999999999994</v>
      </c>
      <c r="C24" s="62">
        <f t="shared" si="1"/>
        <v>14.359999999999998</v>
      </c>
      <c r="D24" s="62">
        <f t="shared" si="1"/>
        <v>749.82</v>
      </c>
      <c r="E24" s="62">
        <f t="shared" si="1"/>
        <v>30.580000000000002</v>
      </c>
      <c r="F24" s="62">
        <f t="shared" si="1"/>
        <v>74.31</v>
      </c>
      <c r="G24" s="62">
        <f t="shared" si="1"/>
        <v>157.69999999999996</v>
      </c>
      <c r="H24" s="62">
        <f t="shared" si="1"/>
        <v>857.27000000000021</v>
      </c>
      <c r="I24" s="62">
        <f t="shared" si="1"/>
        <v>41.759999999999991</v>
      </c>
      <c r="J24" s="62">
        <f t="shared" si="1"/>
        <v>68.900000000000006</v>
      </c>
      <c r="K24" s="62">
        <f t="shared" si="1"/>
        <v>4.9800000000000004</v>
      </c>
      <c r="L24" s="62">
        <f t="shared" si="1"/>
        <v>1.1000000000000001</v>
      </c>
      <c r="M24" s="62">
        <f t="shared" si="1"/>
        <v>0.63</v>
      </c>
      <c r="N24" s="62">
        <f t="shared" si="1"/>
        <v>212.29999999999998</v>
      </c>
      <c r="O24" s="62">
        <f t="shared" si="1"/>
        <v>0.88</v>
      </c>
      <c r="P24" s="62">
        <f t="shared" si="1"/>
        <v>2.1300000000000003</v>
      </c>
      <c r="Q24" s="62">
        <f t="shared" si="1"/>
        <v>1.62</v>
      </c>
      <c r="R24" s="62">
        <f t="shared" si="1"/>
        <v>3640.1400000000008</v>
      </c>
      <c r="S24" s="62">
        <f t="shared" si="1"/>
        <v>1.89</v>
      </c>
      <c r="T24" s="62">
        <f t="shared" si="1"/>
        <v>2.5</v>
      </c>
      <c r="U24" s="62">
        <f t="shared" si="1"/>
        <v>1.6</v>
      </c>
      <c r="V24" s="62">
        <f t="shared" si="1"/>
        <v>83.949999999999989</v>
      </c>
      <c r="W24" s="62">
        <f t="shared" si="1"/>
        <v>0.24000000000000002</v>
      </c>
      <c r="X24" s="62">
        <f t="shared" si="1"/>
        <v>0.70000000000000007</v>
      </c>
      <c r="Y24" s="62">
        <f t="shared" si="1"/>
        <v>127.32999999999998</v>
      </c>
      <c r="Z24" s="62">
        <f t="shared" si="1"/>
        <v>0.82</v>
      </c>
      <c r="AA24" s="62">
        <f t="shared" si="1"/>
        <v>65.27</v>
      </c>
      <c r="AB24" s="62">
        <f t="shared" si="1"/>
        <v>0.30000000000000004</v>
      </c>
      <c r="AC24" s="62">
        <f t="shared" si="1"/>
        <v>0.16</v>
      </c>
      <c r="AD24" s="63">
        <f t="shared" si="0"/>
        <v>6143.9200000000019</v>
      </c>
    </row>
  </sheetData>
  <mergeCells count="3">
    <mergeCell ref="A2:A3"/>
    <mergeCell ref="B2:AC2"/>
    <mergeCell ref="AD2:AD3"/>
  </mergeCells>
  <printOptions horizontalCentered="1" verticalCentered="1"/>
  <pageMargins left="0" right="0" top="1.1417322834645669" bottom="0.74803149606299213" header="0.31496062992125984" footer="0.31496062992125984"/>
  <pageSetup orientation="landscape" r:id="rId1"/>
  <headerFooter>
    <oddHeader>&amp;L&amp;G&amp;C&amp;"Verdana,Negrita"SUPERFICIE COMUNAL DE CEPAJES TINTOS PARA VINIFICACION (has)
REGION DE ÑUBLE&amp;RCUADRO N° 44</oddHeader>
    <oddFooter>&amp;R&amp;F</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9"/>
  <sheetViews>
    <sheetView workbookViewId="0">
      <selection activeCell="B38" sqref="B38"/>
    </sheetView>
  </sheetViews>
  <sheetFormatPr baseColWidth="10" defaultColWidth="11.44140625" defaultRowHeight="12.6" x14ac:dyDescent="0.2"/>
  <cols>
    <col min="1" max="1" width="19.88671875" style="3" customWidth="1"/>
    <col min="2" max="2" width="22.33203125" style="3" customWidth="1"/>
    <col min="3" max="3" width="21.44140625" style="3" customWidth="1"/>
    <col min="4" max="16384" width="11.44140625" style="3"/>
  </cols>
  <sheetData>
    <row r="1" spans="1:4" ht="13.2" thickBot="1" x14ac:dyDescent="0.25">
      <c r="A1" s="78" t="s">
        <v>459</v>
      </c>
    </row>
    <row r="2" spans="1:4" ht="24" customHeight="1" x14ac:dyDescent="0.2">
      <c r="A2" s="438" t="s">
        <v>235</v>
      </c>
      <c r="B2" s="424" t="s">
        <v>236</v>
      </c>
      <c r="C2" s="430"/>
      <c r="D2" s="415" t="s">
        <v>71</v>
      </c>
    </row>
    <row r="3" spans="1:4" ht="32.25" customHeight="1" x14ac:dyDescent="0.2">
      <c r="A3" s="439"/>
      <c r="B3" s="31" t="s">
        <v>237</v>
      </c>
      <c r="C3" s="31" t="s">
        <v>238</v>
      </c>
      <c r="D3" s="416"/>
    </row>
    <row r="4" spans="1:4" x14ac:dyDescent="0.2">
      <c r="A4" s="18" t="s">
        <v>460</v>
      </c>
      <c r="B4" s="14">
        <v>73.2</v>
      </c>
      <c r="C4" s="14">
        <v>52.760000000000005</v>
      </c>
      <c r="D4" s="19">
        <f t="shared" ref="D4:D19" si="0">SUM(B4:C4)</f>
        <v>125.96000000000001</v>
      </c>
    </row>
    <row r="5" spans="1:4" x14ac:dyDescent="0.2">
      <c r="A5" s="18" t="s">
        <v>461</v>
      </c>
      <c r="B5" s="14">
        <v>23.5</v>
      </c>
      <c r="C5" s="14">
        <v>6.4</v>
      </c>
      <c r="D5" s="19">
        <f t="shared" si="0"/>
        <v>29.9</v>
      </c>
    </row>
    <row r="6" spans="1:4" x14ac:dyDescent="0.2">
      <c r="A6" s="18" t="s">
        <v>462</v>
      </c>
      <c r="B6" s="14">
        <v>280.91999999999996</v>
      </c>
      <c r="C6" s="14">
        <v>81.760000000000034</v>
      </c>
      <c r="D6" s="19">
        <f t="shared" si="0"/>
        <v>362.68</v>
      </c>
    </row>
    <row r="7" spans="1:4" x14ac:dyDescent="0.2">
      <c r="A7" s="18" t="s">
        <v>463</v>
      </c>
      <c r="B7" s="14">
        <v>5.4</v>
      </c>
      <c r="C7" s="14">
        <v>10.8</v>
      </c>
      <c r="D7" s="19">
        <f t="shared" si="0"/>
        <v>16.200000000000003</v>
      </c>
    </row>
    <row r="8" spans="1:4" x14ac:dyDescent="0.2">
      <c r="A8" s="18" t="s">
        <v>464</v>
      </c>
      <c r="B8" s="14"/>
      <c r="C8" s="14">
        <v>60.88</v>
      </c>
      <c r="D8" s="19">
        <f t="shared" si="0"/>
        <v>60.88</v>
      </c>
    </row>
    <row r="9" spans="1:4" x14ac:dyDescent="0.2">
      <c r="A9" s="18" t="s">
        <v>465</v>
      </c>
      <c r="B9" s="14">
        <v>13.129999999999999</v>
      </c>
      <c r="C9" s="14">
        <v>68.83</v>
      </c>
      <c r="D9" s="19">
        <f t="shared" si="0"/>
        <v>81.96</v>
      </c>
    </row>
    <row r="10" spans="1:4" x14ac:dyDescent="0.2">
      <c r="A10" s="18" t="s">
        <v>466</v>
      </c>
      <c r="B10" s="14">
        <v>516.00000000000011</v>
      </c>
      <c r="C10" s="14">
        <v>330.87</v>
      </c>
      <c r="D10" s="19">
        <f t="shared" si="0"/>
        <v>846.87000000000012</v>
      </c>
    </row>
    <row r="11" spans="1:4" x14ac:dyDescent="0.2">
      <c r="A11" s="18" t="s">
        <v>467</v>
      </c>
      <c r="B11" s="14">
        <v>1.29</v>
      </c>
      <c r="C11" s="14">
        <v>114.14999999999998</v>
      </c>
      <c r="D11" s="19">
        <f t="shared" si="0"/>
        <v>115.43999999999998</v>
      </c>
    </row>
    <row r="12" spans="1:4" x14ac:dyDescent="0.2">
      <c r="A12" s="18" t="s">
        <v>468</v>
      </c>
      <c r="B12" s="14">
        <v>219.6</v>
      </c>
      <c r="C12" s="14">
        <v>220.5</v>
      </c>
      <c r="D12" s="19">
        <f t="shared" si="0"/>
        <v>440.1</v>
      </c>
    </row>
    <row r="13" spans="1:4" x14ac:dyDescent="0.2">
      <c r="A13" s="18" t="s">
        <v>469</v>
      </c>
      <c r="B13" s="14">
        <v>1.5299999999999998</v>
      </c>
      <c r="C13" s="14">
        <v>13.510000000000003</v>
      </c>
      <c r="D13" s="19">
        <f t="shared" si="0"/>
        <v>15.040000000000003</v>
      </c>
    </row>
    <row r="14" spans="1:4" x14ac:dyDescent="0.2">
      <c r="A14" s="18" t="s">
        <v>470</v>
      </c>
      <c r="B14" s="14"/>
      <c r="C14" s="14">
        <v>1.7</v>
      </c>
      <c r="D14" s="19">
        <f t="shared" si="0"/>
        <v>1.7</v>
      </c>
    </row>
    <row r="15" spans="1:4" x14ac:dyDescent="0.2">
      <c r="A15" s="18" t="s">
        <v>471</v>
      </c>
      <c r="B15" s="14">
        <v>8.5</v>
      </c>
      <c r="C15" s="14">
        <v>48.949999999999996</v>
      </c>
      <c r="D15" s="19">
        <f t="shared" si="0"/>
        <v>57.449999999999996</v>
      </c>
    </row>
    <row r="16" spans="1:4" x14ac:dyDescent="0.2">
      <c r="A16" s="18" t="s">
        <v>472</v>
      </c>
      <c r="B16" s="14">
        <v>0.2</v>
      </c>
      <c r="C16" s="14">
        <v>0.25</v>
      </c>
      <c r="D16" s="19">
        <f t="shared" si="0"/>
        <v>0.45</v>
      </c>
    </row>
    <row r="17" spans="1:4" x14ac:dyDescent="0.2">
      <c r="A17" s="18" t="s">
        <v>473</v>
      </c>
      <c r="B17" s="14">
        <v>87.879999999999981</v>
      </c>
      <c r="C17" s="14">
        <v>19.190000000000005</v>
      </c>
      <c r="D17" s="19">
        <f t="shared" si="0"/>
        <v>107.07</v>
      </c>
    </row>
    <row r="18" spans="1:4" x14ac:dyDescent="0.2">
      <c r="A18" s="18" t="s">
        <v>474</v>
      </c>
      <c r="B18" s="14">
        <v>58.95000000000001</v>
      </c>
      <c r="C18" s="14">
        <v>362.89000000000004</v>
      </c>
      <c r="D18" s="19">
        <f t="shared" si="0"/>
        <v>421.84000000000003</v>
      </c>
    </row>
    <row r="19" spans="1:4" ht="13.2" thickBot="1" x14ac:dyDescent="0.25">
      <c r="A19" s="142" t="s">
        <v>240</v>
      </c>
      <c r="B19" s="95">
        <f>SUM(B4:B18)</f>
        <v>1290.0999999999999</v>
      </c>
      <c r="C19" s="95">
        <f>SUM(C4:C18)</f>
        <v>1393.4400000000003</v>
      </c>
      <c r="D19" s="96">
        <f t="shared" si="0"/>
        <v>2683.54</v>
      </c>
    </row>
  </sheetData>
  <mergeCells count="3">
    <mergeCell ref="A2:A3"/>
    <mergeCell ref="B2:C2"/>
    <mergeCell ref="D2:D3"/>
  </mergeCells>
  <printOptions horizontalCentered="1"/>
  <pageMargins left="0.70866141732283472" right="0.70866141732283472" top="2.1259842519685042" bottom="0.35433070866141736" header="0.70866141732283472" footer="0.31496062992125984"/>
  <pageSetup orientation="landscape" r:id="rId1"/>
  <headerFooter>
    <oddHeader>&amp;L&amp;G&amp;C&amp;"Verdana,Negrita"CATASTRO DE VIDES (has)
REGION DEL BIO BIO&amp;RCUADRO N° 45</oddHeader>
    <oddFooter>&amp;R&amp;F</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B19"/>
  <sheetViews>
    <sheetView workbookViewId="0">
      <selection activeCell="B38" sqref="B38"/>
    </sheetView>
  </sheetViews>
  <sheetFormatPr baseColWidth="10" defaultColWidth="11.44140625" defaultRowHeight="14.4" x14ac:dyDescent="0.3"/>
  <cols>
    <col min="1" max="1" width="13.88671875" customWidth="1"/>
    <col min="2" max="2" width="34.109375" customWidth="1"/>
  </cols>
  <sheetData>
    <row r="1" spans="1:3" ht="15" thickBot="1" x14ac:dyDescent="0.35">
      <c r="A1" s="3" t="s">
        <v>475</v>
      </c>
    </row>
    <row r="2" spans="1:3" x14ac:dyDescent="0.3">
      <c r="A2" s="466" t="s">
        <v>235</v>
      </c>
      <c r="B2" s="306" t="s">
        <v>231</v>
      </c>
      <c r="C2" s="408" t="s">
        <v>71</v>
      </c>
    </row>
    <row r="3" spans="1:3" x14ac:dyDescent="0.3">
      <c r="A3" s="467"/>
      <c r="B3" s="140" t="s">
        <v>301</v>
      </c>
      <c r="C3" s="409"/>
    </row>
    <row r="4" spans="1:3" x14ac:dyDescent="0.3">
      <c r="A4" s="18" t="s">
        <v>460</v>
      </c>
      <c r="B4" s="14">
        <v>6</v>
      </c>
      <c r="C4" s="14">
        <v>6</v>
      </c>
    </row>
    <row r="5" spans="1:3" x14ac:dyDescent="0.3">
      <c r="A5" s="18" t="s">
        <v>461</v>
      </c>
      <c r="B5" s="14">
        <v>1</v>
      </c>
      <c r="C5" s="14">
        <v>1</v>
      </c>
    </row>
    <row r="6" spans="1:3" x14ac:dyDescent="0.3">
      <c r="A6" s="18" t="s">
        <v>462</v>
      </c>
      <c r="B6" s="14">
        <v>209</v>
      </c>
      <c r="C6" s="14">
        <v>209</v>
      </c>
    </row>
    <row r="7" spans="1:3" x14ac:dyDescent="0.3">
      <c r="A7" s="18" t="s">
        <v>463</v>
      </c>
      <c r="B7" s="14">
        <v>14</v>
      </c>
      <c r="C7" s="14">
        <v>14</v>
      </c>
    </row>
    <row r="8" spans="1:3" x14ac:dyDescent="0.3">
      <c r="A8" s="18" t="s">
        <v>464</v>
      </c>
      <c r="B8" s="14">
        <v>23</v>
      </c>
      <c r="C8" s="14">
        <v>23</v>
      </c>
    </row>
    <row r="9" spans="1:3" x14ac:dyDescent="0.3">
      <c r="A9" s="18" t="s">
        <v>465</v>
      </c>
      <c r="B9" s="14">
        <v>27</v>
      </c>
      <c r="C9" s="14">
        <v>27</v>
      </c>
    </row>
    <row r="10" spans="1:3" x14ac:dyDescent="0.3">
      <c r="A10" s="18" t="s">
        <v>466</v>
      </c>
      <c r="B10" s="14">
        <v>13</v>
      </c>
      <c r="C10" s="14">
        <v>13</v>
      </c>
    </row>
    <row r="11" spans="1:3" x14ac:dyDescent="0.3">
      <c r="A11" s="18" t="s">
        <v>467</v>
      </c>
      <c r="B11" s="14">
        <v>79</v>
      </c>
      <c r="C11" s="14">
        <v>79</v>
      </c>
    </row>
    <row r="12" spans="1:3" x14ac:dyDescent="0.3">
      <c r="A12" s="18" t="s">
        <v>468</v>
      </c>
      <c r="B12" s="14">
        <v>10</v>
      </c>
      <c r="C12" s="14">
        <v>10</v>
      </c>
    </row>
    <row r="13" spans="1:3" x14ac:dyDescent="0.3">
      <c r="A13" s="18" t="s">
        <v>469</v>
      </c>
      <c r="B13" s="14">
        <v>25</v>
      </c>
      <c r="C13" s="14">
        <v>25</v>
      </c>
    </row>
    <row r="14" spans="1:3" x14ac:dyDescent="0.3">
      <c r="A14" s="18" t="s">
        <v>470</v>
      </c>
      <c r="B14" s="14">
        <v>2</v>
      </c>
      <c r="C14" s="14">
        <v>2</v>
      </c>
    </row>
    <row r="15" spans="1:3" x14ac:dyDescent="0.3">
      <c r="A15" s="18" t="s">
        <v>471</v>
      </c>
      <c r="B15" s="14">
        <v>47</v>
      </c>
      <c r="C15" s="14">
        <v>47</v>
      </c>
    </row>
    <row r="16" spans="1:3" x14ac:dyDescent="0.3">
      <c r="A16" s="18" t="s">
        <v>472</v>
      </c>
      <c r="B16" s="14">
        <v>1</v>
      </c>
      <c r="C16" s="14">
        <v>1</v>
      </c>
    </row>
    <row r="17" spans="1:28" x14ac:dyDescent="0.3">
      <c r="A17" s="18" t="s">
        <v>473</v>
      </c>
      <c r="B17" s="14">
        <v>81</v>
      </c>
      <c r="C17" s="14">
        <v>81</v>
      </c>
    </row>
    <row r="18" spans="1:28" x14ac:dyDescent="0.3">
      <c r="A18" s="18" t="s">
        <v>474</v>
      </c>
      <c r="B18" s="14">
        <v>133</v>
      </c>
      <c r="C18" s="14">
        <v>133</v>
      </c>
      <c r="AB18" s="15"/>
    </row>
    <row r="19" spans="1:28" ht="15" thickBot="1" x14ac:dyDescent="0.35">
      <c r="A19" s="141" t="s">
        <v>240</v>
      </c>
      <c r="B19" s="95">
        <f>SUM(B4:B18)</f>
        <v>671</v>
      </c>
      <c r="C19" s="96">
        <f>SUM(B19)</f>
        <v>671</v>
      </c>
      <c r="AB19" s="35"/>
    </row>
  </sheetData>
  <mergeCells count="2">
    <mergeCell ref="A2:A3"/>
    <mergeCell ref="C2:C3"/>
  </mergeCells>
  <printOptions horizontalCentered="1"/>
  <pageMargins left="0.70866141732283472" right="0.70866141732283472" top="1.9291338582677167" bottom="0.15748031496062992" header="0.31496062992125984" footer="0.31496062992125984"/>
  <pageSetup orientation="landscape" r:id="rId1"/>
  <headerFooter>
    <oddHeader>&amp;L&amp;G&amp;C&amp;"Verdana,Negrita"NUMERO DE PROPIEDADES CON PLANTACIONES DE VIDES
DE VINIFICACIÓN 
REGIÓN DEL BIO BIO&amp;RCUADRO N° 46</oddHeader>
    <oddFooter>&amp;R&amp;F</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17"/>
  <sheetViews>
    <sheetView workbookViewId="0">
      <selection activeCell="B17" sqref="B17"/>
    </sheetView>
  </sheetViews>
  <sheetFormatPr baseColWidth="10" defaultColWidth="11.44140625" defaultRowHeight="10.199999999999999" x14ac:dyDescent="0.2"/>
  <cols>
    <col min="1" max="1" width="14.5546875" style="4" bestFit="1" customWidth="1"/>
    <col min="2" max="3" width="7.33203125" style="4" customWidth="1"/>
    <col min="4" max="4" width="6.109375" style="4" customWidth="1"/>
    <col min="5" max="5" width="7.88671875" style="4" bestFit="1" customWidth="1"/>
    <col min="6" max="6" width="7.33203125" style="4" bestFit="1" customWidth="1"/>
    <col min="7" max="7" width="7.33203125" style="4" customWidth="1"/>
    <col min="8" max="8" width="6.109375" style="4" customWidth="1"/>
    <col min="9" max="12" width="7.33203125" style="4" customWidth="1"/>
    <col min="13" max="13" width="6.109375" style="4" customWidth="1"/>
    <col min="14" max="14" width="5" style="4" customWidth="1"/>
    <col min="15" max="15" width="9" style="4" customWidth="1"/>
    <col min="16" max="16384" width="11.44140625" style="4"/>
  </cols>
  <sheetData>
    <row r="1" spans="1:15" ht="13.2" thickBot="1" x14ac:dyDescent="0.25">
      <c r="A1" s="3" t="s">
        <v>476</v>
      </c>
    </row>
    <row r="2" spans="1:15" ht="29.25" customHeight="1" x14ac:dyDescent="0.2">
      <c r="A2" s="457" t="s">
        <v>235</v>
      </c>
      <c r="B2" s="460" t="s">
        <v>117</v>
      </c>
      <c r="C2" s="460"/>
      <c r="D2" s="460"/>
      <c r="E2" s="460"/>
      <c r="F2" s="460"/>
      <c r="G2" s="460"/>
      <c r="H2" s="460"/>
      <c r="I2" s="460"/>
      <c r="J2" s="460"/>
      <c r="K2" s="460"/>
      <c r="L2" s="460"/>
      <c r="M2" s="460"/>
      <c r="N2" s="461"/>
      <c r="O2" s="468" t="s">
        <v>71</v>
      </c>
    </row>
    <row r="3" spans="1:15" ht="98.25" customHeight="1" x14ac:dyDescent="0.2">
      <c r="A3" s="458"/>
      <c r="B3" s="143" t="s">
        <v>121</v>
      </c>
      <c r="C3" s="139" t="s">
        <v>122</v>
      </c>
      <c r="D3" s="139" t="s">
        <v>123</v>
      </c>
      <c r="E3" s="139" t="s">
        <v>130</v>
      </c>
      <c r="F3" s="139" t="s">
        <v>138</v>
      </c>
      <c r="G3" s="139" t="s">
        <v>141</v>
      </c>
      <c r="H3" s="139" t="s">
        <v>307</v>
      </c>
      <c r="I3" s="139" t="s">
        <v>149</v>
      </c>
      <c r="J3" s="139" t="s">
        <v>280</v>
      </c>
      <c r="K3" s="139" t="s">
        <v>387</v>
      </c>
      <c r="L3" s="139" t="s">
        <v>343</v>
      </c>
      <c r="M3" s="139" t="s">
        <v>388</v>
      </c>
      <c r="N3" s="139" t="s">
        <v>162</v>
      </c>
      <c r="O3" s="469"/>
    </row>
    <row r="4" spans="1:15" ht="12.6" x14ac:dyDescent="0.2">
      <c r="A4" s="18" t="s">
        <v>460</v>
      </c>
      <c r="B4" s="10"/>
      <c r="C4" s="10">
        <v>24.8</v>
      </c>
      <c r="D4" s="10"/>
      <c r="E4" s="10"/>
      <c r="F4" s="10"/>
      <c r="G4" s="10"/>
      <c r="H4" s="10">
        <v>4</v>
      </c>
      <c r="I4" s="10">
        <v>5.2</v>
      </c>
      <c r="J4" s="10">
        <v>27.9</v>
      </c>
      <c r="K4" s="10">
        <v>11.3</v>
      </c>
      <c r="L4" s="10"/>
      <c r="M4" s="10"/>
      <c r="N4" s="10"/>
      <c r="O4" s="136">
        <f t="shared" ref="O4:O17" si="0">SUM(B4:N4)</f>
        <v>73.2</v>
      </c>
    </row>
    <row r="5" spans="1:15" ht="12.6" x14ac:dyDescent="0.2">
      <c r="A5" s="18" t="s">
        <v>461</v>
      </c>
      <c r="B5" s="10"/>
      <c r="C5" s="10">
        <v>5.0999999999999996</v>
      </c>
      <c r="D5" s="10"/>
      <c r="E5" s="10">
        <v>10.199999999999999</v>
      </c>
      <c r="F5" s="10"/>
      <c r="G5" s="10"/>
      <c r="H5" s="10"/>
      <c r="I5" s="10"/>
      <c r="J5" s="10">
        <v>8.1999999999999993</v>
      </c>
      <c r="K5" s="10"/>
      <c r="L5" s="10"/>
      <c r="M5" s="10"/>
      <c r="N5" s="10"/>
      <c r="O5" s="136">
        <f t="shared" si="0"/>
        <v>23.5</v>
      </c>
    </row>
    <row r="6" spans="1:15" ht="12.6" x14ac:dyDescent="0.2">
      <c r="A6" s="18" t="s">
        <v>462</v>
      </c>
      <c r="B6" s="10"/>
      <c r="C6" s="10">
        <v>0.2</v>
      </c>
      <c r="D6" s="10">
        <v>1.29</v>
      </c>
      <c r="E6" s="10"/>
      <c r="F6" s="10">
        <v>278.89999999999998</v>
      </c>
      <c r="G6" s="10">
        <v>0.13</v>
      </c>
      <c r="H6" s="10"/>
      <c r="I6" s="10"/>
      <c r="J6" s="10">
        <v>0.2</v>
      </c>
      <c r="K6" s="10"/>
      <c r="L6" s="10">
        <v>0.2</v>
      </c>
      <c r="M6" s="10"/>
      <c r="N6" s="10"/>
      <c r="O6" s="136">
        <f t="shared" si="0"/>
        <v>280.91999999999996</v>
      </c>
    </row>
    <row r="7" spans="1:15" ht="12.6" x14ac:dyDescent="0.2">
      <c r="A7" s="18" t="s">
        <v>463</v>
      </c>
      <c r="B7" s="10"/>
      <c r="C7" s="10"/>
      <c r="D7" s="10"/>
      <c r="E7" s="10"/>
      <c r="F7" s="10">
        <v>5.4</v>
      </c>
      <c r="G7" s="10"/>
      <c r="H7" s="10"/>
      <c r="I7" s="10"/>
      <c r="J7" s="10"/>
      <c r="K7" s="10"/>
      <c r="L7" s="10"/>
      <c r="M7" s="10"/>
      <c r="N7" s="10"/>
      <c r="O7" s="136">
        <f t="shared" si="0"/>
        <v>5.4</v>
      </c>
    </row>
    <row r="8" spans="1:15" ht="12.6" x14ac:dyDescent="0.2">
      <c r="A8" s="18" t="s">
        <v>465</v>
      </c>
      <c r="B8" s="10"/>
      <c r="C8" s="10">
        <v>8.52</v>
      </c>
      <c r="D8" s="10"/>
      <c r="E8" s="10"/>
      <c r="F8" s="10"/>
      <c r="G8" s="10"/>
      <c r="H8" s="10"/>
      <c r="I8" s="10"/>
      <c r="J8" s="10">
        <v>4.6100000000000003</v>
      </c>
      <c r="K8" s="10"/>
      <c r="L8" s="10"/>
      <c r="M8" s="10"/>
      <c r="N8" s="10"/>
      <c r="O8" s="136">
        <f t="shared" si="0"/>
        <v>13.129999999999999</v>
      </c>
    </row>
    <row r="9" spans="1:15" ht="12.6" x14ac:dyDescent="0.2">
      <c r="A9" s="18" t="s">
        <v>466</v>
      </c>
      <c r="B9" s="10"/>
      <c r="C9" s="10">
        <v>259.25</v>
      </c>
      <c r="D9" s="10"/>
      <c r="E9" s="10">
        <v>48.11</v>
      </c>
      <c r="F9" s="10"/>
      <c r="G9" s="10"/>
      <c r="H9" s="10">
        <v>8.92</v>
      </c>
      <c r="I9" s="10">
        <v>88.29</v>
      </c>
      <c r="J9" s="10">
        <v>111.43</v>
      </c>
      <c r="K9" s="10"/>
      <c r="L9" s="10"/>
      <c r="M9" s="10"/>
      <c r="N9" s="10"/>
      <c r="O9" s="136">
        <f t="shared" si="0"/>
        <v>516</v>
      </c>
    </row>
    <row r="10" spans="1:15" ht="12.6" x14ac:dyDescent="0.2">
      <c r="A10" s="18" t="s">
        <v>467</v>
      </c>
      <c r="B10" s="10">
        <v>0.25</v>
      </c>
      <c r="C10" s="10"/>
      <c r="D10" s="10"/>
      <c r="E10" s="10"/>
      <c r="F10" s="10">
        <v>1.04</v>
      </c>
      <c r="G10" s="10"/>
      <c r="H10" s="10"/>
      <c r="I10" s="10"/>
      <c r="J10" s="10"/>
      <c r="K10" s="10"/>
      <c r="L10" s="10"/>
      <c r="M10" s="10"/>
      <c r="N10" s="10"/>
      <c r="O10" s="136">
        <f t="shared" si="0"/>
        <v>1.29</v>
      </c>
    </row>
    <row r="11" spans="1:15" ht="12.6" x14ac:dyDescent="0.2">
      <c r="A11" s="18" t="s">
        <v>468</v>
      </c>
      <c r="B11" s="10"/>
      <c r="C11" s="10">
        <v>94.6</v>
      </c>
      <c r="D11" s="10"/>
      <c r="E11" s="10">
        <v>2.4</v>
      </c>
      <c r="F11" s="10">
        <v>0.3</v>
      </c>
      <c r="G11" s="10"/>
      <c r="H11" s="10"/>
      <c r="I11" s="10">
        <v>1.2</v>
      </c>
      <c r="J11" s="10">
        <v>121.10000000000001</v>
      </c>
      <c r="K11" s="10"/>
      <c r="L11" s="10"/>
      <c r="M11" s="10"/>
      <c r="N11" s="10"/>
      <c r="O11" s="136">
        <f t="shared" si="0"/>
        <v>219.60000000000002</v>
      </c>
    </row>
    <row r="12" spans="1:15" ht="12.6" x14ac:dyDescent="0.2">
      <c r="A12" s="18" t="s">
        <v>469</v>
      </c>
      <c r="B12" s="10"/>
      <c r="C12" s="10"/>
      <c r="D12" s="10"/>
      <c r="E12" s="10"/>
      <c r="F12" s="10">
        <v>1.5299999999999998</v>
      </c>
      <c r="G12" s="10"/>
      <c r="H12" s="10"/>
      <c r="I12" s="10"/>
      <c r="J12" s="10"/>
      <c r="K12" s="10"/>
      <c r="L12" s="10"/>
      <c r="M12" s="10"/>
      <c r="N12" s="10"/>
      <c r="O12" s="136">
        <f t="shared" si="0"/>
        <v>1.5299999999999998</v>
      </c>
    </row>
    <row r="13" spans="1:15" ht="12.6" x14ac:dyDescent="0.2">
      <c r="A13" s="18" t="s">
        <v>471</v>
      </c>
      <c r="B13" s="10"/>
      <c r="C13" s="10"/>
      <c r="D13" s="10"/>
      <c r="E13" s="10"/>
      <c r="F13" s="10">
        <v>8.4600000000000009</v>
      </c>
      <c r="G13" s="10">
        <v>0.04</v>
      </c>
      <c r="H13" s="10"/>
      <c r="I13" s="10"/>
      <c r="J13" s="10"/>
      <c r="K13" s="10"/>
      <c r="L13" s="10"/>
      <c r="M13" s="10"/>
      <c r="N13" s="10"/>
      <c r="O13" s="136">
        <f t="shared" si="0"/>
        <v>8.5</v>
      </c>
    </row>
    <row r="14" spans="1:15" ht="12.6" x14ac:dyDescent="0.2">
      <c r="A14" s="18" t="s">
        <v>472</v>
      </c>
      <c r="B14" s="10"/>
      <c r="C14" s="10"/>
      <c r="D14" s="10"/>
      <c r="E14" s="10"/>
      <c r="F14" s="10">
        <v>0.2</v>
      </c>
      <c r="G14" s="10"/>
      <c r="H14" s="10"/>
      <c r="I14" s="10"/>
      <c r="J14" s="10"/>
      <c r="K14" s="10"/>
      <c r="L14" s="10"/>
      <c r="M14" s="10"/>
      <c r="N14" s="10"/>
      <c r="O14" s="136">
        <f t="shared" si="0"/>
        <v>0.2</v>
      </c>
    </row>
    <row r="15" spans="1:15" ht="12.6" x14ac:dyDescent="0.2">
      <c r="A15" s="18" t="s">
        <v>473</v>
      </c>
      <c r="B15" s="10"/>
      <c r="C15" s="10"/>
      <c r="D15" s="10">
        <v>0.2</v>
      </c>
      <c r="E15" s="10"/>
      <c r="F15" s="10">
        <v>87.679999999999978</v>
      </c>
      <c r="G15" s="10"/>
      <c r="H15" s="10"/>
      <c r="I15" s="10"/>
      <c r="J15" s="10"/>
      <c r="K15" s="10"/>
      <c r="L15" s="10"/>
      <c r="M15" s="10"/>
      <c r="N15" s="10"/>
      <c r="O15" s="136">
        <f t="shared" si="0"/>
        <v>87.879999999999981</v>
      </c>
    </row>
    <row r="16" spans="1:15" ht="12.6" x14ac:dyDescent="0.2">
      <c r="A16" s="18" t="s">
        <v>474</v>
      </c>
      <c r="B16" s="10"/>
      <c r="C16" s="10">
        <v>3</v>
      </c>
      <c r="D16" s="10">
        <v>0.2</v>
      </c>
      <c r="E16" s="10">
        <v>6.5</v>
      </c>
      <c r="F16" s="10">
        <v>15.649999999999999</v>
      </c>
      <c r="G16" s="10"/>
      <c r="H16" s="10">
        <v>5.7</v>
      </c>
      <c r="I16" s="10">
        <v>2</v>
      </c>
      <c r="J16" s="10">
        <v>22.1</v>
      </c>
      <c r="K16" s="10"/>
      <c r="L16" s="10"/>
      <c r="M16" s="10">
        <v>0.2</v>
      </c>
      <c r="N16" s="10">
        <v>3.6</v>
      </c>
      <c r="O16" s="136">
        <f t="shared" si="0"/>
        <v>58.95</v>
      </c>
    </row>
    <row r="17" spans="1:15" ht="27" customHeight="1" thickBot="1" x14ac:dyDescent="0.25">
      <c r="A17" s="79" t="s">
        <v>457</v>
      </c>
      <c r="B17" s="137">
        <f t="shared" ref="B17:N17" si="1">SUM(B4:B16)</f>
        <v>0.25</v>
      </c>
      <c r="C17" s="137">
        <f t="shared" si="1"/>
        <v>395.47</v>
      </c>
      <c r="D17" s="137">
        <f t="shared" si="1"/>
        <v>1.69</v>
      </c>
      <c r="E17" s="137">
        <f t="shared" si="1"/>
        <v>67.210000000000008</v>
      </c>
      <c r="F17" s="137">
        <f t="shared" si="1"/>
        <v>399.15999999999985</v>
      </c>
      <c r="G17" s="137">
        <f t="shared" si="1"/>
        <v>0.17</v>
      </c>
      <c r="H17" s="137">
        <f t="shared" si="1"/>
        <v>18.62</v>
      </c>
      <c r="I17" s="137">
        <f t="shared" si="1"/>
        <v>96.690000000000012</v>
      </c>
      <c r="J17" s="137">
        <f t="shared" si="1"/>
        <v>295.54000000000002</v>
      </c>
      <c r="K17" s="137">
        <f t="shared" si="1"/>
        <v>11.3</v>
      </c>
      <c r="L17" s="137">
        <f t="shared" si="1"/>
        <v>0.2</v>
      </c>
      <c r="M17" s="137">
        <f t="shared" si="1"/>
        <v>0.2</v>
      </c>
      <c r="N17" s="137">
        <f t="shared" si="1"/>
        <v>3.6</v>
      </c>
      <c r="O17" s="138">
        <f t="shared" si="0"/>
        <v>1290.0999999999999</v>
      </c>
    </row>
  </sheetData>
  <mergeCells count="3">
    <mergeCell ref="A2:A3"/>
    <mergeCell ref="B2:N2"/>
    <mergeCell ref="O2:O3"/>
  </mergeCells>
  <printOptions horizontalCentered="1"/>
  <pageMargins left="0" right="0" top="1.5354330708661419" bottom="0.74803149606299213" header="0.31496062992125984" footer="0.31496062992125984"/>
  <pageSetup scale="90" orientation="landscape" r:id="rId1"/>
  <headerFooter>
    <oddHeader>&amp;L&amp;G&amp;C&amp;"Verdana,Negrita"SUPERFICIE COMUNAL DE CEPAJES BLANCOS PARA VINIFICACIÓN (has)
REGIÓN DEL BIO BIO&amp;RCUADRO N° 47</oddHeader>
    <oddFooter>&amp;R&amp;F</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19"/>
  <sheetViews>
    <sheetView workbookViewId="0">
      <pane ySplit="3" topLeftCell="A4" activePane="bottomLeft" state="frozen"/>
      <selection activeCell="B38" sqref="B38"/>
      <selection pane="bottomLeft" activeCell="B19" sqref="B19"/>
    </sheetView>
  </sheetViews>
  <sheetFormatPr baseColWidth="10" defaultColWidth="11.44140625" defaultRowHeight="10.199999999999999" x14ac:dyDescent="0.2"/>
  <cols>
    <col min="1" max="1" width="16.44140625" style="36" customWidth="1"/>
    <col min="2" max="2" width="7.33203125" style="36" customWidth="1"/>
    <col min="3" max="3" width="6.109375" style="36" bestFit="1" customWidth="1"/>
    <col min="4" max="4" width="6.88671875" style="36" customWidth="1"/>
    <col min="5" max="5" width="7.33203125" style="36" bestFit="1" customWidth="1"/>
    <col min="6" max="6" width="6.109375" style="36" bestFit="1" customWidth="1"/>
    <col min="7" max="7" width="6.88671875" style="36" customWidth="1"/>
    <col min="8" max="8" width="7.88671875" style="36" customWidth="1"/>
    <col min="9" max="9" width="5" style="36" bestFit="1" customWidth="1"/>
    <col min="10" max="10" width="9" style="36" customWidth="1"/>
    <col min="11" max="12" width="8" style="36" customWidth="1"/>
    <col min="13" max="13" width="7.33203125" style="36" customWidth="1"/>
    <col min="14" max="14" width="7.109375" style="36" customWidth="1"/>
    <col min="15" max="15" width="9" style="36" customWidth="1"/>
    <col min="16" max="16384" width="11.44140625" style="36"/>
  </cols>
  <sheetData>
    <row r="1" spans="1:15" s="4" customFormat="1" ht="13.2" thickBot="1" x14ac:dyDescent="0.25">
      <c r="A1" s="3" t="s">
        <v>477</v>
      </c>
    </row>
    <row r="2" spans="1:15" ht="24" customHeight="1" x14ac:dyDescent="0.2">
      <c r="A2" s="457" t="s">
        <v>235</v>
      </c>
      <c r="B2" s="460" t="s">
        <v>169</v>
      </c>
      <c r="C2" s="460"/>
      <c r="D2" s="460"/>
      <c r="E2" s="460"/>
      <c r="F2" s="460"/>
      <c r="G2" s="460"/>
      <c r="H2" s="460"/>
      <c r="I2" s="460"/>
      <c r="J2" s="460"/>
      <c r="K2" s="460"/>
      <c r="L2" s="460"/>
      <c r="M2" s="460"/>
      <c r="N2" s="460"/>
      <c r="O2" s="470" t="s">
        <v>71</v>
      </c>
    </row>
    <row r="3" spans="1:15" ht="91.5" customHeight="1" x14ac:dyDescent="0.2">
      <c r="A3" s="458"/>
      <c r="B3" s="139" t="s">
        <v>178</v>
      </c>
      <c r="C3" s="139" t="s">
        <v>179</v>
      </c>
      <c r="D3" s="139" t="s">
        <v>309</v>
      </c>
      <c r="E3" s="139" t="s">
        <v>184</v>
      </c>
      <c r="F3" s="139" t="s">
        <v>185</v>
      </c>
      <c r="G3" s="139" t="s">
        <v>283</v>
      </c>
      <c r="H3" s="139" t="s">
        <v>198</v>
      </c>
      <c r="I3" s="139" t="s">
        <v>200</v>
      </c>
      <c r="J3" s="139" t="s">
        <v>243</v>
      </c>
      <c r="K3" s="139" t="s">
        <v>207</v>
      </c>
      <c r="L3" s="139" t="s">
        <v>212</v>
      </c>
      <c r="M3" s="139" t="s">
        <v>285</v>
      </c>
      <c r="N3" s="139" t="s">
        <v>286</v>
      </c>
      <c r="O3" s="471"/>
    </row>
    <row r="4" spans="1:15" ht="12.6" x14ac:dyDescent="0.2">
      <c r="A4" s="18" t="s">
        <v>460</v>
      </c>
      <c r="B4" s="10"/>
      <c r="C4" s="10"/>
      <c r="D4" s="10"/>
      <c r="E4" s="10"/>
      <c r="F4" s="10"/>
      <c r="G4" s="10">
        <v>0.8</v>
      </c>
      <c r="H4" s="10"/>
      <c r="I4" s="10"/>
      <c r="J4" s="10">
        <v>7.84</v>
      </c>
      <c r="K4" s="10">
        <v>41.519999999999996</v>
      </c>
      <c r="L4" s="10"/>
      <c r="M4" s="10">
        <v>2.6</v>
      </c>
      <c r="N4" s="10"/>
      <c r="O4" s="314">
        <f t="shared" ref="O4:O18" si="0">SUM(B4:N4)</f>
        <v>52.76</v>
      </c>
    </row>
    <row r="5" spans="1:15" ht="12.6" x14ac:dyDescent="0.2">
      <c r="A5" s="18" t="s">
        <v>461</v>
      </c>
      <c r="B5" s="10"/>
      <c r="C5" s="10"/>
      <c r="D5" s="10"/>
      <c r="E5" s="10"/>
      <c r="F5" s="10"/>
      <c r="G5" s="10"/>
      <c r="H5" s="10"/>
      <c r="I5" s="10"/>
      <c r="J5" s="10"/>
      <c r="K5" s="10">
        <v>6.4</v>
      </c>
      <c r="L5" s="10"/>
      <c r="M5" s="10"/>
      <c r="N5" s="10"/>
      <c r="O5" s="314">
        <f t="shared" si="0"/>
        <v>6.4</v>
      </c>
    </row>
    <row r="6" spans="1:15" ht="12.6" x14ac:dyDescent="0.2">
      <c r="A6" s="18" t="s">
        <v>462</v>
      </c>
      <c r="B6" s="10"/>
      <c r="C6" s="10">
        <v>1.75</v>
      </c>
      <c r="D6" s="10">
        <v>0.2</v>
      </c>
      <c r="E6" s="10">
        <v>58.210000000000008</v>
      </c>
      <c r="F6" s="10">
        <v>1.79</v>
      </c>
      <c r="G6" s="10"/>
      <c r="H6" s="10"/>
      <c r="I6" s="10"/>
      <c r="J6" s="10">
        <v>17.650000000000002</v>
      </c>
      <c r="K6" s="10">
        <v>0.2</v>
      </c>
      <c r="L6" s="10">
        <v>0.35</v>
      </c>
      <c r="M6" s="10">
        <v>0.9</v>
      </c>
      <c r="N6" s="10">
        <v>0.71</v>
      </c>
      <c r="O6" s="314">
        <f t="shared" si="0"/>
        <v>81.760000000000005</v>
      </c>
    </row>
    <row r="7" spans="1:15" ht="12.6" x14ac:dyDescent="0.2">
      <c r="A7" s="18" t="s">
        <v>463</v>
      </c>
      <c r="B7" s="10"/>
      <c r="C7" s="10"/>
      <c r="D7" s="10"/>
      <c r="E7" s="10"/>
      <c r="F7" s="10"/>
      <c r="G7" s="10"/>
      <c r="H7" s="10"/>
      <c r="I7" s="10"/>
      <c r="J7" s="10">
        <v>10.8</v>
      </c>
      <c r="K7" s="10"/>
      <c r="L7" s="10"/>
      <c r="M7" s="10"/>
      <c r="N7" s="10"/>
      <c r="O7" s="314">
        <f t="shared" si="0"/>
        <v>10.8</v>
      </c>
    </row>
    <row r="8" spans="1:15" ht="12.6" x14ac:dyDescent="0.2">
      <c r="A8" s="18" t="s">
        <v>464</v>
      </c>
      <c r="B8" s="10">
        <v>0.25</v>
      </c>
      <c r="C8" s="10"/>
      <c r="D8" s="10"/>
      <c r="E8" s="10"/>
      <c r="F8" s="10"/>
      <c r="G8" s="10"/>
      <c r="H8" s="10">
        <v>1</v>
      </c>
      <c r="I8" s="10"/>
      <c r="J8" s="10">
        <v>59.38</v>
      </c>
      <c r="K8" s="10"/>
      <c r="L8" s="10"/>
      <c r="M8" s="10"/>
      <c r="N8" s="10">
        <v>0.25</v>
      </c>
      <c r="O8" s="314">
        <f t="shared" si="0"/>
        <v>60.88</v>
      </c>
    </row>
    <row r="9" spans="1:15" ht="12.6" x14ac:dyDescent="0.2">
      <c r="A9" s="18" t="s">
        <v>465</v>
      </c>
      <c r="B9" s="10">
        <v>19</v>
      </c>
      <c r="C9" s="10"/>
      <c r="D9" s="10"/>
      <c r="E9" s="10"/>
      <c r="F9" s="10"/>
      <c r="G9" s="10"/>
      <c r="H9" s="10"/>
      <c r="I9" s="10"/>
      <c r="J9" s="10">
        <v>48.53</v>
      </c>
      <c r="K9" s="10"/>
      <c r="L9" s="10"/>
      <c r="M9" s="10"/>
      <c r="N9" s="10">
        <v>1.3</v>
      </c>
      <c r="O9" s="314">
        <f t="shared" si="0"/>
        <v>68.83</v>
      </c>
    </row>
    <row r="10" spans="1:15" ht="12.6" x14ac:dyDescent="0.2">
      <c r="A10" s="18" t="s">
        <v>466</v>
      </c>
      <c r="B10" s="10"/>
      <c r="C10" s="10"/>
      <c r="D10" s="10"/>
      <c r="E10" s="10"/>
      <c r="F10" s="10"/>
      <c r="G10" s="10">
        <v>8.94</v>
      </c>
      <c r="H10" s="10"/>
      <c r="I10" s="10"/>
      <c r="J10" s="10"/>
      <c r="K10" s="10">
        <v>321.93</v>
      </c>
      <c r="L10" s="10"/>
      <c r="M10" s="10"/>
      <c r="N10" s="10"/>
      <c r="O10" s="314">
        <f t="shared" si="0"/>
        <v>330.87</v>
      </c>
    </row>
    <row r="11" spans="1:15" ht="12.6" x14ac:dyDescent="0.2">
      <c r="A11" s="18" t="s">
        <v>467</v>
      </c>
      <c r="B11" s="10">
        <v>2</v>
      </c>
      <c r="C11" s="10"/>
      <c r="D11" s="10"/>
      <c r="E11" s="10"/>
      <c r="F11" s="10"/>
      <c r="G11" s="10"/>
      <c r="H11" s="10"/>
      <c r="I11" s="10"/>
      <c r="J11" s="10">
        <v>112.14999999999999</v>
      </c>
      <c r="K11" s="10"/>
      <c r="L11" s="10"/>
      <c r="M11" s="10"/>
      <c r="N11" s="10"/>
      <c r="O11" s="314">
        <f t="shared" si="0"/>
        <v>114.14999999999999</v>
      </c>
    </row>
    <row r="12" spans="1:15" ht="12.6" x14ac:dyDescent="0.2">
      <c r="A12" s="18" t="s">
        <v>468</v>
      </c>
      <c r="B12" s="10"/>
      <c r="C12" s="10"/>
      <c r="D12" s="10"/>
      <c r="E12" s="10"/>
      <c r="F12" s="10"/>
      <c r="G12" s="10">
        <v>24.699999999999996</v>
      </c>
      <c r="H12" s="10"/>
      <c r="I12" s="10"/>
      <c r="J12" s="10">
        <v>0.1</v>
      </c>
      <c r="K12" s="10">
        <v>195.70000000000002</v>
      </c>
      <c r="L12" s="10"/>
      <c r="M12" s="10"/>
      <c r="N12" s="10"/>
      <c r="O12" s="314">
        <f t="shared" si="0"/>
        <v>220.5</v>
      </c>
    </row>
    <row r="13" spans="1:15" ht="12.6" x14ac:dyDescent="0.2">
      <c r="A13" s="18" t="s">
        <v>469</v>
      </c>
      <c r="B13" s="10"/>
      <c r="C13" s="10"/>
      <c r="D13" s="10">
        <v>0.03</v>
      </c>
      <c r="E13" s="10">
        <v>0.08</v>
      </c>
      <c r="F13" s="10"/>
      <c r="G13" s="10">
        <v>2.6700000000000004</v>
      </c>
      <c r="H13" s="10"/>
      <c r="I13" s="10"/>
      <c r="J13" s="10">
        <v>10.73</v>
      </c>
      <c r="K13" s="10"/>
      <c r="L13" s="10"/>
      <c r="M13" s="10"/>
      <c r="N13" s="10"/>
      <c r="O13" s="314">
        <f t="shared" si="0"/>
        <v>13.510000000000002</v>
      </c>
    </row>
    <row r="14" spans="1:15" ht="12.6" x14ac:dyDescent="0.2">
      <c r="A14" s="18" t="s">
        <v>470</v>
      </c>
      <c r="B14" s="10"/>
      <c r="C14" s="10"/>
      <c r="D14" s="10"/>
      <c r="E14" s="10"/>
      <c r="F14" s="10"/>
      <c r="G14" s="10">
        <v>0.7</v>
      </c>
      <c r="H14" s="10"/>
      <c r="I14" s="10"/>
      <c r="J14" s="10">
        <v>0.5</v>
      </c>
      <c r="K14" s="10">
        <v>0.5</v>
      </c>
      <c r="L14" s="10"/>
      <c r="M14" s="10"/>
      <c r="N14" s="10"/>
      <c r="O14" s="314">
        <f t="shared" si="0"/>
        <v>1.7</v>
      </c>
    </row>
    <row r="15" spans="1:15" ht="12.6" x14ac:dyDescent="0.2">
      <c r="A15" s="18" t="s">
        <v>471</v>
      </c>
      <c r="B15" s="10"/>
      <c r="C15" s="10"/>
      <c r="D15" s="10"/>
      <c r="E15" s="10"/>
      <c r="F15" s="10"/>
      <c r="G15" s="10"/>
      <c r="H15" s="10"/>
      <c r="I15" s="10">
        <v>0.75</v>
      </c>
      <c r="J15" s="10">
        <v>48.199999999999996</v>
      </c>
      <c r="K15" s="10"/>
      <c r="L15" s="10"/>
      <c r="M15" s="10"/>
      <c r="N15" s="10"/>
      <c r="O15" s="314">
        <f t="shared" si="0"/>
        <v>48.949999999999996</v>
      </c>
    </row>
    <row r="16" spans="1:15" ht="12.6" x14ac:dyDescent="0.2">
      <c r="A16" s="18" t="s">
        <v>472</v>
      </c>
      <c r="B16" s="10">
        <v>0.25</v>
      </c>
      <c r="C16" s="10"/>
      <c r="D16" s="10"/>
      <c r="E16" s="10"/>
      <c r="F16" s="10"/>
      <c r="G16" s="10"/>
      <c r="H16" s="10"/>
      <c r="I16" s="10"/>
      <c r="J16" s="10"/>
      <c r="K16" s="10"/>
      <c r="L16" s="10"/>
      <c r="M16" s="10"/>
      <c r="N16" s="10"/>
      <c r="O16" s="314">
        <f t="shared" si="0"/>
        <v>0.25</v>
      </c>
    </row>
    <row r="17" spans="1:15" ht="12.6" x14ac:dyDescent="0.2">
      <c r="A17" s="18" t="s">
        <v>473</v>
      </c>
      <c r="B17" s="10">
        <v>0.1</v>
      </c>
      <c r="C17" s="10">
        <v>0.2</v>
      </c>
      <c r="D17" s="10"/>
      <c r="E17" s="10">
        <v>9.8000000000000007</v>
      </c>
      <c r="F17" s="10"/>
      <c r="G17" s="10"/>
      <c r="H17" s="10">
        <v>0.1</v>
      </c>
      <c r="I17" s="10"/>
      <c r="J17" s="10">
        <v>8.8899999999999988</v>
      </c>
      <c r="K17" s="10"/>
      <c r="L17" s="10"/>
      <c r="M17" s="10">
        <v>0.1</v>
      </c>
      <c r="N17" s="10"/>
      <c r="O17" s="314">
        <f t="shared" si="0"/>
        <v>19.190000000000001</v>
      </c>
    </row>
    <row r="18" spans="1:15" ht="12.6" x14ac:dyDescent="0.2">
      <c r="A18" s="18" t="s">
        <v>474</v>
      </c>
      <c r="B18" s="10">
        <v>8.370000000000001</v>
      </c>
      <c r="C18" s="10"/>
      <c r="D18" s="10">
        <v>1</v>
      </c>
      <c r="E18" s="10">
        <v>7.82</v>
      </c>
      <c r="F18" s="10"/>
      <c r="G18" s="10">
        <v>10.5</v>
      </c>
      <c r="H18" s="10"/>
      <c r="I18" s="10"/>
      <c r="J18" s="10">
        <v>245.6</v>
      </c>
      <c r="K18" s="10">
        <v>80.099999999999994</v>
      </c>
      <c r="L18" s="10"/>
      <c r="M18" s="10"/>
      <c r="N18" s="10">
        <v>9.5</v>
      </c>
      <c r="O18" s="314">
        <f t="shared" si="0"/>
        <v>362.89</v>
      </c>
    </row>
    <row r="19" spans="1:15" ht="21" customHeight="1" thickBot="1" x14ac:dyDescent="0.25">
      <c r="A19" s="79" t="s">
        <v>240</v>
      </c>
      <c r="B19" s="62">
        <f t="shared" ref="B19:N19" si="1">SUM(B4:B18)</f>
        <v>29.970000000000002</v>
      </c>
      <c r="C19" s="62">
        <f t="shared" si="1"/>
        <v>1.95</v>
      </c>
      <c r="D19" s="62">
        <f t="shared" si="1"/>
        <v>1.23</v>
      </c>
      <c r="E19" s="62">
        <f t="shared" si="1"/>
        <v>75.91</v>
      </c>
      <c r="F19" s="62">
        <f t="shared" si="1"/>
        <v>1.79</v>
      </c>
      <c r="G19" s="62">
        <f t="shared" si="1"/>
        <v>48.31</v>
      </c>
      <c r="H19" s="62">
        <f t="shared" si="1"/>
        <v>1.1000000000000001</v>
      </c>
      <c r="I19" s="62">
        <f t="shared" si="1"/>
        <v>0.75</v>
      </c>
      <c r="J19" s="62">
        <f t="shared" si="1"/>
        <v>570.37</v>
      </c>
      <c r="K19" s="62">
        <f t="shared" si="1"/>
        <v>646.35</v>
      </c>
      <c r="L19" s="62">
        <f t="shared" si="1"/>
        <v>0.35</v>
      </c>
      <c r="M19" s="62">
        <f t="shared" si="1"/>
        <v>3.6</v>
      </c>
      <c r="N19" s="62">
        <f t="shared" si="1"/>
        <v>11.76</v>
      </c>
      <c r="O19" s="63">
        <f>SUM(B19:N19)</f>
        <v>1393.4399999999998</v>
      </c>
    </row>
  </sheetData>
  <mergeCells count="3">
    <mergeCell ref="A2:A3"/>
    <mergeCell ref="B2:N2"/>
    <mergeCell ref="O2:O3"/>
  </mergeCells>
  <printOptions horizontalCentered="1"/>
  <pageMargins left="0.11811023622047245" right="0" top="1.9291338582677167" bottom="0.74803149606299213" header="0.31496062992125984" footer="0.31496062992125984"/>
  <pageSetup scale="90" orientation="landscape" r:id="rId1"/>
  <headerFooter>
    <oddHeader>&amp;L&amp;G&amp;C&amp;"Verdana,Negrita"SUPERFICIE COMUNAL DE CEPAJES TINTOS PARA VINIFICACIÓN (has)
REGIÓN DEL BIO BIO&amp;RCUADRO N° 48</oddHeader>
    <oddFooter>&amp;R&amp;F</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B41"/>
  <sheetViews>
    <sheetView topLeftCell="A21" workbookViewId="0">
      <selection activeCell="C42" sqref="C42"/>
    </sheetView>
  </sheetViews>
  <sheetFormatPr baseColWidth="10" defaultColWidth="11.44140625" defaultRowHeight="15.75" customHeight="1" x14ac:dyDescent="0.2"/>
  <cols>
    <col min="1" max="1" width="19.6640625" style="3" bestFit="1" customWidth="1"/>
    <col min="2" max="2" width="20.109375" style="3" customWidth="1"/>
    <col min="3" max="3" width="17.88671875" style="3" customWidth="1"/>
    <col min="4" max="16384" width="11.44140625" style="3"/>
  </cols>
  <sheetData>
    <row r="1" spans="1:4" ht="15.75" customHeight="1" thickBot="1" x14ac:dyDescent="0.25">
      <c r="A1" s="78" t="s">
        <v>478</v>
      </c>
    </row>
    <row r="2" spans="1:4" ht="15.75" customHeight="1" x14ac:dyDescent="0.2">
      <c r="A2" s="396" t="s">
        <v>235</v>
      </c>
      <c r="B2" s="398" t="s">
        <v>236</v>
      </c>
      <c r="C2" s="398"/>
      <c r="D2" s="392" t="s">
        <v>71</v>
      </c>
    </row>
    <row r="3" spans="1:4" ht="15.75" customHeight="1" x14ac:dyDescent="0.2">
      <c r="A3" s="397"/>
      <c r="B3" s="247" t="s">
        <v>237</v>
      </c>
      <c r="C3" s="247" t="s">
        <v>238</v>
      </c>
      <c r="D3" s="393"/>
    </row>
    <row r="4" spans="1:4" ht="15.75" customHeight="1" x14ac:dyDescent="0.2">
      <c r="A4" s="18" t="s">
        <v>479</v>
      </c>
      <c r="B4" s="14">
        <v>3.6</v>
      </c>
      <c r="C4" s="14">
        <v>2.3199999999999998</v>
      </c>
      <c r="D4" s="19">
        <f t="shared" ref="D4:D19" si="0">B4+C4</f>
        <v>5.92</v>
      </c>
    </row>
    <row r="5" spans="1:4" ht="15.75" customHeight="1" x14ac:dyDescent="0.2">
      <c r="A5" s="18" t="s">
        <v>480</v>
      </c>
      <c r="B5" s="14"/>
      <c r="C5" s="14">
        <v>0.5</v>
      </c>
      <c r="D5" s="19">
        <f t="shared" si="0"/>
        <v>0.5</v>
      </c>
    </row>
    <row r="6" spans="1:4" ht="15.75" customHeight="1" x14ac:dyDescent="0.2">
      <c r="A6" s="18" t="s">
        <v>481</v>
      </c>
      <c r="B6" s="14">
        <v>0.48999999999999994</v>
      </c>
      <c r="C6" s="14">
        <v>0.51</v>
      </c>
      <c r="D6" s="19">
        <f t="shared" si="0"/>
        <v>1</v>
      </c>
    </row>
    <row r="7" spans="1:4" ht="15.75" customHeight="1" x14ac:dyDescent="0.2">
      <c r="A7" s="18" t="s">
        <v>482</v>
      </c>
      <c r="B7" s="14">
        <v>1</v>
      </c>
      <c r="C7" s="14">
        <v>1</v>
      </c>
      <c r="D7" s="19">
        <f t="shared" si="0"/>
        <v>2</v>
      </c>
    </row>
    <row r="8" spans="1:4" ht="15.75" customHeight="1" x14ac:dyDescent="0.2">
      <c r="A8" s="18" t="s">
        <v>483</v>
      </c>
      <c r="B8" s="14">
        <v>1.55</v>
      </c>
      <c r="C8" s="14">
        <v>2.7</v>
      </c>
      <c r="D8" s="19">
        <f t="shared" si="0"/>
        <v>4.25</v>
      </c>
    </row>
    <row r="9" spans="1:4" ht="15.75" customHeight="1" x14ac:dyDescent="0.2">
      <c r="A9" s="18" t="s">
        <v>484</v>
      </c>
      <c r="B9" s="14">
        <v>0.16</v>
      </c>
      <c r="C9" s="14">
        <v>5.8</v>
      </c>
      <c r="D9" s="19">
        <f t="shared" si="0"/>
        <v>5.96</v>
      </c>
    </row>
    <row r="10" spans="1:4" ht="15.75" customHeight="1" x14ac:dyDescent="0.2">
      <c r="A10" s="18" t="s">
        <v>485</v>
      </c>
      <c r="B10" s="14">
        <v>0.8</v>
      </c>
      <c r="C10" s="14">
        <v>0.6</v>
      </c>
      <c r="D10" s="19">
        <f t="shared" si="0"/>
        <v>1.4</v>
      </c>
    </row>
    <row r="11" spans="1:4" ht="15.75" customHeight="1" x14ac:dyDescent="0.2">
      <c r="A11" s="18" t="s">
        <v>486</v>
      </c>
      <c r="B11" s="14"/>
      <c r="C11" s="14">
        <v>0.5</v>
      </c>
      <c r="D11" s="19">
        <f t="shared" si="0"/>
        <v>0.5</v>
      </c>
    </row>
    <row r="12" spans="1:4" ht="15.75" customHeight="1" x14ac:dyDescent="0.2">
      <c r="A12" s="18" t="s">
        <v>487</v>
      </c>
      <c r="B12" s="14">
        <v>0.13</v>
      </c>
      <c r="C12" s="14">
        <v>7.0000000000000007E-2</v>
      </c>
      <c r="D12" s="19">
        <f t="shared" si="0"/>
        <v>0.2</v>
      </c>
    </row>
    <row r="13" spans="1:4" ht="15.75" customHeight="1" x14ac:dyDescent="0.2">
      <c r="A13" s="18" t="s">
        <v>488</v>
      </c>
      <c r="B13" s="14">
        <v>1.95</v>
      </c>
      <c r="C13" s="14">
        <v>1.9</v>
      </c>
      <c r="D13" s="19">
        <f t="shared" si="0"/>
        <v>3.8499999999999996</v>
      </c>
    </row>
    <row r="14" spans="1:4" ht="15.75" customHeight="1" x14ac:dyDescent="0.2">
      <c r="A14" s="18" t="s">
        <v>489</v>
      </c>
      <c r="B14" s="14">
        <v>0.3</v>
      </c>
      <c r="C14" s="14">
        <v>0.5</v>
      </c>
      <c r="D14" s="19">
        <f t="shared" si="0"/>
        <v>0.8</v>
      </c>
    </row>
    <row r="15" spans="1:4" ht="15.75" customHeight="1" x14ac:dyDescent="0.2">
      <c r="A15" s="18" t="s">
        <v>490</v>
      </c>
      <c r="B15" s="14"/>
      <c r="C15" s="14">
        <v>15</v>
      </c>
      <c r="D15" s="19">
        <f t="shared" si="0"/>
        <v>15</v>
      </c>
    </row>
    <row r="16" spans="1:4" ht="15.75" customHeight="1" x14ac:dyDescent="0.2">
      <c r="A16" s="18" t="s">
        <v>491</v>
      </c>
      <c r="B16" s="14">
        <v>0.72</v>
      </c>
      <c r="C16" s="14">
        <v>1.7999999999999998</v>
      </c>
      <c r="D16" s="19">
        <f t="shared" si="0"/>
        <v>2.5199999999999996</v>
      </c>
    </row>
    <row r="17" spans="1:28" ht="15.75" customHeight="1" x14ac:dyDescent="0.2">
      <c r="A17" s="18" t="s">
        <v>492</v>
      </c>
      <c r="B17" s="14">
        <v>26.990000000000002</v>
      </c>
      <c r="C17" s="14">
        <v>22.04</v>
      </c>
      <c r="D17" s="19">
        <f t="shared" si="0"/>
        <v>49.03</v>
      </c>
    </row>
    <row r="18" spans="1:28" ht="15.75" customHeight="1" x14ac:dyDescent="0.2">
      <c r="A18" s="18" t="s">
        <v>493</v>
      </c>
      <c r="B18" s="14">
        <v>4.5</v>
      </c>
      <c r="C18" s="14">
        <v>4.7200000000000006</v>
      </c>
      <c r="D18" s="19">
        <f t="shared" si="0"/>
        <v>9.2200000000000006</v>
      </c>
    </row>
    <row r="19" spans="1:28" ht="15.75" customHeight="1" x14ac:dyDescent="0.2">
      <c r="A19" s="18" t="s">
        <v>494</v>
      </c>
      <c r="B19" s="14">
        <v>0.7</v>
      </c>
      <c r="C19" s="14">
        <v>1.3</v>
      </c>
      <c r="D19" s="19">
        <f t="shared" si="0"/>
        <v>2</v>
      </c>
    </row>
    <row r="20" spans="1:28" ht="15.75" customHeight="1" thickBot="1" x14ac:dyDescent="0.25">
      <c r="A20" s="153" t="s">
        <v>240</v>
      </c>
      <c r="B20" s="154">
        <f>SUM(B4:B19)</f>
        <v>42.890000000000008</v>
      </c>
      <c r="C20" s="154">
        <f>SUM(C4:C19)</f>
        <v>61.259999999999991</v>
      </c>
      <c r="D20" s="155">
        <f>SUM(B20:C20)</f>
        <v>104.15</v>
      </c>
    </row>
    <row r="22" spans="1:28" ht="15.75" customHeight="1" thickBot="1" x14ac:dyDescent="0.25"/>
    <row r="23" spans="1:28" ht="15.75" customHeight="1" x14ac:dyDescent="0.2">
      <c r="A23" s="396" t="s">
        <v>235</v>
      </c>
      <c r="B23" s="398" t="s">
        <v>241</v>
      </c>
      <c r="C23" s="398"/>
      <c r="D23" s="392" t="s">
        <v>71</v>
      </c>
    </row>
    <row r="24" spans="1:28" ht="15.75" customHeight="1" x14ac:dyDescent="0.2">
      <c r="A24" s="397"/>
      <c r="B24" s="394" t="s">
        <v>242</v>
      </c>
      <c r="C24" s="395"/>
      <c r="D24" s="393"/>
    </row>
    <row r="25" spans="1:28" ht="15.75" customHeight="1" x14ac:dyDescent="0.3">
      <c r="A25" s="18" t="s">
        <v>479</v>
      </c>
      <c r="B25" s="472">
        <v>4</v>
      </c>
      <c r="C25" s="473"/>
      <c r="D25" s="19">
        <v>4</v>
      </c>
    </row>
    <row r="26" spans="1:28" ht="15.75" customHeight="1" x14ac:dyDescent="0.3">
      <c r="A26" s="18" t="s">
        <v>480</v>
      </c>
      <c r="B26" s="315">
        <v>1</v>
      </c>
      <c r="C26" s="316"/>
      <c r="D26" s="19">
        <v>1</v>
      </c>
    </row>
    <row r="27" spans="1:28" ht="15.75" customHeight="1" x14ac:dyDescent="0.3">
      <c r="A27" s="18" t="s">
        <v>481</v>
      </c>
      <c r="B27" s="315">
        <v>2</v>
      </c>
      <c r="C27" s="316"/>
      <c r="D27" s="19">
        <v>2</v>
      </c>
    </row>
    <row r="28" spans="1:28" ht="15.75" customHeight="1" x14ac:dyDescent="0.3">
      <c r="A28" s="18" t="s">
        <v>482</v>
      </c>
      <c r="B28" s="315">
        <v>1</v>
      </c>
      <c r="C28" s="316"/>
      <c r="D28" s="19">
        <v>1</v>
      </c>
      <c r="AB28" s="26"/>
    </row>
    <row r="29" spans="1:28" ht="15.75" customHeight="1" x14ac:dyDescent="0.3">
      <c r="A29" s="18" t="s">
        <v>483</v>
      </c>
      <c r="B29" s="315">
        <v>9</v>
      </c>
      <c r="C29" s="316"/>
      <c r="D29" s="19">
        <v>7</v>
      </c>
      <c r="AB29" s="27"/>
    </row>
    <row r="30" spans="1:28" ht="15.75" customHeight="1" x14ac:dyDescent="0.3">
      <c r="A30" s="18" t="s">
        <v>484</v>
      </c>
      <c r="B30" s="315">
        <v>3</v>
      </c>
      <c r="C30" s="316"/>
      <c r="D30" s="19">
        <v>3</v>
      </c>
    </row>
    <row r="31" spans="1:28" ht="15.75" customHeight="1" x14ac:dyDescent="0.3">
      <c r="A31" s="18" t="s">
        <v>485</v>
      </c>
      <c r="B31" s="315">
        <v>3</v>
      </c>
      <c r="C31" s="316"/>
      <c r="D31" s="19">
        <v>3</v>
      </c>
    </row>
    <row r="32" spans="1:28" ht="15.75" customHeight="1" x14ac:dyDescent="0.3">
      <c r="A32" s="18" t="s">
        <v>486</v>
      </c>
      <c r="B32" s="315">
        <v>1</v>
      </c>
      <c r="C32" s="316"/>
      <c r="D32" s="19">
        <v>1</v>
      </c>
    </row>
    <row r="33" spans="1:4" ht="15.75" customHeight="1" x14ac:dyDescent="0.3">
      <c r="A33" s="18" t="s">
        <v>487</v>
      </c>
      <c r="B33" s="315">
        <v>1</v>
      </c>
      <c r="C33" s="316"/>
      <c r="D33" s="19">
        <v>1</v>
      </c>
    </row>
    <row r="34" spans="1:4" ht="15.75" customHeight="1" x14ac:dyDescent="0.3">
      <c r="A34" s="18" t="s">
        <v>488</v>
      </c>
      <c r="B34" s="315">
        <v>1</v>
      </c>
      <c r="C34" s="316"/>
      <c r="D34" s="19">
        <v>1</v>
      </c>
    </row>
    <row r="35" spans="1:4" ht="15.75" customHeight="1" x14ac:dyDescent="0.3">
      <c r="A35" s="18" t="s">
        <v>489</v>
      </c>
      <c r="B35" s="315">
        <v>1</v>
      </c>
      <c r="C35" s="316"/>
      <c r="D35" s="19">
        <v>1</v>
      </c>
    </row>
    <row r="36" spans="1:4" ht="15.75" customHeight="1" x14ac:dyDescent="0.3">
      <c r="A36" s="18" t="s">
        <v>490</v>
      </c>
      <c r="B36" s="315">
        <v>2</v>
      </c>
      <c r="C36" s="316"/>
      <c r="D36" s="19">
        <v>2</v>
      </c>
    </row>
    <row r="37" spans="1:4" ht="15.75" customHeight="1" x14ac:dyDescent="0.3">
      <c r="A37" s="18" t="s">
        <v>491</v>
      </c>
      <c r="B37" s="315">
        <v>6</v>
      </c>
      <c r="C37" s="316"/>
      <c r="D37" s="19">
        <v>6</v>
      </c>
    </row>
    <row r="38" spans="1:4" ht="15.75" customHeight="1" x14ac:dyDescent="0.3">
      <c r="A38" s="18" t="s">
        <v>492</v>
      </c>
      <c r="B38" s="315">
        <v>7</v>
      </c>
      <c r="C38" s="316"/>
      <c r="D38" s="19">
        <v>7</v>
      </c>
    </row>
    <row r="39" spans="1:4" ht="15.75" customHeight="1" x14ac:dyDescent="0.3">
      <c r="A39" s="18" t="s">
        <v>493</v>
      </c>
      <c r="B39" s="315">
        <v>2</v>
      </c>
      <c r="C39" s="316"/>
      <c r="D39" s="19">
        <v>2</v>
      </c>
    </row>
    <row r="40" spans="1:4" ht="15.75" customHeight="1" x14ac:dyDescent="0.3">
      <c r="A40" s="18" t="s">
        <v>494</v>
      </c>
      <c r="B40" s="315">
        <v>1</v>
      </c>
      <c r="C40" s="316"/>
      <c r="D40" s="19">
        <v>1</v>
      </c>
    </row>
    <row r="41" spans="1:4" ht="15.75" customHeight="1" thickBot="1" x14ac:dyDescent="0.25">
      <c r="A41" s="153" t="s">
        <v>240</v>
      </c>
      <c r="B41" s="401">
        <f>SUM(B25:B40)</f>
        <v>45</v>
      </c>
      <c r="C41" s="402"/>
      <c r="D41" s="155">
        <f>SUM(B41:C41)</f>
        <v>45</v>
      </c>
    </row>
  </sheetData>
  <mergeCells count="9">
    <mergeCell ref="B25:C25"/>
    <mergeCell ref="B41:C41"/>
    <mergeCell ref="A2:A3"/>
    <mergeCell ref="B2:C2"/>
    <mergeCell ref="D2:D3"/>
    <mergeCell ref="A23:A24"/>
    <mergeCell ref="B23:C23"/>
    <mergeCell ref="D23:D24"/>
    <mergeCell ref="B24:C24"/>
  </mergeCells>
  <printOptions horizontalCentered="1" verticalCentered="1"/>
  <pageMargins left="1.1023622047244095" right="0.70866141732283472" top="1.7322834645669292" bottom="0.35433070866141736" header="0.31496062992125984" footer="0.31496062992125984"/>
  <pageSetup orientation="landscape" r:id="rId1"/>
  <headerFooter>
    <oddHeader>&amp;L&amp;G&amp;C&amp;"Verdana,Negrita"CATASTRO DE VIDES (has)
Y
NUMERO DE PROPIEDADES CON PLANTACIONES DE VIDES PARA VINIFICACION
REGIÓN DE LA ARAUCANIA&amp;RCUADRO N° 49</oddHeader>
    <oddFooter>&amp;R&amp;F</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9" zoomScale="85" zoomScaleNormal="85" workbookViewId="0">
      <selection activeCell="H38" sqref="H38"/>
    </sheetView>
  </sheetViews>
  <sheetFormatPr baseColWidth="10" defaultColWidth="11.44140625" defaultRowHeight="14.4" x14ac:dyDescent="0.3"/>
  <cols>
    <col min="1" max="1" width="20.6640625" customWidth="1"/>
    <col min="2" max="2" width="16.33203125" customWidth="1"/>
    <col min="3" max="3" width="17.88671875" customWidth="1"/>
    <col min="4" max="10" width="16.33203125" customWidth="1"/>
    <col min="11" max="11" width="15.33203125" customWidth="1"/>
    <col min="14" max="14" width="19.6640625" bestFit="1" customWidth="1"/>
  </cols>
  <sheetData>
    <row r="1" spans="1:12" ht="15" thickBot="1" x14ac:dyDescent="0.35">
      <c r="A1" s="78" t="s">
        <v>495</v>
      </c>
    </row>
    <row r="2" spans="1:12" x14ac:dyDescent="0.3">
      <c r="A2" s="396" t="s">
        <v>235</v>
      </c>
      <c r="B2" s="412" t="s">
        <v>117</v>
      </c>
      <c r="C2" s="413"/>
      <c r="D2" s="413"/>
      <c r="E2" s="413"/>
      <c r="F2" s="413"/>
      <c r="G2" s="413"/>
      <c r="H2" s="413"/>
      <c r="I2" s="413"/>
      <c r="J2" s="413"/>
      <c r="K2" s="414"/>
      <c r="L2" s="415" t="s">
        <v>71</v>
      </c>
    </row>
    <row r="3" spans="1:12" ht="69" customHeight="1" x14ac:dyDescent="0.3">
      <c r="A3" s="397"/>
      <c r="B3" s="30" t="s">
        <v>122</v>
      </c>
      <c r="C3" s="30" t="s">
        <v>123</v>
      </c>
      <c r="D3" s="30" t="s">
        <v>130</v>
      </c>
      <c r="E3" s="30" t="s">
        <v>138</v>
      </c>
      <c r="F3" s="30" t="s">
        <v>307</v>
      </c>
      <c r="G3" s="30" t="s">
        <v>149</v>
      </c>
      <c r="H3" s="30" t="s">
        <v>280</v>
      </c>
      <c r="I3" s="30" t="s">
        <v>343</v>
      </c>
      <c r="J3" s="30" t="s">
        <v>155</v>
      </c>
      <c r="K3" s="30" t="s">
        <v>162</v>
      </c>
      <c r="L3" s="416"/>
    </row>
    <row r="4" spans="1:12" ht="22.5" customHeight="1" x14ac:dyDescent="0.3">
      <c r="A4" s="18" t="s">
        <v>479</v>
      </c>
      <c r="B4" s="14">
        <v>1</v>
      </c>
      <c r="C4" s="14"/>
      <c r="D4" s="14"/>
      <c r="E4" s="14">
        <v>1.6</v>
      </c>
      <c r="F4" s="14"/>
      <c r="G4" s="14"/>
      <c r="H4" s="14"/>
      <c r="I4" s="14"/>
      <c r="J4" s="14"/>
      <c r="K4" s="14">
        <v>1</v>
      </c>
      <c r="L4" s="19">
        <f t="shared" ref="L4:L17" si="0">SUM(B4:K4)</f>
        <v>3.6</v>
      </c>
    </row>
    <row r="5" spans="1:12" ht="22.5" customHeight="1" x14ac:dyDescent="0.3">
      <c r="A5" s="18" t="s">
        <v>481</v>
      </c>
      <c r="B5" s="14">
        <v>0.15</v>
      </c>
      <c r="C5" s="14"/>
      <c r="D5" s="14"/>
      <c r="E5" s="14">
        <v>0.28999999999999998</v>
      </c>
      <c r="F5" s="14"/>
      <c r="G5" s="14"/>
      <c r="H5" s="14"/>
      <c r="I5" s="14">
        <v>0.05</v>
      </c>
      <c r="J5" s="14"/>
      <c r="K5" s="14"/>
      <c r="L5" s="19">
        <f t="shared" si="0"/>
        <v>0.48999999999999994</v>
      </c>
    </row>
    <row r="6" spans="1:12" ht="22.5" customHeight="1" x14ac:dyDescent="0.3">
      <c r="A6" s="18" t="s">
        <v>482</v>
      </c>
      <c r="B6" s="14">
        <v>1</v>
      </c>
      <c r="C6" s="14"/>
      <c r="D6" s="14"/>
      <c r="E6" s="14"/>
      <c r="F6" s="14"/>
      <c r="G6" s="14"/>
      <c r="H6" s="14"/>
      <c r="I6" s="14"/>
      <c r="J6" s="14"/>
      <c r="K6" s="14"/>
      <c r="L6" s="19">
        <f t="shared" si="0"/>
        <v>1</v>
      </c>
    </row>
    <row r="7" spans="1:12" ht="22.5" customHeight="1" x14ac:dyDescent="0.3">
      <c r="A7" s="18" t="s">
        <v>483</v>
      </c>
      <c r="B7" s="14">
        <v>0.45</v>
      </c>
      <c r="C7" s="14">
        <v>0.1</v>
      </c>
      <c r="D7" s="14"/>
      <c r="E7" s="14">
        <v>0.05</v>
      </c>
      <c r="F7" s="14"/>
      <c r="G7" s="14">
        <v>0.95</v>
      </c>
      <c r="H7" s="14"/>
      <c r="I7" s="14"/>
      <c r="J7" s="14"/>
      <c r="K7" s="14"/>
      <c r="L7" s="19">
        <f t="shared" si="0"/>
        <v>1.55</v>
      </c>
    </row>
    <row r="8" spans="1:12" ht="22.5" customHeight="1" x14ac:dyDescent="0.3">
      <c r="A8" s="18" t="s">
        <v>484</v>
      </c>
      <c r="B8" s="14">
        <v>0.05</v>
      </c>
      <c r="C8" s="14"/>
      <c r="D8" s="14">
        <v>0.02</v>
      </c>
      <c r="E8" s="14"/>
      <c r="F8" s="14"/>
      <c r="G8" s="14">
        <v>0.03</v>
      </c>
      <c r="H8" s="14">
        <v>0.05</v>
      </c>
      <c r="I8" s="14"/>
      <c r="J8" s="14">
        <v>0.01</v>
      </c>
      <c r="K8" s="14"/>
      <c r="L8" s="19">
        <f t="shared" si="0"/>
        <v>0.16000000000000003</v>
      </c>
    </row>
    <row r="9" spans="1:12" ht="22.5" customHeight="1" x14ac:dyDescent="0.3">
      <c r="A9" s="18" t="s">
        <v>485</v>
      </c>
      <c r="B9" s="14">
        <v>0.4</v>
      </c>
      <c r="C9" s="14">
        <v>0.2</v>
      </c>
      <c r="D9" s="14"/>
      <c r="E9" s="14"/>
      <c r="F9" s="14"/>
      <c r="G9" s="14"/>
      <c r="H9" s="14"/>
      <c r="I9" s="14">
        <v>0.2</v>
      </c>
      <c r="J9" s="14"/>
      <c r="K9" s="14"/>
      <c r="L9" s="19">
        <f t="shared" si="0"/>
        <v>0.8</v>
      </c>
    </row>
    <row r="10" spans="1:12" ht="22.5" customHeight="1" x14ac:dyDescent="0.3">
      <c r="A10" s="18" t="s">
        <v>487</v>
      </c>
      <c r="B10" s="14">
        <v>0.03</v>
      </c>
      <c r="C10" s="14"/>
      <c r="D10" s="14">
        <v>0.03</v>
      </c>
      <c r="E10" s="14"/>
      <c r="F10" s="14">
        <v>0.02</v>
      </c>
      <c r="G10" s="14">
        <v>0.02</v>
      </c>
      <c r="H10" s="14">
        <v>0.03</v>
      </c>
      <c r="I10" s="14"/>
      <c r="J10" s="14"/>
      <c r="K10" s="14"/>
      <c r="L10" s="19">
        <f t="shared" si="0"/>
        <v>0.13</v>
      </c>
    </row>
    <row r="11" spans="1:12" ht="22.5" customHeight="1" x14ac:dyDescent="0.3">
      <c r="A11" s="18" t="s">
        <v>488</v>
      </c>
      <c r="B11" s="14">
        <v>1.9</v>
      </c>
      <c r="C11" s="14"/>
      <c r="D11" s="14">
        <v>0.05</v>
      </c>
      <c r="E11" s="14"/>
      <c r="F11" s="14"/>
      <c r="G11" s="14"/>
      <c r="H11" s="14"/>
      <c r="I11" s="14"/>
      <c r="J11" s="14"/>
      <c r="K11" s="14"/>
      <c r="L11" s="19">
        <f t="shared" si="0"/>
        <v>1.95</v>
      </c>
    </row>
    <row r="12" spans="1:12" ht="22.5" customHeight="1" x14ac:dyDescent="0.3">
      <c r="A12" s="18" t="s">
        <v>489</v>
      </c>
      <c r="B12" s="14">
        <v>0.3</v>
      </c>
      <c r="C12" s="14"/>
      <c r="D12" s="14"/>
      <c r="E12" s="14"/>
      <c r="F12" s="14"/>
      <c r="G12" s="14"/>
      <c r="H12" s="14"/>
      <c r="I12" s="14"/>
      <c r="J12" s="14"/>
      <c r="K12" s="14"/>
      <c r="L12" s="19">
        <f t="shared" si="0"/>
        <v>0.3</v>
      </c>
    </row>
    <row r="13" spans="1:12" ht="22.5" customHeight="1" x14ac:dyDescent="0.3">
      <c r="A13" s="18" t="s">
        <v>491</v>
      </c>
      <c r="B13" s="14">
        <v>0.36</v>
      </c>
      <c r="C13" s="14"/>
      <c r="D13" s="14">
        <v>0.36</v>
      </c>
      <c r="E13" s="14"/>
      <c r="F13" s="14"/>
      <c r="G13" s="14"/>
      <c r="H13" s="14"/>
      <c r="I13" s="14"/>
      <c r="J13" s="14"/>
      <c r="K13" s="14"/>
      <c r="L13" s="19">
        <f t="shared" si="0"/>
        <v>0.72</v>
      </c>
    </row>
    <row r="14" spans="1:12" ht="22.5" customHeight="1" x14ac:dyDescent="0.3">
      <c r="A14" s="18" t="s">
        <v>492</v>
      </c>
      <c r="B14" s="14">
        <v>23.490000000000002</v>
      </c>
      <c r="C14" s="14"/>
      <c r="D14" s="14"/>
      <c r="E14" s="14"/>
      <c r="F14" s="14"/>
      <c r="G14" s="14">
        <v>1</v>
      </c>
      <c r="H14" s="14">
        <v>2.5</v>
      </c>
      <c r="I14" s="14"/>
      <c r="J14" s="14"/>
      <c r="K14" s="14"/>
      <c r="L14" s="19">
        <f t="shared" si="0"/>
        <v>26.990000000000002</v>
      </c>
    </row>
    <row r="15" spans="1:12" ht="22.5" customHeight="1" x14ac:dyDescent="0.3">
      <c r="A15" s="18" t="s">
        <v>493</v>
      </c>
      <c r="B15" s="14">
        <v>2.5</v>
      </c>
      <c r="C15" s="14"/>
      <c r="D15" s="14"/>
      <c r="E15" s="14"/>
      <c r="F15" s="14"/>
      <c r="G15" s="14"/>
      <c r="H15" s="14">
        <v>2</v>
      </c>
      <c r="I15" s="14"/>
      <c r="J15" s="14"/>
      <c r="K15" s="14"/>
      <c r="L15" s="19">
        <f t="shared" si="0"/>
        <v>4.5</v>
      </c>
    </row>
    <row r="16" spans="1:12" ht="22.5" customHeight="1" x14ac:dyDescent="0.3">
      <c r="A16" s="18" t="s">
        <v>494</v>
      </c>
      <c r="B16" s="14">
        <v>0.5</v>
      </c>
      <c r="C16" s="14"/>
      <c r="D16" s="14"/>
      <c r="E16" s="14"/>
      <c r="F16" s="14"/>
      <c r="G16" s="14">
        <v>0.2</v>
      </c>
      <c r="H16" s="14"/>
      <c r="I16" s="14"/>
      <c r="J16" s="14"/>
      <c r="K16" s="14"/>
      <c r="L16" s="19">
        <f t="shared" si="0"/>
        <v>0.7</v>
      </c>
    </row>
    <row r="17" spans="1:30" ht="29.25" customHeight="1" thickBot="1" x14ac:dyDescent="0.35">
      <c r="A17" s="153" t="s">
        <v>240</v>
      </c>
      <c r="B17" s="154">
        <f>SUM(B4:B16)</f>
        <v>32.130000000000003</v>
      </c>
      <c r="C17" s="154">
        <f>SUM(C4:C16)</f>
        <v>0.30000000000000004</v>
      </c>
      <c r="D17" s="154">
        <f t="shared" ref="D17:K17" si="1">SUM(D4:D16)</f>
        <v>0.45999999999999996</v>
      </c>
      <c r="E17" s="154">
        <f t="shared" si="1"/>
        <v>1.9400000000000002</v>
      </c>
      <c r="F17" s="154">
        <f t="shared" si="1"/>
        <v>0.02</v>
      </c>
      <c r="G17" s="154">
        <f t="shared" si="1"/>
        <v>2.2000000000000002</v>
      </c>
      <c r="H17" s="154">
        <f t="shared" si="1"/>
        <v>4.58</v>
      </c>
      <c r="I17" s="154">
        <f t="shared" si="1"/>
        <v>0.25</v>
      </c>
      <c r="J17" s="154">
        <f t="shared" si="1"/>
        <v>0.01</v>
      </c>
      <c r="K17" s="154">
        <f t="shared" si="1"/>
        <v>1</v>
      </c>
      <c r="L17" s="155">
        <f t="shared" si="0"/>
        <v>42.89</v>
      </c>
    </row>
    <row r="19" spans="1:30" ht="15" thickBot="1" x14ac:dyDescent="0.35"/>
    <row r="20" spans="1:30" x14ac:dyDescent="0.3">
      <c r="A20" s="396" t="s">
        <v>235</v>
      </c>
      <c r="B20" s="412" t="s">
        <v>496</v>
      </c>
      <c r="C20" s="413"/>
      <c r="D20" s="413"/>
      <c r="E20" s="413"/>
      <c r="F20" s="413"/>
      <c r="G20" s="413"/>
      <c r="H20" s="413"/>
      <c r="I20" s="414"/>
      <c r="J20" s="455" t="s">
        <v>71</v>
      </c>
    </row>
    <row r="21" spans="1:30" ht="68.25" customHeight="1" x14ac:dyDescent="0.3">
      <c r="A21" s="397"/>
      <c r="B21" s="30" t="s">
        <v>178</v>
      </c>
      <c r="C21" s="30" t="s">
        <v>283</v>
      </c>
      <c r="D21" s="30" t="s">
        <v>198</v>
      </c>
      <c r="E21" s="30" t="s">
        <v>243</v>
      </c>
      <c r="F21" s="30" t="s">
        <v>347</v>
      </c>
      <c r="G21" s="30" t="s">
        <v>207</v>
      </c>
      <c r="H21" s="30" t="s">
        <v>285</v>
      </c>
      <c r="I21" s="30" t="s">
        <v>216</v>
      </c>
      <c r="J21" s="456"/>
    </row>
    <row r="22" spans="1:30" ht="21" customHeight="1" x14ac:dyDescent="0.3">
      <c r="A22" s="18" t="s">
        <v>479</v>
      </c>
      <c r="B22" s="14"/>
      <c r="C22" s="14"/>
      <c r="D22" s="14"/>
      <c r="E22" s="14">
        <v>1.1000000000000001</v>
      </c>
      <c r="F22" s="14"/>
      <c r="G22" s="14">
        <v>1.22</v>
      </c>
      <c r="H22" s="14"/>
      <c r="I22" s="14"/>
      <c r="J22" s="19">
        <f t="shared" ref="J22:J37" si="2">SUM(B22:I22)</f>
        <v>2.3200000000000003</v>
      </c>
    </row>
    <row r="23" spans="1:30" ht="21" customHeight="1" x14ac:dyDescent="0.3">
      <c r="A23" s="18" t="s">
        <v>480</v>
      </c>
      <c r="B23" s="14"/>
      <c r="C23" s="14"/>
      <c r="D23" s="14"/>
      <c r="E23" s="14"/>
      <c r="F23" s="14"/>
      <c r="G23" s="14">
        <v>0.5</v>
      </c>
      <c r="H23" s="14"/>
      <c r="I23" s="14"/>
      <c r="J23" s="19">
        <f t="shared" si="2"/>
        <v>0.5</v>
      </c>
    </row>
    <row r="24" spans="1:30" ht="21" customHeight="1" x14ac:dyDescent="0.3">
      <c r="A24" s="18" t="s">
        <v>481</v>
      </c>
      <c r="B24" s="14"/>
      <c r="C24" s="14"/>
      <c r="D24" s="14"/>
      <c r="E24" s="14">
        <v>0.01</v>
      </c>
      <c r="F24" s="14"/>
      <c r="G24" s="14">
        <v>0.5</v>
      </c>
      <c r="H24" s="14"/>
      <c r="I24" s="14"/>
      <c r="J24" s="19">
        <f t="shared" si="2"/>
        <v>0.51</v>
      </c>
    </row>
    <row r="25" spans="1:30" ht="21" customHeight="1" x14ac:dyDescent="0.3">
      <c r="A25" s="18" t="s">
        <v>482</v>
      </c>
      <c r="B25" s="14"/>
      <c r="C25" s="14"/>
      <c r="D25" s="14"/>
      <c r="E25" s="14"/>
      <c r="F25" s="14"/>
      <c r="G25" s="14">
        <v>1</v>
      </c>
      <c r="H25" s="14"/>
      <c r="I25" s="14"/>
      <c r="J25" s="19">
        <f t="shared" si="2"/>
        <v>1</v>
      </c>
    </row>
    <row r="26" spans="1:30" ht="22.5" customHeight="1" x14ac:dyDescent="0.3">
      <c r="A26" s="18" t="s">
        <v>483</v>
      </c>
      <c r="B26" s="14"/>
      <c r="C26" s="14"/>
      <c r="D26" s="14"/>
      <c r="E26" s="14"/>
      <c r="F26" s="14"/>
      <c r="G26" s="14">
        <v>2.7</v>
      </c>
      <c r="H26" s="14"/>
      <c r="I26" s="14"/>
      <c r="J26" s="19">
        <f t="shared" si="2"/>
        <v>2.7</v>
      </c>
    </row>
    <row r="27" spans="1:30" ht="22.5" customHeight="1" x14ac:dyDescent="0.3">
      <c r="A27" s="18" t="s">
        <v>484</v>
      </c>
      <c r="B27" s="14">
        <v>0.9</v>
      </c>
      <c r="C27" s="14"/>
      <c r="D27" s="14">
        <v>0.03</v>
      </c>
      <c r="E27" s="14"/>
      <c r="F27" s="14"/>
      <c r="G27" s="14">
        <v>4.83</v>
      </c>
      <c r="H27" s="14">
        <v>0.04</v>
      </c>
      <c r="I27" s="14"/>
      <c r="J27" s="19">
        <f t="shared" si="2"/>
        <v>5.8</v>
      </c>
    </row>
    <row r="28" spans="1:30" ht="24.75" customHeight="1" x14ac:dyDescent="0.3">
      <c r="A28" s="18" t="s">
        <v>485</v>
      </c>
      <c r="B28" s="14"/>
      <c r="C28" s="14"/>
      <c r="D28" s="14"/>
      <c r="E28" s="14"/>
      <c r="F28" s="14"/>
      <c r="G28" s="14">
        <v>0.6</v>
      </c>
      <c r="H28" s="14"/>
      <c r="I28" s="14"/>
      <c r="J28" s="19">
        <f t="shared" si="2"/>
        <v>0.6</v>
      </c>
      <c r="AD28" s="15"/>
    </row>
    <row r="29" spans="1:30" x14ac:dyDescent="0.3">
      <c r="A29" s="18" t="s">
        <v>486</v>
      </c>
      <c r="B29" s="14"/>
      <c r="C29" s="14"/>
      <c r="D29" s="14"/>
      <c r="E29" s="14"/>
      <c r="F29" s="14"/>
      <c r="G29" s="14">
        <v>0.5</v>
      </c>
      <c r="H29" s="14"/>
      <c r="I29" s="14"/>
      <c r="J29" s="19">
        <f t="shared" si="2"/>
        <v>0.5</v>
      </c>
      <c r="AD29" s="35"/>
    </row>
    <row r="30" spans="1:30" x14ac:dyDescent="0.3">
      <c r="A30" s="18" t="s">
        <v>487</v>
      </c>
      <c r="B30" s="14"/>
      <c r="C30" s="14">
        <v>0.02</v>
      </c>
      <c r="D30" s="14"/>
      <c r="E30" s="14"/>
      <c r="F30" s="14"/>
      <c r="G30" s="14">
        <v>0.03</v>
      </c>
      <c r="H30" s="14"/>
      <c r="I30" s="14">
        <v>0.02</v>
      </c>
      <c r="J30" s="19">
        <f t="shared" si="2"/>
        <v>7.0000000000000007E-2</v>
      </c>
    </row>
    <row r="31" spans="1:30" x14ac:dyDescent="0.3">
      <c r="A31" s="18" t="s">
        <v>488</v>
      </c>
      <c r="B31" s="14"/>
      <c r="C31" s="14"/>
      <c r="D31" s="14"/>
      <c r="E31" s="14"/>
      <c r="F31" s="14"/>
      <c r="G31" s="14">
        <v>1.9</v>
      </c>
      <c r="H31" s="14"/>
      <c r="I31" s="14"/>
      <c r="J31" s="19">
        <f t="shared" si="2"/>
        <v>1.9</v>
      </c>
    </row>
    <row r="32" spans="1:30" x14ac:dyDescent="0.3">
      <c r="A32" s="18" t="s">
        <v>489</v>
      </c>
      <c r="B32" s="14"/>
      <c r="C32" s="14"/>
      <c r="D32" s="14"/>
      <c r="E32" s="14"/>
      <c r="F32" s="14">
        <v>0.3</v>
      </c>
      <c r="G32" s="14">
        <v>0.2</v>
      </c>
      <c r="H32" s="14"/>
      <c r="I32" s="14"/>
      <c r="J32" s="19">
        <f t="shared" si="2"/>
        <v>0.5</v>
      </c>
    </row>
    <row r="33" spans="1:10" x14ac:dyDescent="0.3">
      <c r="A33" s="18" t="s">
        <v>490</v>
      </c>
      <c r="B33" s="14"/>
      <c r="C33" s="14"/>
      <c r="D33" s="14"/>
      <c r="E33" s="14"/>
      <c r="F33" s="14"/>
      <c r="G33" s="14">
        <v>15</v>
      </c>
      <c r="H33" s="14"/>
      <c r="I33" s="14"/>
      <c r="J33" s="19">
        <f t="shared" si="2"/>
        <v>15</v>
      </c>
    </row>
    <row r="34" spans="1:10" x14ac:dyDescent="0.3">
      <c r="A34" s="18" t="s">
        <v>491</v>
      </c>
      <c r="B34" s="14"/>
      <c r="C34" s="14"/>
      <c r="D34" s="14">
        <v>0.23</v>
      </c>
      <c r="E34" s="14"/>
      <c r="F34" s="14"/>
      <c r="G34" s="14">
        <v>1.5699999999999998</v>
      </c>
      <c r="H34" s="14"/>
      <c r="I34" s="14"/>
      <c r="J34" s="19">
        <f t="shared" si="2"/>
        <v>1.7999999999999998</v>
      </c>
    </row>
    <row r="35" spans="1:10" x14ac:dyDescent="0.3">
      <c r="A35" s="18" t="s">
        <v>492</v>
      </c>
      <c r="B35" s="14"/>
      <c r="C35" s="14"/>
      <c r="D35" s="14"/>
      <c r="E35" s="14"/>
      <c r="F35" s="14"/>
      <c r="G35" s="14">
        <v>22.04</v>
      </c>
      <c r="H35" s="14"/>
      <c r="I35" s="14"/>
      <c r="J35" s="19">
        <f t="shared" si="2"/>
        <v>22.04</v>
      </c>
    </row>
    <row r="36" spans="1:10" x14ac:dyDescent="0.3">
      <c r="A36" s="18" t="s">
        <v>493</v>
      </c>
      <c r="B36" s="14"/>
      <c r="C36" s="14"/>
      <c r="D36" s="14"/>
      <c r="E36" s="14"/>
      <c r="F36" s="14"/>
      <c r="G36" s="14">
        <v>4.7200000000000006</v>
      </c>
      <c r="H36" s="14"/>
      <c r="I36" s="14"/>
      <c r="J36" s="19">
        <f t="shared" si="2"/>
        <v>4.7200000000000006</v>
      </c>
    </row>
    <row r="37" spans="1:10" x14ac:dyDescent="0.3">
      <c r="A37" s="18" t="s">
        <v>494</v>
      </c>
      <c r="B37" s="14"/>
      <c r="C37" s="14"/>
      <c r="D37" s="14"/>
      <c r="E37" s="14"/>
      <c r="F37" s="14"/>
      <c r="G37" s="14">
        <v>1.3</v>
      </c>
      <c r="H37" s="14"/>
      <c r="I37" s="14"/>
      <c r="J37" s="19">
        <f t="shared" si="2"/>
        <v>1.3</v>
      </c>
    </row>
    <row r="38" spans="1:10" ht="15" thickBot="1" x14ac:dyDescent="0.35">
      <c r="A38" s="153" t="s">
        <v>240</v>
      </c>
      <c r="B38" s="154">
        <f t="shared" ref="B38:G38" si="3">SUM(B22:B37)</f>
        <v>0.9</v>
      </c>
      <c r="C38" s="154">
        <f t="shared" si="3"/>
        <v>0.02</v>
      </c>
      <c r="D38" s="154">
        <f t="shared" si="3"/>
        <v>0.26</v>
      </c>
      <c r="E38" s="154">
        <f t="shared" si="3"/>
        <v>1.1100000000000001</v>
      </c>
      <c r="F38" s="154">
        <f t="shared" si="3"/>
        <v>0.3</v>
      </c>
      <c r="G38" s="154">
        <f t="shared" si="3"/>
        <v>58.609999999999992</v>
      </c>
      <c r="H38" s="154">
        <f>SUM(H22:H37)</f>
        <v>0.04</v>
      </c>
      <c r="I38" s="154">
        <f>SUM(I22:I37)</f>
        <v>0.02</v>
      </c>
      <c r="J38" s="155">
        <f>SUM(B38:I38)</f>
        <v>61.259999999999991</v>
      </c>
    </row>
  </sheetData>
  <mergeCells count="6">
    <mergeCell ref="A2:A3"/>
    <mergeCell ref="B2:K2"/>
    <mergeCell ref="L2:L3"/>
    <mergeCell ref="A20:A21"/>
    <mergeCell ref="B20:I20"/>
    <mergeCell ref="J20:J21"/>
  </mergeCells>
  <printOptions horizontalCentered="1"/>
  <pageMargins left="0.70866141732283472" right="0.70866141732283472" top="0.94488188976377963" bottom="0.15748031496062992" header="0.31496062992125984" footer="0.31496062992125984"/>
  <pageSetup orientation="landscape" r:id="rId1"/>
  <headerFooter>
    <oddHeader>&amp;L&amp;G&amp;C&amp;"Verdana,Negrita"SUPERFICIE COMUNAL DE CEPAJES BLANCOS Y TINTOS 
DE VINIFICACIÓN (has)
REGION DE LA ARAUCANIA&amp;RCUADRO N° 50</oddHeader>
    <oddFooter>&amp;R&amp;F</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B15"/>
  <sheetViews>
    <sheetView workbookViewId="0">
      <selection activeCell="B38" sqref="B38"/>
    </sheetView>
  </sheetViews>
  <sheetFormatPr baseColWidth="10" defaultColWidth="11.44140625" defaultRowHeight="14.4" x14ac:dyDescent="0.3"/>
  <cols>
    <col min="1" max="1" width="12.5546875" customWidth="1"/>
    <col min="2" max="2" width="20.44140625" customWidth="1"/>
    <col min="3" max="3" width="22" customWidth="1"/>
  </cols>
  <sheetData>
    <row r="1" spans="1:28" s="3" customFormat="1" ht="15.75" customHeight="1" thickBot="1" x14ac:dyDescent="0.25">
      <c r="A1" s="78" t="s">
        <v>497</v>
      </c>
    </row>
    <row r="2" spans="1:28" x14ac:dyDescent="0.3">
      <c r="A2" s="476" t="s">
        <v>235</v>
      </c>
      <c r="B2" s="419" t="s">
        <v>236</v>
      </c>
      <c r="C2" s="419"/>
      <c r="D2" s="474" t="s">
        <v>71</v>
      </c>
    </row>
    <row r="3" spans="1:28" x14ac:dyDescent="0.3">
      <c r="A3" s="477"/>
      <c r="B3" s="144" t="s">
        <v>237</v>
      </c>
      <c r="C3" s="145" t="s">
        <v>238</v>
      </c>
      <c r="D3" s="475"/>
    </row>
    <row r="4" spans="1:28" x14ac:dyDescent="0.3">
      <c r="A4" s="80" t="s">
        <v>498</v>
      </c>
      <c r="B4" s="14">
        <v>7.5</v>
      </c>
      <c r="C4" s="14">
        <v>3</v>
      </c>
      <c r="D4" s="81">
        <f>SUM(B4:C4)</f>
        <v>10.5</v>
      </c>
    </row>
    <row r="5" spans="1:28" x14ac:dyDescent="0.3">
      <c r="A5" s="80" t="s">
        <v>499</v>
      </c>
      <c r="B5" s="14">
        <v>6.2</v>
      </c>
      <c r="C5" s="14">
        <v>2.2000000000000002</v>
      </c>
      <c r="D5" s="81">
        <f>SUM(B5:C5)</f>
        <v>8.4</v>
      </c>
    </row>
    <row r="6" spans="1:28" ht="15" thickBot="1" x14ac:dyDescent="0.35">
      <c r="A6" s="146" t="s">
        <v>240</v>
      </c>
      <c r="B6" s="308">
        <f>SUM(B4:B5)</f>
        <v>13.7</v>
      </c>
      <c r="C6" s="308">
        <f>SUM(C4:C5)</f>
        <v>5.2</v>
      </c>
      <c r="D6" s="147">
        <f>SUM(B6:C6)</f>
        <v>18.899999999999999</v>
      </c>
    </row>
    <row r="8" spans="1:28" ht="15" thickBot="1" x14ac:dyDescent="0.35"/>
    <row r="9" spans="1:28" x14ac:dyDescent="0.3">
      <c r="A9" s="476" t="s">
        <v>235</v>
      </c>
      <c r="B9" s="478" t="s">
        <v>241</v>
      </c>
      <c r="C9" s="478"/>
      <c r="D9" s="474" t="s">
        <v>71</v>
      </c>
    </row>
    <row r="10" spans="1:28" x14ac:dyDescent="0.3">
      <c r="A10" s="477"/>
      <c r="B10" s="479" t="s">
        <v>242</v>
      </c>
      <c r="C10" s="479"/>
      <c r="D10" s="475"/>
    </row>
    <row r="11" spans="1:28" x14ac:dyDescent="0.3">
      <c r="A11" s="82" t="s">
        <v>498</v>
      </c>
      <c r="B11" s="472">
        <v>1</v>
      </c>
      <c r="C11" s="473"/>
      <c r="D11" s="83">
        <f>SUM(B11)</f>
        <v>1</v>
      </c>
    </row>
    <row r="12" spans="1:28" x14ac:dyDescent="0.3">
      <c r="A12" s="82" t="s">
        <v>499</v>
      </c>
      <c r="B12" s="472">
        <v>2</v>
      </c>
      <c r="C12" s="473"/>
      <c r="D12" s="83">
        <f>SUM(B12)</f>
        <v>2</v>
      </c>
    </row>
    <row r="13" spans="1:28" ht="15" thickBot="1" x14ac:dyDescent="0.35">
      <c r="A13" s="146" t="s">
        <v>240</v>
      </c>
      <c r="B13" s="480">
        <f>SUM(B11:B12)</f>
        <v>3</v>
      </c>
      <c r="C13" s="480"/>
      <c r="D13" s="147">
        <f>SUM(B13)</f>
        <v>3</v>
      </c>
    </row>
    <row r="14" spans="1:28" x14ac:dyDescent="0.3">
      <c r="AB14" s="15"/>
    </row>
    <row r="15" spans="1:28" x14ac:dyDescent="0.3">
      <c r="AB15" s="35"/>
    </row>
  </sheetData>
  <mergeCells count="10">
    <mergeCell ref="B11:C11"/>
    <mergeCell ref="B12:C12"/>
    <mergeCell ref="B13:C13"/>
    <mergeCell ref="A2:A3"/>
    <mergeCell ref="B2:C2"/>
    <mergeCell ref="D2:D3"/>
    <mergeCell ref="A9:A10"/>
    <mergeCell ref="B9:C9"/>
    <mergeCell ref="D9:D10"/>
    <mergeCell ref="B10:C10"/>
  </mergeCells>
  <printOptions horizontalCentered="1"/>
  <pageMargins left="0.70866141732283472" right="0.70866141732283472" top="2.3228346456692917" bottom="0.74803149606299213" header="0.31496062992125984" footer="0.31496062992125984"/>
  <pageSetup orientation="landscape" r:id="rId1"/>
  <headerFooter>
    <oddHeader>&amp;L&amp;G&amp;C&amp;"Verdana,Negrita"CATASTRO DE VIDES (has)
Y&amp;"-,Normal"
&amp;"Verdana,Negrita"NUMERO DE PROPIEDADES CON PLANTACION DE VIDES
DE VINIFICACION
REGION DE LOS RIOS&amp;RCUADRO N° 51</oddHeader>
    <oddFooter>&amp;R&amp;F</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B16"/>
  <sheetViews>
    <sheetView topLeftCell="A4" workbookViewId="0">
      <selection activeCell="B38" sqref="B38"/>
    </sheetView>
  </sheetViews>
  <sheetFormatPr baseColWidth="10" defaultColWidth="11.44140625" defaultRowHeight="14.4" x14ac:dyDescent="0.3"/>
  <cols>
    <col min="1" max="1" width="12.5546875" customWidth="1"/>
    <col min="2" max="2" width="11.109375" customWidth="1"/>
    <col min="3" max="3" width="9.109375" customWidth="1"/>
    <col min="4" max="4" width="10.44140625" customWidth="1"/>
  </cols>
  <sheetData>
    <row r="1" spans="1:28" s="3" customFormat="1" ht="15.75" customHeight="1" thickBot="1" x14ac:dyDescent="0.25">
      <c r="A1" s="78" t="s">
        <v>500</v>
      </c>
    </row>
    <row r="2" spans="1:28" ht="29.25" customHeight="1" x14ac:dyDescent="0.3">
      <c r="A2" s="476" t="s">
        <v>235</v>
      </c>
      <c r="B2" s="483" t="s">
        <v>117</v>
      </c>
      <c r="C2" s="483"/>
      <c r="D2" s="483"/>
      <c r="E2" s="474" t="s">
        <v>71</v>
      </c>
    </row>
    <row r="3" spans="1:28" ht="78" customHeight="1" x14ac:dyDescent="0.3">
      <c r="A3" s="477"/>
      <c r="B3" s="163" t="s">
        <v>122</v>
      </c>
      <c r="C3" s="163" t="s">
        <v>149</v>
      </c>
      <c r="D3" s="163" t="s">
        <v>151</v>
      </c>
      <c r="E3" s="475"/>
    </row>
    <row r="4" spans="1:28" ht="29.25" customHeight="1" x14ac:dyDescent="0.3">
      <c r="A4" s="80" t="s">
        <v>498</v>
      </c>
      <c r="B4" s="14">
        <v>2</v>
      </c>
      <c r="C4" s="14">
        <v>1</v>
      </c>
      <c r="D4" s="14">
        <v>4.5</v>
      </c>
      <c r="E4" s="19">
        <f>SUM(B4:D4)</f>
        <v>7.5</v>
      </c>
    </row>
    <row r="5" spans="1:28" ht="33" customHeight="1" x14ac:dyDescent="0.3">
      <c r="A5" s="80" t="s">
        <v>499</v>
      </c>
      <c r="B5" s="14">
        <v>3.5</v>
      </c>
      <c r="C5" s="14">
        <v>0.7</v>
      </c>
      <c r="D5" s="14">
        <v>2</v>
      </c>
      <c r="E5" s="19">
        <f>SUM(B5:D5)</f>
        <v>6.2</v>
      </c>
    </row>
    <row r="6" spans="1:28" ht="31.5" customHeight="1" thickBot="1" x14ac:dyDescent="0.35">
      <c r="A6" s="146" t="s">
        <v>240</v>
      </c>
      <c r="B6" s="308">
        <f>SUM(B4:B5)</f>
        <v>5.5</v>
      </c>
      <c r="C6" s="308">
        <f>SUM(C4:C5)</f>
        <v>1.7</v>
      </c>
      <c r="D6" s="308">
        <f>SUM(D4:D5)</f>
        <v>6.5</v>
      </c>
      <c r="E6" s="147">
        <f>SUM(B6:D6)</f>
        <v>13.7</v>
      </c>
    </row>
    <row r="8" spans="1:28" ht="2.25" customHeight="1" thickBot="1" x14ac:dyDescent="0.35"/>
    <row r="9" spans="1:28" ht="46.5" customHeight="1" x14ac:dyDescent="0.3">
      <c r="A9" s="476" t="s">
        <v>235</v>
      </c>
      <c r="B9" s="484" t="s">
        <v>169</v>
      </c>
      <c r="C9" s="485"/>
      <c r="D9" s="474" t="s">
        <v>71</v>
      </c>
    </row>
    <row r="10" spans="1:28" ht="51.75" customHeight="1" x14ac:dyDescent="0.3">
      <c r="A10" s="477"/>
      <c r="B10" s="164" t="s">
        <v>501</v>
      </c>
      <c r="C10" s="165"/>
      <c r="D10" s="475"/>
    </row>
    <row r="11" spans="1:28" ht="30.75" customHeight="1" x14ac:dyDescent="0.3">
      <c r="A11" s="84" t="s">
        <v>498</v>
      </c>
      <c r="B11" s="399">
        <v>3</v>
      </c>
      <c r="C11" s="400">
        <v>3</v>
      </c>
      <c r="D11" s="83">
        <f>SUM(B11)</f>
        <v>3</v>
      </c>
    </row>
    <row r="12" spans="1:28" ht="31.5" customHeight="1" x14ac:dyDescent="0.3">
      <c r="A12" s="84" t="s">
        <v>499</v>
      </c>
      <c r="B12" s="399">
        <v>2.2000000000000002</v>
      </c>
      <c r="C12" s="400">
        <v>1.8</v>
      </c>
      <c r="D12" s="83">
        <f>SUM(B12)</f>
        <v>2.2000000000000002</v>
      </c>
    </row>
    <row r="13" spans="1:28" ht="31.5" customHeight="1" thickBot="1" x14ac:dyDescent="0.35">
      <c r="A13" s="166" t="s">
        <v>240</v>
      </c>
      <c r="B13" s="481">
        <f>SUM(B11:B12)</f>
        <v>5.2</v>
      </c>
      <c r="C13" s="482"/>
      <c r="D13" s="147">
        <f>SUM(B13)</f>
        <v>5.2</v>
      </c>
    </row>
    <row r="15" spans="1:28" x14ac:dyDescent="0.3">
      <c r="AB15" s="15"/>
    </row>
    <row r="16" spans="1:28" x14ac:dyDescent="0.3">
      <c r="AB16" s="35"/>
    </row>
  </sheetData>
  <mergeCells count="9">
    <mergeCell ref="B12:C12"/>
    <mergeCell ref="B13:C13"/>
    <mergeCell ref="A2:A3"/>
    <mergeCell ref="B2:D2"/>
    <mergeCell ref="E2:E3"/>
    <mergeCell ref="A9:A10"/>
    <mergeCell ref="B9:C9"/>
    <mergeCell ref="D9:D10"/>
    <mergeCell ref="B11:C11"/>
  </mergeCells>
  <printOptions horizontalCentered="1"/>
  <pageMargins left="0.70866141732283472" right="0.70866141732283472" top="1.5354330708661419" bottom="0.74803149606299213" header="0.31496062992125984" footer="0.31496062992125984"/>
  <pageSetup orientation="landscape" r:id="rId1"/>
  <headerFooter>
    <oddHeader>&amp;L&amp;G&amp;C&amp;"Verdana,Negrita"SUPERFICIE COMUNAL DE CEPAJES BLANCOS Y TINTOS
DE VINIFICACION (has)
REGION DE LOS RIOS&amp;RCUADRO N° 52</oddHeader>
    <oddFooter>&amp;R&amp;F</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24"/>
  <sheetViews>
    <sheetView workbookViewId="0">
      <selection activeCell="G24" sqref="G24"/>
    </sheetView>
  </sheetViews>
  <sheetFormatPr baseColWidth="10" defaultColWidth="11.44140625" defaultRowHeight="14.4" x14ac:dyDescent="0.3"/>
  <cols>
    <col min="1" max="1" width="12.5546875" customWidth="1"/>
    <col min="2" max="2" width="20.44140625" customWidth="1"/>
    <col min="3" max="3" width="22" customWidth="1"/>
  </cols>
  <sheetData>
    <row r="1" spans="1:4" s="3" customFormat="1" ht="15.75" customHeight="1" thickBot="1" x14ac:dyDescent="0.25">
      <c r="A1" s="78" t="s">
        <v>502</v>
      </c>
    </row>
    <row r="2" spans="1:4" x14ac:dyDescent="0.3">
      <c r="A2" s="476" t="s">
        <v>235</v>
      </c>
      <c r="B2" s="419" t="s">
        <v>236</v>
      </c>
      <c r="C2" s="419"/>
      <c r="D2" s="474" t="s">
        <v>71</v>
      </c>
    </row>
    <row r="3" spans="1:4" ht="27.75" customHeight="1" x14ac:dyDescent="0.3">
      <c r="A3" s="477"/>
      <c r="B3" s="144" t="s">
        <v>237</v>
      </c>
      <c r="C3" s="144" t="s">
        <v>238</v>
      </c>
      <c r="D3" s="475"/>
    </row>
    <row r="4" spans="1:4" ht="27.75" customHeight="1" x14ac:dyDescent="0.3">
      <c r="A4" s="80" t="s">
        <v>503</v>
      </c>
      <c r="B4" s="171">
        <v>0.75</v>
      </c>
      <c r="C4" s="171">
        <v>0.12000000000000001</v>
      </c>
      <c r="D4" s="81">
        <f t="shared" ref="D4:D12" si="0">SUM(B4:C4)</f>
        <v>0.87</v>
      </c>
    </row>
    <row r="5" spans="1:4" ht="27.75" customHeight="1" x14ac:dyDescent="0.3">
      <c r="A5" s="80" t="s">
        <v>504</v>
      </c>
      <c r="B5" s="171">
        <v>2</v>
      </c>
      <c r="C5" s="171">
        <v>1</v>
      </c>
      <c r="D5" s="81">
        <f t="shared" si="0"/>
        <v>3</v>
      </c>
    </row>
    <row r="6" spans="1:4" ht="27.75" customHeight="1" x14ac:dyDescent="0.3">
      <c r="A6" s="80" t="s">
        <v>505</v>
      </c>
      <c r="B6" s="14">
        <v>0.6</v>
      </c>
      <c r="C6" s="14">
        <v>2.11</v>
      </c>
      <c r="D6" s="81">
        <f t="shared" si="0"/>
        <v>2.71</v>
      </c>
    </row>
    <row r="7" spans="1:4" ht="27.75" customHeight="1" x14ac:dyDescent="0.3">
      <c r="A7" s="80" t="s">
        <v>506</v>
      </c>
      <c r="B7" s="14">
        <v>0.5</v>
      </c>
      <c r="C7" s="14">
        <v>0.5</v>
      </c>
      <c r="D7" s="81">
        <f t="shared" si="0"/>
        <v>1</v>
      </c>
    </row>
    <row r="8" spans="1:4" ht="27.75" customHeight="1" x14ac:dyDescent="0.3">
      <c r="A8" s="80" t="s">
        <v>507</v>
      </c>
      <c r="B8" s="14">
        <v>2.36</v>
      </c>
      <c r="C8" s="14">
        <v>0.6</v>
      </c>
      <c r="D8" s="81">
        <f t="shared" si="0"/>
        <v>2.96</v>
      </c>
    </row>
    <row r="9" spans="1:4" ht="27.75" customHeight="1" x14ac:dyDescent="0.3">
      <c r="A9" s="80" t="s">
        <v>508</v>
      </c>
      <c r="B9" s="14">
        <v>1.3000000000000003</v>
      </c>
      <c r="C9" s="14">
        <v>1.2000000000000002</v>
      </c>
      <c r="D9" s="81">
        <f t="shared" si="0"/>
        <v>2.5000000000000004</v>
      </c>
    </row>
    <row r="10" spans="1:4" ht="27.75" customHeight="1" x14ac:dyDescent="0.3">
      <c r="A10" s="80" t="s">
        <v>509</v>
      </c>
      <c r="B10" s="14">
        <v>0.66999999999999993</v>
      </c>
      <c r="C10" s="14">
        <v>0.12</v>
      </c>
      <c r="D10" s="81">
        <f t="shared" si="0"/>
        <v>0.78999999999999992</v>
      </c>
    </row>
    <row r="11" spans="1:4" ht="24" customHeight="1" x14ac:dyDescent="0.3">
      <c r="A11" s="84" t="s">
        <v>510</v>
      </c>
      <c r="B11" s="14">
        <v>1.3900000000000003</v>
      </c>
      <c r="C11" s="14">
        <v>4.08</v>
      </c>
      <c r="D11" s="81">
        <f t="shared" si="0"/>
        <v>5.4700000000000006</v>
      </c>
    </row>
    <row r="12" spans="1:4" ht="37.5" customHeight="1" thickBot="1" x14ac:dyDescent="0.35">
      <c r="A12" s="146" t="s">
        <v>240</v>
      </c>
      <c r="B12" s="308">
        <f>SUM(B4:B11)</f>
        <v>9.57</v>
      </c>
      <c r="C12" s="308">
        <f>SUM(C4:C11)</f>
        <v>9.73</v>
      </c>
      <c r="D12" s="147">
        <f t="shared" si="0"/>
        <v>19.3</v>
      </c>
    </row>
    <row r="13" spans="1:4" ht="15" thickBot="1" x14ac:dyDescent="0.35"/>
    <row r="14" spans="1:4" ht="24.75" customHeight="1" x14ac:dyDescent="0.3">
      <c r="A14" s="476" t="s">
        <v>235</v>
      </c>
      <c r="B14" s="478" t="s">
        <v>241</v>
      </c>
      <c r="C14" s="478"/>
      <c r="D14" s="474" t="s">
        <v>71</v>
      </c>
    </row>
    <row r="15" spans="1:4" ht="24.75" customHeight="1" x14ac:dyDescent="0.3">
      <c r="A15" s="477"/>
      <c r="B15" s="479" t="s">
        <v>242</v>
      </c>
      <c r="C15" s="479"/>
      <c r="D15" s="475"/>
    </row>
    <row r="16" spans="1:4" ht="24.75" customHeight="1" x14ac:dyDescent="0.3">
      <c r="A16" s="84" t="s">
        <v>503</v>
      </c>
      <c r="B16" s="486">
        <v>1</v>
      </c>
      <c r="C16" s="487"/>
      <c r="D16" s="85">
        <f>SUM(B16)</f>
        <v>1</v>
      </c>
    </row>
    <row r="17" spans="1:28" ht="24.75" customHeight="1" x14ac:dyDescent="0.3">
      <c r="A17" s="84" t="s">
        <v>504</v>
      </c>
      <c r="B17" s="486">
        <v>3</v>
      </c>
      <c r="C17" s="487"/>
      <c r="D17" s="85">
        <f t="shared" ref="D17:D22" si="1">SUM(B17)</f>
        <v>3</v>
      </c>
    </row>
    <row r="18" spans="1:28" ht="24.75" customHeight="1" x14ac:dyDescent="0.3">
      <c r="A18" s="84" t="s">
        <v>505</v>
      </c>
      <c r="B18" s="486">
        <v>2</v>
      </c>
      <c r="C18" s="487"/>
      <c r="D18" s="85">
        <f>SUM(B18)</f>
        <v>2</v>
      </c>
    </row>
    <row r="19" spans="1:28" ht="24.75" customHeight="1" x14ac:dyDescent="0.3">
      <c r="A19" s="84" t="s">
        <v>506</v>
      </c>
      <c r="B19" s="486">
        <v>1</v>
      </c>
      <c r="C19" s="487"/>
      <c r="D19" s="85">
        <f t="shared" si="1"/>
        <v>1</v>
      </c>
    </row>
    <row r="20" spans="1:28" ht="24.75" customHeight="1" x14ac:dyDescent="0.3">
      <c r="A20" s="84" t="s">
        <v>507</v>
      </c>
      <c r="B20" s="486">
        <v>3</v>
      </c>
      <c r="C20" s="487"/>
      <c r="D20" s="85">
        <f t="shared" si="1"/>
        <v>3</v>
      </c>
    </row>
    <row r="21" spans="1:28" ht="24.75" customHeight="1" x14ac:dyDescent="0.3">
      <c r="A21" s="84" t="s">
        <v>508</v>
      </c>
      <c r="B21" s="486">
        <v>1</v>
      </c>
      <c r="C21" s="487"/>
      <c r="D21" s="85">
        <f t="shared" si="1"/>
        <v>1</v>
      </c>
    </row>
    <row r="22" spans="1:28" ht="24.75" customHeight="1" x14ac:dyDescent="0.3">
      <c r="A22" s="84" t="s">
        <v>509</v>
      </c>
      <c r="B22" s="486">
        <v>1</v>
      </c>
      <c r="C22" s="487"/>
      <c r="D22" s="85">
        <f t="shared" si="1"/>
        <v>1</v>
      </c>
    </row>
    <row r="23" spans="1:28" ht="24" customHeight="1" x14ac:dyDescent="0.3">
      <c r="A23" s="84" t="s">
        <v>510</v>
      </c>
      <c r="B23" s="486">
        <v>4</v>
      </c>
      <c r="C23" s="487"/>
      <c r="D23" s="85">
        <f>SUM(B23)</f>
        <v>4</v>
      </c>
      <c r="AB23" s="15"/>
    </row>
    <row r="24" spans="1:28" ht="24" customHeight="1" thickBot="1" x14ac:dyDescent="0.35">
      <c r="A24" s="146" t="s">
        <v>240</v>
      </c>
      <c r="B24" s="480">
        <f>SUM(B16:B23)</f>
        <v>16</v>
      </c>
      <c r="C24" s="480"/>
      <c r="D24" s="147">
        <f>SUM(B24)</f>
        <v>16</v>
      </c>
      <c r="AB24" s="35"/>
    </row>
  </sheetData>
  <mergeCells count="16">
    <mergeCell ref="B24:C24"/>
    <mergeCell ref="A2:A3"/>
    <mergeCell ref="B2:C2"/>
    <mergeCell ref="D2:D3"/>
    <mergeCell ref="A14:A15"/>
    <mergeCell ref="B14:C14"/>
    <mergeCell ref="D14:D15"/>
    <mergeCell ref="B15:C15"/>
    <mergeCell ref="B16:C16"/>
    <mergeCell ref="B17:C17"/>
    <mergeCell ref="B18:C18"/>
    <mergeCell ref="B19:C19"/>
    <mergeCell ref="B20:C20"/>
    <mergeCell ref="B21:C21"/>
    <mergeCell ref="B22:C22"/>
    <mergeCell ref="B23:C23"/>
  </mergeCells>
  <printOptions horizontalCentered="1"/>
  <pageMargins left="0.70866141732283472" right="0.70866141732283472" top="1.9291338582677167" bottom="0.74803149606299213" header="0.31496062992125984" footer="0.31496062992125984"/>
  <pageSetup orientation="landscape" r:id="rId1"/>
  <headerFooter>
    <oddHeader>&amp;L&amp;G&amp;C&amp;"Verdana,Negrita"CATASTRO DE VIDES (has)
Y
NUMERO DE PROPIEDADES CON PLANTACION DE VIDES
DE VINIFICACION
REGIÓN DE LOS LAGOS&amp;RCUADRO N° 53</oddHeader>
    <oddFooter>&amp;R&amp;F</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23"/>
  <sheetViews>
    <sheetView zoomScale="85" zoomScaleNormal="85" zoomScalePageLayoutView="70" workbookViewId="0">
      <selection activeCell="B20" sqref="B20:C20"/>
    </sheetView>
  </sheetViews>
  <sheetFormatPr baseColWidth="10" defaultColWidth="11.44140625" defaultRowHeight="14.4" x14ac:dyDescent="0.3"/>
  <cols>
    <col min="1" max="4" width="22.6640625" customWidth="1"/>
  </cols>
  <sheetData>
    <row r="1" spans="1:256" x14ac:dyDescent="0.3">
      <c r="A1" s="6" t="s">
        <v>87</v>
      </c>
      <c r="B1" s="6"/>
      <c r="C1" s="6"/>
      <c r="D1" s="12"/>
      <c r="E1" s="6"/>
      <c r="F1" s="6"/>
      <c r="G1" s="6"/>
      <c r="H1" s="12"/>
      <c r="I1" s="6"/>
      <c r="J1" s="6"/>
      <c r="K1" s="6"/>
      <c r="L1" s="12"/>
      <c r="M1" s="6"/>
      <c r="N1" s="6"/>
      <c r="O1" s="6"/>
      <c r="P1" s="12"/>
      <c r="Q1" s="6"/>
      <c r="R1" s="6"/>
      <c r="S1" s="6"/>
      <c r="T1" s="12"/>
      <c r="U1" s="6"/>
      <c r="V1" s="6"/>
      <c r="W1" s="6"/>
      <c r="X1" s="12"/>
      <c r="Y1" s="6"/>
      <c r="Z1" s="6"/>
      <c r="AA1" s="6"/>
      <c r="AB1" s="12"/>
      <c r="AC1" s="6"/>
      <c r="AD1" s="6"/>
      <c r="AE1" s="6"/>
      <c r="AF1" s="12"/>
      <c r="AG1" s="6"/>
      <c r="AH1" s="6"/>
      <c r="AI1" s="6"/>
      <c r="AJ1" s="12"/>
      <c r="AK1" s="6"/>
      <c r="AL1" s="6"/>
      <c r="AM1" s="6"/>
      <c r="AN1" s="12"/>
      <c r="AO1" s="6"/>
      <c r="AP1" s="6"/>
      <c r="AQ1" s="6"/>
      <c r="AR1" s="12"/>
      <c r="AS1" s="6"/>
      <c r="AT1" s="6"/>
      <c r="AU1" s="6"/>
      <c r="AV1" s="12"/>
      <c r="AW1" s="6"/>
      <c r="AX1" s="6"/>
      <c r="AY1" s="6"/>
      <c r="AZ1" s="12"/>
      <c r="BA1" s="6"/>
      <c r="BB1" s="6"/>
      <c r="BC1" s="6"/>
      <c r="BD1" s="12"/>
      <c r="BE1" s="6"/>
      <c r="BF1" s="6"/>
      <c r="BG1" s="6"/>
      <c r="BH1" s="12"/>
      <c r="BI1" s="6"/>
      <c r="BJ1" s="6"/>
      <c r="BK1" s="6"/>
      <c r="BL1" s="12"/>
      <c r="BM1" s="6"/>
      <c r="BN1" s="6"/>
      <c r="BO1" s="6"/>
      <c r="BP1" s="12"/>
      <c r="BQ1" s="6"/>
      <c r="BR1" s="6"/>
      <c r="BS1" s="6"/>
      <c r="BT1" s="12"/>
      <c r="BU1" s="6"/>
      <c r="BV1" s="6"/>
      <c r="BW1" s="6"/>
      <c r="BX1" s="12"/>
      <c r="BY1" s="6"/>
      <c r="BZ1" s="6"/>
      <c r="CA1" s="6"/>
      <c r="CB1" s="12"/>
      <c r="CC1" s="6"/>
      <c r="CD1" s="6"/>
      <c r="CE1" s="6"/>
      <c r="CF1" s="12"/>
      <c r="CG1" s="6"/>
      <c r="CH1" s="6"/>
      <c r="CI1" s="6"/>
      <c r="CJ1" s="12"/>
      <c r="CK1" s="6"/>
      <c r="CL1" s="6"/>
      <c r="CM1" s="6"/>
      <c r="CN1" s="12"/>
      <c r="CO1" s="6"/>
      <c r="CP1" s="6"/>
      <c r="CQ1" s="6"/>
      <c r="CR1" s="12"/>
      <c r="CS1" s="6"/>
      <c r="CT1" s="6"/>
      <c r="CU1" s="6"/>
      <c r="CV1" s="12"/>
      <c r="CW1" s="6"/>
      <c r="CX1" s="6"/>
      <c r="CY1" s="6"/>
      <c r="CZ1" s="12"/>
      <c r="DA1" s="6"/>
      <c r="DB1" s="6"/>
      <c r="DC1" s="6"/>
      <c r="DD1" s="12"/>
      <c r="DE1" s="6"/>
      <c r="DF1" s="6"/>
      <c r="DG1" s="6"/>
      <c r="DH1" s="12"/>
      <c r="DI1" s="6"/>
      <c r="DJ1" s="6"/>
      <c r="DK1" s="6"/>
      <c r="DL1" s="12"/>
      <c r="DM1" s="6"/>
      <c r="DN1" s="6"/>
      <c r="DO1" s="6"/>
      <c r="DP1" s="12"/>
      <c r="DQ1" s="6"/>
      <c r="DR1" s="6"/>
      <c r="DS1" s="6"/>
      <c r="DT1" s="12"/>
      <c r="DU1" s="6"/>
      <c r="DV1" s="6"/>
      <c r="DW1" s="6"/>
      <c r="DX1" s="12"/>
      <c r="DY1" s="6"/>
      <c r="DZ1" s="6"/>
      <c r="EA1" s="6"/>
      <c r="EB1" s="12"/>
      <c r="EC1" s="6"/>
      <c r="ED1" s="6"/>
      <c r="EE1" s="6"/>
      <c r="EF1" s="12"/>
      <c r="EG1" s="6"/>
      <c r="EH1" s="6"/>
      <c r="EI1" s="6"/>
      <c r="EJ1" s="12"/>
      <c r="EK1" s="6"/>
      <c r="EL1" s="6"/>
      <c r="EM1" s="6"/>
      <c r="EN1" s="12"/>
      <c r="EO1" s="6"/>
      <c r="EP1" s="6"/>
      <c r="EQ1" s="6"/>
      <c r="ER1" s="12"/>
      <c r="ES1" s="6"/>
      <c r="ET1" s="6"/>
      <c r="EU1" s="6"/>
      <c r="EV1" s="12"/>
      <c r="EW1" s="6"/>
      <c r="EX1" s="6"/>
      <c r="EY1" s="6"/>
      <c r="EZ1" s="12"/>
      <c r="FA1" s="6"/>
      <c r="FB1" s="6"/>
      <c r="FC1" s="6"/>
      <c r="FD1" s="12"/>
      <c r="FE1" s="6"/>
      <c r="FF1" s="6"/>
      <c r="FG1" s="6"/>
      <c r="FH1" s="12"/>
      <c r="FI1" s="6"/>
      <c r="FJ1" s="6"/>
      <c r="FK1" s="6"/>
      <c r="FL1" s="12"/>
      <c r="FM1" s="6"/>
      <c r="FN1" s="6"/>
      <c r="FO1" s="6"/>
      <c r="FP1" s="12"/>
      <c r="FQ1" s="6"/>
      <c r="FR1" s="6"/>
      <c r="FS1" s="6"/>
      <c r="FT1" s="12"/>
      <c r="FU1" s="6"/>
      <c r="FV1" s="6"/>
      <c r="FW1" s="6"/>
      <c r="FX1" s="12"/>
      <c r="FY1" s="6"/>
      <c r="FZ1" s="6"/>
      <c r="GA1" s="6"/>
      <c r="GB1" s="12"/>
      <c r="GC1" s="6"/>
      <c r="GD1" s="6"/>
      <c r="GE1" s="6"/>
      <c r="GF1" s="12"/>
      <c r="GG1" s="6"/>
      <c r="GH1" s="6"/>
      <c r="GI1" s="6"/>
      <c r="GJ1" s="12"/>
      <c r="GK1" s="6"/>
      <c r="GL1" s="6"/>
      <c r="GM1" s="6"/>
      <c r="GN1" s="12"/>
      <c r="GO1" s="6"/>
      <c r="GP1" s="6"/>
      <c r="GQ1" s="6"/>
      <c r="GR1" s="12"/>
      <c r="GS1" s="6"/>
      <c r="GT1" s="6"/>
      <c r="GU1" s="6"/>
      <c r="GV1" s="12"/>
      <c r="GW1" s="6"/>
      <c r="GX1" s="6"/>
      <c r="GY1" s="6"/>
      <c r="GZ1" s="12"/>
      <c r="HA1" s="6"/>
      <c r="HB1" s="6"/>
      <c r="HC1" s="6"/>
      <c r="HD1" s="12"/>
      <c r="HE1" s="6"/>
      <c r="HF1" s="6"/>
      <c r="HG1" s="6"/>
      <c r="HH1" s="12"/>
      <c r="HI1" s="6"/>
      <c r="HJ1" s="6"/>
      <c r="HK1" s="6"/>
      <c r="HL1" s="12"/>
      <c r="HM1" s="6"/>
      <c r="HN1" s="6"/>
      <c r="HO1" s="6"/>
      <c r="HP1" s="12"/>
      <c r="HQ1" s="6"/>
      <c r="HR1" s="6"/>
      <c r="HS1" s="6"/>
      <c r="HT1" s="12"/>
      <c r="HU1" s="6"/>
      <c r="HV1" s="6"/>
      <c r="HW1" s="6"/>
      <c r="HX1" s="12"/>
      <c r="HY1" s="6"/>
      <c r="HZ1" s="6"/>
      <c r="IA1" s="6"/>
      <c r="IB1" s="12"/>
      <c r="IC1" s="6"/>
      <c r="ID1" s="6"/>
      <c r="IE1" s="6"/>
      <c r="IF1" s="12"/>
      <c r="IG1" s="6"/>
      <c r="IH1" s="6"/>
      <c r="II1" s="6"/>
      <c r="IJ1" s="12"/>
      <c r="IK1" s="6"/>
      <c r="IL1" s="6"/>
      <c r="IM1" s="6"/>
      <c r="IN1" s="12"/>
      <c r="IO1" s="6"/>
      <c r="IP1" s="6"/>
      <c r="IQ1" s="6"/>
      <c r="IR1" s="12"/>
      <c r="IS1" s="6"/>
      <c r="IT1" s="6"/>
      <c r="IU1" s="6"/>
      <c r="IV1" s="12"/>
    </row>
    <row r="2" spans="1:256" ht="24.75" customHeight="1" x14ac:dyDescent="0.3">
      <c r="A2" s="359" t="s">
        <v>88</v>
      </c>
      <c r="B2" s="359" t="s">
        <v>89</v>
      </c>
      <c r="C2" s="359"/>
      <c r="D2" s="359" t="s">
        <v>90</v>
      </c>
      <c r="E2" s="349" t="s">
        <v>618</v>
      </c>
    </row>
    <row r="3" spans="1:256" ht="12.75" customHeight="1" x14ac:dyDescent="0.3">
      <c r="A3" s="359"/>
      <c r="B3" s="189" t="s">
        <v>91</v>
      </c>
      <c r="C3" s="189" t="s">
        <v>92</v>
      </c>
      <c r="D3" s="359"/>
      <c r="E3" s="349" t="s">
        <v>619</v>
      </c>
    </row>
    <row r="4" spans="1:256" ht="23.25" customHeight="1" x14ac:dyDescent="0.3">
      <c r="A4" s="192" t="s">
        <v>72</v>
      </c>
      <c r="B4" s="191"/>
      <c r="C4" s="191">
        <v>15</v>
      </c>
      <c r="D4" s="350">
        <f>SUM(B4:C4)</f>
        <v>15</v>
      </c>
      <c r="E4" s="354">
        <f>+D4/$D$19</f>
        <v>1.1626416271898166E-4</v>
      </c>
    </row>
    <row r="5" spans="1:256" ht="23.25" customHeight="1" x14ac:dyDescent="0.3">
      <c r="A5" s="192" t="s">
        <v>73</v>
      </c>
      <c r="B5" s="191">
        <v>1.9</v>
      </c>
      <c r="C5" s="191">
        <v>2.0500000000000003</v>
      </c>
      <c r="D5" s="350">
        <f>SUM(B5:C5)</f>
        <v>3.95</v>
      </c>
      <c r="E5" s="354">
        <f t="shared" ref="E5:E19" si="0">+D5/$D$19</f>
        <v>3.0616229515998505E-5</v>
      </c>
    </row>
    <row r="6" spans="1:256" ht="23.25" customHeight="1" x14ac:dyDescent="0.3">
      <c r="A6" s="192" t="s">
        <v>74</v>
      </c>
      <c r="B6" s="192">
        <v>1.06</v>
      </c>
      <c r="C6" s="192">
        <v>3.910000000000001</v>
      </c>
      <c r="D6" s="192">
        <f>SUM(B6:C6)</f>
        <v>4.9700000000000006</v>
      </c>
      <c r="E6" s="354">
        <f t="shared" si="0"/>
        <v>3.8522192580889259E-5</v>
      </c>
    </row>
    <row r="7" spans="1:256" ht="23.25" customHeight="1" x14ac:dyDescent="0.3">
      <c r="A7" s="192" t="s">
        <v>93</v>
      </c>
      <c r="B7" s="194">
        <v>23.839999999999996</v>
      </c>
      <c r="C7" s="194">
        <v>31.649999999999991</v>
      </c>
      <c r="D7" s="194">
        <f t="shared" ref="D7:D18" si="1">SUM(B7:C7)</f>
        <v>55.489999999999988</v>
      </c>
      <c r="E7" s="354">
        <f t="shared" si="0"/>
        <v>4.3009989261841937E-4</v>
      </c>
    </row>
    <row r="8" spans="1:256" ht="23.25" customHeight="1" x14ac:dyDescent="0.3">
      <c r="A8" s="352" t="s">
        <v>94</v>
      </c>
      <c r="B8" s="194">
        <v>1868.9199999999994</v>
      </c>
      <c r="C8" s="194">
        <v>1188.1299999999997</v>
      </c>
      <c r="D8" s="194">
        <f t="shared" si="1"/>
        <v>3057.0499999999993</v>
      </c>
      <c r="E8" s="351">
        <f t="shared" si="0"/>
        <v>2.3695023909337521E-2</v>
      </c>
    </row>
    <row r="9" spans="1:256" ht="23.25" customHeight="1" x14ac:dyDescent="0.3">
      <c r="A9" s="352" t="s">
        <v>95</v>
      </c>
      <c r="B9" s="194">
        <v>5404.7900000000027</v>
      </c>
      <c r="C9" s="194">
        <v>2974.8199999999997</v>
      </c>
      <c r="D9" s="194">
        <f t="shared" si="1"/>
        <v>8379.6100000000024</v>
      </c>
      <c r="E9" s="351">
        <f t="shared" si="0"/>
        <v>6.4949889370773742E-2</v>
      </c>
    </row>
    <row r="10" spans="1:256" ht="23.25" customHeight="1" x14ac:dyDescent="0.3">
      <c r="A10" s="352" t="s">
        <v>96</v>
      </c>
      <c r="B10" s="194">
        <v>5904.0000000000082</v>
      </c>
      <c r="C10" s="194">
        <v>35510.879999999946</v>
      </c>
      <c r="D10" s="194">
        <f>SUM(B10:C10)</f>
        <v>41414.879999999954</v>
      </c>
      <c r="E10" s="351">
        <f t="shared" si="0"/>
        <v>0.32100442315380623</v>
      </c>
    </row>
    <row r="11" spans="1:256" ht="23.25" customHeight="1" x14ac:dyDescent="0.3">
      <c r="A11" s="352" t="s">
        <v>79</v>
      </c>
      <c r="B11" s="194">
        <v>13890.210000000021</v>
      </c>
      <c r="C11" s="194">
        <v>38621.329999999958</v>
      </c>
      <c r="D11" s="194">
        <f>SUM(B11:C11)</f>
        <v>52511.539999999979</v>
      </c>
      <c r="E11" s="351">
        <f t="shared" si="0"/>
        <v>0.40701401541228743</v>
      </c>
    </row>
    <row r="12" spans="1:256" ht="23.25" customHeight="1" x14ac:dyDescent="0.3">
      <c r="A12" s="352" t="s">
        <v>80</v>
      </c>
      <c r="B12" s="194">
        <v>4252.0200000000068</v>
      </c>
      <c r="C12" s="194">
        <v>6143.9200000000274</v>
      </c>
      <c r="D12" s="194">
        <f t="shared" si="1"/>
        <v>10395.940000000035</v>
      </c>
      <c r="E12" s="351">
        <f t="shared" si="0"/>
        <v>8.0578350651784952E-2</v>
      </c>
    </row>
    <row r="13" spans="1:256" ht="23.25" customHeight="1" x14ac:dyDescent="0.3">
      <c r="A13" s="352" t="s">
        <v>81</v>
      </c>
      <c r="B13" s="194">
        <v>1290.0999999999997</v>
      </c>
      <c r="C13" s="194">
        <v>1393.44</v>
      </c>
      <c r="D13" s="194">
        <f t="shared" si="1"/>
        <v>2683.54</v>
      </c>
      <c r="E13" s="351">
        <f t="shared" si="0"/>
        <v>2.0799968748193069E-2</v>
      </c>
    </row>
    <row r="14" spans="1:256" ht="23.25" customHeight="1" x14ac:dyDescent="0.3">
      <c r="A14" s="352" t="s">
        <v>97</v>
      </c>
      <c r="B14" s="194">
        <v>42.890000000000015</v>
      </c>
      <c r="C14" s="194">
        <v>61.260000000000005</v>
      </c>
      <c r="D14" s="194">
        <f t="shared" si="1"/>
        <v>104.15000000000002</v>
      </c>
      <c r="E14" s="351">
        <f t="shared" si="0"/>
        <v>8.0726083647879613E-4</v>
      </c>
    </row>
    <row r="15" spans="1:256" ht="23.25" customHeight="1" x14ac:dyDescent="0.3">
      <c r="A15" s="352" t="s">
        <v>83</v>
      </c>
      <c r="B15" s="194">
        <v>13.7</v>
      </c>
      <c r="C15" s="194">
        <v>5.2</v>
      </c>
      <c r="D15" s="194">
        <f t="shared" si="1"/>
        <v>18.899999999999999</v>
      </c>
      <c r="E15" s="351">
        <f t="shared" si="0"/>
        <v>1.4649284502591688E-4</v>
      </c>
    </row>
    <row r="16" spans="1:256" ht="23.25" customHeight="1" x14ac:dyDescent="0.3">
      <c r="A16" s="352" t="s">
        <v>84</v>
      </c>
      <c r="B16" s="194">
        <v>9.5699999999999985</v>
      </c>
      <c r="C16" s="194">
        <v>9.7299999999999986</v>
      </c>
      <c r="D16" s="194">
        <f t="shared" si="1"/>
        <v>19.299999999999997</v>
      </c>
      <c r="E16" s="351">
        <f t="shared" si="0"/>
        <v>1.4959322269842305E-4</v>
      </c>
    </row>
    <row r="17" spans="1:9" ht="23.25" customHeight="1" x14ac:dyDescent="0.3">
      <c r="A17" s="352" t="s">
        <v>85</v>
      </c>
      <c r="B17" s="194">
        <v>1.55</v>
      </c>
      <c r="C17" s="194">
        <v>0.93</v>
      </c>
      <c r="D17" s="194">
        <f t="shared" si="1"/>
        <v>2.48</v>
      </c>
      <c r="E17" s="351">
        <f t="shared" si="0"/>
        <v>1.9222341569538302E-5</v>
      </c>
    </row>
    <row r="18" spans="1:9" ht="23.25" customHeight="1" x14ac:dyDescent="0.3">
      <c r="A18" s="352" t="s">
        <v>98</v>
      </c>
      <c r="B18" s="194">
        <v>1311.3999999999994</v>
      </c>
      <c r="C18" s="194">
        <v>9038.340000000002</v>
      </c>
      <c r="D18" s="194">
        <f t="shared" si="1"/>
        <v>10349.740000000002</v>
      </c>
      <c r="E18" s="351">
        <f t="shared" si="0"/>
        <v>8.0220257030610226E-2</v>
      </c>
    </row>
    <row r="19" spans="1:9" ht="23.25" customHeight="1" x14ac:dyDescent="0.3">
      <c r="A19" s="189" t="s">
        <v>99</v>
      </c>
      <c r="B19" s="353">
        <f>SUM(B4:B18)</f>
        <v>34015.950000000033</v>
      </c>
      <c r="C19" s="353">
        <f>SUM(C4:C18)</f>
        <v>95000.589999999909</v>
      </c>
      <c r="D19" s="353">
        <f>SUM(D4:D18)</f>
        <v>129016.53999999995</v>
      </c>
      <c r="E19" s="351">
        <f t="shared" si="0"/>
        <v>1</v>
      </c>
    </row>
    <row r="20" spans="1:9" x14ac:dyDescent="0.3">
      <c r="B20" s="355">
        <f>+B19/D19*100</f>
        <v>26.365572972271657</v>
      </c>
      <c r="C20" s="355">
        <f>+C19/D19*100</f>
        <v>73.63442702772835</v>
      </c>
      <c r="D20">
        <v>130086</v>
      </c>
      <c r="E20" s="346"/>
      <c r="H20" s="188"/>
      <c r="I20" s="188"/>
    </row>
    <row r="21" spans="1:9" x14ac:dyDescent="0.3">
      <c r="D21" s="346">
        <f>+D19/D20-1</f>
        <v>-8.2211767599899011E-3</v>
      </c>
    </row>
    <row r="22" spans="1:9" x14ac:dyDescent="0.3">
      <c r="D22" s="188">
        <f>+D20-D19</f>
        <v>1069.4600000000501</v>
      </c>
    </row>
    <row r="23" spans="1:9" x14ac:dyDescent="0.3">
      <c r="D23">
        <f>+D22/D19</f>
        <v>8.2893247640965298E-3</v>
      </c>
    </row>
  </sheetData>
  <mergeCells count="3">
    <mergeCell ref="A2:A3"/>
    <mergeCell ref="B2:C2"/>
    <mergeCell ref="D2:D3"/>
  </mergeCells>
  <printOptions horizontalCentered="1" gridLines="1"/>
  <pageMargins left="0.31496062992125984" right="0.51181102362204722" top="1.3385826771653544" bottom="0.35433070866141736" header="0.70866141732283472" footer="0.31496062992125984"/>
  <pageSetup orientation="landscape" r:id="rId1"/>
  <headerFooter>
    <oddHeader>&amp;L            &amp;G&amp;C&amp;"Verdana,Negrita"&amp;12CATASTRO NACIONAL DE VIDES DE VINIFICACION
POR CEPAJES BLANCOS Y TINTOS  (ha)&amp;R&amp;"Verdana,Normal"CUADRO N° 3</oddHeader>
    <oddFooter>&amp;R&amp;F</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27"/>
  <sheetViews>
    <sheetView topLeftCell="A16" workbookViewId="0">
      <selection activeCell="B23" sqref="B23"/>
    </sheetView>
  </sheetViews>
  <sheetFormatPr baseColWidth="10" defaultColWidth="11.44140625" defaultRowHeight="14.4" x14ac:dyDescent="0.3"/>
  <cols>
    <col min="1" max="2" width="12.5546875" customWidth="1"/>
    <col min="3" max="3" width="13.6640625" customWidth="1"/>
    <col min="4" max="4" width="12.88671875" customWidth="1"/>
    <col min="5" max="5" width="8.33203125" customWidth="1"/>
    <col min="6" max="7" width="11.88671875" customWidth="1"/>
    <col min="8" max="10" width="9.33203125" customWidth="1"/>
    <col min="11" max="11" width="9.88671875" customWidth="1"/>
  </cols>
  <sheetData>
    <row r="1" spans="1:12" s="3" customFormat="1" ht="15.75" customHeight="1" thickBot="1" x14ac:dyDescent="0.25">
      <c r="A1" s="78" t="s">
        <v>511</v>
      </c>
      <c r="B1" s="78"/>
    </row>
    <row r="2" spans="1:12" ht="24.75" customHeight="1" x14ac:dyDescent="0.3">
      <c r="A2" s="476" t="s">
        <v>235</v>
      </c>
      <c r="B2" s="169"/>
      <c r="C2" s="478" t="s">
        <v>456</v>
      </c>
      <c r="D2" s="478"/>
      <c r="E2" s="478"/>
      <c r="F2" s="478"/>
      <c r="G2" s="478"/>
      <c r="H2" s="478"/>
      <c r="I2" s="478"/>
      <c r="J2" s="478"/>
      <c r="K2" s="478"/>
      <c r="L2" s="474" t="s">
        <v>71</v>
      </c>
    </row>
    <row r="3" spans="1:12" ht="80.25" customHeight="1" x14ac:dyDescent="0.3">
      <c r="A3" s="477"/>
      <c r="B3" s="168" t="s">
        <v>119</v>
      </c>
      <c r="C3" s="168" t="s">
        <v>122</v>
      </c>
      <c r="D3" s="163" t="s">
        <v>130</v>
      </c>
      <c r="E3" s="168" t="s">
        <v>136</v>
      </c>
      <c r="F3" s="168" t="s">
        <v>307</v>
      </c>
      <c r="G3" s="168" t="s">
        <v>149</v>
      </c>
      <c r="H3" s="168" t="s">
        <v>512</v>
      </c>
      <c r="I3" s="168" t="s">
        <v>280</v>
      </c>
      <c r="J3" s="168" t="s">
        <v>342</v>
      </c>
      <c r="K3" s="168" t="s">
        <v>162</v>
      </c>
      <c r="L3" s="475"/>
    </row>
    <row r="4" spans="1:12" x14ac:dyDescent="0.3">
      <c r="A4" s="24" t="s">
        <v>503</v>
      </c>
      <c r="B4" s="14"/>
      <c r="C4" s="14">
        <v>0.09</v>
      </c>
      <c r="D4" s="14">
        <v>0.23</v>
      </c>
      <c r="E4" s="14"/>
      <c r="F4" s="14"/>
      <c r="G4" s="14">
        <v>0.39</v>
      </c>
      <c r="H4" s="14"/>
      <c r="I4" s="14">
        <v>0.04</v>
      </c>
      <c r="J4" s="14"/>
      <c r="K4" s="14"/>
      <c r="L4" s="19">
        <f>SUM(B4:K4)</f>
        <v>0.75</v>
      </c>
    </row>
    <row r="5" spans="1:12" x14ac:dyDescent="0.3">
      <c r="A5" s="24" t="s">
        <v>504</v>
      </c>
      <c r="B5" s="14"/>
      <c r="C5" s="14">
        <v>1</v>
      </c>
      <c r="D5" s="14"/>
      <c r="E5" s="14"/>
      <c r="F5" s="14"/>
      <c r="G5" s="14"/>
      <c r="H5" s="14"/>
      <c r="I5" s="14">
        <v>1</v>
      </c>
      <c r="J5" s="14"/>
      <c r="K5" s="14"/>
      <c r="L5" s="19">
        <f t="shared" ref="L5:L11" si="0">SUM(B5:K5)</f>
        <v>2</v>
      </c>
    </row>
    <row r="6" spans="1:12" x14ac:dyDescent="0.3">
      <c r="A6" s="24" t="s">
        <v>505</v>
      </c>
      <c r="B6" s="14"/>
      <c r="C6" s="14"/>
      <c r="D6" s="14"/>
      <c r="E6" s="14">
        <v>0.3</v>
      </c>
      <c r="F6" s="14"/>
      <c r="G6" s="14"/>
      <c r="H6" s="14">
        <v>0.3</v>
      </c>
      <c r="I6" s="14"/>
      <c r="J6" s="14"/>
      <c r="K6" s="14"/>
      <c r="L6" s="19">
        <f t="shared" si="0"/>
        <v>0.6</v>
      </c>
    </row>
    <row r="7" spans="1:12" ht="22.5" customHeight="1" x14ac:dyDescent="0.3">
      <c r="A7" s="24" t="s">
        <v>506</v>
      </c>
      <c r="B7" s="14"/>
      <c r="C7" s="14"/>
      <c r="D7" s="14">
        <v>0.5</v>
      </c>
      <c r="E7" s="14"/>
      <c r="F7" s="14"/>
      <c r="G7" s="14"/>
      <c r="H7" s="14"/>
      <c r="I7" s="14"/>
      <c r="J7" s="14"/>
      <c r="K7" s="14"/>
      <c r="L7" s="19">
        <f t="shared" si="0"/>
        <v>0.5</v>
      </c>
    </row>
    <row r="8" spans="1:12" ht="22.5" customHeight="1" x14ac:dyDescent="0.3">
      <c r="A8" s="24" t="s">
        <v>507</v>
      </c>
      <c r="B8" s="14"/>
      <c r="C8" s="14">
        <v>1.42</v>
      </c>
      <c r="D8" s="14">
        <v>0.13</v>
      </c>
      <c r="E8" s="14"/>
      <c r="F8" s="14">
        <v>0.13</v>
      </c>
      <c r="G8" s="14"/>
      <c r="H8" s="14"/>
      <c r="I8" s="14">
        <v>0.21000000000000002</v>
      </c>
      <c r="J8" s="14">
        <v>0.32</v>
      </c>
      <c r="K8" s="14">
        <v>0.15</v>
      </c>
      <c r="L8" s="19">
        <f t="shared" si="0"/>
        <v>2.3599999999999994</v>
      </c>
    </row>
    <row r="9" spans="1:12" ht="22.5" customHeight="1" x14ac:dyDescent="0.3">
      <c r="A9" s="24" t="s">
        <v>508</v>
      </c>
      <c r="B9" s="14"/>
      <c r="C9" s="14">
        <v>1.1000000000000001</v>
      </c>
      <c r="D9" s="14">
        <v>0.1</v>
      </c>
      <c r="E9" s="14"/>
      <c r="F9" s="14"/>
      <c r="G9" s="14"/>
      <c r="H9" s="14"/>
      <c r="I9" s="14">
        <v>0.1</v>
      </c>
      <c r="J9" s="14"/>
      <c r="K9" s="14"/>
      <c r="L9" s="19">
        <f t="shared" si="0"/>
        <v>1.3000000000000003</v>
      </c>
    </row>
    <row r="10" spans="1:12" ht="22.5" customHeight="1" x14ac:dyDescent="0.3">
      <c r="A10" s="24" t="s">
        <v>509</v>
      </c>
      <c r="B10" s="14">
        <v>0.12</v>
      </c>
      <c r="C10" s="14">
        <v>0.13</v>
      </c>
      <c r="D10" s="14">
        <v>0.1</v>
      </c>
      <c r="E10" s="14"/>
      <c r="F10" s="14">
        <v>0.1</v>
      </c>
      <c r="G10" s="14">
        <v>0.1</v>
      </c>
      <c r="H10" s="14"/>
      <c r="I10" s="14">
        <v>0.12</v>
      </c>
      <c r="J10" s="14"/>
      <c r="K10" s="14"/>
      <c r="L10" s="19">
        <f t="shared" si="0"/>
        <v>0.66999999999999993</v>
      </c>
    </row>
    <row r="11" spans="1:12" ht="22.5" customHeight="1" x14ac:dyDescent="0.3">
      <c r="A11" s="24" t="s">
        <v>510</v>
      </c>
      <c r="B11" s="14"/>
      <c r="C11" s="14">
        <v>1.02</v>
      </c>
      <c r="D11" s="14"/>
      <c r="E11" s="14"/>
      <c r="F11" s="14">
        <v>0.03</v>
      </c>
      <c r="G11" s="14"/>
      <c r="H11" s="14"/>
      <c r="I11" s="14">
        <v>0.21000000000000002</v>
      </c>
      <c r="J11" s="14">
        <v>0.1</v>
      </c>
      <c r="K11" s="14">
        <v>0.03</v>
      </c>
      <c r="L11" s="19">
        <f t="shared" si="0"/>
        <v>1.3900000000000001</v>
      </c>
    </row>
    <row r="12" spans="1:12" ht="25.5" customHeight="1" thickBot="1" x14ac:dyDescent="0.35">
      <c r="A12" s="146" t="s">
        <v>240</v>
      </c>
      <c r="B12" s="308">
        <f>SUM(B4:B11)</f>
        <v>0.12</v>
      </c>
      <c r="C12" s="308">
        <f t="shared" ref="C12:K12" si="1">SUM(C4:C11)</f>
        <v>4.76</v>
      </c>
      <c r="D12" s="308">
        <f t="shared" si="1"/>
        <v>1.06</v>
      </c>
      <c r="E12" s="308">
        <f t="shared" si="1"/>
        <v>0.3</v>
      </c>
      <c r="F12" s="308">
        <f t="shared" si="1"/>
        <v>0.26</v>
      </c>
      <c r="G12" s="308">
        <f t="shared" si="1"/>
        <v>0.49</v>
      </c>
      <c r="H12" s="308">
        <f t="shared" si="1"/>
        <v>0.3</v>
      </c>
      <c r="I12" s="308">
        <f t="shared" si="1"/>
        <v>1.6800000000000002</v>
      </c>
      <c r="J12" s="308">
        <f t="shared" si="1"/>
        <v>0.42000000000000004</v>
      </c>
      <c r="K12" s="308">
        <f t="shared" si="1"/>
        <v>0.18</v>
      </c>
      <c r="L12" s="147">
        <f>SUM(B12:K12)</f>
        <v>9.5699999999999985</v>
      </c>
    </row>
    <row r="13" spans="1:12" ht="24" customHeight="1" thickBot="1" x14ac:dyDescent="0.35"/>
    <row r="14" spans="1:12" x14ac:dyDescent="0.3">
      <c r="A14" s="476" t="s">
        <v>235</v>
      </c>
      <c r="B14" s="488" t="s">
        <v>496</v>
      </c>
      <c r="C14" s="489"/>
      <c r="D14" s="489"/>
      <c r="E14" s="489"/>
      <c r="F14" s="489"/>
      <c r="G14" s="489"/>
      <c r="H14" s="490"/>
      <c r="I14" s="491" t="s">
        <v>71</v>
      </c>
      <c r="J14" s="159"/>
    </row>
    <row r="15" spans="1:12" ht="100.8" x14ac:dyDescent="0.3">
      <c r="A15" s="477"/>
      <c r="B15" s="168" t="s">
        <v>513</v>
      </c>
      <c r="C15" s="168" t="s">
        <v>177</v>
      </c>
      <c r="D15" s="168" t="s">
        <v>309</v>
      </c>
      <c r="E15" s="168" t="s">
        <v>198</v>
      </c>
      <c r="F15" s="168" t="s">
        <v>347</v>
      </c>
      <c r="G15" s="168" t="s">
        <v>207</v>
      </c>
      <c r="H15" s="168" t="s">
        <v>285</v>
      </c>
      <c r="I15" s="492"/>
      <c r="J15" s="160"/>
      <c r="K15" s="159"/>
    </row>
    <row r="16" spans="1:12" ht="62.25" customHeight="1" x14ac:dyDescent="0.3">
      <c r="A16" s="84" t="s">
        <v>503</v>
      </c>
      <c r="B16" s="149">
        <v>0.02</v>
      </c>
      <c r="C16" s="149"/>
      <c r="D16" s="149">
        <v>0.02</v>
      </c>
      <c r="E16" s="14"/>
      <c r="F16" s="14"/>
      <c r="G16" s="14"/>
      <c r="H16" s="14">
        <v>0.08</v>
      </c>
      <c r="I16" s="81">
        <f>SUM(B16:H16)</f>
        <v>0.12</v>
      </c>
      <c r="J16" s="161"/>
      <c r="K16" s="160"/>
    </row>
    <row r="17" spans="1:30" ht="29.25" customHeight="1" x14ac:dyDescent="0.3">
      <c r="A17" s="84" t="s">
        <v>504</v>
      </c>
      <c r="B17" s="149"/>
      <c r="C17" s="149"/>
      <c r="D17" s="149"/>
      <c r="E17" s="14"/>
      <c r="F17" s="14"/>
      <c r="G17" s="14">
        <v>1</v>
      </c>
      <c r="H17" s="14"/>
      <c r="I17" s="81">
        <f t="shared" ref="I17:I23" si="2">SUM(B17:H17)</f>
        <v>1</v>
      </c>
      <c r="J17" s="161"/>
      <c r="K17" s="161"/>
    </row>
    <row r="18" spans="1:30" ht="29.25" customHeight="1" x14ac:dyDescent="0.3">
      <c r="A18" s="84" t="s">
        <v>505</v>
      </c>
      <c r="B18" s="149"/>
      <c r="C18" s="149"/>
      <c r="D18" s="149"/>
      <c r="E18" s="14"/>
      <c r="F18" s="14"/>
      <c r="G18" s="14">
        <v>2</v>
      </c>
      <c r="H18" s="14">
        <v>0.11</v>
      </c>
      <c r="I18" s="81">
        <f t="shared" si="2"/>
        <v>2.11</v>
      </c>
      <c r="J18" s="161"/>
      <c r="K18" s="161"/>
    </row>
    <row r="19" spans="1:30" ht="30" customHeight="1" x14ac:dyDescent="0.3">
      <c r="A19" s="84" t="s">
        <v>506</v>
      </c>
      <c r="B19" s="149"/>
      <c r="C19" s="149"/>
      <c r="D19" s="149"/>
      <c r="E19" s="14"/>
      <c r="F19" s="14"/>
      <c r="G19" s="14">
        <v>0.5</v>
      </c>
      <c r="H19" s="14"/>
      <c r="I19" s="81">
        <f t="shared" si="2"/>
        <v>0.5</v>
      </c>
      <c r="J19" s="161"/>
      <c r="K19" s="161"/>
    </row>
    <row r="20" spans="1:30" ht="30" customHeight="1" x14ac:dyDescent="0.3">
      <c r="A20" s="84" t="s">
        <v>507</v>
      </c>
      <c r="B20" s="149"/>
      <c r="C20" s="149"/>
      <c r="D20" s="149"/>
      <c r="E20" s="14"/>
      <c r="F20" s="14"/>
      <c r="G20" s="14">
        <v>0.6</v>
      </c>
      <c r="H20" s="14"/>
      <c r="I20" s="81">
        <f t="shared" si="2"/>
        <v>0.6</v>
      </c>
      <c r="J20" s="161"/>
      <c r="K20" s="161"/>
    </row>
    <row r="21" spans="1:30" ht="30" customHeight="1" x14ac:dyDescent="0.3">
      <c r="A21" s="84" t="s">
        <v>508</v>
      </c>
      <c r="B21" s="149"/>
      <c r="C21" s="149">
        <v>0.1</v>
      </c>
      <c r="D21" s="149"/>
      <c r="E21" s="14">
        <v>0.1</v>
      </c>
      <c r="F21" s="14"/>
      <c r="G21" s="14">
        <v>1</v>
      </c>
      <c r="H21" s="14"/>
      <c r="I21" s="81">
        <f t="shared" si="2"/>
        <v>1.2</v>
      </c>
      <c r="J21" s="161"/>
      <c r="K21" s="161"/>
    </row>
    <row r="22" spans="1:30" ht="30" customHeight="1" x14ac:dyDescent="0.3">
      <c r="A22" s="84" t="s">
        <v>509</v>
      </c>
      <c r="B22" s="149"/>
      <c r="C22" s="149"/>
      <c r="D22" s="149"/>
      <c r="E22" s="14"/>
      <c r="F22" s="14"/>
      <c r="G22" s="14">
        <v>0.12</v>
      </c>
      <c r="H22" s="14"/>
      <c r="I22" s="81">
        <f t="shared" si="2"/>
        <v>0.12</v>
      </c>
      <c r="J22" s="161"/>
      <c r="K22" s="161"/>
    </row>
    <row r="23" spans="1:30" ht="30" customHeight="1" x14ac:dyDescent="0.3">
      <c r="A23" s="84" t="s">
        <v>510</v>
      </c>
      <c r="B23" s="149"/>
      <c r="C23" s="149"/>
      <c r="D23" s="149"/>
      <c r="E23" s="14"/>
      <c r="F23" s="14">
        <v>0.3</v>
      </c>
      <c r="G23" s="14">
        <v>3.78</v>
      </c>
      <c r="H23" s="14"/>
      <c r="I23" s="81">
        <f t="shared" si="2"/>
        <v>4.08</v>
      </c>
      <c r="J23" s="161"/>
      <c r="K23" s="161"/>
    </row>
    <row r="24" spans="1:30" ht="15" thickBot="1" x14ac:dyDescent="0.35">
      <c r="A24" s="166" t="s">
        <v>240</v>
      </c>
      <c r="B24" s="309">
        <f t="shared" ref="B24:H24" si="3">SUM(B16:B23)</f>
        <v>0.02</v>
      </c>
      <c r="C24" s="309">
        <f t="shared" si="3"/>
        <v>0.1</v>
      </c>
      <c r="D24" s="309">
        <f t="shared" si="3"/>
        <v>0.02</v>
      </c>
      <c r="E24" s="309">
        <f t="shared" si="3"/>
        <v>0.1</v>
      </c>
      <c r="F24" s="309">
        <f t="shared" si="3"/>
        <v>0.3</v>
      </c>
      <c r="G24" s="309">
        <f t="shared" si="3"/>
        <v>9</v>
      </c>
      <c r="H24" s="309">
        <f t="shared" si="3"/>
        <v>0.19</v>
      </c>
      <c r="I24" s="147">
        <f>SUM(B24:H24)</f>
        <v>9.7299999999999986</v>
      </c>
      <c r="J24" s="162"/>
      <c r="K24" s="161"/>
    </row>
    <row r="25" spans="1:30" ht="25.5" customHeight="1" x14ac:dyDescent="0.3">
      <c r="M25" s="162"/>
    </row>
    <row r="26" spans="1:30" x14ac:dyDescent="0.3">
      <c r="AD26" s="15"/>
    </row>
    <row r="27" spans="1:30" x14ac:dyDescent="0.3">
      <c r="AD27" s="35"/>
    </row>
  </sheetData>
  <mergeCells count="6">
    <mergeCell ref="A2:A3"/>
    <mergeCell ref="C2:K2"/>
    <mergeCell ref="L2:L3"/>
    <mergeCell ref="A14:A15"/>
    <mergeCell ref="B14:H14"/>
    <mergeCell ref="I14:I15"/>
  </mergeCells>
  <printOptions horizontalCentered="1"/>
  <pageMargins left="0.70866141732283472" right="0.70866141732283472" top="1.3385826771653544" bottom="0.74803149606299213" header="0.31496062992125984" footer="0.31496062992125984"/>
  <pageSetup orientation="landscape" r:id="rId1"/>
  <headerFooter>
    <oddHeader>&amp;L&amp;G&amp;C&amp;"Verdana,Negrita"SUPERFICIE COMUNAL DE CEPAJES BLANCOS Y TINTOS
DE VINIFICACIÓN (has)
REGIÓN DE LOS LAGOS&amp;RCUADRO N° 54</oddHeader>
    <oddFooter>&amp;R&amp;F</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B24"/>
  <sheetViews>
    <sheetView workbookViewId="0">
      <selection activeCell="B38" sqref="B38"/>
    </sheetView>
  </sheetViews>
  <sheetFormatPr baseColWidth="10" defaultColWidth="11.44140625" defaultRowHeight="14.4" x14ac:dyDescent="0.3"/>
  <cols>
    <col min="1" max="1" width="12.5546875" customWidth="1"/>
    <col min="2" max="2" width="20.44140625" customWidth="1"/>
    <col min="3" max="3" width="22" customWidth="1"/>
  </cols>
  <sheetData>
    <row r="1" spans="1:8" s="3" customFormat="1" ht="15.75" customHeight="1" thickBot="1" x14ac:dyDescent="0.25">
      <c r="A1" s="78" t="s">
        <v>514</v>
      </c>
    </row>
    <row r="2" spans="1:8" x14ac:dyDescent="0.3">
      <c r="A2" s="476" t="s">
        <v>235</v>
      </c>
      <c r="B2" s="419" t="s">
        <v>236</v>
      </c>
      <c r="C2" s="419"/>
      <c r="D2" s="474" t="s">
        <v>71</v>
      </c>
    </row>
    <row r="3" spans="1:8" ht="27.75" customHeight="1" x14ac:dyDescent="0.3">
      <c r="A3" s="477"/>
      <c r="B3" s="144" t="s">
        <v>237</v>
      </c>
      <c r="C3" s="144" t="s">
        <v>238</v>
      </c>
      <c r="D3" s="475"/>
    </row>
    <row r="4" spans="1:8" ht="27.75" customHeight="1" x14ac:dyDescent="0.3">
      <c r="A4" s="80" t="s">
        <v>515</v>
      </c>
      <c r="B4" s="171">
        <v>1.55</v>
      </c>
      <c r="C4" s="170">
        <v>0.93</v>
      </c>
      <c r="D4" s="81">
        <f>SUM(B4:C4)</f>
        <v>2.48</v>
      </c>
    </row>
    <row r="5" spans="1:8" ht="27.75" customHeight="1" thickBot="1" x14ac:dyDescent="0.35">
      <c r="A5" s="146" t="s">
        <v>240</v>
      </c>
      <c r="B5" s="308">
        <f>SUM(B4:B4)</f>
        <v>1.55</v>
      </c>
      <c r="C5" s="308">
        <f>SUM(C4:C4)</f>
        <v>0.93</v>
      </c>
      <c r="D5" s="147">
        <f>SUM(B5:C5)</f>
        <v>2.48</v>
      </c>
    </row>
    <row r="6" spans="1:8" ht="27.75" customHeight="1" thickBot="1" x14ac:dyDescent="0.35"/>
    <row r="7" spans="1:8" ht="27.75" customHeight="1" x14ac:dyDescent="0.3">
      <c r="A7" s="476" t="s">
        <v>235</v>
      </c>
      <c r="B7" s="478" t="s">
        <v>241</v>
      </c>
      <c r="C7" s="478"/>
      <c r="D7" s="474" t="s">
        <v>71</v>
      </c>
    </row>
    <row r="8" spans="1:8" ht="27.75" customHeight="1" x14ac:dyDescent="0.3">
      <c r="A8" s="477"/>
      <c r="B8" s="479" t="s">
        <v>242</v>
      </c>
      <c r="C8" s="479"/>
      <c r="D8" s="475"/>
    </row>
    <row r="9" spans="1:8" ht="27.75" customHeight="1" x14ac:dyDescent="0.3">
      <c r="A9" s="84" t="s">
        <v>515</v>
      </c>
      <c r="B9" s="493">
        <v>2</v>
      </c>
      <c r="C9" s="494"/>
      <c r="D9" s="85">
        <v>2</v>
      </c>
    </row>
    <row r="10" spans="1:8" ht="27.75" customHeight="1" thickBot="1" x14ac:dyDescent="0.35">
      <c r="A10" s="146" t="s">
        <v>240</v>
      </c>
      <c r="B10" s="480">
        <f>SUM(B9:B9)</f>
        <v>2</v>
      </c>
      <c r="C10" s="480"/>
      <c r="D10" s="147">
        <f>SUM(B10)</f>
        <v>2</v>
      </c>
    </row>
    <row r="11" spans="1:8" ht="24" customHeight="1" x14ac:dyDescent="0.3"/>
    <row r="12" spans="1:8" ht="37.5" customHeight="1" x14ac:dyDescent="0.3"/>
    <row r="13" spans="1:8" x14ac:dyDescent="0.3">
      <c r="H13" t="s">
        <v>266</v>
      </c>
    </row>
    <row r="14" spans="1:8" ht="24.75" customHeight="1" x14ac:dyDescent="0.3"/>
    <row r="15" spans="1:8" ht="24.75" customHeight="1" x14ac:dyDescent="0.3"/>
    <row r="16" spans="1:8" ht="24.75" customHeight="1" x14ac:dyDescent="0.3"/>
    <row r="17" spans="28:28" ht="24.75" customHeight="1" x14ac:dyDescent="0.3"/>
    <row r="18" spans="28:28" ht="24.75" customHeight="1" x14ac:dyDescent="0.3"/>
    <row r="19" spans="28:28" ht="24.75" customHeight="1" x14ac:dyDescent="0.3"/>
    <row r="20" spans="28:28" ht="24.75" customHeight="1" x14ac:dyDescent="0.3"/>
    <row r="21" spans="28:28" ht="24.75" customHeight="1" x14ac:dyDescent="0.3"/>
    <row r="22" spans="28:28" ht="24.75" customHeight="1" x14ac:dyDescent="0.3"/>
    <row r="23" spans="28:28" ht="24" customHeight="1" x14ac:dyDescent="0.3">
      <c r="AB23" s="15"/>
    </row>
    <row r="24" spans="28:28" ht="24" customHeight="1" x14ac:dyDescent="0.3">
      <c r="AB24" s="35"/>
    </row>
  </sheetData>
  <mergeCells count="9">
    <mergeCell ref="B9:C9"/>
    <mergeCell ref="B10:C10"/>
    <mergeCell ref="A2:A3"/>
    <mergeCell ref="B2:C2"/>
    <mergeCell ref="D2:D3"/>
    <mergeCell ref="A7:A8"/>
    <mergeCell ref="B7:C7"/>
    <mergeCell ref="D7:D8"/>
    <mergeCell ref="B8:C8"/>
  </mergeCells>
  <printOptions horizontalCentered="1"/>
  <pageMargins left="0.70866141732283472" right="0.70866141732283472" top="1.9291338582677167" bottom="0.74803149606299213" header="0.31496062992125984" footer="0.31496062992125984"/>
  <pageSetup orientation="landscape" r:id="rId1"/>
  <headerFooter>
    <oddHeader>&amp;L&amp;G&amp;C&amp;"Verdana,Negrita"CATASTRO DE VIDES (has)
Y
NUMERO DE PROPIEDADES CON PLANTACION DE VIDES
DE VINIFICACION
REGIÓN DE LOS LAGOS&amp;RCUADRO N° 53</oddHeader>
    <oddFooter>&amp;R&amp;F</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D27"/>
  <sheetViews>
    <sheetView workbookViewId="0">
      <selection activeCell="B38" sqref="B38"/>
    </sheetView>
  </sheetViews>
  <sheetFormatPr baseColWidth="10" defaultColWidth="11.44140625" defaultRowHeight="14.4" x14ac:dyDescent="0.3"/>
  <cols>
    <col min="1" max="1" width="12.5546875" customWidth="1"/>
    <col min="2" max="2" width="35.5546875" customWidth="1"/>
    <col min="3" max="3" width="13.6640625" customWidth="1"/>
    <col min="4" max="4" width="12.88671875" customWidth="1"/>
    <col min="5" max="5" width="8.33203125" customWidth="1"/>
    <col min="6" max="7" width="11.88671875" customWidth="1"/>
    <col min="8" max="10" width="9.33203125" customWidth="1"/>
    <col min="11" max="11" width="9.88671875" customWidth="1"/>
  </cols>
  <sheetData>
    <row r="1" spans="1:11" s="3" customFormat="1" ht="15.75" customHeight="1" thickBot="1" x14ac:dyDescent="0.25">
      <c r="A1" s="78" t="s">
        <v>516</v>
      </c>
      <c r="B1" s="78"/>
    </row>
    <row r="2" spans="1:11" ht="24.75" customHeight="1" x14ac:dyDescent="0.3">
      <c r="A2" s="476" t="s">
        <v>235</v>
      </c>
      <c r="B2" s="488" t="s">
        <v>456</v>
      </c>
      <c r="C2" s="489"/>
      <c r="D2" s="474" t="s">
        <v>71</v>
      </c>
    </row>
    <row r="3" spans="1:11" ht="80.25" customHeight="1" x14ac:dyDescent="0.3">
      <c r="A3" s="477"/>
      <c r="B3" s="168" t="s">
        <v>122</v>
      </c>
      <c r="C3" s="168" t="s">
        <v>280</v>
      </c>
      <c r="D3" s="475"/>
    </row>
    <row r="4" spans="1:11" ht="29.25" customHeight="1" x14ac:dyDescent="0.3">
      <c r="A4" s="170" t="s">
        <v>515</v>
      </c>
      <c r="B4" s="171">
        <v>0.91</v>
      </c>
      <c r="C4" s="170">
        <v>0.64</v>
      </c>
      <c r="D4" s="19">
        <f>SUM(B4:C4)</f>
        <v>1.55</v>
      </c>
    </row>
    <row r="5" spans="1:11" ht="15" thickBot="1" x14ac:dyDescent="0.35">
      <c r="A5" s="146" t="s">
        <v>240</v>
      </c>
      <c r="B5" s="308">
        <f>SUM(B4:B4)</f>
        <v>0.91</v>
      </c>
      <c r="C5" s="308">
        <f>SUM(C3:C4)</f>
        <v>0.64</v>
      </c>
      <c r="D5" s="147">
        <v>1.55</v>
      </c>
    </row>
    <row r="6" spans="1:11" ht="15" thickBot="1" x14ac:dyDescent="0.35"/>
    <row r="7" spans="1:11" ht="22.5" customHeight="1" x14ac:dyDescent="0.3">
      <c r="A7" s="476" t="s">
        <v>235</v>
      </c>
      <c r="B7" s="310" t="s">
        <v>496</v>
      </c>
      <c r="C7" s="491" t="s">
        <v>71</v>
      </c>
      <c r="D7" s="159"/>
    </row>
    <row r="8" spans="1:11" ht="89.25" customHeight="1" x14ac:dyDescent="0.3">
      <c r="A8" s="477"/>
      <c r="B8" s="168" t="s">
        <v>207</v>
      </c>
      <c r="C8" s="492"/>
      <c r="D8" s="160"/>
      <c r="E8" s="159"/>
    </row>
    <row r="9" spans="1:11" ht="29.25" customHeight="1" x14ac:dyDescent="0.3">
      <c r="A9" s="84" t="s">
        <v>515</v>
      </c>
      <c r="B9" s="149">
        <v>0.93</v>
      </c>
      <c r="C9" s="81">
        <v>0.93</v>
      </c>
      <c r="D9" s="161"/>
      <c r="E9" s="160"/>
    </row>
    <row r="10" spans="1:11" ht="22.5" customHeight="1" thickBot="1" x14ac:dyDescent="0.35">
      <c r="A10" s="166" t="s">
        <v>240</v>
      </c>
      <c r="B10" s="309">
        <f>SUM(B9:B9)</f>
        <v>0.93</v>
      </c>
      <c r="C10" s="147">
        <v>0.93</v>
      </c>
      <c r="D10" s="161"/>
      <c r="E10" s="161"/>
    </row>
    <row r="11" spans="1:11" ht="22.5" customHeight="1" x14ac:dyDescent="0.3">
      <c r="J11" s="161"/>
      <c r="K11" s="161"/>
    </row>
    <row r="12" spans="1:11" ht="25.5" customHeight="1" x14ac:dyDescent="0.3">
      <c r="J12" s="161"/>
      <c r="K12" s="161"/>
    </row>
    <row r="13" spans="1:11" ht="24" customHeight="1" x14ac:dyDescent="0.3">
      <c r="J13" s="161"/>
      <c r="K13" s="161"/>
    </row>
    <row r="14" spans="1:11" x14ac:dyDescent="0.3">
      <c r="J14" s="161"/>
      <c r="K14" s="161"/>
    </row>
    <row r="15" spans="1:11" x14ac:dyDescent="0.3">
      <c r="J15" s="161"/>
      <c r="K15" s="161"/>
    </row>
    <row r="16" spans="1:11" ht="62.25" customHeight="1" x14ac:dyDescent="0.3">
      <c r="J16" s="161"/>
      <c r="K16" s="161"/>
    </row>
    <row r="17" spans="10:30" ht="29.25" customHeight="1" x14ac:dyDescent="0.3">
      <c r="J17" s="162"/>
      <c r="K17" s="161"/>
    </row>
    <row r="18" spans="10:30" ht="29.25" customHeight="1" x14ac:dyDescent="0.3"/>
    <row r="19" spans="10:30" ht="30" customHeight="1" x14ac:dyDescent="0.3"/>
    <row r="20" spans="10:30" ht="30" customHeight="1" x14ac:dyDescent="0.3"/>
    <row r="21" spans="10:30" ht="30" customHeight="1" x14ac:dyDescent="0.3"/>
    <row r="22" spans="10:30" ht="30" customHeight="1" x14ac:dyDescent="0.3"/>
    <row r="23" spans="10:30" ht="30" customHeight="1" x14ac:dyDescent="0.3"/>
    <row r="25" spans="10:30" ht="25.5" customHeight="1" x14ac:dyDescent="0.3">
      <c r="M25" s="162"/>
    </row>
    <row r="26" spans="10:30" x14ac:dyDescent="0.3">
      <c r="AD26" s="15"/>
    </row>
    <row r="27" spans="10:30" x14ac:dyDescent="0.3">
      <c r="AD27" s="35"/>
    </row>
  </sheetData>
  <mergeCells count="5">
    <mergeCell ref="A2:A3"/>
    <mergeCell ref="B2:C2"/>
    <mergeCell ref="D2:D3"/>
    <mergeCell ref="A7:A8"/>
    <mergeCell ref="C7:C8"/>
  </mergeCells>
  <printOptions horizontalCentered="1"/>
  <pageMargins left="0.70866141732283472" right="0.70866141732283472" top="1.3385826771653544" bottom="0.74803149606299213" header="0.31496062992125984" footer="0.31496062992125984"/>
  <pageSetup orientation="landscape" r:id="rId1"/>
  <headerFooter>
    <oddHeader>&amp;L&amp;G&amp;C&amp;"Verdana,Negrita"SUPERFICIE COMUNAL DE CEPAJES BLANCOS Y TINTOS
DE VINIFICACIÓN (has)
REGIÓN DE LOS LAGOS&amp;RCUADRO N° 54</oddHeader>
    <oddFooter>&amp;R&amp;F</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28"/>
  <sheetViews>
    <sheetView topLeftCell="A4" workbookViewId="0">
      <selection activeCell="D28" sqref="D28"/>
    </sheetView>
  </sheetViews>
  <sheetFormatPr baseColWidth="10" defaultColWidth="11.44140625" defaultRowHeight="12.6" x14ac:dyDescent="0.2"/>
  <cols>
    <col min="1" max="1" width="22.5546875" style="3" customWidth="1"/>
    <col min="2" max="2" width="21.44140625" style="3" customWidth="1"/>
    <col min="3" max="3" width="19.109375" style="3" customWidth="1"/>
    <col min="4" max="16384" width="11.44140625" style="3"/>
  </cols>
  <sheetData>
    <row r="1" spans="1:4" ht="13.2" thickBot="1" x14ac:dyDescent="0.25">
      <c r="A1" s="3" t="s">
        <v>517</v>
      </c>
    </row>
    <row r="2" spans="1:4" ht="19.5" customHeight="1" x14ac:dyDescent="0.2">
      <c r="A2" s="438" t="s">
        <v>235</v>
      </c>
      <c r="B2" s="424" t="s">
        <v>236</v>
      </c>
      <c r="C2" s="430"/>
      <c r="D2" s="415" t="s">
        <v>71</v>
      </c>
    </row>
    <row r="3" spans="1:4" ht="31.5" customHeight="1" x14ac:dyDescent="0.2">
      <c r="A3" s="439"/>
      <c r="B3" s="31" t="s">
        <v>237</v>
      </c>
      <c r="C3" s="31" t="s">
        <v>238</v>
      </c>
      <c r="D3" s="416"/>
    </row>
    <row r="4" spans="1:4" x14ac:dyDescent="0.2">
      <c r="A4" s="21" t="s">
        <v>518</v>
      </c>
      <c r="B4" s="9">
        <v>15.699999999999998</v>
      </c>
      <c r="C4" s="9">
        <v>424.58</v>
      </c>
      <c r="D4" s="16">
        <f>SUM(B4:C4)</f>
        <v>440.28</v>
      </c>
    </row>
    <row r="5" spans="1:4" x14ac:dyDescent="0.2">
      <c r="A5" s="21" t="s">
        <v>519</v>
      </c>
      <c r="B5" s="9">
        <v>2.61</v>
      </c>
      <c r="C5" s="9">
        <v>1536.2199999999991</v>
      </c>
      <c r="D5" s="16">
        <f t="shared" ref="D5:D27" si="0">SUM(B5:C5)</f>
        <v>1538.829999999999</v>
      </c>
    </row>
    <row r="6" spans="1:4" x14ac:dyDescent="0.2">
      <c r="A6" s="21" t="s">
        <v>520</v>
      </c>
      <c r="B6" s="9">
        <v>0.06</v>
      </c>
      <c r="C6" s="9">
        <v>95.97</v>
      </c>
      <c r="D6" s="16">
        <f t="shared" si="0"/>
        <v>96.03</v>
      </c>
    </row>
    <row r="7" spans="1:4" x14ac:dyDescent="0.2">
      <c r="A7" s="21" t="s">
        <v>521</v>
      </c>
      <c r="B7" s="9"/>
      <c r="C7" s="9">
        <v>9.85</v>
      </c>
      <c r="D7" s="16">
        <f t="shared" si="0"/>
        <v>9.85</v>
      </c>
    </row>
    <row r="8" spans="1:4" x14ac:dyDescent="0.2">
      <c r="A8" s="21" t="s">
        <v>522</v>
      </c>
      <c r="B8" s="9">
        <v>1.55</v>
      </c>
      <c r="C8" s="9">
        <v>38.160000000000011</v>
      </c>
      <c r="D8" s="16">
        <f t="shared" si="0"/>
        <v>39.710000000000008</v>
      </c>
    </row>
    <row r="9" spans="1:4" x14ac:dyDescent="0.2">
      <c r="A9" s="21" t="s">
        <v>523</v>
      </c>
      <c r="B9" s="9">
        <v>11.14</v>
      </c>
      <c r="C9" s="9">
        <v>66.320000000000007</v>
      </c>
      <c r="D9" s="16">
        <f t="shared" si="0"/>
        <v>77.460000000000008</v>
      </c>
    </row>
    <row r="10" spans="1:4" x14ac:dyDescent="0.2">
      <c r="A10" s="21" t="s">
        <v>524</v>
      </c>
      <c r="B10" s="9">
        <v>403.27000000000021</v>
      </c>
      <c r="C10" s="9">
        <v>1469.33</v>
      </c>
      <c r="D10" s="16">
        <f t="shared" si="0"/>
        <v>1872.6000000000001</v>
      </c>
    </row>
    <row r="11" spans="1:4" x14ac:dyDescent="0.2">
      <c r="A11" s="21" t="s">
        <v>525</v>
      </c>
      <c r="B11" s="9">
        <v>0.25</v>
      </c>
      <c r="C11" s="9">
        <v>157.68</v>
      </c>
      <c r="D11" s="16">
        <f t="shared" si="0"/>
        <v>157.93</v>
      </c>
    </row>
    <row r="12" spans="1:4" x14ac:dyDescent="0.2">
      <c r="A12" s="21" t="s">
        <v>526</v>
      </c>
      <c r="B12" s="9">
        <v>33.200000000000003</v>
      </c>
      <c r="C12" s="9">
        <v>270.49000000000012</v>
      </c>
      <c r="D12" s="16">
        <f t="shared" si="0"/>
        <v>303.69000000000011</v>
      </c>
    </row>
    <row r="13" spans="1:4" x14ac:dyDescent="0.2">
      <c r="A13" s="21" t="s">
        <v>527</v>
      </c>
      <c r="B13" s="9">
        <v>6.1899999999999995</v>
      </c>
      <c r="C13" s="9">
        <v>34.82</v>
      </c>
      <c r="D13" s="16">
        <f t="shared" si="0"/>
        <v>41.01</v>
      </c>
    </row>
    <row r="14" spans="1:4" x14ac:dyDescent="0.2">
      <c r="A14" s="21" t="s">
        <v>528</v>
      </c>
      <c r="B14" s="9">
        <v>59.91</v>
      </c>
      <c r="C14" s="9">
        <v>417.93999999999994</v>
      </c>
      <c r="D14" s="16">
        <f t="shared" si="0"/>
        <v>477.84999999999991</v>
      </c>
    </row>
    <row r="15" spans="1:4" x14ac:dyDescent="0.2">
      <c r="A15" s="21" t="s">
        <v>529</v>
      </c>
      <c r="B15" s="9">
        <v>362.58999999999986</v>
      </c>
      <c r="C15" s="9">
        <v>838.56000000000074</v>
      </c>
      <c r="D15" s="16">
        <f t="shared" si="0"/>
        <v>1201.1500000000005</v>
      </c>
    </row>
    <row r="16" spans="1:4" x14ac:dyDescent="0.2">
      <c r="A16" s="21" t="s">
        <v>530</v>
      </c>
      <c r="B16" s="9"/>
      <c r="C16" s="9">
        <v>50.919999999999995</v>
      </c>
      <c r="D16" s="16">
        <f t="shared" si="0"/>
        <v>50.919999999999995</v>
      </c>
    </row>
    <row r="17" spans="1:28" x14ac:dyDescent="0.2">
      <c r="A17" s="21" t="s">
        <v>531</v>
      </c>
      <c r="B17" s="9">
        <v>40.17</v>
      </c>
      <c r="C17" s="9">
        <v>1185.3100000000009</v>
      </c>
      <c r="D17" s="16">
        <f t="shared" si="0"/>
        <v>1225.4800000000009</v>
      </c>
    </row>
    <row r="18" spans="1:28" x14ac:dyDescent="0.2">
      <c r="A18" s="21" t="s">
        <v>532</v>
      </c>
      <c r="B18" s="9">
        <v>7.9399999999999995</v>
      </c>
      <c r="C18" s="9">
        <v>105.37</v>
      </c>
      <c r="D18" s="16">
        <f t="shared" si="0"/>
        <v>113.31</v>
      </c>
      <c r="AB18" s="26"/>
    </row>
    <row r="19" spans="1:28" x14ac:dyDescent="0.2">
      <c r="A19" s="21" t="s">
        <v>533</v>
      </c>
      <c r="B19" s="9">
        <v>4.58</v>
      </c>
      <c r="C19" s="9">
        <v>10.98</v>
      </c>
      <c r="D19" s="16">
        <f t="shared" si="0"/>
        <v>15.56</v>
      </c>
      <c r="AB19" s="27"/>
    </row>
    <row r="20" spans="1:28" x14ac:dyDescent="0.2">
      <c r="A20" s="21" t="s">
        <v>534</v>
      </c>
      <c r="B20" s="9">
        <v>184.27000000000004</v>
      </c>
      <c r="C20" s="9">
        <v>731.04</v>
      </c>
      <c r="D20" s="16">
        <f t="shared" si="0"/>
        <v>915.31</v>
      </c>
    </row>
    <row r="21" spans="1:28" x14ac:dyDescent="0.2">
      <c r="A21" s="21" t="s">
        <v>535</v>
      </c>
      <c r="B21" s="9">
        <v>25</v>
      </c>
      <c r="C21" s="9">
        <v>295.06999999999994</v>
      </c>
      <c r="D21" s="16">
        <f t="shared" si="0"/>
        <v>320.06999999999994</v>
      </c>
    </row>
    <row r="22" spans="1:28" x14ac:dyDescent="0.2">
      <c r="A22" s="21" t="s">
        <v>536</v>
      </c>
      <c r="B22" s="9"/>
      <c r="C22" s="9">
        <v>27.6</v>
      </c>
      <c r="D22" s="16">
        <f t="shared" si="0"/>
        <v>27.6</v>
      </c>
    </row>
    <row r="23" spans="1:28" x14ac:dyDescent="0.2">
      <c r="A23" s="21" t="s">
        <v>537</v>
      </c>
      <c r="B23" s="9">
        <v>1.0899999999999999</v>
      </c>
      <c r="C23" s="9">
        <v>493.37999999999994</v>
      </c>
      <c r="D23" s="16">
        <f t="shared" si="0"/>
        <v>494.46999999999991</v>
      </c>
    </row>
    <row r="24" spans="1:28" x14ac:dyDescent="0.2">
      <c r="A24" s="86" t="s">
        <v>538</v>
      </c>
      <c r="B24" s="9">
        <v>0.67999999999999994</v>
      </c>
      <c r="C24" s="9">
        <v>2.5300000000000002</v>
      </c>
      <c r="D24" s="16">
        <f t="shared" si="0"/>
        <v>3.21</v>
      </c>
    </row>
    <row r="25" spans="1:28" x14ac:dyDescent="0.2">
      <c r="A25" s="21" t="s">
        <v>539</v>
      </c>
      <c r="B25" s="9">
        <v>33.46</v>
      </c>
      <c r="C25" s="9">
        <v>641.83999999999969</v>
      </c>
      <c r="D25" s="16">
        <f t="shared" si="0"/>
        <v>675.29999999999973</v>
      </c>
    </row>
    <row r="26" spans="1:28" x14ac:dyDescent="0.2">
      <c r="A26" s="21" t="s">
        <v>540</v>
      </c>
      <c r="B26" s="9">
        <v>117.74</v>
      </c>
      <c r="C26" s="9">
        <v>103.86</v>
      </c>
      <c r="D26" s="16">
        <f t="shared" si="0"/>
        <v>221.6</v>
      </c>
    </row>
    <row r="27" spans="1:28" x14ac:dyDescent="0.2">
      <c r="A27" s="21" t="s">
        <v>541</v>
      </c>
      <c r="B27" s="9"/>
      <c r="C27" s="9">
        <v>30.52</v>
      </c>
      <c r="D27" s="16">
        <f t="shared" si="0"/>
        <v>30.52</v>
      </c>
    </row>
    <row r="28" spans="1:28" ht="32.25" customHeight="1" thickBot="1" x14ac:dyDescent="0.25">
      <c r="A28" s="94" t="s">
        <v>240</v>
      </c>
      <c r="B28" s="95">
        <f>SUM(B4:B27)</f>
        <v>1311.4</v>
      </c>
      <c r="C28" s="95">
        <f>SUM(C4:C27)</f>
        <v>9038.34</v>
      </c>
      <c r="D28" s="96">
        <f>SUM(B28:C28)</f>
        <v>10349.74</v>
      </c>
    </row>
  </sheetData>
  <mergeCells count="3">
    <mergeCell ref="A2:A3"/>
    <mergeCell ref="B2:C2"/>
    <mergeCell ref="D2:D3"/>
  </mergeCells>
  <printOptions horizontalCentered="1"/>
  <pageMargins left="0.70866141732283472" right="0.70866141732283472" top="1.7322834645669292" bottom="0.74803149606299213" header="0.31496062992125984" footer="0.31496062992125984"/>
  <pageSetup orientation="landscape" r:id="rId1"/>
  <headerFooter>
    <oddHeader>&amp;L&amp;G&amp;C&amp;"Verdana,Negrita"CATASTRO DE VIDES (has)
REGIÓN METROPOLITANA DE SANTIAGO&amp;RCUADRO N° 55</oddHeader>
    <oddFooter>&amp;R&amp;F</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B28"/>
  <sheetViews>
    <sheetView topLeftCell="A7" workbookViewId="0">
      <selection activeCell="B38" sqref="B38"/>
    </sheetView>
  </sheetViews>
  <sheetFormatPr baseColWidth="10" defaultColWidth="11.44140625" defaultRowHeight="12.6" x14ac:dyDescent="0.2"/>
  <cols>
    <col min="1" max="1" width="24.33203125" style="3" customWidth="1"/>
    <col min="2" max="2" width="19.88671875" style="3" customWidth="1"/>
    <col min="3" max="16384" width="11.44140625" style="3"/>
  </cols>
  <sheetData>
    <row r="1" spans="1:3" ht="13.2" thickBot="1" x14ac:dyDescent="0.25">
      <c r="A1" s="3" t="s">
        <v>542</v>
      </c>
    </row>
    <row r="2" spans="1:3" ht="27.75" customHeight="1" x14ac:dyDescent="0.2">
      <c r="A2" s="438" t="s">
        <v>235</v>
      </c>
      <c r="B2" s="76" t="s">
        <v>383</v>
      </c>
      <c r="C2" s="415" t="s">
        <v>71</v>
      </c>
    </row>
    <row r="3" spans="1:3" ht="27" customHeight="1" x14ac:dyDescent="0.2">
      <c r="A3" s="439"/>
      <c r="B3" s="31" t="s">
        <v>384</v>
      </c>
      <c r="C3" s="416"/>
    </row>
    <row r="4" spans="1:3" ht="14.4" x14ac:dyDescent="0.3">
      <c r="A4" s="21" t="s">
        <v>518</v>
      </c>
      <c r="B4" s="317">
        <v>3</v>
      </c>
      <c r="C4" s="87">
        <f>SUM(B4:B4)</f>
        <v>3</v>
      </c>
    </row>
    <row r="5" spans="1:3" ht="14.4" x14ac:dyDescent="0.3">
      <c r="A5" s="21" t="s">
        <v>519</v>
      </c>
      <c r="B5" s="317">
        <v>41</v>
      </c>
      <c r="C5" s="87">
        <f t="shared" ref="C5:C27" si="0">SUM(B5:B5)</f>
        <v>41</v>
      </c>
    </row>
    <row r="6" spans="1:3" ht="14.4" x14ac:dyDescent="0.3">
      <c r="A6" s="21" t="s">
        <v>520</v>
      </c>
      <c r="B6" s="317">
        <v>8</v>
      </c>
      <c r="C6" s="87">
        <f t="shared" si="0"/>
        <v>8</v>
      </c>
    </row>
    <row r="7" spans="1:3" ht="14.4" x14ac:dyDescent="0.3">
      <c r="A7" s="21" t="s">
        <v>521</v>
      </c>
      <c r="B7" s="317">
        <v>4</v>
      </c>
      <c r="C7" s="87">
        <f t="shared" si="0"/>
        <v>4</v>
      </c>
    </row>
    <row r="8" spans="1:3" ht="14.4" x14ac:dyDescent="0.3">
      <c r="A8" s="21" t="s">
        <v>522</v>
      </c>
      <c r="B8" s="317">
        <v>6</v>
      </c>
      <c r="C8" s="87">
        <f t="shared" si="0"/>
        <v>6</v>
      </c>
    </row>
    <row r="9" spans="1:3" ht="14.4" x14ac:dyDescent="0.3">
      <c r="A9" s="21" t="s">
        <v>523</v>
      </c>
      <c r="B9" s="317">
        <v>7</v>
      </c>
      <c r="C9" s="87">
        <f t="shared" si="0"/>
        <v>7</v>
      </c>
    </row>
    <row r="10" spans="1:3" ht="14.4" x14ac:dyDescent="0.3">
      <c r="A10" s="21" t="s">
        <v>524</v>
      </c>
      <c r="B10" s="317">
        <v>47</v>
      </c>
      <c r="C10" s="87">
        <f t="shared" si="0"/>
        <v>47</v>
      </c>
    </row>
    <row r="11" spans="1:3" ht="14.4" x14ac:dyDescent="0.3">
      <c r="A11" s="21" t="s">
        <v>525</v>
      </c>
      <c r="B11" s="317">
        <v>9</v>
      </c>
      <c r="C11" s="87">
        <f t="shared" si="0"/>
        <v>9</v>
      </c>
    </row>
    <row r="12" spans="1:3" ht="14.4" x14ac:dyDescent="0.3">
      <c r="A12" s="21" t="s">
        <v>526</v>
      </c>
      <c r="B12" s="317">
        <v>9</v>
      </c>
      <c r="C12" s="87">
        <f t="shared" si="0"/>
        <v>9</v>
      </c>
    </row>
    <row r="13" spans="1:3" ht="14.4" x14ac:dyDescent="0.3">
      <c r="A13" s="21" t="s">
        <v>527</v>
      </c>
      <c r="B13" s="317">
        <v>4</v>
      </c>
      <c r="C13" s="87">
        <f t="shared" si="0"/>
        <v>4</v>
      </c>
    </row>
    <row r="14" spans="1:3" ht="14.4" x14ac:dyDescent="0.3">
      <c r="A14" s="21" t="s">
        <v>528</v>
      </c>
      <c r="B14" s="317">
        <v>5</v>
      </c>
      <c r="C14" s="87">
        <f t="shared" si="0"/>
        <v>5</v>
      </c>
    </row>
    <row r="15" spans="1:3" ht="14.4" x14ac:dyDescent="0.3">
      <c r="A15" s="21" t="s">
        <v>529</v>
      </c>
      <c r="B15" s="317">
        <v>52</v>
      </c>
      <c r="C15" s="87">
        <f t="shared" si="0"/>
        <v>52</v>
      </c>
    </row>
    <row r="16" spans="1:3" ht="14.4" x14ac:dyDescent="0.3">
      <c r="A16" s="21" t="s">
        <v>530</v>
      </c>
      <c r="B16" s="317">
        <v>3</v>
      </c>
      <c r="C16" s="87">
        <f t="shared" si="0"/>
        <v>3</v>
      </c>
    </row>
    <row r="17" spans="1:28" ht="14.4" x14ac:dyDescent="0.3">
      <c r="A17" s="21" t="s">
        <v>531</v>
      </c>
      <c r="B17" s="317">
        <v>87</v>
      </c>
      <c r="C17" s="87">
        <f t="shared" si="0"/>
        <v>87</v>
      </c>
    </row>
    <row r="18" spans="1:28" ht="14.4" x14ac:dyDescent="0.3">
      <c r="A18" s="21" t="s">
        <v>532</v>
      </c>
      <c r="B18" s="317">
        <v>6</v>
      </c>
      <c r="C18" s="87">
        <f t="shared" si="0"/>
        <v>6</v>
      </c>
      <c r="AB18" s="26"/>
    </row>
    <row r="19" spans="1:28" ht="12" customHeight="1" x14ac:dyDescent="0.3">
      <c r="A19" s="21" t="s">
        <v>533</v>
      </c>
      <c r="B19" s="317">
        <v>2</v>
      </c>
      <c r="C19" s="87">
        <f t="shared" si="0"/>
        <v>2</v>
      </c>
      <c r="AB19" s="27"/>
    </row>
    <row r="20" spans="1:28" ht="14.4" x14ac:dyDescent="0.3">
      <c r="A20" s="21" t="s">
        <v>534</v>
      </c>
      <c r="B20" s="317">
        <v>63</v>
      </c>
      <c r="C20" s="87">
        <f t="shared" si="0"/>
        <v>63</v>
      </c>
    </row>
    <row r="21" spans="1:28" ht="14.4" x14ac:dyDescent="0.3">
      <c r="A21" s="21" t="s">
        <v>535</v>
      </c>
      <c r="B21" s="317">
        <v>13</v>
      </c>
      <c r="C21" s="87">
        <f t="shared" si="0"/>
        <v>13</v>
      </c>
    </row>
    <row r="22" spans="1:28" ht="14.4" x14ac:dyDescent="0.3">
      <c r="A22" s="21" t="s">
        <v>536</v>
      </c>
      <c r="B22" s="317">
        <v>1</v>
      </c>
      <c r="C22" s="87">
        <f t="shared" si="0"/>
        <v>1</v>
      </c>
    </row>
    <row r="23" spans="1:28" ht="14.4" x14ac:dyDescent="0.3">
      <c r="A23" s="21" t="s">
        <v>537</v>
      </c>
      <c r="B23" s="317">
        <v>27</v>
      </c>
      <c r="C23" s="87">
        <f t="shared" si="0"/>
        <v>27</v>
      </c>
    </row>
    <row r="24" spans="1:28" ht="14.4" x14ac:dyDescent="0.3">
      <c r="A24" s="21" t="s">
        <v>538</v>
      </c>
      <c r="B24" s="317">
        <v>5</v>
      </c>
      <c r="C24" s="87">
        <f t="shared" si="0"/>
        <v>5</v>
      </c>
    </row>
    <row r="25" spans="1:28" ht="14.4" x14ac:dyDescent="0.3">
      <c r="A25" s="21" t="s">
        <v>539</v>
      </c>
      <c r="B25" s="317">
        <v>6</v>
      </c>
      <c r="C25" s="87">
        <f t="shared" si="0"/>
        <v>6</v>
      </c>
    </row>
    <row r="26" spans="1:28" ht="14.4" x14ac:dyDescent="0.3">
      <c r="A26" s="21" t="s">
        <v>540</v>
      </c>
      <c r="B26" s="317">
        <v>13</v>
      </c>
      <c r="C26" s="87">
        <f t="shared" si="0"/>
        <v>13</v>
      </c>
    </row>
    <row r="27" spans="1:28" ht="14.4" x14ac:dyDescent="0.3">
      <c r="A27" s="21" t="s">
        <v>541</v>
      </c>
      <c r="B27" s="317">
        <v>2</v>
      </c>
      <c r="C27" s="87">
        <f t="shared" si="0"/>
        <v>2</v>
      </c>
    </row>
    <row r="28" spans="1:28" ht="30" customHeight="1" thickBot="1" x14ac:dyDescent="0.25">
      <c r="A28" s="64" t="s">
        <v>240</v>
      </c>
      <c r="B28" s="95">
        <f>SUM(B4:B27)</f>
        <v>423</v>
      </c>
      <c r="C28" s="96">
        <f>SUM(B28:B28)</f>
        <v>423</v>
      </c>
    </row>
  </sheetData>
  <mergeCells count="2">
    <mergeCell ref="A2:A3"/>
    <mergeCell ref="C2:C3"/>
  </mergeCells>
  <printOptions horizontalCentered="1"/>
  <pageMargins left="0.70866141732283472" right="0.70866141732283472" top="1.7322834645669292" bottom="0.74803149606299213" header="0.31496062992125984" footer="0.31496062992125984"/>
  <pageSetup orientation="landscape" r:id="rId1"/>
  <headerFooter>
    <oddHeader>&amp;L&amp;G&amp;C&amp;"Verdana,Negrita"NUMERO DE PROPIEDADES CON PLANTACIONES DE VIDES
DE VINIFICACIÓN
REGIÓN METROPOLITANA DE SANTIAGO&amp;RCUADRO N° 56</oddHeader>
    <oddFooter>&amp;R&amp;F</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T24"/>
  <sheetViews>
    <sheetView topLeftCell="A3" workbookViewId="0">
      <selection activeCell="K24" sqref="K24"/>
    </sheetView>
  </sheetViews>
  <sheetFormatPr baseColWidth="10" defaultColWidth="11.44140625" defaultRowHeight="12.6" x14ac:dyDescent="0.2"/>
  <cols>
    <col min="1" max="1" width="18.6640625" style="3" customWidth="1"/>
    <col min="2" max="2" width="5.88671875" style="3" bestFit="1" customWidth="1"/>
    <col min="3" max="3" width="8.44140625" style="3" customWidth="1"/>
    <col min="4" max="4" width="7.109375" style="3" bestFit="1" customWidth="1"/>
    <col min="5" max="6" width="7.109375" style="3" customWidth="1"/>
    <col min="7" max="7" width="8.109375" style="3" bestFit="1" customWidth="1"/>
    <col min="8" max="8" width="8.109375" style="3" customWidth="1"/>
    <col min="9" max="10" width="5.88671875" style="3" bestFit="1" customWidth="1"/>
    <col min="11" max="11" width="6.88671875" style="3" customWidth="1"/>
    <col min="12" max="12" width="8.109375" style="3" bestFit="1" customWidth="1"/>
    <col min="13" max="13" width="8.109375" style="3" customWidth="1"/>
    <col min="14" max="15" width="8.44140625" style="3" bestFit="1" customWidth="1"/>
    <col min="16" max="17" width="8.44140625" style="3" customWidth="1"/>
    <col min="18" max="19" width="7.109375" style="3" bestFit="1" customWidth="1"/>
    <col min="20" max="20" width="10.44140625" style="3" bestFit="1" customWidth="1"/>
    <col min="21" max="21" width="10.44140625" style="3" customWidth="1"/>
    <col min="22" max="16384" width="11.44140625" style="3"/>
  </cols>
  <sheetData>
    <row r="1" spans="1:20" ht="13.2" thickBot="1" x14ac:dyDescent="0.25">
      <c r="A1" s="3" t="s">
        <v>543</v>
      </c>
    </row>
    <row r="2" spans="1:20" ht="27.75" customHeight="1" x14ac:dyDescent="0.2">
      <c r="A2" s="438" t="s">
        <v>235</v>
      </c>
      <c r="B2" s="425" t="s">
        <v>456</v>
      </c>
      <c r="C2" s="424"/>
      <c r="D2" s="424"/>
      <c r="E2" s="424"/>
      <c r="F2" s="424"/>
      <c r="G2" s="424"/>
      <c r="H2" s="424"/>
      <c r="I2" s="424"/>
      <c r="J2" s="424"/>
      <c r="K2" s="424"/>
      <c r="L2" s="424"/>
      <c r="M2" s="424"/>
      <c r="N2" s="424"/>
      <c r="O2" s="424"/>
      <c r="P2" s="424"/>
      <c r="Q2" s="424"/>
      <c r="R2" s="424"/>
      <c r="S2" s="430"/>
      <c r="T2" s="455" t="s">
        <v>71</v>
      </c>
    </row>
    <row r="3" spans="1:20" ht="129.75" customHeight="1" x14ac:dyDescent="0.2">
      <c r="A3" s="439"/>
      <c r="B3" s="97" t="s">
        <v>119</v>
      </c>
      <c r="C3" s="98" t="s">
        <v>122</v>
      </c>
      <c r="D3" s="98" t="s">
        <v>130</v>
      </c>
      <c r="E3" s="98" t="s">
        <v>136</v>
      </c>
      <c r="F3" s="98" t="s">
        <v>137</v>
      </c>
      <c r="G3" s="98" t="s">
        <v>138</v>
      </c>
      <c r="H3" s="98" t="s">
        <v>141</v>
      </c>
      <c r="I3" s="98" t="s">
        <v>306</v>
      </c>
      <c r="J3" s="98" t="s">
        <v>341</v>
      </c>
      <c r="K3" s="98" t="s">
        <v>307</v>
      </c>
      <c r="L3" s="98" t="s">
        <v>149</v>
      </c>
      <c r="M3" s="98" t="s">
        <v>150</v>
      </c>
      <c r="N3" s="98" t="s">
        <v>280</v>
      </c>
      <c r="O3" s="98" t="s">
        <v>342</v>
      </c>
      <c r="P3" s="98" t="s">
        <v>343</v>
      </c>
      <c r="Q3" s="98" t="s">
        <v>388</v>
      </c>
      <c r="R3" s="98" t="s">
        <v>159</v>
      </c>
      <c r="S3" s="98" t="s">
        <v>162</v>
      </c>
      <c r="T3" s="456"/>
    </row>
    <row r="4" spans="1:20" ht="17.25" customHeight="1" x14ac:dyDescent="0.2">
      <c r="A4" s="21" t="s">
        <v>518</v>
      </c>
      <c r="B4" s="14"/>
      <c r="C4" s="14">
        <v>15.41</v>
      </c>
      <c r="D4" s="14"/>
      <c r="E4" s="14">
        <v>0.03</v>
      </c>
      <c r="F4" s="14"/>
      <c r="G4" s="14"/>
      <c r="H4" s="14"/>
      <c r="I4" s="14"/>
      <c r="J4" s="14"/>
      <c r="K4" s="14"/>
      <c r="L4" s="14"/>
      <c r="M4" s="14">
        <v>0.03</v>
      </c>
      <c r="N4" s="14">
        <v>0.2</v>
      </c>
      <c r="O4" s="14"/>
      <c r="P4" s="14"/>
      <c r="Q4" s="14"/>
      <c r="R4" s="14"/>
      <c r="S4" s="14">
        <v>0.03</v>
      </c>
      <c r="T4" s="20">
        <f>SUM(B4:S4)</f>
        <v>15.699999999999998</v>
      </c>
    </row>
    <row r="5" spans="1:20" ht="15" customHeight="1" x14ac:dyDescent="0.2">
      <c r="A5" s="21" t="s">
        <v>519</v>
      </c>
      <c r="B5" s="14"/>
      <c r="C5" s="14"/>
      <c r="D5" s="14"/>
      <c r="E5" s="14"/>
      <c r="F5" s="14"/>
      <c r="G5" s="14">
        <v>2.61</v>
      </c>
      <c r="H5" s="14"/>
      <c r="I5" s="14"/>
      <c r="J5" s="14"/>
      <c r="K5" s="14"/>
      <c r="L5" s="14"/>
      <c r="M5" s="14"/>
      <c r="N5" s="14"/>
      <c r="O5" s="14"/>
      <c r="P5" s="14"/>
      <c r="Q5" s="14"/>
      <c r="R5" s="14"/>
      <c r="S5" s="14"/>
      <c r="T5" s="20">
        <f>SUM(B5:S5)</f>
        <v>2.61</v>
      </c>
    </row>
    <row r="6" spans="1:20" ht="15" customHeight="1" x14ac:dyDescent="0.2">
      <c r="A6" s="21" t="s">
        <v>520</v>
      </c>
      <c r="B6" s="14"/>
      <c r="C6" s="14"/>
      <c r="D6" s="14"/>
      <c r="E6" s="14"/>
      <c r="F6" s="14"/>
      <c r="G6" s="14"/>
      <c r="H6" s="14"/>
      <c r="I6" s="14"/>
      <c r="J6" s="14"/>
      <c r="K6" s="14"/>
      <c r="L6" s="14"/>
      <c r="M6" s="14"/>
      <c r="N6" s="14"/>
      <c r="O6" s="14"/>
      <c r="P6" s="14"/>
      <c r="Q6" s="14">
        <v>0.06</v>
      </c>
      <c r="R6" s="14"/>
      <c r="S6" s="14"/>
      <c r="T6" s="20">
        <f t="shared" ref="T6:T23" si="0">SUM(B6:S6)</f>
        <v>0.06</v>
      </c>
    </row>
    <row r="7" spans="1:20" x14ac:dyDescent="0.2">
      <c r="A7" s="21" t="s">
        <v>522</v>
      </c>
      <c r="B7" s="14"/>
      <c r="C7" s="14"/>
      <c r="D7" s="14"/>
      <c r="E7" s="14"/>
      <c r="F7" s="14"/>
      <c r="G7" s="14"/>
      <c r="H7" s="14"/>
      <c r="I7" s="14"/>
      <c r="J7" s="14"/>
      <c r="K7" s="14"/>
      <c r="L7" s="14"/>
      <c r="M7" s="14"/>
      <c r="N7" s="14">
        <v>0.15</v>
      </c>
      <c r="O7" s="14"/>
      <c r="P7" s="14"/>
      <c r="Q7" s="14"/>
      <c r="R7" s="14">
        <v>1.35</v>
      </c>
      <c r="S7" s="14">
        <v>0.05</v>
      </c>
      <c r="T7" s="20">
        <f t="shared" si="0"/>
        <v>1.55</v>
      </c>
    </row>
    <row r="8" spans="1:20" x14ac:dyDescent="0.2">
      <c r="A8" s="21" t="s">
        <v>523</v>
      </c>
      <c r="B8" s="14"/>
      <c r="C8" s="14"/>
      <c r="D8" s="14"/>
      <c r="E8" s="14"/>
      <c r="F8" s="14"/>
      <c r="G8" s="14"/>
      <c r="H8" s="14"/>
      <c r="I8" s="14"/>
      <c r="J8" s="14"/>
      <c r="K8" s="14"/>
      <c r="L8" s="14"/>
      <c r="M8" s="14"/>
      <c r="N8" s="14">
        <v>11.14</v>
      </c>
      <c r="O8" s="14"/>
      <c r="P8" s="14"/>
      <c r="Q8" s="14"/>
      <c r="R8" s="14"/>
      <c r="S8" s="14"/>
      <c r="T8" s="20">
        <f t="shared" si="0"/>
        <v>11.14</v>
      </c>
    </row>
    <row r="9" spans="1:20" x14ac:dyDescent="0.2">
      <c r="A9" s="21" t="s">
        <v>524</v>
      </c>
      <c r="B9" s="14"/>
      <c r="C9" s="14">
        <v>80.88</v>
      </c>
      <c r="D9" s="14">
        <v>6.51</v>
      </c>
      <c r="E9" s="14"/>
      <c r="F9" s="14"/>
      <c r="G9" s="14">
        <v>7.17</v>
      </c>
      <c r="H9" s="14"/>
      <c r="I9" s="14">
        <v>1.1000000000000001</v>
      </c>
      <c r="J9" s="14">
        <v>0.63</v>
      </c>
      <c r="K9" s="14"/>
      <c r="L9" s="14"/>
      <c r="M9" s="14"/>
      <c r="N9" s="14">
        <v>284.78000000000003</v>
      </c>
      <c r="O9" s="14"/>
      <c r="P9" s="14">
        <v>5.76</v>
      </c>
      <c r="Q9" s="14"/>
      <c r="R9" s="14"/>
      <c r="S9" s="14">
        <v>16.440000000000001</v>
      </c>
      <c r="T9" s="20">
        <f t="shared" si="0"/>
        <v>403.27000000000004</v>
      </c>
    </row>
    <row r="10" spans="1:20" x14ac:dyDescent="0.2">
      <c r="A10" s="21" t="s">
        <v>525</v>
      </c>
      <c r="B10" s="14"/>
      <c r="C10" s="14"/>
      <c r="D10" s="14">
        <v>0.25</v>
      </c>
      <c r="E10" s="14"/>
      <c r="F10" s="14"/>
      <c r="G10" s="14"/>
      <c r="H10" s="14"/>
      <c r="I10" s="14"/>
      <c r="J10" s="14"/>
      <c r="K10" s="14"/>
      <c r="L10" s="14"/>
      <c r="M10" s="14"/>
      <c r="N10" s="14"/>
      <c r="O10" s="14"/>
      <c r="P10" s="14"/>
      <c r="Q10" s="14"/>
      <c r="R10" s="14"/>
      <c r="S10" s="14"/>
      <c r="T10" s="20">
        <f t="shared" si="0"/>
        <v>0.25</v>
      </c>
    </row>
    <row r="11" spans="1:20" x14ac:dyDescent="0.2">
      <c r="A11" s="21" t="s">
        <v>526</v>
      </c>
      <c r="B11" s="14"/>
      <c r="C11" s="14">
        <v>18</v>
      </c>
      <c r="D11" s="14"/>
      <c r="E11" s="14"/>
      <c r="F11" s="14"/>
      <c r="G11" s="14"/>
      <c r="H11" s="14"/>
      <c r="I11" s="14"/>
      <c r="J11" s="14"/>
      <c r="K11" s="14"/>
      <c r="L11" s="14"/>
      <c r="M11" s="14"/>
      <c r="N11" s="14">
        <v>15.2</v>
      </c>
      <c r="O11" s="14"/>
      <c r="P11" s="14"/>
      <c r="Q11" s="14"/>
      <c r="R11" s="14"/>
      <c r="S11" s="14"/>
      <c r="T11" s="20">
        <f t="shared" si="0"/>
        <v>33.200000000000003</v>
      </c>
    </row>
    <row r="12" spans="1:20" x14ac:dyDescent="0.2">
      <c r="A12" s="21" t="s">
        <v>544</v>
      </c>
      <c r="B12" s="14"/>
      <c r="C12" s="14">
        <v>0.79</v>
      </c>
      <c r="D12" s="14"/>
      <c r="E12" s="14"/>
      <c r="F12" s="14">
        <v>5.4</v>
      </c>
      <c r="G12" s="14"/>
      <c r="H12" s="14"/>
      <c r="I12" s="14"/>
      <c r="J12" s="14"/>
      <c r="K12" s="14"/>
      <c r="L12" s="14"/>
      <c r="M12" s="14"/>
      <c r="N12" s="14"/>
      <c r="O12" s="14"/>
      <c r="P12" s="14"/>
      <c r="Q12" s="14"/>
      <c r="R12" s="14"/>
      <c r="S12" s="14"/>
      <c r="T12" s="20">
        <f t="shared" si="0"/>
        <v>6.19</v>
      </c>
    </row>
    <row r="13" spans="1:20" x14ac:dyDescent="0.2">
      <c r="A13" s="21" t="s">
        <v>528</v>
      </c>
      <c r="B13" s="14"/>
      <c r="C13" s="14">
        <v>24.169999999999998</v>
      </c>
      <c r="D13" s="14"/>
      <c r="E13" s="14"/>
      <c r="F13" s="14"/>
      <c r="G13" s="14"/>
      <c r="H13" s="14"/>
      <c r="I13" s="14"/>
      <c r="J13" s="14"/>
      <c r="K13" s="14"/>
      <c r="L13" s="14"/>
      <c r="M13" s="14"/>
      <c r="N13" s="14">
        <v>35.74</v>
      </c>
      <c r="O13" s="14"/>
      <c r="P13" s="14"/>
      <c r="Q13" s="14"/>
      <c r="R13" s="14"/>
      <c r="S13" s="14"/>
      <c r="T13" s="20">
        <f t="shared" si="0"/>
        <v>59.91</v>
      </c>
    </row>
    <row r="14" spans="1:20" x14ac:dyDescent="0.2">
      <c r="A14" s="21" t="s">
        <v>529</v>
      </c>
      <c r="B14" s="14"/>
      <c r="C14" s="14">
        <v>169.74</v>
      </c>
      <c r="D14" s="14">
        <v>8.5</v>
      </c>
      <c r="E14" s="14"/>
      <c r="F14" s="14"/>
      <c r="G14" s="14"/>
      <c r="H14" s="14"/>
      <c r="I14" s="14"/>
      <c r="J14" s="14"/>
      <c r="K14" s="14">
        <v>9.25</v>
      </c>
      <c r="L14" s="14">
        <v>1.42</v>
      </c>
      <c r="M14" s="14"/>
      <c r="N14" s="14">
        <v>161.98999999999998</v>
      </c>
      <c r="O14" s="14"/>
      <c r="P14" s="14">
        <v>8.26</v>
      </c>
      <c r="Q14" s="14"/>
      <c r="R14" s="14"/>
      <c r="S14" s="14">
        <v>3.4299999999999997</v>
      </c>
      <c r="T14" s="20">
        <f t="shared" si="0"/>
        <v>362.59</v>
      </c>
    </row>
    <row r="15" spans="1:20" x14ac:dyDescent="0.2">
      <c r="A15" s="21" t="s">
        <v>531</v>
      </c>
      <c r="B15" s="14"/>
      <c r="C15" s="14">
        <v>26.25</v>
      </c>
      <c r="D15" s="14"/>
      <c r="E15" s="14"/>
      <c r="F15" s="14"/>
      <c r="G15" s="14"/>
      <c r="H15" s="14"/>
      <c r="I15" s="14"/>
      <c r="J15" s="14"/>
      <c r="K15" s="14"/>
      <c r="L15" s="14">
        <v>5.5</v>
      </c>
      <c r="M15" s="14"/>
      <c r="N15" s="14">
        <v>8.42</v>
      </c>
      <c r="O15" s="14"/>
      <c r="P15" s="14"/>
      <c r="Q15" s="14"/>
      <c r="R15" s="14"/>
      <c r="S15" s="14"/>
      <c r="T15" s="20">
        <f t="shared" si="0"/>
        <v>40.17</v>
      </c>
    </row>
    <row r="16" spans="1:20" x14ac:dyDescent="0.2">
      <c r="A16" s="21" t="s">
        <v>532</v>
      </c>
      <c r="B16" s="14"/>
      <c r="C16" s="14">
        <v>1.2</v>
      </c>
      <c r="D16" s="14"/>
      <c r="E16" s="14"/>
      <c r="F16" s="14"/>
      <c r="G16" s="14"/>
      <c r="H16" s="14"/>
      <c r="I16" s="14"/>
      <c r="J16" s="14"/>
      <c r="K16" s="14"/>
      <c r="L16" s="14">
        <v>1.1399999999999999</v>
      </c>
      <c r="M16" s="14"/>
      <c r="N16" s="14"/>
      <c r="O16" s="14">
        <v>5.6</v>
      </c>
      <c r="P16" s="14"/>
      <c r="Q16" s="14"/>
      <c r="R16" s="14"/>
      <c r="S16" s="14"/>
      <c r="T16" s="20">
        <f t="shared" si="0"/>
        <v>7.9399999999999995</v>
      </c>
    </row>
    <row r="17" spans="1:20" x14ac:dyDescent="0.2">
      <c r="A17" s="21" t="s">
        <v>533</v>
      </c>
      <c r="B17" s="14"/>
      <c r="C17" s="14"/>
      <c r="D17" s="14"/>
      <c r="E17" s="14"/>
      <c r="F17" s="14"/>
      <c r="G17" s="14"/>
      <c r="H17" s="14">
        <v>4.58</v>
      </c>
      <c r="I17" s="14"/>
      <c r="J17" s="14"/>
      <c r="K17" s="14"/>
      <c r="L17" s="14"/>
      <c r="M17" s="14"/>
      <c r="N17" s="14"/>
      <c r="O17" s="14"/>
      <c r="P17" s="14"/>
      <c r="Q17" s="14"/>
      <c r="R17" s="14"/>
      <c r="S17" s="14"/>
      <c r="T17" s="20">
        <f t="shared" si="0"/>
        <v>4.58</v>
      </c>
    </row>
    <row r="18" spans="1:20" x14ac:dyDescent="0.2">
      <c r="A18" s="21" t="s">
        <v>534</v>
      </c>
      <c r="B18" s="14">
        <v>0.16</v>
      </c>
      <c r="C18" s="14">
        <v>127.72999999999999</v>
      </c>
      <c r="D18" s="14"/>
      <c r="E18" s="14"/>
      <c r="F18" s="14"/>
      <c r="G18" s="14"/>
      <c r="H18" s="14"/>
      <c r="I18" s="14"/>
      <c r="J18" s="14"/>
      <c r="K18" s="14">
        <v>20.38</v>
      </c>
      <c r="L18" s="14"/>
      <c r="M18" s="14"/>
      <c r="N18" s="14">
        <v>35.5</v>
      </c>
      <c r="O18" s="14"/>
      <c r="P18" s="14"/>
      <c r="Q18" s="14"/>
      <c r="R18" s="14">
        <v>0.5</v>
      </c>
      <c r="S18" s="14"/>
      <c r="T18" s="20">
        <f t="shared" si="0"/>
        <v>184.26999999999998</v>
      </c>
    </row>
    <row r="19" spans="1:20" x14ac:dyDescent="0.2">
      <c r="A19" s="21" t="s">
        <v>535</v>
      </c>
      <c r="B19" s="14"/>
      <c r="C19" s="14">
        <v>20</v>
      </c>
      <c r="D19" s="14"/>
      <c r="E19" s="14"/>
      <c r="F19" s="14"/>
      <c r="G19" s="14"/>
      <c r="H19" s="14"/>
      <c r="I19" s="14"/>
      <c r="J19" s="14"/>
      <c r="K19" s="14"/>
      <c r="L19" s="14"/>
      <c r="M19" s="14"/>
      <c r="N19" s="14"/>
      <c r="O19" s="14"/>
      <c r="P19" s="14">
        <v>5</v>
      </c>
      <c r="Q19" s="14"/>
      <c r="R19" s="14"/>
      <c r="S19" s="14"/>
      <c r="T19" s="20">
        <f t="shared" si="0"/>
        <v>25</v>
      </c>
    </row>
    <row r="20" spans="1:20" x14ac:dyDescent="0.2">
      <c r="A20" s="21" t="s">
        <v>537</v>
      </c>
      <c r="B20" s="14"/>
      <c r="C20" s="14">
        <v>0.69</v>
      </c>
      <c r="D20" s="14"/>
      <c r="E20" s="14"/>
      <c r="F20" s="14"/>
      <c r="G20" s="14"/>
      <c r="H20" s="14"/>
      <c r="I20" s="14"/>
      <c r="J20" s="14"/>
      <c r="K20" s="14"/>
      <c r="L20" s="14"/>
      <c r="M20" s="14"/>
      <c r="N20" s="14"/>
      <c r="O20" s="14"/>
      <c r="P20" s="14"/>
      <c r="Q20" s="14"/>
      <c r="R20" s="14"/>
      <c r="S20" s="14">
        <v>0.4</v>
      </c>
      <c r="T20" s="20">
        <f t="shared" si="0"/>
        <v>1.0899999999999999</v>
      </c>
    </row>
    <row r="21" spans="1:20" x14ac:dyDescent="0.2">
      <c r="A21" s="21" t="s">
        <v>538</v>
      </c>
      <c r="B21" s="14"/>
      <c r="C21" s="14">
        <v>0.67999999999999994</v>
      </c>
      <c r="D21" s="14"/>
      <c r="E21" s="14"/>
      <c r="F21" s="14"/>
      <c r="G21" s="14"/>
      <c r="H21" s="14"/>
      <c r="I21" s="14"/>
      <c r="J21" s="14"/>
      <c r="K21" s="14"/>
      <c r="L21" s="14"/>
      <c r="M21" s="14"/>
      <c r="N21" s="14"/>
      <c r="O21" s="14"/>
      <c r="P21" s="14"/>
      <c r="Q21" s="14"/>
      <c r="R21" s="14"/>
      <c r="S21" s="14"/>
      <c r="T21" s="20">
        <f t="shared" si="0"/>
        <v>0.67999999999999994</v>
      </c>
    </row>
    <row r="22" spans="1:20" x14ac:dyDescent="0.2">
      <c r="A22" s="21" t="s">
        <v>539</v>
      </c>
      <c r="B22" s="14"/>
      <c r="C22" s="14">
        <v>33.1</v>
      </c>
      <c r="D22" s="14"/>
      <c r="E22" s="14"/>
      <c r="F22" s="14"/>
      <c r="G22" s="14"/>
      <c r="H22" s="14"/>
      <c r="I22" s="14"/>
      <c r="J22" s="14"/>
      <c r="K22" s="14"/>
      <c r="L22" s="14"/>
      <c r="M22" s="14"/>
      <c r="N22" s="14"/>
      <c r="O22" s="14"/>
      <c r="P22" s="14"/>
      <c r="Q22" s="14"/>
      <c r="R22" s="14"/>
      <c r="S22" s="14">
        <v>0.36</v>
      </c>
      <c r="T22" s="20">
        <f t="shared" si="0"/>
        <v>33.46</v>
      </c>
    </row>
    <row r="23" spans="1:20" x14ac:dyDescent="0.2">
      <c r="A23" s="21" t="s">
        <v>540</v>
      </c>
      <c r="B23" s="14"/>
      <c r="C23" s="14">
        <v>65.45</v>
      </c>
      <c r="D23" s="14"/>
      <c r="E23" s="14"/>
      <c r="F23" s="14"/>
      <c r="G23" s="14"/>
      <c r="H23" s="14"/>
      <c r="I23" s="14"/>
      <c r="J23" s="14"/>
      <c r="K23" s="14"/>
      <c r="L23" s="14"/>
      <c r="M23" s="14"/>
      <c r="N23" s="14">
        <v>46.97</v>
      </c>
      <c r="O23" s="14"/>
      <c r="P23" s="14">
        <v>5</v>
      </c>
      <c r="Q23" s="14"/>
      <c r="R23" s="14"/>
      <c r="S23" s="14">
        <v>0.32</v>
      </c>
      <c r="T23" s="20">
        <f t="shared" si="0"/>
        <v>117.74</v>
      </c>
    </row>
    <row r="24" spans="1:20" ht="32.25" customHeight="1" thickBot="1" x14ac:dyDescent="0.25">
      <c r="A24" s="64" t="s">
        <v>240</v>
      </c>
      <c r="B24" s="99">
        <f>SUM(B4:B23)</f>
        <v>0.16</v>
      </c>
      <c r="C24" s="99">
        <f t="shared" ref="C24:S24" si="1">SUM(C4:C23)</f>
        <v>584.09</v>
      </c>
      <c r="D24" s="99">
        <f t="shared" si="1"/>
        <v>15.26</v>
      </c>
      <c r="E24" s="99">
        <f t="shared" si="1"/>
        <v>0.03</v>
      </c>
      <c r="F24" s="99">
        <f t="shared" si="1"/>
        <v>5.4</v>
      </c>
      <c r="G24" s="99">
        <f t="shared" si="1"/>
        <v>9.7799999999999994</v>
      </c>
      <c r="H24" s="99">
        <f t="shared" si="1"/>
        <v>4.58</v>
      </c>
      <c r="I24" s="99">
        <f t="shared" si="1"/>
        <v>1.1000000000000001</v>
      </c>
      <c r="J24" s="99">
        <f t="shared" si="1"/>
        <v>0.63</v>
      </c>
      <c r="K24" s="99">
        <f t="shared" si="1"/>
        <v>29.63</v>
      </c>
      <c r="L24" s="99">
        <f t="shared" si="1"/>
        <v>8.06</v>
      </c>
      <c r="M24" s="99">
        <f t="shared" si="1"/>
        <v>0.03</v>
      </c>
      <c r="N24" s="99">
        <f t="shared" si="1"/>
        <v>600.09</v>
      </c>
      <c r="O24" s="99">
        <f t="shared" si="1"/>
        <v>5.6</v>
      </c>
      <c r="P24" s="99">
        <f t="shared" si="1"/>
        <v>24.02</v>
      </c>
      <c r="Q24" s="99">
        <f t="shared" si="1"/>
        <v>0.06</v>
      </c>
      <c r="R24" s="99">
        <f t="shared" si="1"/>
        <v>1.85</v>
      </c>
      <c r="S24" s="99">
        <f t="shared" si="1"/>
        <v>21.029999999999998</v>
      </c>
      <c r="T24" s="99">
        <f>SUM(T4:T23)</f>
        <v>1311.4</v>
      </c>
    </row>
  </sheetData>
  <mergeCells count="3">
    <mergeCell ref="A2:A3"/>
    <mergeCell ref="B2:S2"/>
    <mergeCell ref="T2:T3"/>
  </mergeCells>
  <printOptions horizontalCentered="1"/>
  <pageMargins left="0" right="0" top="1.5354330708661419" bottom="0.74803149606299213" header="0.31496062992125984" footer="0.31496062992125984"/>
  <pageSetup scale="90" orientation="landscape" r:id="rId1"/>
  <headerFooter>
    <oddHeader>&amp;L&amp;G&amp;C&amp;"Verdana,Negrita"SUPERFICIE COMUNAL DE CEPAJES BLANCOS PARA VINIFICACIÓN (has)
REGIÓN METROPOLITANA DE SANTIAGO&amp;RCUADRO N° 58</oddHeader>
    <oddFooter>&amp;R&amp;F</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C28"/>
  <sheetViews>
    <sheetView topLeftCell="C1" zoomScale="85" zoomScaleNormal="85" workbookViewId="0">
      <pane ySplit="3" topLeftCell="A17" activePane="bottomLeft" state="frozen"/>
      <selection activeCell="B38" sqref="B38"/>
      <selection pane="bottomLeft" activeCell="AB29" sqref="AB29"/>
    </sheetView>
  </sheetViews>
  <sheetFormatPr baseColWidth="10" defaultColWidth="11.44140625" defaultRowHeight="10.199999999999999" x14ac:dyDescent="0.2"/>
  <cols>
    <col min="1" max="1" width="17.88671875" style="4" customWidth="1"/>
    <col min="2" max="2" width="7.33203125" style="4" bestFit="1" customWidth="1"/>
    <col min="3" max="3" width="8.33203125" style="4" customWidth="1"/>
    <col min="4" max="4" width="10.109375" style="4" customWidth="1"/>
    <col min="5" max="5" width="7" style="4" customWidth="1"/>
    <col min="6" max="6" width="8.33203125" style="4" bestFit="1" customWidth="1"/>
    <col min="7" max="7" width="5.6640625" style="4" bestFit="1" customWidth="1"/>
    <col min="8" max="8" width="8.33203125" style="4" customWidth="1"/>
    <col min="9" max="9" width="7" style="4" bestFit="1" customWidth="1"/>
    <col min="10" max="10" width="5.6640625" style="4" customWidth="1"/>
    <col min="11" max="11" width="7" style="4" bestFit="1" customWidth="1"/>
    <col min="12" max="12" width="5.6640625" style="4" customWidth="1"/>
    <col min="13" max="13" width="10.109375" style="4" customWidth="1"/>
    <col min="14" max="15" width="8.33203125" style="4" bestFit="1" customWidth="1"/>
    <col min="16" max="16" width="8.33203125" style="4" customWidth="1"/>
    <col min="17" max="17" width="8.33203125" style="4" bestFit="1" customWidth="1"/>
    <col min="18" max="18" width="7" style="4" customWidth="1"/>
    <col min="19" max="20" width="7" style="4" bestFit="1" customWidth="1"/>
    <col min="21" max="21" width="7" style="4" customWidth="1"/>
    <col min="22" max="23" width="10.109375" style="4" customWidth="1"/>
    <col min="24" max="24" width="5.6640625" style="4" customWidth="1"/>
    <col min="25" max="26" width="8.33203125" style="4" bestFit="1" customWidth="1"/>
    <col min="27" max="27" width="7" style="4" customWidth="1"/>
    <col min="28" max="28" width="11.44140625" style="4" customWidth="1"/>
    <col min="29" max="16384" width="11.44140625" style="4"/>
  </cols>
  <sheetData>
    <row r="1" spans="1:29" s="3" customFormat="1" ht="13.2" thickBot="1" x14ac:dyDescent="0.25">
      <c r="A1" s="3" t="s">
        <v>545</v>
      </c>
    </row>
    <row r="2" spans="1:29" ht="24" customHeight="1" x14ac:dyDescent="0.2">
      <c r="A2" s="495" t="s">
        <v>235</v>
      </c>
      <c r="B2" s="459" t="s">
        <v>496</v>
      </c>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1"/>
      <c r="AC2" s="462" t="s">
        <v>71</v>
      </c>
    </row>
    <row r="3" spans="1:29" ht="119.25" customHeight="1" x14ac:dyDescent="0.2">
      <c r="A3" s="496"/>
      <c r="B3" s="101" t="s">
        <v>282</v>
      </c>
      <c r="C3" s="101" t="s">
        <v>177</v>
      </c>
      <c r="D3" s="101" t="s">
        <v>178</v>
      </c>
      <c r="E3" s="101" t="s">
        <v>309</v>
      </c>
      <c r="F3" s="101" t="s">
        <v>181</v>
      </c>
      <c r="G3" s="101" t="s">
        <v>184</v>
      </c>
      <c r="H3" s="101" t="s">
        <v>283</v>
      </c>
      <c r="I3" s="101" t="s">
        <v>190</v>
      </c>
      <c r="J3" s="101" t="s">
        <v>192</v>
      </c>
      <c r="K3" s="101" t="s">
        <v>194</v>
      </c>
      <c r="L3" s="101" t="s">
        <v>196</v>
      </c>
      <c r="M3" s="101" t="s">
        <v>197</v>
      </c>
      <c r="N3" s="101" t="s">
        <v>198</v>
      </c>
      <c r="O3" s="101" t="s">
        <v>284</v>
      </c>
      <c r="P3" s="101" t="s">
        <v>243</v>
      </c>
      <c r="Q3" s="101" t="s">
        <v>204</v>
      </c>
      <c r="R3" s="101" t="s">
        <v>205</v>
      </c>
      <c r="S3" s="101" t="s">
        <v>347</v>
      </c>
      <c r="T3" s="101" t="s">
        <v>207</v>
      </c>
      <c r="U3" s="101" t="s">
        <v>210</v>
      </c>
      <c r="V3" s="101" t="s">
        <v>213</v>
      </c>
      <c r="W3" s="101" t="s">
        <v>285</v>
      </c>
      <c r="X3" s="101" t="s">
        <v>215</v>
      </c>
      <c r="Y3" s="101" t="s">
        <v>216</v>
      </c>
      <c r="Z3" s="101" t="s">
        <v>286</v>
      </c>
      <c r="AA3" s="101" t="s">
        <v>391</v>
      </c>
      <c r="AB3" s="101" t="s">
        <v>348</v>
      </c>
      <c r="AC3" s="463"/>
    </row>
    <row r="4" spans="1:29" ht="16.5" customHeight="1" x14ac:dyDescent="0.2">
      <c r="A4" s="88" t="s">
        <v>518</v>
      </c>
      <c r="B4" s="14"/>
      <c r="C4" s="14">
        <v>34.059999999999995</v>
      </c>
      <c r="D4" s="14">
        <v>147.20999999999998</v>
      </c>
      <c r="E4" s="14"/>
      <c r="F4" s="14">
        <v>27.32</v>
      </c>
      <c r="G4" s="14"/>
      <c r="H4" s="14">
        <v>3.9499999999999997</v>
      </c>
      <c r="I4" s="14">
        <v>0.02</v>
      </c>
      <c r="J4" s="14"/>
      <c r="K4" s="14"/>
      <c r="L4" s="14"/>
      <c r="M4" s="14"/>
      <c r="N4" s="14">
        <v>59.52</v>
      </c>
      <c r="O4" s="14"/>
      <c r="P4" s="14"/>
      <c r="Q4" s="14">
        <v>0.12</v>
      </c>
      <c r="R4" s="14">
        <v>13.66</v>
      </c>
      <c r="S4" s="14"/>
      <c r="T4" s="14"/>
      <c r="U4" s="14"/>
      <c r="V4" s="14"/>
      <c r="W4" s="14">
        <v>61.230000000000004</v>
      </c>
      <c r="X4" s="14"/>
      <c r="Y4" s="14"/>
      <c r="Z4" s="14">
        <v>77.489999999999995</v>
      </c>
      <c r="AA4" s="14"/>
      <c r="AB4" s="14"/>
      <c r="AC4" s="89">
        <f t="shared" ref="AC4:AC27" si="0">SUM(B4:AB4)</f>
        <v>424.58000000000004</v>
      </c>
    </row>
    <row r="5" spans="1:29" ht="16.5" customHeight="1" x14ac:dyDescent="0.2">
      <c r="A5" s="88" t="s">
        <v>519</v>
      </c>
      <c r="B5" s="14"/>
      <c r="C5" s="14">
        <v>72.34999999999998</v>
      </c>
      <c r="D5" s="14">
        <v>1116.7199999999991</v>
      </c>
      <c r="E5" s="14"/>
      <c r="F5" s="14">
        <v>42.989999999999995</v>
      </c>
      <c r="G5" s="14">
        <v>2.91</v>
      </c>
      <c r="H5" s="14">
        <v>23.44</v>
      </c>
      <c r="I5" s="14">
        <v>12.57</v>
      </c>
      <c r="J5" s="14"/>
      <c r="K5" s="14"/>
      <c r="L5" s="14">
        <v>3.5</v>
      </c>
      <c r="M5" s="14"/>
      <c r="N5" s="14">
        <v>79.239999999999995</v>
      </c>
      <c r="O5" s="14">
        <v>1.4</v>
      </c>
      <c r="P5" s="14"/>
      <c r="Q5" s="14">
        <v>20.84</v>
      </c>
      <c r="R5" s="14">
        <v>12.11</v>
      </c>
      <c r="S5" s="14"/>
      <c r="T5" s="14"/>
      <c r="U5" s="14">
        <v>1.63</v>
      </c>
      <c r="V5" s="14">
        <v>4.55</v>
      </c>
      <c r="W5" s="14">
        <v>127.9</v>
      </c>
      <c r="X5" s="14"/>
      <c r="Y5" s="14">
        <v>2.57</v>
      </c>
      <c r="Z5" s="14">
        <v>11.5</v>
      </c>
      <c r="AA5" s="14"/>
      <c r="AB5" s="14"/>
      <c r="AC5" s="89">
        <f t="shared" si="0"/>
        <v>1536.2199999999991</v>
      </c>
    </row>
    <row r="6" spans="1:29" ht="16.5" customHeight="1" x14ac:dyDescent="0.2">
      <c r="A6" s="88" t="s">
        <v>520</v>
      </c>
      <c r="B6" s="14"/>
      <c r="C6" s="14"/>
      <c r="D6" s="14">
        <v>91.690000000000012</v>
      </c>
      <c r="E6" s="14">
        <v>0.6</v>
      </c>
      <c r="F6" s="14">
        <v>0.68</v>
      </c>
      <c r="G6" s="14"/>
      <c r="H6" s="14"/>
      <c r="I6" s="14"/>
      <c r="J6" s="14"/>
      <c r="K6" s="14"/>
      <c r="L6" s="14"/>
      <c r="M6" s="14"/>
      <c r="N6" s="14"/>
      <c r="O6" s="14"/>
      <c r="P6" s="14"/>
      <c r="Q6" s="14"/>
      <c r="R6" s="14"/>
      <c r="S6" s="14"/>
      <c r="T6" s="14"/>
      <c r="U6" s="14"/>
      <c r="V6" s="14"/>
      <c r="W6" s="14"/>
      <c r="X6" s="14"/>
      <c r="Y6" s="14"/>
      <c r="Z6" s="14">
        <v>3</v>
      </c>
      <c r="AA6" s="14"/>
      <c r="AB6" s="14"/>
      <c r="AC6" s="89">
        <f t="shared" si="0"/>
        <v>95.970000000000013</v>
      </c>
    </row>
    <row r="7" spans="1:29" ht="16.5" customHeight="1" x14ac:dyDescent="0.2">
      <c r="A7" s="88" t="s">
        <v>521</v>
      </c>
      <c r="B7" s="14"/>
      <c r="C7" s="14"/>
      <c r="D7" s="14">
        <v>5.85</v>
      </c>
      <c r="E7" s="14"/>
      <c r="F7" s="14"/>
      <c r="G7" s="14"/>
      <c r="H7" s="14"/>
      <c r="I7" s="14"/>
      <c r="J7" s="14"/>
      <c r="K7" s="14"/>
      <c r="L7" s="14"/>
      <c r="M7" s="14"/>
      <c r="N7" s="14"/>
      <c r="O7" s="14"/>
      <c r="P7" s="14"/>
      <c r="Q7" s="14"/>
      <c r="R7" s="14"/>
      <c r="S7" s="14"/>
      <c r="T7" s="14"/>
      <c r="U7" s="14"/>
      <c r="V7" s="14"/>
      <c r="W7" s="14">
        <v>4</v>
      </c>
      <c r="X7" s="14"/>
      <c r="Y7" s="14"/>
      <c r="Z7" s="14"/>
      <c r="AA7" s="14"/>
      <c r="AB7" s="14"/>
      <c r="AC7" s="89">
        <f t="shared" si="0"/>
        <v>9.85</v>
      </c>
    </row>
    <row r="8" spans="1:29" ht="16.5" customHeight="1" x14ac:dyDescent="0.2">
      <c r="A8" s="88" t="s">
        <v>522</v>
      </c>
      <c r="B8" s="14"/>
      <c r="C8" s="14">
        <v>1.2000000000000002</v>
      </c>
      <c r="D8" s="14">
        <v>19.91</v>
      </c>
      <c r="E8" s="14"/>
      <c r="F8" s="14">
        <v>1.02</v>
      </c>
      <c r="G8" s="14"/>
      <c r="H8" s="14">
        <v>9.4700000000000006</v>
      </c>
      <c r="I8" s="14"/>
      <c r="J8" s="14"/>
      <c r="K8" s="14"/>
      <c r="L8" s="14"/>
      <c r="M8" s="14"/>
      <c r="N8" s="14">
        <v>0.25</v>
      </c>
      <c r="O8" s="14"/>
      <c r="P8" s="14"/>
      <c r="Q8" s="14">
        <v>0.1</v>
      </c>
      <c r="R8" s="14">
        <v>3.41</v>
      </c>
      <c r="S8" s="14"/>
      <c r="T8" s="14"/>
      <c r="U8" s="14"/>
      <c r="V8" s="14"/>
      <c r="W8" s="14">
        <v>2.8000000000000003</v>
      </c>
      <c r="X8" s="14"/>
      <c r="Y8" s="14"/>
      <c r="Z8" s="14"/>
      <c r="AA8" s="14"/>
      <c r="AB8" s="14"/>
      <c r="AC8" s="89">
        <f t="shared" si="0"/>
        <v>38.159999999999997</v>
      </c>
    </row>
    <row r="9" spans="1:29" ht="16.5" customHeight="1" x14ac:dyDescent="0.2">
      <c r="A9" s="88" t="s">
        <v>523</v>
      </c>
      <c r="B9" s="14"/>
      <c r="C9" s="14"/>
      <c r="D9" s="14">
        <v>32.96</v>
      </c>
      <c r="E9" s="14"/>
      <c r="F9" s="14">
        <v>1.43</v>
      </c>
      <c r="G9" s="14"/>
      <c r="H9" s="14">
        <v>0.5</v>
      </c>
      <c r="I9" s="14"/>
      <c r="J9" s="14"/>
      <c r="K9" s="14"/>
      <c r="L9" s="14"/>
      <c r="M9" s="14"/>
      <c r="N9" s="14">
        <v>21.700000000000003</v>
      </c>
      <c r="O9" s="14"/>
      <c r="P9" s="14"/>
      <c r="Q9" s="14"/>
      <c r="R9" s="14"/>
      <c r="S9" s="14"/>
      <c r="T9" s="14">
        <v>0.5</v>
      </c>
      <c r="U9" s="14"/>
      <c r="V9" s="14"/>
      <c r="W9" s="14">
        <v>9.23</v>
      </c>
      <c r="X9" s="14"/>
      <c r="Y9" s="14"/>
      <c r="Z9" s="14"/>
      <c r="AA9" s="14"/>
      <c r="AB9" s="14"/>
      <c r="AC9" s="89">
        <f t="shared" si="0"/>
        <v>66.320000000000007</v>
      </c>
    </row>
    <row r="10" spans="1:29" ht="16.5" customHeight="1" x14ac:dyDescent="0.2">
      <c r="A10" s="88" t="s">
        <v>524</v>
      </c>
      <c r="B10" s="14"/>
      <c r="C10" s="14">
        <v>13.770000000000001</v>
      </c>
      <c r="D10" s="14">
        <v>791.38</v>
      </c>
      <c r="E10" s="14">
        <v>1.34</v>
      </c>
      <c r="F10" s="14">
        <v>137.27000000000001</v>
      </c>
      <c r="G10" s="14"/>
      <c r="H10" s="14">
        <v>44.68</v>
      </c>
      <c r="I10" s="14"/>
      <c r="J10" s="14"/>
      <c r="K10" s="14"/>
      <c r="L10" s="14"/>
      <c r="M10" s="14"/>
      <c r="N10" s="14">
        <v>196.7</v>
      </c>
      <c r="O10" s="14">
        <v>2.6</v>
      </c>
      <c r="P10" s="14"/>
      <c r="Q10" s="14">
        <v>7.48</v>
      </c>
      <c r="R10" s="14">
        <v>0.44</v>
      </c>
      <c r="S10" s="14"/>
      <c r="T10" s="14">
        <v>12.31</v>
      </c>
      <c r="U10" s="14"/>
      <c r="V10" s="14">
        <v>8.6300000000000008</v>
      </c>
      <c r="W10" s="14">
        <v>127.94</v>
      </c>
      <c r="X10" s="14"/>
      <c r="Y10" s="14">
        <v>0.38</v>
      </c>
      <c r="Z10" s="14">
        <v>97.72</v>
      </c>
      <c r="AA10" s="14"/>
      <c r="AB10" s="14">
        <v>26.69</v>
      </c>
      <c r="AC10" s="89">
        <f t="shared" si="0"/>
        <v>1469.3300000000002</v>
      </c>
    </row>
    <row r="11" spans="1:29" ht="16.5" customHeight="1" x14ac:dyDescent="0.2">
      <c r="A11" s="88" t="s">
        <v>525</v>
      </c>
      <c r="B11" s="14"/>
      <c r="C11" s="14">
        <v>12.06</v>
      </c>
      <c r="D11" s="14">
        <v>138.35</v>
      </c>
      <c r="E11" s="14"/>
      <c r="F11" s="14">
        <v>0.06</v>
      </c>
      <c r="G11" s="14"/>
      <c r="H11" s="14">
        <v>0.06</v>
      </c>
      <c r="I11" s="14"/>
      <c r="J11" s="14"/>
      <c r="K11" s="14"/>
      <c r="L11" s="14"/>
      <c r="M11" s="14"/>
      <c r="N11" s="14">
        <v>0.06</v>
      </c>
      <c r="O11" s="14"/>
      <c r="P11" s="14">
        <v>0.06</v>
      </c>
      <c r="Q11" s="14">
        <v>2.2000000000000002</v>
      </c>
      <c r="R11" s="14"/>
      <c r="S11" s="14"/>
      <c r="T11" s="14"/>
      <c r="U11" s="14"/>
      <c r="V11" s="14"/>
      <c r="W11" s="14">
        <v>4.8299999999999992</v>
      </c>
      <c r="X11" s="14"/>
      <c r="Y11" s="14"/>
      <c r="Z11" s="14"/>
      <c r="AA11" s="14"/>
      <c r="AB11" s="14"/>
      <c r="AC11" s="89">
        <f t="shared" si="0"/>
        <v>157.68</v>
      </c>
    </row>
    <row r="12" spans="1:29" ht="16.5" customHeight="1" x14ac:dyDescent="0.2">
      <c r="A12" s="88" t="s">
        <v>526</v>
      </c>
      <c r="B12" s="14"/>
      <c r="C12" s="14">
        <v>1.1000000000000001</v>
      </c>
      <c r="D12" s="14">
        <v>136.66000000000003</v>
      </c>
      <c r="E12" s="14"/>
      <c r="F12" s="14"/>
      <c r="G12" s="14"/>
      <c r="H12" s="14">
        <v>40.720000000000006</v>
      </c>
      <c r="I12" s="14"/>
      <c r="J12" s="14"/>
      <c r="K12" s="14"/>
      <c r="L12" s="14"/>
      <c r="M12" s="14"/>
      <c r="N12" s="14">
        <v>82.550000000000011</v>
      </c>
      <c r="O12" s="14"/>
      <c r="P12" s="14"/>
      <c r="Q12" s="14"/>
      <c r="R12" s="14"/>
      <c r="S12" s="14"/>
      <c r="T12" s="14"/>
      <c r="U12" s="14"/>
      <c r="V12" s="14"/>
      <c r="W12" s="14"/>
      <c r="X12" s="14"/>
      <c r="Y12" s="14"/>
      <c r="Z12" s="14">
        <v>9.4600000000000009</v>
      </c>
      <c r="AA12" s="14"/>
      <c r="AB12" s="14"/>
      <c r="AC12" s="89">
        <f t="shared" si="0"/>
        <v>270.49</v>
      </c>
    </row>
    <row r="13" spans="1:29" ht="16.5" customHeight="1" x14ac:dyDescent="0.2">
      <c r="A13" s="88" t="s">
        <v>527</v>
      </c>
      <c r="B13" s="14"/>
      <c r="C13" s="14"/>
      <c r="D13" s="14">
        <v>1.02</v>
      </c>
      <c r="E13" s="14">
        <v>0.8</v>
      </c>
      <c r="F13" s="14"/>
      <c r="G13" s="14"/>
      <c r="H13" s="14"/>
      <c r="I13" s="14"/>
      <c r="J13" s="14"/>
      <c r="K13" s="14"/>
      <c r="L13" s="14"/>
      <c r="M13" s="14"/>
      <c r="N13" s="14"/>
      <c r="O13" s="14"/>
      <c r="P13" s="14"/>
      <c r="Q13" s="14"/>
      <c r="R13" s="14"/>
      <c r="S13" s="14"/>
      <c r="T13" s="14"/>
      <c r="U13" s="14"/>
      <c r="V13" s="14"/>
      <c r="W13" s="14"/>
      <c r="X13" s="14"/>
      <c r="Y13" s="14"/>
      <c r="Z13" s="14">
        <v>33</v>
      </c>
      <c r="AA13" s="14"/>
      <c r="AB13" s="14"/>
      <c r="AC13" s="89">
        <f t="shared" si="0"/>
        <v>34.82</v>
      </c>
    </row>
    <row r="14" spans="1:29" ht="16.5" customHeight="1" x14ac:dyDescent="0.2">
      <c r="A14" s="88" t="s">
        <v>528</v>
      </c>
      <c r="B14" s="14"/>
      <c r="C14" s="14">
        <v>21.04</v>
      </c>
      <c r="D14" s="14">
        <v>184.95</v>
      </c>
      <c r="E14" s="14"/>
      <c r="F14" s="14">
        <v>109.30000000000001</v>
      </c>
      <c r="G14" s="14"/>
      <c r="H14" s="14">
        <v>2.4500000000000002</v>
      </c>
      <c r="I14" s="14"/>
      <c r="J14" s="14"/>
      <c r="K14" s="14"/>
      <c r="L14" s="14"/>
      <c r="M14" s="14"/>
      <c r="N14" s="14">
        <v>41.31</v>
      </c>
      <c r="O14" s="14"/>
      <c r="P14" s="14"/>
      <c r="Q14" s="14">
        <v>3.53</v>
      </c>
      <c r="R14" s="14"/>
      <c r="S14" s="14"/>
      <c r="T14" s="14">
        <v>18.740000000000002</v>
      </c>
      <c r="U14" s="14"/>
      <c r="V14" s="14"/>
      <c r="W14" s="14">
        <v>34.56</v>
      </c>
      <c r="X14" s="14"/>
      <c r="Y14" s="14"/>
      <c r="Z14" s="14">
        <v>2.06</v>
      </c>
      <c r="AA14" s="14"/>
      <c r="AB14" s="14"/>
      <c r="AC14" s="89">
        <f t="shared" si="0"/>
        <v>417.93999999999994</v>
      </c>
    </row>
    <row r="15" spans="1:29" ht="16.5" customHeight="1" x14ac:dyDescent="0.2">
      <c r="A15" s="88" t="s">
        <v>529</v>
      </c>
      <c r="B15" s="14"/>
      <c r="C15" s="14">
        <v>22.66</v>
      </c>
      <c r="D15" s="14">
        <v>327.91</v>
      </c>
      <c r="E15" s="14"/>
      <c r="F15" s="14">
        <v>91.259999999999991</v>
      </c>
      <c r="G15" s="14"/>
      <c r="H15" s="14">
        <v>50.31</v>
      </c>
      <c r="I15" s="14">
        <v>1.1499999999999999</v>
      </c>
      <c r="J15" s="14"/>
      <c r="K15" s="14"/>
      <c r="L15" s="14"/>
      <c r="M15" s="14"/>
      <c r="N15" s="14">
        <v>133.66999999999999</v>
      </c>
      <c r="O15" s="14">
        <v>2.94</v>
      </c>
      <c r="P15" s="14"/>
      <c r="Q15" s="14">
        <v>9.3000000000000007</v>
      </c>
      <c r="R15" s="14">
        <v>0.98</v>
      </c>
      <c r="S15" s="14">
        <v>0.55000000000000004</v>
      </c>
      <c r="T15" s="14">
        <v>19.62</v>
      </c>
      <c r="U15" s="14"/>
      <c r="V15" s="14"/>
      <c r="W15" s="14">
        <v>122.94</v>
      </c>
      <c r="X15" s="14"/>
      <c r="Y15" s="14">
        <v>1.95</v>
      </c>
      <c r="Z15" s="14">
        <v>53.220000000000006</v>
      </c>
      <c r="AA15" s="14">
        <v>0.1</v>
      </c>
      <c r="AB15" s="14"/>
      <c r="AC15" s="89">
        <f t="shared" si="0"/>
        <v>838.56000000000006</v>
      </c>
    </row>
    <row r="16" spans="1:29" ht="16.5" customHeight="1" x14ac:dyDescent="0.2">
      <c r="A16" s="88" t="s">
        <v>530</v>
      </c>
      <c r="B16" s="14"/>
      <c r="C16" s="14">
        <v>0.3</v>
      </c>
      <c r="D16" s="14">
        <v>36.5</v>
      </c>
      <c r="E16" s="14"/>
      <c r="F16" s="14"/>
      <c r="G16" s="14"/>
      <c r="H16" s="14"/>
      <c r="I16" s="14"/>
      <c r="J16" s="14"/>
      <c r="K16" s="14"/>
      <c r="L16" s="14"/>
      <c r="M16" s="14"/>
      <c r="N16" s="14">
        <v>8.8000000000000007</v>
      </c>
      <c r="O16" s="14"/>
      <c r="P16" s="14"/>
      <c r="Q16" s="14"/>
      <c r="R16" s="14"/>
      <c r="S16" s="14"/>
      <c r="T16" s="14"/>
      <c r="U16" s="14"/>
      <c r="V16" s="14"/>
      <c r="W16" s="14">
        <v>2.6</v>
      </c>
      <c r="X16" s="14"/>
      <c r="Y16" s="14"/>
      <c r="Z16" s="14">
        <v>2.72</v>
      </c>
      <c r="AA16" s="14"/>
      <c r="AB16" s="14"/>
      <c r="AC16" s="89">
        <f t="shared" si="0"/>
        <v>50.919999999999995</v>
      </c>
    </row>
    <row r="17" spans="1:29" ht="16.5" customHeight="1" x14ac:dyDescent="0.2">
      <c r="A17" s="88" t="s">
        <v>531</v>
      </c>
      <c r="B17" s="14">
        <v>1.58</v>
      </c>
      <c r="C17" s="14">
        <v>32.650000000000006</v>
      </c>
      <c r="D17" s="14">
        <v>839.37000000000023</v>
      </c>
      <c r="E17" s="14">
        <v>1.1299999999999999</v>
      </c>
      <c r="F17" s="14">
        <v>78.819999999999993</v>
      </c>
      <c r="G17" s="14"/>
      <c r="H17" s="14">
        <v>17.22</v>
      </c>
      <c r="I17" s="14">
        <v>5.69</v>
      </c>
      <c r="J17" s="14"/>
      <c r="K17" s="14">
        <v>17.100000000000001</v>
      </c>
      <c r="L17" s="14"/>
      <c r="M17" s="14"/>
      <c r="N17" s="14">
        <v>64.12</v>
      </c>
      <c r="O17" s="14">
        <v>4.7700000000000005</v>
      </c>
      <c r="P17" s="14"/>
      <c r="Q17" s="14">
        <v>16.260000000000002</v>
      </c>
      <c r="R17" s="14">
        <v>0.1</v>
      </c>
      <c r="S17" s="14"/>
      <c r="T17" s="14"/>
      <c r="U17" s="14"/>
      <c r="V17" s="14"/>
      <c r="W17" s="14">
        <v>61.17</v>
      </c>
      <c r="X17" s="14"/>
      <c r="Y17" s="14"/>
      <c r="Z17" s="14">
        <v>45.33</v>
      </c>
      <c r="AA17" s="14"/>
      <c r="AB17" s="14"/>
      <c r="AC17" s="89">
        <f t="shared" si="0"/>
        <v>1185.3100000000002</v>
      </c>
    </row>
    <row r="18" spans="1:29" ht="16.5" customHeight="1" x14ac:dyDescent="0.2">
      <c r="A18" s="88" t="s">
        <v>532</v>
      </c>
      <c r="B18" s="14"/>
      <c r="C18" s="14">
        <v>2.2000000000000002</v>
      </c>
      <c r="D18" s="14">
        <v>83.18</v>
      </c>
      <c r="E18" s="14"/>
      <c r="F18" s="14">
        <v>0.83</v>
      </c>
      <c r="G18" s="14"/>
      <c r="H18" s="14">
        <v>0.56000000000000005</v>
      </c>
      <c r="I18" s="14"/>
      <c r="J18" s="14"/>
      <c r="K18" s="14"/>
      <c r="L18" s="14"/>
      <c r="M18" s="14"/>
      <c r="N18" s="14">
        <v>13.22</v>
      </c>
      <c r="O18" s="14"/>
      <c r="P18" s="14"/>
      <c r="Q18" s="14">
        <v>2.4700000000000002</v>
      </c>
      <c r="R18" s="14"/>
      <c r="S18" s="14"/>
      <c r="T18" s="14"/>
      <c r="U18" s="14"/>
      <c r="V18" s="14"/>
      <c r="W18" s="14">
        <v>2.91</v>
      </c>
      <c r="X18" s="14"/>
      <c r="Y18" s="14"/>
      <c r="Z18" s="14"/>
      <c r="AA18" s="14"/>
      <c r="AB18" s="14"/>
      <c r="AC18" s="89">
        <f t="shared" si="0"/>
        <v>105.37</v>
      </c>
    </row>
    <row r="19" spans="1:29" ht="16.5" customHeight="1" x14ac:dyDescent="0.2">
      <c r="A19" s="88" t="s">
        <v>533</v>
      </c>
      <c r="B19" s="14"/>
      <c r="C19" s="14"/>
      <c r="D19" s="14">
        <v>5.16</v>
      </c>
      <c r="E19" s="14"/>
      <c r="F19" s="14"/>
      <c r="G19" s="14"/>
      <c r="H19" s="14"/>
      <c r="I19" s="14"/>
      <c r="J19" s="14"/>
      <c r="K19" s="14"/>
      <c r="L19" s="14"/>
      <c r="M19" s="14"/>
      <c r="N19" s="14">
        <v>5.82</v>
      </c>
      <c r="O19" s="14"/>
      <c r="P19" s="14"/>
      <c r="Q19" s="14"/>
      <c r="R19" s="14"/>
      <c r="S19" s="14"/>
      <c r="T19" s="14"/>
      <c r="U19" s="14"/>
      <c r="V19" s="14"/>
      <c r="W19" s="14"/>
      <c r="X19" s="14"/>
      <c r="Y19" s="14"/>
      <c r="Z19" s="14"/>
      <c r="AA19" s="14"/>
      <c r="AB19" s="14"/>
      <c r="AC19" s="89">
        <f t="shared" si="0"/>
        <v>10.98</v>
      </c>
    </row>
    <row r="20" spans="1:29" ht="16.5" customHeight="1" x14ac:dyDescent="0.2">
      <c r="A20" s="88" t="s">
        <v>534</v>
      </c>
      <c r="B20" s="14"/>
      <c r="C20" s="14">
        <v>40.520000000000003</v>
      </c>
      <c r="D20" s="14">
        <v>527.09</v>
      </c>
      <c r="E20" s="14">
        <v>8.98</v>
      </c>
      <c r="F20" s="14">
        <v>36.79</v>
      </c>
      <c r="G20" s="14"/>
      <c r="H20" s="14">
        <v>10.3</v>
      </c>
      <c r="I20" s="14">
        <v>0.73</v>
      </c>
      <c r="J20" s="14">
        <v>0.14000000000000001</v>
      </c>
      <c r="K20" s="14"/>
      <c r="L20" s="14">
        <v>1.62</v>
      </c>
      <c r="M20" s="14">
        <v>0.18</v>
      </c>
      <c r="N20" s="14">
        <v>50.31</v>
      </c>
      <c r="O20" s="14"/>
      <c r="P20" s="14"/>
      <c r="Q20" s="14">
        <v>6.01</v>
      </c>
      <c r="R20" s="14"/>
      <c r="S20" s="14"/>
      <c r="T20" s="14">
        <v>20.13</v>
      </c>
      <c r="U20" s="14"/>
      <c r="V20" s="14">
        <v>0.94</v>
      </c>
      <c r="W20" s="14">
        <v>26.580000000000002</v>
      </c>
      <c r="X20" s="14">
        <v>0.1</v>
      </c>
      <c r="Y20" s="14">
        <v>0.62</v>
      </c>
      <c r="Z20" s="14"/>
      <c r="AA20" s="14"/>
      <c r="AB20" s="14"/>
      <c r="AC20" s="89">
        <f t="shared" si="0"/>
        <v>731.04</v>
      </c>
    </row>
    <row r="21" spans="1:29" ht="16.5" customHeight="1" x14ac:dyDescent="0.2">
      <c r="A21" s="88" t="s">
        <v>535</v>
      </c>
      <c r="B21" s="14"/>
      <c r="C21" s="14">
        <v>12.51</v>
      </c>
      <c r="D21" s="14">
        <v>274.33</v>
      </c>
      <c r="E21" s="14"/>
      <c r="F21" s="14"/>
      <c r="G21" s="14"/>
      <c r="H21" s="14"/>
      <c r="I21" s="14"/>
      <c r="J21" s="14"/>
      <c r="K21" s="14"/>
      <c r="L21" s="14"/>
      <c r="M21" s="14"/>
      <c r="N21" s="14">
        <v>3.22</v>
      </c>
      <c r="O21" s="14"/>
      <c r="P21" s="14"/>
      <c r="Q21" s="14">
        <v>5.01</v>
      </c>
      <c r="R21" s="14"/>
      <c r="S21" s="14"/>
      <c r="T21" s="14"/>
      <c r="U21" s="14"/>
      <c r="V21" s="14"/>
      <c r="W21" s="14"/>
      <c r="X21" s="14"/>
      <c r="Y21" s="14"/>
      <c r="Z21" s="14"/>
      <c r="AA21" s="14"/>
      <c r="AB21" s="14"/>
      <c r="AC21" s="89">
        <f t="shared" si="0"/>
        <v>295.07</v>
      </c>
    </row>
    <row r="22" spans="1:29" ht="16.5" customHeight="1" x14ac:dyDescent="0.2">
      <c r="A22" s="88" t="s">
        <v>536</v>
      </c>
      <c r="B22" s="14"/>
      <c r="C22" s="14"/>
      <c r="D22" s="14">
        <v>27.6</v>
      </c>
      <c r="E22" s="14"/>
      <c r="F22" s="14"/>
      <c r="G22" s="14"/>
      <c r="H22" s="14"/>
      <c r="I22" s="14"/>
      <c r="J22" s="14"/>
      <c r="K22" s="14"/>
      <c r="L22" s="14"/>
      <c r="M22" s="14"/>
      <c r="N22" s="14"/>
      <c r="O22" s="14"/>
      <c r="P22" s="14"/>
      <c r="Q22" s="14"/>
      <c r="R22" s="14"/>
      <c r="S22" s="14"/>
      <c r="T22" s="14"/>
      <c r="U22" s="14"/>
      <c r="V22" s="14"/>
      <c r="W22" s="14"/>
      <c r="X22" s="14"/>
      <c r="Y22" s="14"/>
      <c r="Z22" s="14"/>
      <c r="AA22" s="14"/>
      <c r="AB22" s="14"/>
      <c r="AC22" s="89">
        <f t="shared" si="0"/>
        <v>27.6</v>
      </c>
    </row>
    <row r="23" spans="1:29" ht="16.5" customHeight="1" x14ac:dyDescent="0.2">
      <c r="A23" s="88" t="s">
        <v>537</v>
      </c>
      <c r="B23" s="14"/>
      <c r="C23" s="14">
        <v>25.36</v>
      </c>
      <c r="D23" s="14">
        <v>382.44000000000005</v>
      </c>
      <c r="E23" s="14"/>
      <c r="F23" s="14">
        <v>39.81</v>
      </c>
      <c r="G23" s="14"/>
      <c r="H23" s="14"/>
      <c r="I23" s="14"/>
      <c r="J23" s="14"/>
      <c r="K23" s="14"/>
      <c r="L23" s="14"/>
      <c r="M23" s="14"/>
      <c r="N23" s="14">
        <v>19.130000000000003</v>
      </c>
      <c r="O23" s="14"/>
      <c r="P23" s="14"/>
      <c r="Q23" s="14">
        <v>2.0099999999999998</v>
      </c>
      <c r="R23" s="14"/>
      <c r="S23" s="14"/>
      <c r="T23" s="14"/>
      <c r="U23" s="14"/>
      <c r="V23" s="14"/>
      <c r="W23" s="14">
        <v>12.629999999999999</v>
      </c>
      <c r="X23" s="14"/>
      <c r="Y23" s="14"/>
      <c r="Z23" s="14">
        <v>12</v>
      </c>
      <c r="AA23" s="14"/>
      <c r="AB23" s="14"/>
      <c r="AC23" s="89">
        <f t="shared" si="0"/>
        <v>493.38000000000005</v>
      </c>
    </row>
    <row r="24" spans="1:29" ht="16.5" customHeight="1" x14ac:dyDescent="0.2">
      <c r="A24" s="88" t="s">
        <v>538</v>
      </c>
      <c r="B24" s="14"/>
      <c r="C24" s="14"/>
      <c r="D24" s="14">
        <v>1.85</v>
      </c>
      <c r="E24" s="14"/>
      <c r="F24" s="14"/>
      <c r="G24" s="14"/>
      <c r="H24" s="14">
        <v>0.68</v>
      </c>
      <c r="I24" s="14"/>
      <c r="J24" s="14"/>
      <c r="K24" s="14"/>
      <c r="L24" s="14"/>
      <c r="M24" s="14"/>
      <c r="N24" s="14"/>
      <c r="O24" s="14"/>
      <c r="P24" s="14"/>
      <c r="Q24" s="14"/>
      <c r="R24" s="14"/>
      <c r="S24" s="14"/>
      <c r="T24" s="14"/>
      <c r="U24" s="14"/>
      <c r="V24" s="14"/>
      <c r="W24" s="14"/>
      <c r="X24" s="14"/>
      <c r="Y24" s="14"/>
      <c r="Z24" s="14"/>
      <c r="AA24" s="14"/>
      <c r="AB24" s="14"/>
      <c r="AC24" s="89">
        <f t="shared" si="0"/>
        <v>2.5300000000000002</v>
      </c>
    </row>
    <row r="25" spans="1:29" ht="16.5" customHeight="1" x14ac:dyDescent="0.2">
      <c r="A25" s="88" t="s">
        <v>539</v>
      </c>
      <c r="B25" s="14"/>
      <c r="C25" s="14">
        <v>5.9</v>
      </c>
      <c r="D25" s="14">
        <v>190.29</v>
      </c>
      <c r="E25" s="14">
        <v>2.44</v>
      </c>
      <c r="F25" s="14">
        <v>77.600000000000009</v>
      </c>
      <c r="G25" s="14"/>
      <c r="H25" s="14">
        <v>3.78</v>
      </c>
      <c r="I25" s="14"/>
      <c r="J25" s="14"/>
      <c r="K25" s="14"/>
      <c r="L25" s="14"/>
      <c r="M25" s="14"/>
      <c r="N25" s="14">
        <v>58.18</v>
      </c>
      <c r="O25" s="14"/>
      <c r="P25" s="14"/>
      <c r="Q25" s="14">
        <v>18.100000000000001</v>
      </c>
      <c r="R25" s="14">
        <v>1.78</v>
      </c>
      <c r="S25" s="14"/>
      <c r="T25" s="14"/>
      <c r="U25" s="14"/>
      <c r="V25" s="14"/>
      <c r="W25" s="14">
        <v>193.47</v>
      </c>
      <c r="X25" s="14"/>
      <c r="Y25" s="14"/>
      <c r="Z25" s="14">
        <v>90.3</v>
      </c>
      <c r="AA25" s="14"/>
      <c r="AB25" s="14"/>
      <c r="AC25" s="89">
        <f t="shared" si="0"/>
        <v>641.83999999999992</v>
      </c>
    </row>
    <row r="26" spans="1:29" ht="16.5" customHeight="1" x14ac:dyDescent="0.2">
      <c r="A26" s="88" t="s">
        <v>540</v>
      </c>
      <c r="B26" s="14"/>
      <c r="C26" s="14">
        <v>3.4899999999999998</v>
      </c>
      <c r="D26" s="14">
        <v>53.730000000000011</v>
      </c>
      <c r="E26" s="14"/>
      <c r="F26" s="14">
        <v>5.34</v>
      </c>
      <c r="G26" s="14"/>
      <c r="H26" s="14">
        <v>3.61</v>
      </c>
      <c r="I26" s="14"/>
      <c r="J26" s="14"/>
      <c r="K26" s="14"/>
      <c r="L26" s="14"/>
      <c r="M26" s="14"/>
      <c r="N26" s="14">
        <v>26.75</v>
      </c>
      <c r="O26" s="14"/>
      <c r="P26" s="14"/>
      <c r="Q26" s="14">
        <v>1.6800000000000002</v>
      </c>
      <c r="R26" s="14">
        <v>1.9</v>
      </c>
      <c r="S26" s="14"/>
      <c r="T26" s="14"/>
      <c r="U26" s="14"/>
      <c r="V26" s="14"/>
      <c r="W26" s="14">
        <v>6.45</v>
      </c>
      <c r="X26" s="14"/>
      <c r="Y26" s="14"/>
      <c r="Z26" s="14">
        <v>0.90999999999999992</v>
      </c>
      <c r="AA26" s="14"/>
      <c r="AB26" s="14"/>
      <c r="AC26" s="89">
        <f t="shared" si="0"/>
        <v>103.86000000000003</v>
      </c>
    </row>
    <row r="27" spans="1:29" ht="16.5" customHeight="1" x14ac:dyDescent="0.2">
      <c r="A27" s="88" t="s">
        <v>541</v>
      </c>
      <c r="B27" s="14"/>
      <c r="C27" s="14"/>
      <c r="D27" s="14">
        <v>8.1999999999999993</v>
      </c>
      <c r="E27" s="14"/>
      <c r="F27" s="14">
        <v>21.919999999999998</v>
      </c>
      <c r="G27" s="14"/>
      <c r="H27" s="14">
        <v>0.4</v>
      </c>
      <c r="I27" s="14"/>
      <c r="J27" s="14"/>
      <c r="K27" s="14"/>
      <c r="L27" s="14"/>
      <c r="M27" s="14"/>
      <c r="N27" s="14"/>
      <c r="O27" s="14"/>
      <c r="P27" s="14"/>
      <c r="Q27" s="14"/>
      <c r="R27" s="14"/>
      <c r="S27" s="14"/>
      <c r="T27" s="14"/>
      <c r="U27" s="14"/>
      <c r="V27" s="14"/>
      <c r="W27" s="14"/>
      <c r="X27" s="14"/>
      <c r="Y27" s="14"/>
      <c r="Z27" s="14"/>
      <c r="AA27" s="14"/>
      <c r="AB27" s="14"/>
      <c r="AC27" s="89">
        <f t="shared" si="0"/>
        <v>30.519999999999996</v>
      </c>
    </row>
    <row r="28" spans="1:29" ht="21.75" customHeight="1" thickBot="1" x14ac:dyDescent="0.25">
      <c r="A28" s="61" t="s">
        <v>240</v>
      </c>
      <c r="B28" s="102">
        <f t="shared" ref="B28:AB28" si="1">SUM(B4:B27)</f>
        <v>1.58</v>
      </c>
      <c r="C28" s="102">
        <f t="shared" si="1"/>
        <v>301.16999999999996</v>
      </c>
      <c r="D28" s="102">
        <f t="shared" si="1"/>
        <v>5424.3499999999985</v>
      </c>
      <c r="E28" s="102">
        <f t="shared" si="1"/>
        <v>15.290000000000001</v>
      </c>
      <c r="F28" s="102">
        <f t="shared" si="1"/>
        <v>672.43999999999994</v>
      </c>
      <c r="G28" s="102">
        <f>SUM(G4:G27)</f>
        <v>2.91</v>
      </c>
      <c r="H28" s="102">
        <f t="shared" si="1"/>
        <v>212.13000000000002</v>
      </c>
      <c r="I28" s="102">
        <f t="shared" si="1"/>
        <v>20.16</v>
      </c>
      <c r="J28" s="102">
        <f>SUM(J4:J27)</f>
        <v>0.14000000000000001</v>
      </c>
      <c r="K28" s="102">
        <f>SUM(K4:K27)</f>
        <v>17.100000000000001</v>
      </c>
      <c r="L28" s="102">
        <f>SUM(L4:L27)</f>
        <v>5.12</v>
      </c>
      <c r="M28" s="102">
        <f>SUM(M4:M27)</f>
        <v>0.18</v>
      </c>
      <c r="N28" s="102">
        <f>SUM(N4:N27)</f>
        <v>864.55</v>
      </c>
      <c r="O28" s="102">
        <f t="shared" si="1"/>
        <v>11.71</v>
      </c>
      <c r="P28" s="102">
        <f t="shared" si="1"/>
        <v>0.06</v>
      </c>
      <c r="Q28" s="102">
        <f t="shared" si="1"/>
        <v>95.110000000000042</v>
      </c>
      <c r="R28" s="102">
        <f t="shared" si="1"/>
        <v>34.380000000000003</v>
      </c>
      <c r="S28" s="102">
        <f t="shared" si="1"/>
        <v>0.55000000000000004</v>
      </c>
      <c r="T28" s="102">
        <f t="shared" si="1"/>
        <v>71.3</v>
      </c>
      <c r="U28" s="102">
        <f>SUM(U4:U27)</f>
        <v>1.63</v>
      </c>
      <c r="V28" s="102">
        <f t="shared" si="1"/>
        <v>14.12</v>
      </c>
      <c r="W28" s="102">
        <f t="shared" si="1"/>
        <v>801.24000000000012</v>
      </c>
      <c r="X28" s="102">
        <f t="shared" si="1"/>
        <v>0.1</v>
      </c>
      <c r="Y28" s="102">
        <f t="shared" si="1"/>
        <v>5.52</v>
      </c>
      <c r="Z28" s="102">
        <f>SUM(Z4:Z27)</f>
        <v>438.71000000000004</v>
      </c>
      <c r="AA28" s="102">
        <f t="shared" si="1"/>
        <v>0.1</v>
      </c>
      <c r="AB28" s="102">
        <f t="shared" si="1"/>
        <v>26.69</v>
      </c>
      <c r="AC28" s="103">
        <f>SUM(B28:AB28)</f>
        <v>9038.34</v>
      </c>
    </row>
  </sheetData>
  <mergeCells count="3">
    <mergeCell ref="A2:A3"/>
    <mergeCell ref="B2:AB2"/>
    <mergeCell ref="AC2:AC3"/>
  </mergeCells>
  <printOptions horizontalCentered="1"/>
  <pageMargins left="0" right="0" top="1.1417322834645669" bottom="0.15748031496062992" header="0.31496062992125984" footer="0.31496062992125984"/>
  <pageSetup scale="85" orientation="landscape" r:id="rId1"/>
  <headerFooter>
    <oddHeader>&amp;L&amp;G&amp;C&amp;"Verdana,Negrita"SUPERFICIE COMUNAL DE CEPAJES TINTOS PARA VINIFICACION (has)
REGIÓN METROPOLITANA DE SANTIAGO&amp;RCUADRO N° 59</oddHeader>
    <oddFooter>&amp;R&amp;F</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E36"/>
  <sheetViews>
    <sheetView topLeftCell="A7" workbookViewId="0">
      <pane xSplit="1" topLeftCell="U1" activePane="topRight" state="frozen"/>
      <selection activeCell="B38" sqref="B38"/>
      <selection pane="topRight" activeCell="AD22" sqref="AD22"/>
    </sheetView>
  </sheetViews>
  <sheetFormatPr baseColWidth="10" defaultColWidth="11.44140625" defaultRowHeight="25.5" customHeight="1" x14ac:dyDescent="0.2"/>
  <cols>
    <col min="1" max="1" width="37.44140625" style="3" customWidth="1"/>
    <col min="2" max="6" width="10.109375" style="3" customWidth="1"/>
    <col min="7" max="14" width="11.33203125" style="3" customWidth="1"/>
    <col min="15" max="15" width="11.6640625" style="3" customWidth="1"/>
    <col min="16" max="18" width="11.33203125" style="3" customWidth="1"/>
    <col min="19" max="19" width="5" style="3" hidden="1" customWidth="1"/>
    <col min="20" max="20" width="11.44140625" style="3" customWidth="1"/>
    <col min="21" max="30" width="11.44140625" style="3"/>
    <col min="31" max="31" width="15.33203125" style="3" bestFit="1" customWidth="1"/>
    <col min="32" max="16384" width="11.44140625" style="3"/>
  </cols>
  <sheetData>
    <row r="1" spans="1:31" ht="13.2" thickBot="1" x14ac:dyDescent="0.25">
      <c r="A1" s="498" t="s">
        <v>546</v>
      </c>
      <c r="B1" s="499"/>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row>
    <row r="2" spans="1:31" ht="25.5" customHeight="1" thickBot="1" x14ac:dyDescent="0.25">
      <c r="A2" s="500" t="s">
        <v>68</v>
      </c>
      <c r="B2" s="502" t="s">
        <v>547</v>
      </c>
      <c r="C2" s="502"/>
      <c r="D2" s="502"/>
      <c r="E2" s="502"/>
      <c r="F2" s="502"/>
      <c r="G2" s="502"/>
      <c r="H2" s="502"/>
      <c r="I2" s="502"/>
      <c r="J2" s="502"/>
      <c r="K2" s="502"/>
      <c r="L2" s="502"/>
      <c r="M2" s="503"/>
      <c r="N2" s="504" t="s">
        <v>547</v>
      </c>
      <c r="O2" s="502"/>
      <c r="P2" s="502"/>
      <c r="Q2" s="502"/>
      <c r="R2" s="502"/>
      <c r="S2" s="502"/>
      <c r="T2" s="502"/>
      <c r="U2" s="502"/>
      <c r="V2" s="502"/>
      <c r="W2" s="502"/>
      <c r="X2" s="502"/>
      <c r="Y2" s="502"/>
      <c r="Z2" s="502"/>
      <c r="AA2" s="502"/>
      <c r="AB2" s="502"/>
      <c r="AC2" s="502"/>
      <c r="AD2" s="503"/>
    </row>
    <row r="3" spans="1:31" ht="25.5" customHeight="1" thickBot="1" x14ac:dyDescent="0.25">
      <c r="A3" s="501"/>
      <c r="B3" s="104">
        <v>1995</v>
      </c>
      <c r="C3" s="105">
        <v>1996</v>
      </c>
      <c r="D3" s="105">
        <v>1997</v>
      </c>
      <c r="E3" s="105">
        <v>1998</v>
      </c>
      <c r="F3" s="105">
        <v>1999</v>
      </c>
      <c r="G3" s="105">
        <v>2000</v>
      </c>
      <c r="H3" s="105">
        <v>2001</v>
      </c>
      <c r="I3" s="105">
        <v>2002</v>
      </c>
      <c r="J3" s="105">
        <v>2003</v>
      </c>
      <c r="K3" s="105">
        <v>2004</v>
      </c>
      <c r="L3" s="105">
        <v>2005</v>
      </c>
      <c r="M3" s="105">
        <v>2006</v>
      </c>
      <c r="N3" s="105">
        <v>2007</v>
      </c>
      <c r="O3" s="105">
        <v>2008</v>
      </c>
      <c r="P3" s="105">
        <v>2009</v>
      </c>
      <c r="Q3" s="105">
        <v>2010</v>
      </c>
      <c r="R3" s="105">
        <v>2011</v>
      </c>
      <c r="S3" s="106"/>
      <c r="T3" s="105">
        <v>2012</v>
      </c>
      <c r="U3" s="105">
        <v>2013</v>
      </c>
      <c r="V3" s="105">
        <v>2014</v>
      </c>
      <c r="W3" s="105">
        <v>2015</v>
      </c>
      <c r="X3" s="105">
        <v>2016</v>
      </c>
      <c r="Y3" s="105">
        <v>2017</v>
      </c>
      <c r="Z3" s="105">
        <v>2018</v>
      </c>
      <c r="AA3" s="105">
        <v>2019</v>
      </c>
      <c r="AB3" s="107">
        <v>2020</v>
      </c>
      <c r="AC3" s="107">
        <v>2021</v>
      </c>
      <c r="AD3" s="107">
        <v>2022</v>
      </c>
    </row>
    <row r="4" spans="1:31" ht="25.5" customHeight="1" x14ac:dyDescent="0.2">
      <c r="A4" s="91" t="s">
        <v>72</v>
      </c>
      <c r="B4" s="38"/>
      <c r="C4" s="38"/>
      <c r="D4" s="38"/>
      <c r="E4" s="38"/>
      <c r="F4" s="38"/>
      <c r="G4" s="38"/>
      <c r="H4" s="38"/>
      <c r="I4" s="38"/>
      <c r="J4" s="38"/>
      <c r="K4" s="38"/>
      <c r="L4" s="38"/>
      <c r="M4" s="38"/>
      <c r="N4" s="38"/>
      <c r="O4" s="38"/>
      <c r="P4" s="38"/>
      <c r="Q4" s="38"/>
      <c r="R4" s="38"/>
      <c r="S4" s="39"/>
      <c r="T4" s="38"/>
      <c r="U4" s="38"/>
      <c r="V4" s="38"/>
      <c r="W4" s="40"/>
      <c r="X4" s="41">
        <v>15</v>
      </c>
      <c r="Y4" s="42">
        <v>15</v>
      </c>
      <c r="Z4" s="42">
        <v>15</v>
      </c>
      <c r="AA4" s="43">
        <v>15</v>
      </c>
      <c r="AB4" s="90">
        <f>'[1]TOTAL NACIONAL'!C4</f>
        <v>15</v>
      </c>
      <c r="AC4" s="90">
        <v>15</v>
      </c>
      <c r="AD4" s="90">
        <v>15</v>
      </c>
      <c r="AE4" s="156"/>
    </row>
    <row r="5" spans="1:31" ht="25.5" customHeight="1" x14ac:dyDescent="0.2">
      <c r="A5" s="7" t="s">
        <v>548</v>
      </c>
      <c r="B5" s="38"/>
      <c r="C5" s="38"/>
      <c r="D5" s="38"/>
      <c r="E5" s="38"/>
      <c r="F5" s="38"/>
      <c r="G5" s="38"/>
      <c r="H5" s="38"/>
      <c r="I5" s="38"/>
      <c r="J5" s="38"/>
      <c r="K5" s="38"/>
      <c r="L5" s="38"/>
      <c r="M5" s="38"/>
      <c r="N5" s="38"/>
      <c r="O5" s="38"/>
      <c r="P5" s="38"/>
      <c r="Q5" s="38"/>
      <c r="R5" s="38"/>
      <c r="S5" s="39"/>
      <c r="T5" s="38"/>
      <c r="U5" s="38"/>
      <c r="V5" s="44">
        <v>5</v>
      </c>
      <c r="W5" s="45">
        <v>1.98</v>
      </c>
      <c r="X5" s="45">
        <v>2.1</v>
      </c>
      <c r="Y5" s="54">
        <v>3.1</v>
      </c>
      <c r="Z5" s="54">
        <v>3.1</v>
      </c>
      <c r="AA5" s="46">
        <v>3.1</v>
      </c>
      <c r="AB5" s="90">
        <f>'[1]TOTAL NACIONAL'!C5</f>
        <v>3.4499999999999997</v>
      </c>
      <c r="AC5" s="90">
        <v>3.9499999999999997</v>
      </c>
      <c r="AD5" s="90">
        <v>3.9499999999999997</v>
      </c>
      <c r="AE5" s="156"/>
    </row>
    <row r="6" spans="1:31" ht="25.5" customHeight="1" x14ac:dyDescent="0.2">
      <c r="A6" s="7" t="s">
        <v>549</v>
      </c>
      <c r="B6" s="38"/>
      <c r="C6" s="38"/>
      <c r="D6" s="38"/>
      <c r="E6" s="38"/>
      <c r="F6" s="38"/>
      <c r="G6" s="38"/>
      <c r="H6" s="38"/>
      <c r="I6" s="38"/>
      <c r="J6" s="38"/>
      <c r="K6" s="38"/>
      <c r="L6" s="38"/>
      <c r="M6" s="38"/>
      <c r="N6" s="38"/>
      <c r="O6" s="38"/>
      <c r="P6" s="38"/>
      <c r="Q6" s="38"/>
      <c r="R6" s="38"/>
      <c r="S6" s="39"/>
      <c r="T6" s="38"/>
      <c r="U6" s="38"/>
      <c r="V6" s="44">
        <v>4.97</v>
      </c>
      <c r="W6" s="45">
        <v>4.97</v>
      </c>
      <c r="X6" s="45">
        <v>4.97</v>
      </c>
      <c r="Y6" s="54">
        <v>4.97</v>
      </c>
      <c r="Z6" s="54">
        <v>4.97</v>
      </c>
      <c r="AA6" s="14">
        <v>4.9700000000000006</v>
      </c>
      <c r="AB6" s="90">
        <f>'[1]TOTAL NACIONAL'!C6</f>
        <v>4.9700000000000006</v>
      </c>
      <c r="AC6" s="90">
        <v>4.97</v>
      </c>
      <c r="AD6" s="90">
        <v>4.97</v>
      </c>
      <c r="AE6" s="156"/>
    </row>
    <row r="7" spans="1:31" ht="25.5" customHeight="1" x14ac:dyDescent="0.2">
      <c r="A7" s="7" t="s">
        <v>75</v>
      </c>
      <c r="B7" s="47"/>
      <c r="C7" s="47"/>
      <c r="D7" s="47"/>
      <c r="E7" s="47"/>
      <c r="F7" s="47"/>
      <c r="G7" s="47"/>
      <c r="H7" s="47"/>
      <c r="I7" s="47"/>
      <c r="J7" s="47"/>
      <c r="K7" s="47"/>
      <c r="L7" s="47"/>
      <c r="M7" s="47"/>
      <c r="N7" s="47"/>
      <c r="O7" s="48">
        <v>11.3</v>
      </c>
      <c r="P7" s="92">
        <v>11.61</v>
      </c>
      <c r="Q7" s="92">
        <v>103.48</v>
      </c>
      <c r="R7" s="497">
        <v>103.18</v>
      </c>
      <c r="S7" s="497"/>
      <c r="T7" s="54">
        <v>104.18</v>
      </c>
      <c r="U7" s="54">
        <v>104.18</v>
      </c>
      <c r="V7" s="54">
        <v>117.42</v>
      </c>
      <c r="W7" s="45">
        <v>57.01</v>
      </c>
      <c r="X7" s="45">
        <v>57.02</v>
      </c>
      <c r="Y7" s="54">
        <v>59.27</v>
      </c>
      <c r="Z7" s="54">
        <v>46.97</v>
      </c>
      <c r="AA7" s="54">
        <v>48.620000000000005</v>
      </c>
      <c r="AB7" s="90">
        <f>'[1]TOTAL NACIONAL'!C7</f>
        <v>49.620000000000005</v>
      </c>
      <c r="AC7" s="90">
        <v>55.310000000000031</v>
      </c>
      <c r="AD7" s="90">
        <v>55.490000000000038</v>
      </c>
      <c r="AE7" s="156"/>
    </row>
    <row r="8" spans="1:31" ht="25.5" customHeight="1" x14ac:dyDescent="0.2">
      <c r="A8" s="7" t="s">
        <v>76</v>
      </c>
      <c r="B8" s="47">
        <v>93</v>
      </c>
      <c r="C8" s="47">
        <v>110</v>
      </c>
      <c r="D8" s="47">
        <v>216</v>
      </c>
      <c r="E8" s="47">
        <v>615</v>
      </c>
      <c r="F8" s="47">
        <v>1141</v>
      </c>
      <c r="G8" s="47">
        <v>1804</v>
      </c>
      <c r="H8" s="47">
        <v>2067</v>
      </c>
      <c r="I8" s="47">
        <v>2126.8000000000002</v>
      </c>
      <c r="J8" s="47">
        <v>2192.1</v>
      </c>
      <c r="K8" s="47">
        <v>2192.3000000000002</v>
      </c>
      <c r="L8" s="47">
        <v>2197.6999999999998</v>
      </c>
      <c r="M8" s="47">
        <v>2270.6</v>
      </c>
      <c r="N8" s="47">
        <v>2310.6</v>
      </c>
      <c r="O8" s="49">
        <v>2060.8200000000002</v>
      </c>
      <c r="P8" s="37">
        <v>2155.21</v>
      </c>
      <c r="Q8" s="37">
        <v>2766.43</v>
      </c>
      <c r="R8" s="497">
        <v>3460.8</v>
      </c>
      <c r="S8" s="497"/>
      <c r="T8" s="54">
        <v>3511.66</v>
      </c>
      <c r="U8" s="54">
        <v>3405.05</v>
      </c>
      <c r="V8" s="54">
        <v>3383.57</v>
      </c>
      <c r="W8" s="45">
        <v>3289.55</v>
      </c>
      <c r="X8" s="45">
        <v>3087.57</v>
      </c>
      <c r="Y8" s="54">
        <v>3104.44</v>
      </c>
      <c r="Z8" s="54">
        <v>3179.22</v>
      </c>
      <c r="AA8" s="54">
        <v>3147.55</v>
      </c>
      <c r="AB8" s="90">
        <f>'[1]TOTAL NACIONAL'!C8</f>
        <v>3125.23</v>
      </c>
      <c r="AC8" s="90">
        <v>3114.8299999999995</v>
      </c>
      <c r="AD8" s="90">
        <v>3057.0499999999988</v>
      </c>
      <c r="AE8" s="156"/>
    </row>
    <row r="9" spans="1:31" ht="25.5" customHeight="1" x14ac:dyDescent="0.2">
      <c r="A9" s="7" t="s">
        <v>77</v>
      </c>
      <c r="B9" s="47">
        <v>1860</v>
      </c>
      <c r="C9" s="47">
        <v>1807</v>
      </c>
      <c r="D9" s="47">
        <v>2128</v>
      </c>
      <c r="E9" s="47">
        <v>2962</v>
      </c>
      <c r="F9" s="47">
        <v>3673</v>
      </c>
      <c r="G9" s="47">
        <v>4782</v>
      </c>
      <c r="H9" s="47">
        <v>4965</v>
      </c>
      <c r="I9" s="47">
        <v>5006.3999999999996</v>
      </c>
      <c r="J9" s="47">
        <v>5171.2</v>
      </c>
      <c r="K9" s="47">
        <v>5169</v>
      </c>
      <c r="L9" s="47">
        <v>5524.7</v>
      </c>
      <c r="M9" s="47">
        <v>5539.7</v>
      </c>
      <c r="N9" s="47">
        <v>5566.5</v>
      </c>
      <c r="O9" s="48">
        <v>7953.25</v>
      </c>
      <c r="P9" s="37">
        <v>8522</v>
      </c>
      <c r="Q9" s="37">
        <v>9050.17</v>
      </c>
      <c r="R9" s="497">
        <v>9610.11</v>
      </c>
      <c r="S9" s="497"/>
      <c r="T9" s="54">
        <v>9466.75</v>
      </c>
      <c r="U9" s="54">
        <v>9552.81</v>
      </c>
      <c r="V9" s="54">
        <v>10162.19</v>
      </c>
      <c r="W9" s="45">
        <v>10061.013999999999</v>
      </c>
      <c r="X9" s="45">
        <v>9815.61</v>
      </c>
      <c r="Y9" s="54">
        <v>9819.0499999999993</v>
      </c>
      <c r="Z9" s="54">
        <v>9874.4699999999993</v>
      </c>
      <c r="AA9" s="54">
        <v>9657.2000000000007</v>
      </c>
      <c r="AB9" s="90">
        <f>'[1]TOTAL NACIONAL'!C9</f>
        <v>9727.19</v>
      </c>
      <c r="AC9" s="90">
        <v>8657.7599999999984</v>
      </c>
      <c r="AD9" s="90">
        <v>8379.61</v>
      </c>
      <c r="AE9" s="156"/>
    </row>
    <row r="10" spans="1:31" ht="25.5" customHeight="1" x14ac:dyDescent="0.2">
      <c r="A10" s="7" t="s">
        <v>550</v>
      </c>
      <c r="B10" s="47">
        <v>8804</v>
      </c>
      <c r="C10" s="47">
        <v>9173</v>
      </c>
      <c r="D10" s="47">
        <v>12840</v>
      </c>
      <c r="E10" s="47">
        <v>17994</v>
      </c>
      <c r="F10" s="47">
        <v>21477</v>
      </c>
      <c r="G10" s="47">
        <v>29041</v>
      </c>
      <c r="H10" s="47">
        <v>29809</v>
      </c>
      <c r="I10" s="47">
        <v>30460.6</v>
      </c>
      <c r="J10" s="47">
        <v>31053</v>
      </c>
      <c r="K10" s="47">
        <v>31816</v>
      </c>
      <c r="L10" s="47">
        <v>32553.7</v>
      </c>
      <c r="M10" s="47">
        <v>33855.699999999997</v>
      </c>
      <c r="N10" s="47">
        <v>34257.199999999997</v>
      </c>
      <c r="O10" s="48">
        <v>34397.96</v>
      </c>
      <c r="P10" s="37">
        <v>36170.03</v>
      </c>
      <c r="Q10" s="37">
        <v>38517.300000000003</v>
      </c>
      <c r="R10" s="497">
        <v>41222.69</v>
      </c>
      <c r="S10" s="497"/>
      <c r="T10" s="54">
        <v>42192.71</v>
      </c>
      <c r="U10" s="54">
        <v>43380.02</v>
      </c>
      <c r="V10" s="54">
        <v>47382.07</v>
      </c>
      <c r="W10" s="45">
        <v>46414.182999999997</v>
      </c>
      <c r="X10" s="45">
        <v>46337.25</v>
      </c>
      <c r="Y10" s="54">
        <v>45645.63</v>
      </c>
      <c r="Z10" s="54">
        <v>45782.22</v>
      </c>
      <c r="AA10" s="54">
        <v>45142.420000000006</v>
      </c>
      <c r="AB10" s="90">
        <f>'[1]TOTAL NACIONAL'!C10</f>
        <v>45080.919999999925</v>
      </c>
      <c r="AC10" s="90">
        <v>41539.36000000003</v>
      </c>
      <c r="AD10" s="90">
        <v>41414.879999999954</v>
      </c>
      <c r="AE10" s="156"/>
    </row>
    <row r="11" spans="1:31" ht="25.5" customHeight="1" x14ac:dyDescent="0.2">
      <c r="A11" s="7" t="s">
        <v>79</v>
      </c>
      <c r="B11" s="47">
        <v>25768</v>
      </c>
      <c r="C11" s="47">
        <v>26010</v>
      </c>
      <c r="D11" s="47">
        <v>28868</v>
      </c>
      <c r="E11" s="47">
        <v>33900</v>
      </c>
      <c r="F11" s="47">
        <v>37543</v>
      </c>
      <c r="G11" s="47">
        <v>45050</v>
      </c>
      <c r="H11" s="47">
        <v>46400</v>
      </c>
      <c r="I11" s="47">
        <v>46877.4</v>
      </c>
      <c r="J11" s="47">
        <v>47339.9</v>
      </c>
      <c r="K11" s="47">
        <v>48272.800000000003</v>
      </c>
      <c r="L11" s="47">
        <v>49395.8</v>
      </c>
      <c r="M11" s="47">
        <v>50314.5</v>
      </c>
      <c r="N11" s="47">
        <v>50574.1</v>
      </c>
      <c r="O11" s="48">
        <v>45317.77</v>
      </c>
      <c r="P11" s="37">
        <v>49014.17</v>
      </c>
      <c r="Q11" s="37">
        <v>45850.55</v>
      </c>
      <c r="R11" s="497">
        <v>50340.31</v>
      </c>
      <c r="S11" s="497"/>
      <c r="T11" s="54">
        <v>51613.27</v>
      </c>
      <c r="U11" s="54">
        <v>51969.4</v>
      </c>
      <c r="V11" s="54">
        <v>53496.51</v>
      </c>
      <c r="W11" s="45">
        <v>53838.540999999997</v>
      </c>
      <c r="X11" s="45">
        <v>52963.199999999997</v>
      </c>
      <c r="Y11" s="54">
        <v>52617.1</v>
      </c>
      <c r="Z11" s="54">
        <v>53686.67</v>
      </c>
      <c r="AA11" s="54">
        <v>53818.680000000008</v>
      </c>
      <c r="AB11" s="90">
        <f>'[1]TOTAL NACIONAL'!C11</f>
        <v>53546.119999999995</v>
      </c>
      <c r="AC11" s="90">
        <v>52822.559999999939</v>
      </c>
      <c r="AD11" s="90">
        <v>52511.539999999972</v>
      </c>
      <c r="AE11" s="156"/>
    </row>
    <row r="12" spans="1:31" ht="25.5" customHeight="1" x14ac:dyDescent="0.2">
      <c r="A12" s="7" t="s">
        <v>80</v>
      </c>
      <c r="B12" s="47"/>
      <c r="C12" s="47"/>
      <c r="D12" s="47"/>
      <c r="E12" s="47"/>
      <c r="F12" s="47"/>
      <c r="G12" s="47"/>
      <c r="H12" s="47"/>
      <c r="I12" s="47"/>
      <c r="J12" s="47"/>
      <c r="K12" s="47"/>
      <c r="L12" s="47"/>
      <c r="M12" s="47"/>
      <c r="N12" s="47"/>
      <c r="O12" s="48"/>
      <c r="P12" s="37"/>
      <c r="Q12" s="37"/>
      <c r="R12" s="54"/>
      <c r="S12" s="54"/>
      <c r="T12" s="54"/>
      <c r="U12" s="54"/>
      <c r="V12" s="54"/>
      <c r="W12" s="45"/>
      <c r="X12" s="45"/>
      <c r="Y12" s="54"/>
      <c r="Z12" s="54">
        <v>10014.129999999999</v>
      </c>
      <c r="AA12" s="54">
        <v>10172.210000000003</v>
      </c>
      <c r="AB12" s="90">
        <f>'[1]TOTAL NACIONAL'!C12</f>
        <v>10422.890000000016</v>
      </c>
      <c r="AC12" s="90">
        <v>10369.680000000028</v>
      </c>
      <c r="AD12" s="90">
        <v>10395.940000000033</v>
      </c>
      <c r="AE12" s="156"/>
    </row>
    <row r="13" spans="1:31" ht="25.5" customHeight="1" x14ac:dyDescent="0.2">
      <c r="A13" s="7" t="s">
        <v>81</v>
      </c>
      <c r="B13" s="47">
        <v>13014</v>
      </c>
      <c r="C13" s="47">
        <v>13000</v>
      </c>
      <c r="D13" s="47">
        <v>12999</v>
      </c>
      <c r="E13" s="47">
        <v>13089</v>
      </c>
      <c r="F13" s="47">
        <v>13222</v>
      </c>
      <c r="G13" s="47">
        <v>13744</v>
      </c>
      <c r="H13" s="47">
        <v>13662</v>
      </c>
      <c r="I13" s="47">
        <v>13632.1</v>
      </c>
      <c r="J13" s="47">
        <v>13798.6</v>
      </c>
      <c r="K13" s="47">
        <v>13908.4</v>
      </c>
      <c r="L13" s="47">
        <v>13970.8</v>
      </c>
      <c r="M13" s="47">
        <v>13999.6</v>
      </c>
      <c r="N13" s="47">
        <v>14028.3</v>
      </c>
      <c r="O13" s="48">
        <v>3263.35</v>
      </c>
      <c r="P13" s="93">
        <v>3420</v>
      </c>
      <c r="Q13" s="93">
        <v>8085.54</v>
      </c>
      <c r="R13" s="497">
        <v>8507.5499999999993</v>
      </c>
      <c r="S13" s="497"/>
      <c r="T13" s="54">
        <v>8753.8700000000008</v>
      </c>
      <c r="U13" s="54">
        <v>8998.52</v>
      </c>
      <c r="V13" s="54">
        <v>9568.0499999999993</v>
      </c>
      <c r="W13" s="45">
        <v>15107.335999999999</v>
      </c>
      <c r="X13" s="45">
        <v>12092.87</v>
      </c>
      <c r="Y13" s="54">
        <v>12277.68</v>
      </c>
      <c r="Z13" s="54">
        <v>2523.69</v>
      </c>
      <c r="AA13" s="54">
        <v>2581.87</v>
      </c>
      <c r="AB13" s="90">
        <f>'[1]TOTAL NACIONAL'!C13</f>
        <v>2771.0599999999995</v>
      </c>
      <c r="AC13" s="90">
        <v>2796.2599999999993</v>
      </c>
      <c r="AD13" s="90">
        <v>2683.54</v>
      </c>
      <c r="AE13" s="156"/>
    </row>
    <row r="14" spans="1:31" ht="25.5" customHeight="1" x14ac:dyDescent="0.2">
      <c r="A14" s="7" t="s">
        <v>82</v>
      </c>
      <c r="B14" s="50"/>
      <c r="C14" s="50"/>
      <c r="D14" s="50"/>
      <c r="E14" s="47">
        <v>5</v>
      </c>
      <c r="F14" s="47">
        <v>5</v>
      </c>
      <c r="G14" s="47">
        <v>5</v>
      </c>
      <c r="H14" s="47">
        <v>5</v>
      </c>
      <c r="I14" s="47">
        <v>4.5</v>
      </c>
      <c r="J14" s="47">
        <v>9.5</v>
      </c>
      <c r="K14" s="47">
        <v>12.5</v>
      </c>
      <c r="L14" s="47">
        <v>17.2</v>
      </c>
      <c r="M14" s="47">
        <v>17.2</v>
      </c>
      <c r="N14" s="47">
        <v>17.2</v>
      </c>
      <c r="O14" s="48">
        <v>10.6</v>
      </c>
      <c r="P14" s="93">
        <v>11.9</v>
      </c>
      <c r="Q14" s="93">
        <v>18.760000000000002</v>
      </c>
      <c r="R14" s="497">
        <v>16.3</v>
      </c>
      <c r="S14" s="497"/>
      <c r="T14" s="54">
        <v>17.8</v>
      </c>
      <c r="U14" s="54">
        <v>17.8</v>
      </c>
      <c r="V14" s="54">
        <v>54.96</v>
      </c>
      <c r="W14" s="45">
        <v>60.98</v>
      </c>
      <c r="X14" s="45">
        <v>64.849999999999994</v>
      </c>
      <c r="Y14" s="54">
        <v>78.55</v>
      </c>
      <c r="Z14" s="54">
        <v>84.55</v>
      </c>
      <c r="AA14" s="54">
        <v>84.55</v>
      </c>
      <c r="AB14" s="90">
        <f>'[1]TOTAL NACIONAL'!C14</f>
        <v>105.27</v>
      </c>
      <c r="AC14" s="90">
        <v>107.25</v>
      </c>
      <c r="AD14" s="90">
        <v>104.14999999999999</v>
      </c>
      <c r="AE14" s="156"/>
    </row>
    <row r="15" spans="1:31" ht="25.5" customHeight="1" x14ac:dyDescent="0.2">
      <c r="A15" s="7" t="s">
        <v>83</v>
      </c>
      <c r="B15" s="50"/>
      <c r="C15" s="50"/>
      <c r="D15" s="50"/>
      <c r="E15" s="47"/>
      <c r="F15" s="47"/>
      <c r="G15" s="47"/>
      <c r="H15" s="47"/>
      <c r="I15" s="47"/>
      <c r="J15" s="47"/>
      <c r="K15" s="47"/>
      <c r="L15" s="47"/>
      <c r="M15" s="47"/>
      <c r="N15" s="47"/>
      <c r="O15" s="48"/>
      <c r="P15" s="93"/>
      <c r="Q15" s="93"/>
      <c r="R15" s="54"/>
      <c r="S15" s="54"/>
      <c r="T15" s="54"/>
      <c r="U15" s="54"/>
      <c r="V15" s="54"/>
      <c r="W15" s="45"/>
      <c r="X15" s="45"/>
      <c r="Y15" s="54">
        <v>18.5</v>
      </c>
      <c r="Z15" s="54">
        <v>18.5</v>
      </c>
      <c r="AA15" s="54">
        <v>18.5</v>
      </c>
      <c r="AB15" s="90">
        <f>'[1]TOTAL NACIONAL'!C15</f>
        <v>18.5</v>
      </c>
      <c r="AC15" s="90">
        <v>18.899999999999999</v>
      </c>
      <c r="AD15" s="90">
        <v>18.899999999999999</v>
      </c>
      <c r="AE15" s="156"/>
    </row>
    <row r="16" spans="1:31" ht="25.5" customHeight="1" x14ac:dyDescent="0.2">
      <c r="A16" s="7" t="s">
        <v>84</v>
      </c>
      <c r="B16" s="50"/>
      <c r="C16" s="50"/>
      <c r="D16" s="50"/>
      <c r="E16" s="47"/>
      <c r="F16" s="47"/>
      <c r="G16" s="47"/>
      <c r="H16" s="47"/>
      <c r="I16" s="47"/>
      <c r="J16" s="47">
        <v>4.5999999999999996</v>
      </c>
      <c r="K16" s="47">
        <v>4.5999999999999996</v>
      </c>
      <c r="L16" s="47">
        <v>4.5999999999999996</v>
      </c>
      <c r="M16" s="47">
        <v>4.5999999999999996</v>
      </c>
      <c r="N16" s="47">
        <v>4.5999999999999996</v>
      </c>
      <c r="O16" s="48">
        <v>6</v>
      </c>
      <c r="P16" s="93">
        <v>6</v>
      </c>
      <c r="Q16" s="93">
        <v>6</v>
      </c>
      <c r="R16" s="497">
        <v>6</v>
      </c>
      <c r="S16" s="497"/>
      <c r="T16" s="54">
        <v>6.5</v>
      </c>
      <c r="U16" s="54">
        <v>13</v>
      </c>
      <c r="V16" s="54">
        <v>19</v>
      </c>
      <c r="W16" s="45">
        <v>24.9</v>
      </c>
      <c r="X16" s="45">
        <v>26.71</v>
      </c>
      <c r="Y16" s="54">
        <v>7.91</v>
      </c>
      <c r="Z16" s="54">
        <v>9.25</v>
      </c>
      <c r="AA16" s="54">
        <v>9.25</v>
      </c>
      <c r="AB16" s="90">
        <f>'[1]TOTAL NACIONAL'!C16</f>
        <v>13.849999999999998</v>
      </c>
      <c r="AC16" s="90">
        <v>19.03</v>
      </c>
      <c r="AD16" s="90">
        <v>19.3</v>
      </c>
      <c r="AE16" s="156"/>
    </row>
    <row r="17" spans="1:31" ht="25.5" customHeight="1" x14ac:dyDescent="0.2">
      <c r="A17" s="7" t="s">
        <v>551</v>
      </c>
      <c r="B17" s="50"/>
      <c r="C17" s="50"/>
      <c r="D17" s="50"/>
      <c r="E17" s="47"/>
      <c r="F17" s="47"/>
      <c r="G17" s="47"/>
      <c r="H17" s="47"/>
      <c r="I17" s="47"/>
      <c r="J17" s="47"/>
      <c r="K17" s="47"/>
      <c r="L17" s="47"/>
      <c r="M17" s="47"/>
      <c r="N17" s="47"/>
      <c r="O17" s="93"/>
      <c r="P17" s="93"/>
      <c r="Q17" s="93"/>
      <c r="R17" s="37"/>
      <c r="S17" s="2"/>
      <c r="T17" s="37"/>
      <c r="U17" s="37"/>
      <c r="V17" s="37"/>
      <c r="W17" s="37"/>
      <c r="X17" s="37"/>
      <c r="Y17" s="37"/>
      <c r="Z17" s="37"/>
      <c r="AA17" s="2"/>
      <c r="AB17" s="2"/>
      <c r="AC17" s="19">
        <v>1.94</v>
      </c>
      <c r="AD17" s="19">
        <v>2.48</v>
      </c>
      <c r="AE17" s="156"/>
    </row>
    <row r="18" spans="1:31" ht="25.5" customHeight="1" x14ac:dyDescent="0.2">
      <c r="A18" s="7" t="s">
        <v>98</v>
      </c>
      <c r="B18" s="47">
        <v>4854</v>
      </c>
      <c r="C18" s="47">
        <v>5904</v>
      </c>
      <c r="D18" s="47">
        <v>6499</v>
      </c>
      <c r="E18" s="47">
        <v>6823</v>
      </c>
      <c r="F18" s="47">
        <v>8296</v>
      </c>
      <c r="G18" s="47">
        <v>9450</v>
      </c>
      <c r="H18" s="47">
        <v>10063</v>
      </c>
      <c r="I18" s="47">
        <v>10461.200000000001</v>
      </c>
      <c r="J18" s="47">
        <v>10528</v>
      </c>
      <c r="K18" s="47">
        <v>10679.6</v>
      </c>
      <c r="L18" s="47">
        <v>10783.6</v>
      </c>
      <c r="M18" s="47">
        <v>10790.6</v>
      </c>
      <c r="N18" s="47">
        <v>10800.4</v>
      </c>
      <c r="O18" s="48">
        <v>11695.8</v>
      </c>
      <c r="P18" s="93">
        <v>12214.04</v>
      </c>
      <c r="Q18" s="93">
        <v>12432.55</v>
      </c>
      <c r="R18" s="497">
        <v>12679.29</v>
      </c>
      <c r="S18" s="497"/>
      <c r="T18" s="54">
        <v>12971.13</v>
      </c>
      <c r="U18" s="54">
        <v>12920.92</v>
      </c>
      <c r="V18" s="54">
        <v>13398.7</v>
      </c>
      <c r="W18" s="45">
        <v>13057.66</v>
      </c>
      <c r="X18" s="45">
        <v>12907.78</v>
      </c>
      <c r="Y18" s="54">
        <v>12256.55</v>
      </c>
      <c r="Z18" s="54">
        <v>11948.38</v>
      </c>
      <c r="AA18" s="54">
        <v>11584.869999999999</v>
      </c>
      <c r="AB18" s="90">
        <f>'[1]TOTAL NACIONAL'!C17</f>
        <v>11282.169999999989</v>
      </c>
      <c r="AC18" s="90">
        <v>10559.370000000004</v>
      </c>
      <c r="AD18" s="90">
        <v>10349.740000000003</v>
      </c>
      <c r="AE18" s="156"/>
    </row>
    <row r="19" spans="1:31" ht="25.5" customHeight="1" x14ac:dyDescent="0.2">
      <c r="A19" s="305" t="s">
        <v>552</v>
      </c>
      <c r="B19" s="108">
        <v>54393</v>
      </c>
      <c r="C19" s="108">
        <v>56004</v>
      </c>
      <c r="D19" s="108">
        <v>63550</v>
      </c>
      <c r="E19" s="108">
        <f>SUM(E7:E18)</f>
        <v>75388</v>
      </c>
      <c r="F19" s="108">
        <f>SUM(F7:F18)</f>
        <v>85357</v>
      </c>
      <c r="G19" s="108">
        <f>SUM(G7:G18)</f>
        <v>103876</v>
      </c>
      <c r="H19" s="108">
        <f t="shared" ref="H19:N19" si="0">SUM(H8:H18)</f>
        <v>106971</v>
      </c>
      <c r="I19" s="108">
        <f t="shared" si="0"/>
        <v>108569</v>
      </c>
      <c r="J19" s="108">
        <f t="shared" si="0"/>
        <v>110096.90000000002</v>
      </c>
      <c r="K19" s="108">
        <f t="shared" si="0"/>
        <v>112055.20000000001</v>
      </c>
      <c r="L19" s="108">
        <f t="shared" si="0"/>
        <v>114448.1</v>
      </c>
      <c r="M19" s="108">
        <f t="shared" si="0"/>
        <v>116792.50000000001</v>
      </c>
      <c r="N19" s="108">
        <f t="shared" si="0"/>
        <v>117558.9</v>
      </c>
      <c r="O19" s="109">
        <f>SUM(O7:O18)</f>
        <v>104716.85000000002</v>
      </c>
      <c r="P19" s="109">
        <f>SUM(P7:P18)</f>
        <v>111524.95999999999</v>
      </c>
      <c r="Q19" s="109">
        <f>SUM(Q7:Q18)</f>
        <v>116830.78</v>
      </c>
      <c r="R19" s="109">
        <f>SUM(R7:R18)</f>
        <v>125946.23000000001</v>
      </c>
      <c r="S19" s="110">
        <f>SUM(R19)</f>
        <v>125946.23000000001</v>
      </c>
      <c r="T19" s="109">
        <f>SUM(T7:T18)</f>
        <v>128637.87000000001</v>
      </c>
      <c r="U19" s="109">
        <f>SUM(U7:U18)</f>
        <v>130361.7</v>
      </c>
      <c r="V19" s="109">
        <f>SUM(V5:V18)</f>
        <v>137592.44000000003</v>
      </c>
      <c r="W19" s="109">
        <f>SUM(W5:W18)</f>
        <v>141918.12399999998</v>
      </c>
      <c r="X19" s="109">
        <f t="shared" ref="X19:AD19" si="1">SUM(X4:X18)</f>
        <v>137374.93000000002</v>
      </c>
      <c r="Y19" s="109">
        <f t="shared" si="1"/>
        <v>135907.75</v>
      </c>
      <c r="Z19" s="109">
        <f t="shared" si="1"/>
        <v>137191.12</v>
      </c>
      <c r="AA19" s="110">
        <f t="shared" si="1"/>
        <v>136288.79</v>
      </c>
      <c r="AB19" s="111">
        <f t="shared" si="1"/>
        <v>136166.23999999993</v>
      </c>
      <c r="AC19" s="111">
        <f t="shared" si="1"/>
        <v>130086.16999999998</v>
      </c>
      <c r="AD19" s="111">
        <f t="shared" si="1"/>
        <v>129016.53999999995</v>
      </c>
      <c r="AE19" s="318"/>
    </row>
    <row r="20" spans="1:31" ht="25.5" customHeight="1" thickBot="1" x14ac:dyDescent="0.25">
      <c r="A20" s="112" t="s">
        <v>553</v>
      </c>
      <c r="B20" s="113"/>
      <c r="C20" s="114">
        <v>3</v>
      </c>
      <c r="D20" s="114">
        <v>13.5</v>
      </c>
      <c r="E20" s="114">
        <f t="shared" ref="E20:R20" si="2">SUM(E19-D19)*100/D19</f>
        <v>18.627852084972464</v>
      </c>
      <c r="F20" s="114">
        <f t="shared" si="2"/>
        <v>13.223589961267045</v>
      </c>
      <c r="G20" s="114">
        <f t="shared" si="2"/>
        <v>21.695935892779737</v>
      </c>
      <c r="H20" s="114">
        <f t="shared" si="2"/>
        <v>2.9795140359659595</v>
      </c>
      <c r="I20" s="114">
        <f t="shared" si="2"/>
        <v>1.4938628226341719</v>
      </c>
      <c r="J20" s="114">
        <f t="shared" si="2"/>
        <v>1.4073077950428052</v>
      </c>
      <c r="K20" s="114">
        <f t="shared" si="2"/>
        <v>1.7787058491201733</v>
      </c>
      <c r="L20" s="114">
        <f t="shared" si="2"/>
        <v>2.1354653777780896</v>
      </c>
      <c r="M20" s="114">
        <f t="shared" si="2"/>
        <v>2.0484394236339516</v>
      </c>
      <c r="N20" s="114">
        <f t="shared" si="2"/>
        <v>0.65620652011043479</v>
      </c>
      <c r="O20" s="114">
        <f t="shared" si="2"/>
        <v>-10.923928345705834</v>
      </c>
      <c r="P20" s="114">
        <f t="shared" si="2"/>
        <v>6.5014465198293978</v>
      </c>
      <c r="Q20" s="114">
        <f t="shared" si="2"/>
        <v>4.7575179583117606</v>
      </c>
      <c r="R20" s="114">
        <f t="shared" si="2"/>
        <v>7.8022675188850164</v>
      </c>
      <c r="S20" s="115"/>
      <c r="T20" s="114">
        <f>SUM(T19-R19)*100/R19</f>
        <v>2.1371342357766481</v>
      </c>
      <c r="U20" s="114">
        <f>SUM(U19-S19)*100/S19</f>
        <v>3.5058373720277185</v>
      </c>
      <c r="V20" s="114">
        <f t="shared" ref="V20:AA20" si="3">SUM(V19-U19)*100/U19</f>
        <v>5.5466751354117312</v>
      </c>
      <c r="W20" s="114">
        <f t="shared" si="3"/>
        <v>3.143838426006508</v>
      </c>
      <c r="X20" s="114">
        <f t="shared" si="3"/>
        <v>-3.2012782243372664</v>
      </c>
      <c r="Y20" s="114">
        <f t="shared" si="3"/>
        <v>-1.0680114632269673</v>
      </c>
      <c r="Z20" s="114">
        <f t="shared" si="3"/>
        <v>0.94429493535136544</v>
      </c>
      <c r="AA20" s="114">
        <f t="shared" si="3"/>
        <v>-0.65771749658431777</v>
      </c>
      <c r="AB20" s="116">
        <f>SUM(AB19-AA19)*100/AA19</f>
        <v>-8.9919354335800963E-2</v>
      </c>
      <c r="AC20" s="116">
        <f>SUM(AC19-AB19)*100/AB19</f>
        <v>-4.4651816779254183</v>
      </c>
      <c r="AD20" s="116">
        <f>SUM(AD19-AC19)*100/AC19</f>
        <v>-0.82224728424246318</v>
      </c>
      <c r="AE20" s="156"/>
    </row>
    <row r="22" spans="1:31" ht="25.5" customHeight="1" x14ac:dyDescent="0.2">
      <c r="AD22" s="178"/>
    </row>
    <row r="35" spans="3:6" ht="25.5" customHeight="1" x14ac:dyDescent="0.2">
      <c r="C35" s="319"/>
      <c r="D35" s="319"/>
      <c r="F35" s="319"/>
    </row>
    <row r="36" spans="3:6" ht="25.5" customHeight="1" x14ac:dyDescent="0.2">
      <c r="C36" s="319"/>
    </row>
  </sheetData>
  <mergeCells count="13">
    <mergeCell ref="R18:S18"/>
    <mergeCell ref="R9:S9"/>
    <mergeCell ref="R10:S10"/>
    <mergeCell ref="R11:S11"/>
    <mergeCell ref="R13:S13"/>
    <mergeCell ref="R14:S14"/>
    <mergeCell ref="R16:S16"/>
    <mergeCell ref="R8:S8"/>
    <mergeCell ref="A1:AD1"/>
    <mergeCell ref="A2:A3"/>
    <mergeCell ref="B2:M2"/>
    <mergeCell ref="N2:AD2"/>
    <mergeCell ref="R7:S7"/>
  </mergeCells>
  <printOptions horizontalCentered="1"/>
  <pageMargins left="0.31496062992125984" right="0.31496062992125984" top="1.5354330708661419" bottom="0.74803149606299213" header="0.31496062992125984" footer="0.31496062992125984"/>
  <pageSetup scale="34" orientation="landscape" r:id="rId1"/>
  <headerFooter>
    <oddHeader>&amp;L&amp;G&amp;C&amp;"Verdana,Negrita"&amp;12EVOLUCION DE LA SUPERFICIE PLANTADA DE VIDES PARA VINIFICACIÓN
AÑOS 1995 - 2019&amp;RCUADRO N° 60</oddHeader>
    <oddFooter>&amp;R&amp;F
Página &amp;P de &amp;N</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F36"/>
  <sheetViews>
    <sheetView workbookViewId="0">
      <pane xSplit="1" topLeftCell="S1" activePane="topRight" state="frozen"/>
      <selection activeCell="B38" sqref="B38"/>
      <selection pane="topRight" activeCell="S12" sqref="S12"/>
    </sheetView>
  </sheetViews>
  <sheetFormatPr baseColWidth="10" defaultColWidth="11.44140625" defaultRowHeight="18.75" customHeight="1" x14ac:dyDescent="0.2"/>
  <cols>
    <col min="1" max="1" width="21.44140625" style="3" customWidth="1"/>
    <col min="2" max="7" width="9.109375" style="3" customWidth="1"/>
    <col min="8" max="12" width="10.5546875" style="3" customWidth="1"/>
    <col min="13" max="13" width="10.33203125" style="3" customWidth="1"/>
    <col min="14" max="15" width="9.88671875" style="3" customWidth="1"/>
    <col min="16" max="20" width="11.5546875" style="3" customWidth="1"/>
    <col min="21" max="27" width="11.44140625" style="3"/>
    <col min="28" max="28" width="12" style="3" bestFit="1" customWidth="1"/>
    <col min="29" max="29" width="12" style="3" customWidth="1"/>
    <col min="30" max="30" width="12" style="3" bestFit="1" customWidth="1"/>
    <col min="31" max="16384" width="11.44140625" style="3"/>
  </cols>
  <sheetData>
    <row r="1" spans="1:32" ht="13.2" thickBot="1" x14ac:dyDescent="0.25">
      <c r="A1" s="229" t="s">
        <v>554</v>
      </c>
      <c r="B1" s="3" t="s">
        <v>555</v>
      </c>
    </row>
    <row r="2" spans="1:32" ht="18.75" customHeight="1" x14ac:dyDescent="0.2">
      <c r="A2" s="505" t="s">
        <v>556</v>
      </c>
      <c r="B2" s="507" t="s">
        <v>547</v>
      </c>
      <c r="C2" s="507"/>
      <c r="D2" s="507"/>
      <c r="E2" s="507"/>
      <c r="F2" s="507"/>
      <c r="G2" s="507"/>
      <c r="H2" s="507"/>
      <c r="I2" s="507"/>
      <c r="J2" s="507"/>
      <c r="K2" s="507"/>
      <c r="L2" s="508"/>
      <c r="M2" s="511" t="s">
        <v>547</v>
      </c>
      <c r="N2" s="507"/>
      <c r="O2" s="507"/>
      <c r="P2" s="507"/>
      <c r="Q2" s="507"/>
      <c r="R2" s="507"/>
      <c r="S2" s="507"/>
      <c r="T2" s="507"/>
      <c r="U2" s="507"/>
      <c r="V2" s="507"/>
      <c r="W2" s="507"/>
      <c r="X2" s="507"/>
      <c r="Y2" s="507"/>
      <c r="Z2" s="507"/>
      <c r="AA2" s="507"/>
      <c r="AB2" s="507"/>
      <c r="AC2" s="507"/>
      <c r="AD2" s="508"/>
    </row>
    <row r="3" spans="1:32" ht="18.75" customHeight="1" thickBot="1" x14ac:dyDescent="0.25">
      <c r="A3" s="506"/>
      <c r="B3" s="509"/>
      <c r="C3" s="509"/>
      <c r="D3" s="509"/>
      <c r="E3" s="509"/>
      <c r="F3" s="509"/>
      <c r="G3" s="509"/>
      <c r="H3" s="509"/>
      <c r="I3" s="509"/>
      <c r="J3" s="509"/>
      <c r="K3" s="509"/>
      <c r="L3" s="510"/>
      <c r="M3" s="512"/>
      <c r="N3" s="509"/>
      <c r="O3" s="509"/>
      <c r="P3" s="509"/>
      <c r="Q3" s="509"/>
      <c r="R3" s="509"/>
      <c r="S3" s="509"/>
      <c r="T3" s="509"/>
      <c r="U3" s="509"/>
      <c r="V3" s="509"/>
      <c r="W3" s="509"/>
      <c r="X3" s="509"/>
      <c r="Y3" s="509"/>
      <c r="Z3" s="509"/>
      <c r="AA3" s="509"/>
      <c r="AB3" s="509"/>
      <c r="AC3" s="509"/>
      <c r="AD3" s="510"/>
    </row>
    <row r="4" spans="1:32" ht="18.75" customHeight="1" x14ac:dyDescent="0.2">
      <c r="A4" s="506"/>
      <c r="B4" s="117">
        <v>1994</v>
      </c>
      <c r="C4" s="118">
        <v>1995</v>
      </c>
      <c r="D4" s="118">
        <v>1996</v>
      </c>
      <c r="E4" s="118">
        <v>1997</v>
      </c>
      <c r="F4" s="118">
        <v>1998</v>
      </c>
      <c r="G4" s="118">
        <v>1999</v>
      </c>
      <c r="H4" s="118">
        <v>2000</v>
      </c>
      <c r="I4" s="118">
        <v>2001</v>
      </c>
      <c r="J4" s="118">
        <v>2002</v>
      </c>
      <c r="K4" s="118">
        <v>2003</v>
      </c>
      <c r="L4" s="118">
        <v>2004</v>
      </c>
      <c r="M4" s="118">
        <v>2005</v>
      </c>
      <c r="N4" s="118">
        <v>2006</v>
      </c>
      <c r="O4" s="118">
        <v>2007</v>
      </c>
      <c r="P4" s="118">
        <v>2008</v>
      </c>
      <c r="Q4" s="118">
        <v>2009</v>
      </c>
      <c r="R4" s="118">
        <v>2010</v>
      </c>
      <c r="S4" s="118">
        <v>2011</v>
      </c>
      <c r="T4" s="119">
        <v>2012</v>
      </c>
      <c r="U4" s="119">
        <v>2013</v>
      </c>
      <c r="V4" s="119">
        <v>2014</v>
      </c>
      <c r="W4" s="119">
        <v>2015</v>
      </c>
      <c r="X4" s="119">
        <v>2016</v>
      </c>
      <c r="Y4" s="119">
        <v>2017</v>
      </c>
      <c r="Z4" s="119">
        <v>2018</v>
      </c>
      <c r="AA4" s="119">
        <v>2019</v>
      </c>
      <c r="AB4" s="120">
        <v>2020</v>
      </c>
      <c r="AC4" s="173">
        <v>2021</v>
      </c>
      <c r="AD4" s="173">
        <v>2022</v>
      </c>
    </row>
    <row r="5" spans="1:32" ht="18.75" customHeight="1" x14ac:dyDescent="0.2">
      <c r="A5" s="348" t="s">
        <v>557</v>
      </c>
      <c r="B5" s="51">
        <v>11112</v>
      </c>
      <c r="C5" s="51">
        <v>12281</v>
      </c>
      <c r="D5" s="51">
        <v>13094</v>
      </c>
      <c r="E5" s="51">
        <v>15995</v>
      </c>
      <c r="F5" s="51">
        <v>21094</v>
      </c>
      <c r="G5" s="51">
        <v>26172</v>
      </c>
      <c r="H5" s="51">
        <v>35967</v>
      </c>
      <c r="I5" s="51">
        <v>38227</v>
      </c>
      <c r="J5" s="51">
        <v>39261</v>
      </c>
      <c r="K5" s="51">
        <v>39731.4</v>
      </c>
      <c r="L5" s="51">
        <v>40085.599999999999</v>
      </c>
      <c r="M5" s="51">
        <v>40440.699999999997</v>
      </c>
      <c r="N5" s="51">
        <v>40788.6</v>
      </c>
      <c r="O5" s="51">
        <v>40765.9</v>
      </c>
      <c r="P5" s="51">
        <v>38806.269999999997</v>
      </c>
      <c r="Q5" s="51">
        <v>40727.949999999997</v>
      </c>
      <c r="R5" s="51">
        <v>38425.67</v>
      </c>
      <c r="S5" s="51">
        <v>40836.949999999997</v>
      </c>
      <c r="T5" s="51">
        <v>41521.93</v>
      </c>
      <c r="U5" s="51">
        <v>42195.360000000001</v>
      </c>
      <c r="V5" s="51">
        <v>44176.37</v>
      </c>
      <c r="W5" s="51">
        <v>43211.01</v>
      </c>
      <c r="X5" s="51">
        <v>42408.65</v>
      </c>
      <c r="Y5" s="51">
        <v>41155.97</v>
      </c>
      <c r="Z5" s="51">
        <v>41098.58</v>
      </c>
      <c r="AA5" s="51">
        <v>40204.730000000003</v>
      </c>
      <c r="AB5" s="51">
        <v>40053.480000000003</v>
      </c>
      <c r="AC5" s="174">
        <v>37754.090000000055</v>
      </c>
      <c r="AD5" s="174">
        <v>37207.050000000039</v>
      </c>
      <c r="AE5" s="320"/>
      <c r="AF5" s="176"/>
    </row>
    <row r="6" spans="1:32" ht="18.75" customHeight="1" x14ac:dyDescent="0.2">
      <c r="A6" s="348" t="s">
        <v>253</v>
      </c>
      <c r="B6" s="51">
        <v>2353</v>
      </c>
      <c r="C6" s="51">
        <v>2704</v>
      </c>
      <c r="D6" s="51">
        <v>3234</v>
      </c>
      <c r="E6" s="51">
        <v>5411</v>
      </c>
      <c r="F6" s="51">
        <v>8414</v>
      </c>
      <c r="G6" s="51">
        <v>10261</v>
      </c>
      <c r="H6" s="51">
        <v>12824</v>
      </c>
      <c r="I6" s="51">
        <v>12887</v>
      </c>
      <c r="J6" s="51">
        <v>12768</v>
      </c>
      <c r="K6" s="51">
        <v>12878.8</v>
      </c>
      <c r="L6" s="51">
        <v>12941.5</v>
      </c>
      <c r="M6" s="51">
        <v>13141.8</v>
      </c>
      <c r="N6" s="51">
        <v>13367.7</v>
      </c>
      <c r="O6" s="51">
        <v>13283</v>
      </c>
      <c r="P6" s="51">
        <v>9656.2000000000007</v>
      </c>
      <c r="Q6" s="51">
        <v>10040.5</v>
      </c>
      <c r="R6" s="51">
        <v>10640.15</v>
      </c>
      <c r="S6" s="51">
        <v>11431.95</v>
      </c>
      <c r="T6" s="51">
        <v>11649.07</v>
      </c>
      <c r="U6" s="51">
        <v>11925.19</v>
      </c>
      <c r="V6" s="51">
        <v>12480.13</v>
      </c>
      <c r="W6" s="51">
        <v>12242.78</v>
      </c>
      <c r="X6" s="51">
        <v>12056.67</v>
      </c>
      <c r="Y6" s="51">
        <v>11702.93</v>
      </c>
      <c r="Z6" s="51">
        <v>11843.75</v>
      </c>
      <c r="AA6" s="51">
        <v>11757.17</v>
      </c>
      <c r="AB6" s="51">
        <v>11366.2</v>
      </c>
      <c r="AC6" s="174">
        <v>10819.090000000006</v>
      </c>
      <c r="AD6" s="174">
        <v>10651.51</v>
      </c>
      <c r="AE6" s="320"/>
      <c r="AF6" s="176"/>
    </row>
    <row r="7" spans="1:32" ht="18.75" customHeight="1" x14ac:dyDescent="0.2">
      <c r="A7" s="348" t="s">
        <v>558</v>
      </c>
      <c r="B7" s="51">
        <v>4150</v>
      </c>
      <c r="C7" s="51">
        <v>4402</v>
      </c>
      <c r="D7" s="51">
        <v>4503</v>
      </c>
      <c r="E7" s="51">
        <v>5563</v>
      </c>
      <c r="F7" s="51">
        <v>6705</v>
      </c>
      <c r="G7" s="51">
        <v>6907</v>
      </c>
      <c r="H7" s="51">
        <v>7672</v>
      </c>
      <c r="I7" s="51">
        <v>7567</v>
      </c>
      <c r="J7" s="51">
        <v>7561</v>
      </c>
      <c r="K7" s="51">
        <v>7565.4</v>
      </c>
      <c r="L7" s="51">
        <v>7721.9</v>
      </c>
      <c r="M7" s="51">
        <v>8156.4</v>
      </c>
      <c r="N7" s="51">
        <v>8548.4</v>
      </c>
      <c r="O7" s="51">
        <v>8733.4</v>
      </c>
      <c r="P7" s="51">
        <v>12739.27</v>
      </c>
      <c r="Q7" s="51">
        <v>13082.29</v>
      </c>
      <c r="R7" s="51">
        <v>10834.02</v>
      </c>
      <c r="S7" s="51">
        <v>10970.36</v>
      </c>
      <c r="T7" s="51">
        <v>10570.91</v>
      </c>
      <c r="U7" s="51">
        <v>10693.92</v>
      </c>
      <c r="V7" s="51">
        <v>11633.83</v>
      </c>
      <c r="W7" s="51">
        <v>11698.3</v>
      </c>
      <c r="X7" s="51">
        <v>11434.73</v>
      </c>
      <c r="Y7" s="51">
        <v>11297.15</v>
      </c>
      <c r="Z7" s="51">
        <v>11241.53</v>
      </c>
      <c r="AA7" s="51">
        <v>11124.33</v>
      </c>
      <c r="AB7" s="51">
        <v>10919.79</v>
      </c>
      <c r="AC7" s="174">
        <v>10345.260000000002</v>
      </c>
      <c r="AD7" s="174">
        <v>10205.51</v>
      </c>
      <c r="AE7" s="320"/>
      <c r="AF7" s="176"/>
    </row>
    <row r="8" spans="1:32" ht="18.75" customHeight="1" x14ac:dyDescent="0.2">
      <c r="A8" s="348" t="s">
        <v>559</v>
      </c>
      <c r="B8" s="51">
        <v>5981</v>
      </c>
      <c r="C8" s="51">
        <v>6135</v>
      </c>
      <c r="D8" s="51">
        <v>6172</v>
      </c>
      <c r="E8" s="51">
        <v>6576</v>
      </c>
      <c r="F8" s="51">
        <v>6756</v>
      </c>
      <c r="G8" s="51">
        <v>6564</v>
      </c>
      <c r="H8" s="51">
        <v>6790</v>
      </c>
      <c r="I8" s="51">
        <v>6673</v>
      </c>
      <c r="J8" s="51">
        <v>7041</v>
      </c>
      <c r="K8" s="51">
        <v>7368</v>
      </c>
      <c r="L8" s="51">
        <v>7741.1</v>
      </c>
      <c r="M8" s="51">
        <v>8378.7000000000007</v>
      </c>
      <c r="N8" s="51">
        <v>8697.2999999999993</v>
      </c>
      <c r="O8" s="51">
        <v>8862.2999999999993</v>
      </c>
      <c r="P8" s="51">
        <v>11243.56</v>
      </c>
      <c r="Q8" s="51">
        <v>12159.06</v>
      </c>
      <c r="R8" s="51">
        <v>13277.82</v>
      </c>
      <c r="S8" s="51">
        <v>13922.32</v>
      </c>
      <c r="T8" s="51">
        <v>14131.97</v>
      </c>
      <c r="U8" s="51">
        <v>14392.98</v>
      </c>
      <c r="V8" s="51">
        <v>15142.33</v>
      </c>
      <c r="W8" s="51">
        <v>15172.99</v>
      </c>
      <c r="X8" s="51">
        <v>14999.23</v>
      </c>
      <c r="Y8" s="51">
        <v>15161.98</v>
      </c>
      <c r="Z8" s="51">
        <v>15383.48</v>
      </c>
      <c r="AA8" s="51">
        <v>15222.18</v>
      </c>
      <c r="AB8" s="51">
        <v>15224.260000000009</v>
      </c>
      <c r="AC8" s="174">
        <v>14316.490000000007</v>
      </c>
      <c r="AD8" s="174">
        <v>14456.9</v>
      </c>
      <c r="AE8" s="320"/>
      <c r="AF8" s="176"/>
    </row>
    <row r="9" spans="1:32" ht="18.75" customHeight="1" x14ac:dyDescent="0.2">
      <c r="A9" s="348" t="s">
        <v>560</v>
      </c>
      <c r="B9" s="51">
        <v>103</v>
      </c>
      <c r="C9" s="51">
        <v>106</v>
      </c>
      <c r="D9" s="51">
        <v>93</v>
      </c>
      <c r="E9" s="51">
        <v>98</v>
      </c>
      <c r="F9" s="51">
        <v>104</v>
      </c>
      <c r="G9" s="51">
        <v>95</v>
      </c>
      <c r="H9" s="51">
        <v>76</v>
      </c>
      <c r="I9" s="51">
        <v>49</v>
      </c>
      <c r="J9" s="51">
        <v>52</v>
      </c>
      <c r="K9" s="51">
        <v>51.4</v>
      </c>
      <c r="L9" s="51">
        <v>75.900000000000006</v>
      </c>
      <c r="M9" s="51">
        <v>73.2</v>
      </c>
      <c r="N9" s="51">
        <v>76.400000000000006</v>
      </c>
      <c r="O9" s="51">
        <v>76.400000000000006</v>
      </c>
      <c r="P9" s="51">
        <v>56.58</v>
      </c>
      <c r="Q9" s="51">
        <v>56.58</v>
      </c>
      <c r="R9" s="51">
        <v>55.78</v>
      </c>
      <c r="S9" s="51">
        <v>55.8</v>
      </c>
      <c r="T9" s="51">
        <v>55.8</v>
      </c>
      <c r="U9" s="51">
        <v>55.8</v>
      </c>
      <c r="V9" s="51">
        <v>56.04</v>
      </c>
      <c r="W9" s="51">
        <v>45.53</v>
      </c>
      <c r="X9" s="51">
        <v>39.04</v>
      </c>
      <c r="Y9" s="51">
        <v>35.840000000000003</v>
      </c>
      <c r="Z9" s="51">
        <v>38.090000000000003</v>
      </c>
      <c r="AA9" s="51">
        <v>39.200000000000003</v>
      </c>
      <c r="AB9" s="51">
        <v>39.04</v>
      </c>
      <c r="AC9" s="174">
        <v>39.409999999999997</v>
      </c>
      <c r="AD9" s="174">
        <v>40.089999999999996</v>
      </c>
      <c r="AE9" s="320"/>
      <c r="AF9" s="176"/>
    </row>
    <row r="10" spans="1:32" ht="18.75" customHeight="1" x14ac:dyDescent="0.2">
      <c r="A10" s="348" t="s">
        <v>561</v>
      </c>
      <c r="B10" s="51">
        <v>138</v>
      </c>
      <c r="C10" s="51">
        <v>215</v>
      </c>
      <c r="D10" s="51">
        <v>287</v>
      </c>
      <c r="E10" s="51">
        <v>411</v>
      </c>
      <c r="F10" s="51">
        <v>589</v>
      </c>
      <c r="G10" s="51">
        <v>839</v>
      </c>
      <c r="H10" s="51">
        <v>1613</v>
      </c>
      <c r="I10" s="51">
        <v>1450</v>
      </c>
      <c r="J10" s="51">
        <v>1434</v>
      </c>
      <c r="K10" s="51">
        <v>1422</v>
      </c>
      <c r="L10" s="51">
        <v>1440</v>
      </c>
      <c r="M10" s="51">
        <v>1360.8</v>
      </c>
      <c r="N10" s="51">
        <v>1381.9</v>
      </c>
      <c r="O10" s="51">
        <v>1412.8</v>
      </c>
      <c r="P10" s="51">
        <v>2597.9899999999998</v>
      </c>
      <c r="Q10" s="51">
        <v>2884.04</v>
      </c>
      <c r="R10" s="51">
        <v>3306.82</v>
      </c>
      <c r="S10" s="51">
        <v>3729.32</v>
      </c>
      <c r="T10" s="51">
        <v>4012.45</v>
      </c>
      <c r="U10" s="51">
        <v>4059.89</v>
      </c>
      <c r="V10" s="51">
        <v>4195.8500000000004</v>
      </c>
      <c r="W10" s="51">
        <v>4148.55</v>
      </c>
      <c r="X10" s="51">
        <v>4090.53</v>
      </c>
      <c r="Y10" s="51">
        <v>4041.04</v>
      </c>
      <c r="Z10" s="51">
        <v>4143.6099999999997</v>
      </c>
      <c r="AA10" s="51">
        <v>4045.01</v>
      </c>
      <c r="AB10" s="51">
        <v>4178.7799999999979</v>
      </c>
      <c r="AC10" s="174">
        <v>3909.89</v>
      </c>
      <c r="AD10" s="174">
        <v>3869.9099999999985</v>
      </c>
      <c r="AE10" s="320"/>
      <c r="AF10" s="176"/>
    </row>
    <row r="11" spans="1:32" ht="18.75" customHeight="1" x14ac:dyDescent="0.2">
      <c r="A11" s="348" t="s">
        <v>562</v>
      </c>
      <c r="B11" s="51">
        <v>307</v>
      </c>
      <c r="C11" s="51">
        <v>296</v>
      </c>
      <c r="D11" s="51">
        <v>317</v>
      </c>
      <c r="E11" s="51">
        <v>338</v>
      </c>
      <c r="F11" s="51">
        <v>348</v>
      </c>
      <c r="G11" s="51">
        <v>286</v>
      </c>
      <c r="H11" s="51">
        <v>286</v>
      </c>
      <c r="I11" s="51">
        <v>286</v>
      </c>
      <c r="J11" s="51">
        <v>283</v>
      </c>
      <c r="K11" s="51">
        <v>288.3</v>
      </c>
      <c r="L11" s="51">
        <v>292.7</v>
      </c>
      <c r="M11" s="51">
        <v>304.5</v>
      </c>
      <c r="N11" s="51">
        <v>304.5</v>
      </c>
      <c r="O11" s="51">
        <v>304.5</v>
      </c>
      <c r="P11" s="51">
        <v>333.22</v>
      </c>
      <c r="Q11" s="51">
        <v>367.17</v>
      </c>
      <c r="R11" s="51">
        <v>400.25</v>
      </c>
      <c r="S11" s="51">
        <v>409.36</v>
      </c>
      <c r="T11" s="51">
        <v>442.21</v>
      </c>
      <c r="U11" s="51">
        <v>424.37</v>
      </c>
      <c r="V11" s="51">
        <v>420.1</v>
      </c>
      <c r="W11" s="51">
        <v>423.34</v>
      </c>
      <c r="X11" s="51">
        <v>412.81</v>
      </c>
      <c r="Y11" s="51">
        <v>410.96</v>
      </c>
      <c r="Z11" s="51">
        <v>437.17</v>
      </c>
      <c r="AA11" s="51">
        <v>393.54</v>
      </c>
      <c r="AB11" s="51">
        <v>381.87000000000018</v>
      </c>
      <c r="AC11" s="174">
        <v>362.21</v>
      </c>
      <c r="AD11" s="174">
        <v>342.33</v>
      </c>
      <c r="AE11" s="320"/>
      <c r="AF11" s="176"/>
    </row>
    <row r="12" spans="1:32" ht="18.75" customHeight="1" x14ac:dyDescent="0.2">
      <c r="A12" s="348" t="s">
        <v>563</v>
      </c>
      <c r="B12" s="51">
        <v>2708</v>
      </c>
      <c r="C12" s="51">
        <v>2649</v>
      </c>
      <c r="D12" s="51">
        <v>2616</v>
      </c>
      <c r="E12" s="51">
        <v>2427</v>
      </c>
      <c r="F12" s="51">
        <v>2425</v>
      </c>
      <c r="G12" s="51">
        <v>2355</v>
      </c>
      <c r="H12" s="51">
        <v>1892</v>
      </c>
      <c r="I12" s="51">
        <v>1860</v>
      </c>
      <c r="J12" s="51">
        <v>1843</v>
      </c>
      <c r="K12" s="51">
        <v>1820.5</v>
      </c>
      <c r="L12" s="51">
        <v>1715.1</v>
      </c>
      <c r="M12" s="51">
        <v>1708.4</v>
      </c>
      <c r="N12" s="51">
        <v>1727.4</v>
      </c>
      <c r="O12" s="51">
        <v>1719.3</v>
      </c>
      <c r="P12" s="51">
        <v>779.3</v>
      </c>
      <c r="Q12" s="51">
        <v>846.31</v>
      </c>
      <c r="R12" s="51">
        <v>929.71</v>
      </c>
      <c r="S12" s="51">
        <v>958.98</v>
      </c>
      <c r="T12" s="51">
        <v>920.91</v>
      </c>
      <c r="U12" s="51">
        <v>902.5</v>
      </c>
      <c r="V12" s="51">
        <v>968.1</v>
      </c>
      <c r="W12" s="51">
        <v>958.77</v>
      </c>
      <c r="X12" s="51">
        <v>849.37</v>
      </c>
      <c r="Y12" s="51">
        <v>818.76</v>
      </c>
      <c r="Z12" s="51">
        <v>798.91</v>
      </c>
      <c r="AA12" s="51">
        <v>740.81</v>
      </c>
      <c r="AB12" s="51">
        <v>700.66999999999973</v>
      </c>
      <c r="AC12" s="174">
        <v>677.52000000000032</v>
      </c>
      <c r="AD12" s="174">
        <v>620.45000000000027</v>
      </c>
      <c r="AE12" s="320"/>
      <c r="AF12" s="176"/>
    </row>
    <row r="13" spans="1:32" ht="18.75" customHeight="1" x14ac:dyDescent="0.2">
      <c r="A13" s="348" t="s">
        <v>564</v>
      </c>
      <c r="B13" s="51">
        <v>15990</v>
      </c>
      <c r="C13" s="51">
        <v>15280</v>
      </c>
      <c r="D13" s="51">
        <v>15280</v>
      </c>
      <c r="E13" s="51">
        <v>15241</v>
      </c>
      <c r="F13" s="51">
        <v>15442</v>
      </c>
      <c r="G13" s="51">
        <v>15457</v>
      </c>
      <c r="H13" s="51">
        <v>15179</v>
      </c>
      <c r="I13" s="51">
        <v>15070</v>
      </c>
      <c r="J13" s="51">
        <v>14949</v>
      </c>
      <c r="K13" s="51">
        <v>14952.7</v>
      </c>
      <c r="L13" s="51">
        <v>14865</v>
      </c>
      <c r="M13" s="51">
        <v>14909.4</v>
      </c>
      <c r="N13" s="51">
        <v>14955</v>
      </c>
      <c r="O13" s="51">
        <v>15042</v>
      </c>
      <c r="P13" s="51">
        <v>3374.27</v>
      </c>
      <c r="Q13" s="51">
        <v>3868.29</v>
      </c>
      <c r="R13" s="51">
        <v>5855.13</v>
      </c>
      <c r="S13" s="51">
        <v>7079.16</v>
      </c>
      <c r="T13" s="51">
        <v>7247.52</v>
      </c>
      <c r="U13" s="51">
        <v>7338.68</v>
      </c>
      <c r="V13" s="51">
        <v>7652.58</v>
      </c>
      <c r="W13" s="51">
        <v>12520.57</v>
      </c>
      <c r="X13" s="51">
        <v>9684.2000000000007</v>
      </c>
      <c r="Y13" s="51">
        <v>10056.120000000001</v>
      </c>
      <c r="Z13" s="51">
        <v>10236.540000000001</v>
      </c>
      <c r="AA13" s="51">
        <v>10319.379999999999</v>
      </c>
      <c r="AB13" s="51">
        <v>10442.589999999998</v>
      </c>
      <c r="AC13" s="174">
        <v>10464.719999999996</v>
      </c>
      <c r="AD13" s="174">
        <v>10385.15</v>
      </c>
      <c r="AE13" s="320"/>
      <c r="AF13" s="176"/>
    </row>
    <row r="14" spans="1:32" ht="18.75" customHeight="1" x14ac:dyDescent="0.2">
      <c r="A14" s="348" t="s">
        <v>251</v>
      </c>
      <c r="B14" s="51"/>
      <c r="C14" s="51"/>
      <c r="D14" s="51"/>
      <c r="E14" s="51">
        <v>330</v>
      </c>
      <c r="F14" s="51">
        <v>1167</v>
      </c>
      <c r="G14" s="51">
        <v>2306</v>
      </c>
      <c r="H14" s="51">
        <v>4719</v>
      </c>
      <c r="I14" s="51">
        <v>5407</v>
      </c>
      <c r="J14" s="51">
        <v>5805</v>
      </c>
      <c r="K14" s="51">
        <v>6045</v>
      </c>
      <c r="L14" s="51">
        <v>6545.4</v>
      </c>
      <c r="M14" s="51">
        <v>6849.2</v>
      </c>
      <c r="N14" s="51">
        <v>7182.7</v>
      </c>
      <c r="O14" s="51">
        <v>7283.7</v>
      </c>
      <c r="P14" s="51">
        <v>8248.83</v>
      </c>
      <c r="Q14" s="51">
        <v>8826.7000000000007</v>
      </c>
      <c r="R14" s="51">
        <v>9501.99</v>
      </c>
      <c r="S14" s="51">
        <v>10040</v>
      </c>
      <c r="T14" s="51">
        <v>10418.06</v>
      </c>
      <c r="U14" s="51">
        <v>10732.48</v>
      </c>
      <c r="V14" s="51">
        <v>11319.49</v>
      </c>
      <c r="W14" s="51">
        <v>10860.86</v>
      </c>
      <c r="X14" s="51">
        <v>10503.29</v>
      </c>
      <c r="Y14" s="51">
        <v>10249.56</v>
      </c>
      <c r="Z14" s="51">
        <v>10646.77</v>
      </c>
      <c r="AA14" s="51">
        <v>10732.12</v>
      </c>
      <c r="AB14" s="51">
        <v>10836.809999999994</v>
      </c>
      <c r="AC14" s="174">
        <v>10318.799999999997</v>
      </c>
      <c r="AD14" s="174">
        <v>10219.620000000001</v>
      </c>
      <c r="AE14" s="320"/>
      <c r="AF14" s="176"/>
    </row>
    <row r="15" spans="1:32" ht="18.75" customHeight="1" x14ac:dyDescent="0.2">
      <c r="A15" s="348" t="s">
        <v>255</v>
      </c>
      <c r="B15" s="51"/>
      <c r="C15" s="51"/>
      <c r="D15" s="51">
        <v>19</v>
      </c>
      <c r="E15" s="51">
        <v>201</v>
      </c>
      <c r="F15" s="51">
        <v>568</v>
      </c>
      <c r="G15" s="51">
        <v>1019</v>
      </c>
      <c r="H15" s="51">
        <v>2039</v>
      </c>
      <c r="I15" s="51">
        <v>2197</v>
      </c>
      <c r="J15" s="51">
        <v>2347</v>
      </c>
      <c r="K15" s="51">
        <v>2467.6999999999998</v>
      </c>
      <c r="L15" s="51">
        <v>2754.2</v>
      </c>
      <c r="M15" s="51">
        <v>2988.2</v>
      </c>
      <c r="N15" s="51">
        <v>3369.6</v>
      </c>
      <c r="O15" s="51">
        <v>3513</v>
      </c>
      <c r="P15" s="51">
        <v>5390.71</v>
      </c>
      <c r="Q15" s="51">
        <v>6027.01</v>
      </c>
      <c r="R15" s="51">
        <v>6886.77</v>
      </c>
      <c r="S15" s="51">
        <v>7393.48</v>
      </c>
      <c r="T15" s="51">
        <v>7744.63</v>
      </c>
      <c r="U15" s="51">
        <v>7933.12</v>
      </c>
      <c r="V15" s="51">
        <v>8432.24</v>
      </c>
      <c r="W15" s="51">
        <v>8232.68</v>
      </c>
      <c r="X15" s="51">
        <v>7994.35</v>
      </c>
      <c r="Y15" s="51">
        <v>7737.71</v>
      </c>
      <c r="Z15" s="51">
        <v>7668.49</v>
      </c>
      <c r="AA15" s="51">
        <v>7528.54</v>
      </c>
      <c r="AB15" s="51">
        <v>7399.92</v>
      </c>
      <c r="AC15" s="174">
        <v>6755.4699999999993</v>
      </c>
      <c r="AD15" s="174">
        <v>6608.2100000000009</v>
      </c>
      <c r="AE15" s="320"/>
      <c r="AF15" s="176"/>
    </row>
    <row r="16" spans="1:32" ht="18.75" customHeight="1" x14ac:dyDescent="0.2">
      <c r="A16" s="348" t="s">
        <v>565</v>
      </c>
      <c r="B16" s="51"/>
      <c r="C16" s="51"/>
      <c r="D16" s="51">
        <v>17</v>
      </c>
      <c r="E16" s="51">
        <v>64</v>
      </c>
      <c r="F16" s="51">
        <v>138</v>
      </c>
      <c r="G16" s="51">
        <v>316</v>
      </c>
      <c r="H16" s="51">
        <v>689</v>
      </c>
      <c r="I16" s="51">
        <v>823</v>
      </c>
      <c r="J16" s="51">
        <v>869</v>
      </c>
      <c r="K16" s="51">
        <v>925.3</v>
      </c>
      <c r="L16" s="51">
        <v>1055.7</v>
      </c>
      <c r="M16" s="51">
        <v>1099.2</v>
      </c>
      <c r="N16" s="51">
        <v>1142.9000000000001</v>
      </c>
      <c r="O16" s="51">
        <v>1177.3</v>
      </c>
      <c r="P16" s="51">
        <v>1226.1600000000001</v>
      </c>
      <c r="Q16" s="51">
        <v>1320.77</v>
      </c>
      <c r="R16" s="51">
        <v>1345.01</v>
      </c>
      <c r="S16" s="51">
        <v>1450.96</v>
      </c>
      <c r="T16" s="51">
        <v>1533.28</v>
      </c>
      <c r="U16" s="51">
        <v>1591.26</v>
      </c>
      <c r="V16" s="51">
        <v>1661.46</v>
      </c>
      <c r="W16" s="51">
        <v>1671.84</v>
      </c>
      <c r="X16" s="51">
        <v>1578.39</v>
      </c>
      <c r="Y16" s="51">
        <v>1578.34</v>
      </c>
      <c r="Z16" s="51">
        <v>1646.29</v>
      </c>
      <c r="AA16" s="51">
        <v>1684.55</v>
      </c>
      <c r="AB16" s="51">
        <v>1691.9899999999998</v>
      </c>
      <c r="AC16" s="174">
        <v>1626.78</v>
      </c>
      <c r="AD16" s="174">
        <v>1701.76</v>
      </c>
      <c r="AE16" s="320"/>
      <c r="AF16" s="176"/>
    </row>
    <row r="17" spans="1:32" ht="18.75" customHeight="1" x14ac:dyDescent="0.2">
      <c r="A17" s="348" t="s">
        <v>566</v>
      </c>
      <c r="B17" s="51">
        <v>10251</v>
      </c>
      <c r="C17" s="51">
        <v>10324</v>
      </c>
      <c r="D17" s="51">
        <v>10371</v>
      </c>
      <c r="E17" s="51">
        <v>10895</v>
      </c>
      <c r="F17" s="51">
        <v>11638</v>
      </c>
      <c r="G17" s="51">
        <v>12780</v>
      </c>
      <c r="H17" s="51">
        <v>14130</v>
      </c>
      <c r="I17" s="51">
        <v>14475</v>
      </c>
      <c r="J17" s="51">
        <v>14356</v>
      </c>
      <c r="K17" s="51">
        <v>14580.4</v>
      </c>
      <c r="L17" s="51">
        <v>14821.4</v>
      </c>
      <c r="M17" s="51">
        <v>15037.6</v>
      </c>
      <c r="N17" s="51">
        <v>15250.1</v>
      </c>
      <c r="O17" s="51">
        <v>15385.3</v>
      </c>
      <c r="P17" s="51">
        <v>10264.540000000001</v>
      </c>
      <c r="Q17" s="51">
        <v>11318.29</v>
      </c>
      <c r="R17" s="51">
        <v>15371.66</v>
      </c>
      <c r="S17" s="51">
        <v>17667.59</v>
      </c>
      <c r="T17" s="51">
        <v>18389.13</v>
      </c>
      <c r="U17" s="51">
        <v>18116.150000000001</v>
      </c>
      <c r="V17" s="51">
        <v>19453.919999999998</v>
      </c>
      <c r="W17" s="51">
        <v>20730.900000000001</v>
      </c>
      <c r="X17" s="51">
        <v>21323.67</v>
      </c>
      <c r="Y17" s="51">
        <v>21661.39</v>
      </c>
      <c r="Z17" s="51">
        <v>22007.91</v>
      </c>
      <c r="AA17" s="51">
        <v>22497.23</v>
      </c>
      <c r="AB17" s="172">
        <f>'EVOLUCION SUPERFICIE C-55'!AB19-SUM(AB5:AB16)</f>
        <v>22930.839999999938</v>
      </c>
      <c r="AC17" s="175">
        <f>('EVOLUCION SUPERFICIE C-55'!AC19)-SUM(AC5:AC16)</f>
        <v>22696.4399999999</v>
      </c>
      <c r="AD17" s="175">
        <f>('EVOLUCION SUPERFICIE C-55'!AD19)-SUM(AD5:AD16)</f>
        <v>22708.049999999916</v>
      </c>
      <c r="AE17" s="320"/>
      <c r="AF17" s="176"/>
    </row>
    <row r="18" spans="1:32" s="6" customFormat="1" ht="30.75" customHeight="1" thickBot="1" x14ac:dyDescent="0.25">
      <c r="A18" s="121" t="s">
        <v>567</v>
      </c>
      <c r="B18" s="122">
        <v>53093</v>
      </c>
      <c r="C18" s="123">
        <v>54392</v>
      </c>
      <c r="D18" s="124">
        <v>56003</v>
      </c>
      <c r="E18" s="123">
        <v>63550</v>
      </c>
      <c r="F18" s="124">
        <f t="shared" ref="F18:Y18" si="0">SUM(F5:F17)</f>
        <v>75388</v>
      </c>
      <c r="G18" s="123">
        <f t="shared" si="0"/>
        <v>85357</v>
      </c>
      <c r="H18" s="124">
        <f t="shared" si="0"/>
        <v>103876</v>
      </c>
      <c r="I18" s="123">
        <f t="shared" si="0"/>
        <v>106971</v>
      </c>
      <c r="J18" s="124">
        <f t="shared" si="0"/>
        <v>108569</v>
      </c>
      <c r="K18" s="123">
        <f t="shared" si="0"/>
        <v>110096.9</v>
      </c>
      <c r="L18" s="125">
        <f t="shared" si="0"/>
        <v>112055.49999999999</v>
      </c>
      <c r="M18" s="126">
        <f t="shared" si="0"/>
        <v>114448.09999999999</v>
      </c>
      <c r="N18" s="127">
        <f t="shared" si="0"/>
        <v>116792.49999999999</v>
      </c>
      <c r="O18" s="128">
        <f t="shared" si="0"/>
        <v>117558.90000000001</v>
      </c>
      <c r="P18" s="129">
        <f t="shared" si="0"/>
        <v>104716.90000000002</v>
      </c>
      <c r="Q18" s="130">
        <f t="shared" si="0"/>
        <v>111524.95999999999</v>
      </c>
      <c r="R18" s="129">
        <f t="shared" si="0"/>
        <v>116830.78000000003</v>
      </c>
      <c r="S18" s="131">
        <f t="shared" si="0"/>
        <v>125946.23</v>
      </c>
      <c r="T18" s="132">
        <f t="shared" si="0"/>
        <v>128637.87000000002</v>
      </c>
      <c r="U18" s="132">
        <f t="shared" si="0"/>
        <v>130361.69999999998</v>
      </c>
      <c r="V18" s="132">
        <f t="shared" si="0"/>
        <v>137592.44000000003</v>
      </c>
      <c r="W18" s="132">
        <f t="shared" si="0"/>
        <v>141918.12</v>
      </c>
      <c r="X18" s="132">
        <f t="shared" si="0"/>
        <v>137374.93</v>
      </c>
      <c r="Y18" s="132">
        <f t="shared" si="0"/>
        <v>135907.75</v>
      </c>
      <c r="Z18" s="132">
        <f>SUM(Z5:Z17)</f>
        <v>137191.12</v>
      </c>
      <c r="AA18" s="130">
        <f>SUM(AA5:AA17)</f>
        <v>136288.78999999998</v>
      </c>
      <c r="AB18" s="133">
        <f>SUM(AB5:AB17)</f>
        <v>136166.23999999993</v>
      </c>
      <c r="AC18" s="133">
        <f>SUM(AC5:AC17)</f>
        <v>130086.16999999998</v>
      </c>
      <c r="AD18" s="133">
        <f>SUM(AD5:AD17)</f>
        <v>129016.53999999995</v>
      </c>
      <c r="AE18" s="320"/>
      <c r="AF18" s="176"/>
    </row>
    <row r="20" spans="1:32" ht="18.75" customHeight="1" x14ac:dyDescent="0.2">
      <c r="M20" s="513" t="s">
        <v>568</v>
      </c>
      <c r="N20" s="513"/>
      <c r="O20" s="513"/>
      <c r="P20" s="513"/>
      <c r="Q20" s="513"/>
      <c r="R20" s="513"/>
      <c r="S20" s="513"/>
      <c r="T20" s="513"/>
      <c r="U20" s="513"/>
      <c r="V20" s="52"/>
      <c r="W20" s="52"/>
      <c r="X20" s="52"/>
      <c r="Y20" s="52"/>
      <c r="Z20" s="52"/>
    </row>
    <row r="21" spans="1:32" ht="18.75" customHeight="1" x14ac:dyDescent="0.2">
      <c r="L21" s="53"/>
      <c r="M21" s="513"/>
      <c r="N21" s="513"/>
      <c r="O21" s="513"/>
      <c r="P21" s="513"/>
      <c r="Q21" s="513"/>
      <c r="R21" s="513"/>
      <c r="S21" s="513"/>
      <c r="T21" s="513"/>
      <c r="U21" s="513"/>
    </row>
    <row r="22" spans="1:32" ht="18.75" customHeight="1" x14ac:dyDescent="0.2">
      <c r="L22" s="53"/>
      <c r="M22" s="513"/>
      <c r="N22" s="513"/>
      <c r="O22" s="513"/>
      <c r="P22" s="513"/>
      <c r="Q22" s="513"/>
      <c r="R22" s="513"/>
      <c r="S22" s="513"/>
      <c r="T22" s="513"/>
      <c r="U22" s="513"/>
      <c r="V22" s="52"/>
      <c r="W22" s="52"/>
      <c r="X22" s="52"/>
      <c r="Y22" s="52"/>
      <c r="Z22" s="52"/>
    </row>
    <row r="23" spans="1:32" ht="18.75" customHeight="1" x14ac:dyDescent="0.2">
      <c r="L23" s="53"/>
      <c r="M23" s="513"/>
      <c r="N23" s="513"/>
      <c r="O23" s="513"/>
      <c r="P23" s="513"/>
      <c r="Q23" s="513"/>
      <c r="R23" s="513"/>
      <c r="S23" s="513"/>
      <c r="T23" s="513"/>
      <c r="U23" s="513"/>
      <c r="V23" s="52"/>
      <c r="W23" s="52"/>
      <c r="X23" s="52"/>
      <c r="Y23" s="52"/>
      <c r="Z23" s="52"/>
    </row>
    <row r="35" spans="3:6" ht="18.75" customHeight="1" x14ac:dyDescent="0.2">
      <c r="C35" s="319"/>
      <c r="D35" s="319"/>
      <c r="F35" s="319"/>
    </row>
    <row r="36" spans="3:6" ht="18.75" customHeight="1" x14ac:dyDescent="0.2">
      <c r="C36" s="319"/>
    </row>
  </sheetData>
  <mergeCells count="4">
    <mergeCell ref="A2:A4"/>
    <mergeCell ref="B2:L3"/>
    <mergeCell ref="M2:AD3"/>
    <mergeCell ref="M20:U23"/>
  </mergeCells>
  <printOptions horizontalCentered="1"/>
  <pageMargins left="0.11811023622047245" right="0.11811023622047245" top="1.5354330708661419" bottom="0.74803149606299213" header="0.31496062992125984" footer="0.70866141732283472"/>
  <pageSetup scale="38" orientation="landscape" r:id="rId1"/>
  <headerFooter>
    <oddHeader>&amp;L&amp;G&amp;C&amp;"Verdana,Negrita"&amp;12EVOLUCION DE LA SUPERFICIE PLANTADA
CEPAJES PARA VINIFICACIÓN (ha)
AÑOS 1994 - 2019 &amp;RCUADRO N° 61</oddHeader>
    <oddFooter>&amp;R&amp;F
&amp;"Verdana,Normal"Página &amp;P de &amp;N</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I40"/>
  <sheetViews>
    <sheetView workbookViewId="0">
      <pane ySplit="3" topLeftCell="A27" activePane="bottomLeft" state="frozen"/>
      <selection activeCell="B38" sqref="B38"/>
      <selection pane="bottomLeft" activeCell="I36" sqref="I36"/>
    </sheetView>
  </sheetViews>
  <sheetFormatPr baseColWidth="10" defaultColWidth="11.44140625" defaultRowHeight="12.6" x14ac:dyDescent="0.2"/>
  <cols>
    <col min="1" max="1" width="7" style="3" customWidth="1"/>
    <col min="2" max="2" width="17.6640625" style="3" customWidth="1"/>
    <col min="3" max="3" width="13.44140625" style="3" customWidth="1"/>
    <col min="4" max="5" width="14.5546875" style="3" customWidth="1"/>
    <col min="6" max="6" width="11.5546875" style="3" customWidth="1"/>
    <col min="7" max="7" width="14.5546875" style="3" customWidth="1"/>
    <col min="8" max="8" width="16.5546875" style="3" customWidth="1"/>
    <col min="9" max="9" width="14.5546875" style="3" customWidth="1"/>
    <col min="10" max="16384" width="11.44140625" style="3"/>
  </cols>
  <sheetData>
    <row r="1" spans="1:9" ht="13.2" thickBot="1" x14ac:dyDescent="0.25">
      <c r="A1" s="229"/>
      <c r="B1" s="229" t="s">
        <v>569</v>
      </c>
    </row>
    <row r="2" spans="1:9" ht="18" customHeight="1" x14ac:dyDescent="0.2">
      <c r="A2" s="514" t="s">
        <v>547</v>
      </c>
      <c r="B2" s="516" t="s">
        <v>570</v>
      </c>
      <c r="C2" s="517"/>
      <c r="D2" s="367"/>
      <c r="E2" s="516" t="s">
        <v>571</v>
      </c>
      <c r="F2" s="517"/>
      <c r="G2" s="367"/>
      <c r="H2" s="516" t="s">
        <v>572</v>
      </c>
      <c r="I2" s="367"/>
    </row>
    <row r="3" spans="1:9" ht="19.5" customHeight="1" x14ac:dyDescent="0.2">
      <c r="A3" s="515"/>
      <c r="B3" s="321" t="s">
        <v>573</v>
      </c>
      <c r="C3" s="321" t="s">
        <v>574</v>
      </c>
      <c r="D3" s="321" t="s">
        <v>575</v>
      </c>
      <c r="E3" s="321" t="s">
        <v>576</v>
      </c>
      <c r="F3" s="321" t="s">
        <v>574</v>
      </c>
      <c r="G3" s="321" t="s">
        <v>575</v>
      </c>
      <c r="H3" s="321" t="s">
        <v>576</v>
      </c>
      <c r="I3" s="322" t="s">
        <v>575</v>
      </c>
    </row>
    <row r="4" spans="1:9" ht="16.5" customHeight="1" x14ac:dyDescent="0.2">
      <c r="A4" s="323">
        <v>1991</v>
      </c>
      <c r="B4" s="324" t="s">
        <v>577</v>
      </c>
      <c r="C4" s="324" t="s">
        <v>578</v>
      </c>
      <c r="D4" s="324"/>
      <c r="E4" s="324" t="s">
        <v>579</v>
      </c>
      <c r="F4" s="324">
        <v>272.85199999999998</v>
      </c>
      <c r="G4" s="324"/>
      <c r="H4" s="324" t="s">
        <v>580</v>
      </c>
      <c r="I4" s="325"/>
    </row>
    <row r="5" spans="1:9" ht="16.5" customHeight="1" x14ac:dyDescent="0.2">
      <c r="A5" s="323">
        <v>1992</v>
      </c>
      <c r="B5" s="324" t="s">
        <v>581</v>
      </c>
      <c r="C5" s="324" t="s">
        <v>582</v>
      </c>
      <c r="D5" s="324" t="s">
        <v>583</v>
      </c>
      <c r="E5" s="324" t="s">
        <v>584</v>
      </c>
      <c r="F5" s="324">
        <v>422.03</v>
      </c>
      <c r="G5" s="324" t="s">
        <v>585</v>
      </c>
      <c r="H5" s="324" t="s">
        <v>586</v>
      </c>
      <c r="I5" s="325"/>
    </row>
    <row r="6" spans="1:9" ht="16.5" customHeight="1" x14ac:dyDescent="0.2">
      <c r="A6" s="323">
        <v>1993</v>
      </c>
      <c r="B6" s="324" t="s">
        <v>587</v>
      </c>
      <c r="C6" s="324">
        <v>678.58299999999997</v>
      </c>
      <c r="D6" s="324">
        <v>286</v>
      </c>
      <c r="E6" s="324" t="s">
        <v>588</v>
      </c>
      <c r="F6" s="324">
        <v>526.23400000000004</v>
      </c>
      <c r="G6" s="324" t="s">
        <v>589</v>
      </c>
      <c r="H6" s="324" t="s">
        <v>590</v>
      </c>
      <c r="I6" s="325"/>
    </row>
    <row r="7" spans="1:9" ht="16.5" customHeight="1" x14ac:dyDescent="0.2">
      <c r="A7" s="323">
        <v>1994</v>
      </c>
      <c r="B7" s="324" t="s">
        <v>591</v>
      </c>
      <c r="C7" s="324" t="s">
        <v>592</v>
      </c>
      <c r="D7" s="324">
        <v>792.68700000000001</v>
      </c>
      <c r="E7" s="324" t="s">
        <v>593</v>
      </c>
      <c r="F7" s="324">
        <v>169.53100000000001</v>
      </c>
      <c r="G7" s="324" t="s">
        <v>594</v>
      </c>
      <c r="H7" s="324" t="s">
        <v>595</v>
      </c>
      <c r="I7" s="325"/>
    </row>
    <row r="8" spans="1:9" ht="16.5" customHeight="1" x14ac:dyDescent="0.2">
      <c r="A8" s="323">
        <v>1995</v>
      </c>
      <c r="B8" s="324" t="s">
        <v>596</v>
      </c>
      <c r="C8" s="324" t="s">
        <v>597</v>
      </c>
      <c r="D8" s="324" t="s">
        <v>598</v>
      </c>
      <c r="E8" s="324" t="s">
        <v>599</v>
      </c>
      <c r="F8" s="324">
        <v>403.24</v>
      </c>
      <c r="G8" s="324" t="s">
        <v>600</v>
      </c>
      <c r="H8" s="324" t="s">
        <v>601</v>
      </c>
      <c r="I8" s="325"/>
    </row>
    <row r="9" spans="1:9" ht="16.5" customHeight="1" x14ac:dyDescent="0.2">
      <c r="A9" s="323">
        <v>1996</v>
      </c>
      <c r="B9" s="324" t="s">
        <v>602</v>
      </c>
      <c r="C9" s="324" t="s">
        <v>603</v>
      </c>
      <c r="D9" s="324" t="s">
        <v>604</v>
      </c>
      <c r="E9" s="324" t="s">
        <v>605</v>
      </c>
      <c r="F9" s="324">
        <v>188.78</v>
      </c>
      <c r="G9" s="324" t="s">
        <v>606</v>
      </c>
      <c r="H9" s="324" t="s">
        <v>607</v>
      </c>
      <c r="I9" s="325"/>
    </row>
    <row r="10" spans="1:9" ht="16.5" customHeight="1" x14ac:dyDescent="0.2">
      <c r="A10" s="323">
        <v>1997</v>
      </c>
      <c r="B10" s="324" t="s">
        <v>608</v>
      </c>
      <c r="C10" s="324">
        <v>865.50300000000004</v>
      </c>
      <c r="D10" s="324" t="s">
        <v>609</v>
      </c>
      <c r="E10" s="324" t="s">
        <v>610</v>
      </c>
      <c r="F10" s="324">
        <v>194.66399999999999</v>
      </c>
      <c r="G10" s="324" t="s">
        <v>611</v>
      </c>
      <c r="H10" s="324" t="s">
        <v>612</v>
      </c>
      <c r="I10" s="325"/>
    </row>
    <row r="11" spans="1:9" ht="16.5" customHeight="1" x14ac:dyDescent="0.2">
      <c r="A11" s="323">
        <v>1998</v>
      </c>
      <c r="B11" s="324">
        <v>444006609</v>
      </c>
      <c r="C11" s="324" t="s">
        <v>613</v>
      </c>
      <c r="D11" s="324" t="s">
        <v>614</v>
      </c>
      <c r="E11" s="324" t="s">
        <v>615</v>
      </c>
      <c r="F11" s="324">
        <v>365.80700000000002</v>
      </c>
      <c r="G11" s="324" t="s">
        <v>616</v>
      </c>
      <c r="H11" s="324">
        <v>159501823</v>
      </c>
      <c r="I11" s="325"/>
    </row>
    <row r="12" spans="1:9" ht="16.5" customHeight="1" x14ac:dyDescent="0.2">
      <c r="A12" s="323">
        <v>1999</v>
      </c>
      <c r="B12" s="326">
        <v>371427785</v>
      </c>
      <c r="C12" s="326">
        <v>755165</v>
      </c>
      <c r="D12" s="326">
        <v>4029409</v>
      </c>
      <c r="E12" s="326">
        <v>56587476</v>
      </c>
      <c r="F12" s="326">
        <v>456608</v>
      </c>
      <c r="G12" s="326">
        <v>76080035</v>
      </c>
      <c r="H12" s="326">
        <v>157595258</v>
      </c>
      <c r="I12" s="327">
        <v>9909518</v>
      </c>
    </row>
    <row r="13" spans="1:9" ht="16.5" customHeight="1" x14ac:dyDescent="0.2">
      <c r="A13" s="323">
        <v>2000</v>
      </c>
      <c r="B13" s="326">
        <v>570431117</v>
      </c>
      <c r="C13" s="326">
        <v>1344934</v>
      </c>
      <c r="D13" s="326">
        <v>11859175</v>
      </c>
      <c r="E13" s="326">
        <v>71506342</v>
      </c>
      <c r="F13" s="326">
        <v>508339</v>
      </c>
      <c r="G13" s="326">
        <v>45350601</v>
      </c>
      <c r="H13" s="326">
        <v>170841994</v>
      </c>
      <c r="I13" s="327">
        <v>44064794</v>
      </c>
    </row>
    <row r="14" spans="1:9" ht="16.5" customHeight="1" x14ac:dyDescent="0.2">
      <c r="A14" s="323">
        <v>2001</v>
      </c>
      <c r="B14" s="326">
        <v>504368735</v>
      </c>
      <c r="C14" s="326">
        <v>804781</v>
      </c>
      <c r="D14" s="326">
        <v>13660290</v>
      </c>
      <c r="E14" s="326">
        <v>40809821</v>
      </c>
      <c r="F14" s="326">
        <v>22630</v>
      </c>
      <c r="G14" s="326">
        <v>18544732</v>
      </c>
      <c r="H14" s="326">
        <v>143957958</v>
      </c>
      <c r="I14" s="327">
        <v>25899046</v>
      </c>
    </row>
    <row r="15" spans="1:9" ht="16.5" customHeight="1" x14ac:dyDescent="0.2">
      <c r="A15" s="328">
        <v>2002</v>
      </c>
      <c r="B15" s="326">
        <v>526496416</v>
      </c>
      <c r="C15" s="326">
        <v>728171</v>
      </c>
      <c r="D15" s="326">
        <v>12030728</v>
      </c>
      <c r="E15" s="326">
        <v>35826786</v>
      </c>
      <c r="F15" s="326">
        <v>376970</v>
      </c>
      <c r="G15" s="326">
        <v>8856776</v>
      </c>
      <c r="H15" s="326">
        <v>92127631</v>
      </c>
      <c r="I15" s="327">
        <v>33999483</v>
      </c>
    </row>
    <row r="16" spans="1:9" ht="16.5" customHeight="1" x14ac:dyDescent="0.2">
      <c r="A16" s="328">
        <v>2003</v>
      </c>
      <c r="B16" s="326">
        <v>640847562</v>
      </c>
      <c r="C16" s="326">
        <v>699351</v>
      </c>
      <c r="D16" s="326">
        <v>7763658</v>
      </c>
      <c r="E16" s="326">
        <v>27374521</v>
      </c>
      <c r="F16" s="326">
        <v>444930</v>
      </c>
      <c r="G16" s="326">
        <v>43313817</v>
      </c>
      <c r="H16" s="326">
        <v>135164091</v>
      </c>
      <c r="I16" s="327">
        <v>28714771</v>
      </c>
    </row>
    <row r="17" spans="1:9" ht="16.5" customHeight="1" x14ac:dyDescent="0.2">
      <c r="A17" s="328">
        <v>2004</v>
      </c>
      <c r="B17" s="326">
        <v>605206085</v>
      </c>
      <c r="C17" s="326">
        <v>484960</v>
      </c>
      <c r="D17" s="326">
        <v>15630852</v>
      </c>
      <c r="E17" s="326">
        <v>24867563</v>
      </c>
      <c r="F17" s="326">
        <v>456200</v>
      </c>
      <c r="G17" s="326">
        <v>37222981</v>
      </c>
      <c r="H17" s="326">
        <v>99649029</v>
      </c>
      <c r="I17" s="327">
        <v>26303086</v>
      </c>
    </row>
    <row r="18" spans="1:9" ht="16.5" customHeight="1" x14ac:dyDescent="0.2">
      <c r="A18" s="328">
        <v>2005</v>
      </c>
      <c r="B18" s="326">
        <v>735990994</v>
      </c>
      <c r="C18" s="326">
        <v>358581</v>
      </c>
      <c r="D18" s="326">
        <v>9193687</v>
      </c>
      <c r="E18" s="326">
        <v>53450262</v>
      </c>
      <c r="F18" s="326">
        <v>10910</v>
      </c>
      <c r="G18" s="326">
        <v>49614317</v>
      </c>
      <c r="H18" s="326">
        <v>144571479</v>
      </c>
      <c r="I18" s="327">
        <v>11864080</v>
      </c>
    </row>
    <row r="19" spans="1:9" ht="16.5" customHeight="1" x14ac:dyDescent="0.2">
      <c r="A19" s="328">
        <v>2006</v>
      </c>
      <c r="B19" s="326">
        <v>802440760</v>
      </c>
      <c r="C19" s="326">
        <v>1199046</v>
      </c>
      <c r="D19" s="326">
        <v>31106357</v>
      </c>
      <c r="E19" s="326">
        <v>42436948</v>
      </c>
      <c r="F19" s="326">
        <v>33810</v>
      </c>
      <c r="G19" s="326">
        <v>31386420</v>
      </c>
      <c r="H19" s="326">
        <v>132208520</v>
      </c>
      <c r="I19" s="327">
        <v>10474228</v>
      </c>
    </row>
    <row r="20" spans="1:9" ht="16.5" customHeight="1" x14ac:dyDescent="0.2">
      <c r="A20" s="328">
        <v>2007</v>
      </c>
      <c r="B20" s="326">
        <v>791793571</v>
      </c>
      <c r="C20" s="326">
        <v>655229</v>
      </c>
      <c r="D20" s="326">
        <v>54469013</v>
      </c>
      <c r="E20" s="326">
        <v>35952443</v>
      </c>
      <c r="F20" s="326">
        <v>59861</v>
      </c>
      <c r="G20" s="326">
        <v>30831799</v>
      </c>
      <c r="H20" s="326">
        <v>120083239</v>
      </c>
      <c r="I20" s="327">
        <v>28357886</v>
      </c>
    </row>
    <row r="21" spans="1:9" ht="16.5" customHeight="1" x14ac:dyDescent="0.2">
      <c r="A21" s="328">
        <v>2008</v>
      </c>
      <c r="B21" s="326">
        <v>824641948</v>
      </c>
      <c r="C21" s="326">
        <v>686999</v>
      </c>
      <c r="D21" s="326">
        <v>30058648</v>
      </c>
      <c r="E21" s="326">
        <v>43655157</v>
      </c>
      <c r="F21" s="326">
        <v>122715</v>
      </c>
      <c r="G21" s="326">
        <v>43948382</v>
      </c>
      <c r="H21" s="326">
        <v>92221033</v>
      </c>
      <c r="I21" s="327">
        <v>70656241</v>
      </c>
    </row>
    <row r="22" spans="1:9" ht="16.5" customHeight="1" x14ac:dyDescent="0.2">
      <c r="A22" s="328">
        <v>2009</v>
      </c>
      <c r="B22" s="329">
        <v>981772447</v>
      </c>
      <c r="C22" s="329">
        <v>769186</v>
      </c>
      <c r="D22" s="329">
        <v>26831786</v>
      </c>
      <c r="E22" s="329">
        <v>27519830</v>
      </c>
      <c r="F22" s="329">
        <v>99950</v>
      </c>
      <c r="G22" s="329">
        <v>62144480</v>
      </c>
      <c r="H22" s="329">
        <v>39721931</v>
      </c>
      <c r="I22" s="330">
        <v>75590228</v>
      </c>
    </row>
    <row r="23" spans="1:9" ht="16.5" customHeight="1" x14ac:dyDescent="0.2">
      <c r="A23" s="328">
        <v>2010</v>
      </c>
      <c r="B23" s="329">
        <v>840891188</v>
      </c>
      <c r="C23" s="329">
        <v>506793</v>
      </c>
      <c r="D23" s="329">
        <v>28634779</v>
      </c>
      <c r="E23" s="329">
        <v>43522183</v>
      </c>
      <c r="F23" s="329">
        <v>103370</v>
      </c>
      <c r="G23" s="329">
        <v>24776698</v>
      </c>
      <c r="H23" s="329">
        <v>63410961</v>
      </c>
      <c r="I23" s="330">
        <v>35045623</v>
      </c>
    </row>
    <row r="24" spans="1:9" ht="16.5" customHeight="1" x14ac:dyDescent="0.2">
      <c r="A24" s="328">
        <v>2011</v>
      </c>
      <c r="B24" s="329">
        <v>946640301</v>
      </c>
      <c r="C24" s="329">
        <v>560210</v>
      </c>
      <c r="D24" s="329">
        <v>29619869</v>
      </c>
      <c r="E24" s="329">
        <v>99740602</v>
      </c>
      <c r="F24" s="329">
        <v>233040</v>
      </c>
      <c r="G24" s="329">
        <v>44769757</v>
      </c>
      <c r="H24" s="329">
        <v>116407723</v>
      </c>
      <c r="I24" s="330">
        <v>18608084</v>
      </c>
    </row>
    <row r="25" spans="1:9" ht="16.5" customHeight="1" x14ac:dyDescent="0.2">
      <c r="A25" s="328">
        <v>2012</v>
      </c>
      <c r="B25" s="329">
        <v>1187672464</v>
      </c>
      <c r="C25" s="329">
        <v>733306</v>
      </c>
      <c r="D25" s="329">
        <v>30340090</v>
      </c>
      <c r="E25" s="329">
        <v>67698576</v>
      </c>
      <c r="F25" s="329">
        <v>157967</v>
      </c>
      <c r="G25" s="329">
        <v>85827120</v>
      </c>
      <c r="H25" s="329">
        <v>105958341</v>
      </c>
      <c r="I25" s="330">
        <v>24853069</v>
      </c>
    </row>
    <row r="26" spans="1:9" ht="16.5" customHeight="1" x14ac:dyDescent="0.2">
      <c r="A26" s="328">
        <v>2013</v>
      </c>
      <c r="B26" s="329">
        <v>1210741953</v>
      </c>
      <c r="C26" s="329">
        <v>601304</v>
      </c>
      <c r="D26" s="329">
        <v>34364940</v>
      </c>
      <c r="E26" s="329">
        <v>71353272</v>
      </c>
      <c r="F26" s="329">
        <v>101900</v>
      </c>
      <c r="G26" s="329">
        <v>85997708</v>
      </c>
      <c r="H26" s="329">
        <v>105156582</v>
      </c>
      <c r="I26" s="330">
        <v>18338191</v>
      </c>
    </row>
    <row r="27" spans="1:9" ht="16.5" customHeight="1" x14ac:dyDescent="0.2">
      <c r="A27" s="328">
        <v>2014</v>
      </c>
      <c r="B27" s="329">
        <v>964403666</v>
      </c>
      <c r="C27" s="329">
        <v>500006</v>
      </c>
      <c r="D27" s="329">
        <v>37689814</v>
      </c>
      <c r="E27" s="329">
        <v>38539544</v>
      </c>
      <c r="F27" s="329">
        <v>51351</v>
      </c>
      <c r="G27" s="329">
        <v>65089211</v>
      </c>
      <c r="H27" s="329">
        <v>101836112</v>
      </c>
      <c r="I27" s="330">
        <v>23209169</v>
      </c>
    </row>
    <row r="28" spans="1:9" x14ac:dyDescent="0.2">
      <c r="A28" s="328">
        <v>2015</v>
      </c>
      <c r="B28" s="329">
        <v>1233562196</v>
      </c>
      <c r="C28" s="329">
        <v>808489</v>
      </c>
      <c r="D28" s="329">
        <v>38605849</v>
      </c>
      <c r="E28" s="329">
        <v>53145197</v>
      </c>
      <c r="F28" s="329">
        <v>10130</v>
      </c>
      <c r="G28" s="329">
        <v>58728848</v>
      </c>
      <c r="H28" s="329">
        <v>118539147</v>
      </c>
      <c r="I28" s="330">
        <v>67719127</v>
      </c>
    </row>
    <row r="29" spans="1:9" x14ac:dyDescent="0.2">
      <c r="A29" s="331">
        <v>2016</v>
      </c>
      <c r="B29" s="329">
        <v>974258580</v>
      </c>
      <c r="C29" s="329">
        <v>646488</v>
      </c>
      <c r="D29" s="329">
        <v>46771084</v>
      </c>
      <c r="E29" s="329">
        <v>40103454</v>
      </c>
      <c r="F29" s="329">
        <v>19560</v>
      </c>
      <c r="G29" s="329">
        <v>43842456</v>
      </c>
      <c r="H29" s="329">
        <v>73509015</v>
      </c>
      <c r="I29" s="330">
        <v>55826635</v>
      </c>
    </row>
    <row r="30" spans="1:9" x14ac:dyDescent="0.2">
      <c r="A30" s="331">
        <v>2017</v>
      </c>
      <c r="B30" s="329">
        <v>915391216</v>
      </c>
      <c r="C30" s="329">
        <v>516975</v>
      </c>
      <c r="D30" s="329">
        <v>20801701</v>
      </c>
      <c r="E30" s="329">
        <v>33814585</v>
      </c>
      <c r="F30" s="329">
        <v>21800</v>
      </c>
      <c r="G30" s="329">
        <v>58423473</v>
      </c>
      <c r="H30" s="329">
        <v>86746746</v>
      </c>
      <c r="I30" s="330">
        <v>62304924</v>
      </c>
    </row>
    <row r="31" spans="1:9" x14ac:dyDescent="0.2">
      <c r="A31" s="331">
        <v>2018</v>
      </c>
      <c r="B31" s="332">
        <v>1188673837</v>
      </c>
      <c r="C31" s="332">
        <v>660281</v>
      </c>
      <c r="D31" s="332">
        <v>56535805</v>
      </c>
      <c r="E31" s="332">
        <v>101223145</v>
      </c>
      <c r="F31" s="332">
        <v>9030</v>
      </c>
      <c r="G31" s="332">
        <v>47065896</v>
      </c>
      <c r="H31" s="332">
        <v>82649592</v>
      </c>
      <c r="I31" s="333">
        <v>72296869</v>
      </c>
    </row>
    <row r="32" spans="1:9" x14ac:dyDescent="0.2">
      <c r="A32" s="334">
        <v>2019</v>
      </c>
      <c r="B32" s="332">
        <v>1164037002</v>
      </c>
      <c r="C32" s="332">
        <v>618003</v>
      </c>
      <c r="D32" s="332">
        <v>50937681</v>
      </c>
      <c r="E32" s="332">
        <v>29838827</v>
      </c>
      <c r="F32" s="332">
        <v>163893</v>
      </c>
      <c r="G32" s="332">
        <v>33168461</v>
      </c>
      <c r="H32" s="332">
        <v>32275035</v>
      </c>
      <c r="I32" s="333">
        <v>11014234</v>
      </c>
    </row>
    <row r="33" spans="1:9" x14ac:dyDescent="0.2">
      <c r="A33" s="334">
        <v>2020</v>
      </c>
      <c r="B33" s="332">
        <v>1010194280</v>
      </c>
      <c r="C33" s="332">
        <v>332376</v>
      </c>
      <c r="D33" s="332">
        <v>39370211</v>
      </c>
      <c r="E33" s="332">
        <v>23528608</v>
      </c>
      <c r="F33" s="332">
        <v>1300</v>
      </c>
      <c r="G33" s="332">
        <v>39233180</v>
      </c>
      <c r="H33" s="332">
        <v>57651843</v>
      </c>
      <c r="I33" s="333">
        <v>10649863</v>
      </c>
    </row>
    <row r="34" spans="1:9" x14ac:dyDescent="0.2">
      <c r="A34" s="335">
        <v>2021</v>
      </c>
      <c r="B34" s="336">
        <v>1276835813</v>
      </c>
      <c r="C34" s="336">
        <v>484231</v>
      </c>
      <c r="D34" s="336">
        <v>34717370</v>
      </c>
      <c r="E34" s="336">
        <v>66892874</v>
      </c>
      <c r="F34" s="336">
        <v>189660</v>
      </c>
      <c r="G34" s="336">
        <v>98931235</v>
      </c>
      <c r="H34" s="336">
        <v>57754263</v>
      </c>
      <c r="I34" s="337" t="s">
        <v>617</v>
      </c>
    </row>
    <row r="35" spans="1:9" x14ac:dyDescent="0.2">
      <c r="A35" s="334">
        <v>2022</v>
      </c>
      <c r="B35" s="332">
        <v>1226072139</v>
      </c>
      <c r="C35" s="332">
        <v>653095</v>
      </c>
      <c r="D35" s="332">
        <v>35520805</v>
      </c>
      <c r="E35" s="332">
        <v>18297842</v>
      </c>
      <c r="F35" s="332">
        <v>132551</v>
      </c>
      <c r="G35" s="332">
        <v>83513473</v>
      </c>
      <c r="H35" s="332">
        <v>41353924</v>
      </c>
      <c r="I35" s="333">
        <v>291500</v>
      </c>
    </row>
    <row r="36" spans="1:9" ht="13.2" thickBot="1" x14ac:dyDescent="0.25">
      <c r="A36" s="338">
        <v>2023</v>
      </c>
      <c r="B36" s="339">
        <v>1073996537</v>
      </c>
      <c r="C36" s="339">
        <v>543413</v>
      </c>
      <c r="D36" s="339">
        <v>64269160</v>
      </c>
      <c r="E36" s="339">
        <v>29025941</v>
      </c>
      <c r="F36" s="339">
        <v>217906</v>
      </c>
      <c r="G36" s="339">
        <v>82438684</v>
      </c>
      <c r="H36" s="339">
        <v>70768248</v>
      </c>
      <c r="I36" s="340">
        <v>1618992</v>
      </c>
    </row>
    <row r="39" spans="1:9" x14ac:dyDescent="0.2">
      <c r="E39" s="341"/>
    </row>
    <row r="40" spans="1:9" x14ac:dyDescent="0.2">
      <c r="B40" s="342"/>
      <c r="C40" s="342"/>
      <c r="D40" s="342"/>
      <c r="E40" s="342"/>
    </row>
  </sheetData>
  <mergeCells count="4">
    <mergeCell ref="A2:A3"/>
    <mergeCell ref="B2:D2"/>
    <mergeCell ref="E2:G2"/>
    <mergeCell ref="H2:I2"/>
  </mergeCells>
  <printOptions horizontalCentered="1"/>
  <pageMargins left="0.31496062992125984" right="0.31496062992125984" top="1.1417322834645669" bottom="0" header="0.31496062992125984" footer="0.31496062992125984"/>
  <pageSetup scale="89" orientation="landscape" r:id="rId1"/>
  <headerFooter>
    <oddHeader>&amp;L&amp;G&amp;C&amp;"Verdana,Negrita"&amp;12PRODUCCION NACIONAL DE VINOS, CHICHAS Y MOSTOS (Litros)
AÑOS 1991 - 2020 &amp;RCUADRO N° 62</oddHeader>
    <oddFooter>&amp;R&amp;F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9"/>
  <sheetViews>
    <sheetView zoomScale="70" zoomScaleNormal="70" workbookViewId="0">
      <selection activeCell="D68" sqref="D68"/>
    </sheetView>
  </sheetViews>
  <sheetFormatPr baseColWidth="10" defaultColWidth="11.44140625" defaultRowHeight="31.5" customHeight="1" x14ac:dyDescent="0.3"/>
  <cols>
    <col min="1" max="5" width="22.6640625" customWidth="1"/>
  </cols>
  <sheetData>
    <row r="1" spans="1:5" ht="17.25" customHeight="1" thickBot="1" x14ac:dyDescent="0.35">
      <c r="A1" t="s">
        <v>100</v>
      </c>
    </row>
    <row r="2" spans="1:5" ht="20.25" customHeight="1" x14ac:dyDescent="0.3">
      <c r="A2" s="360" t="s">
        <v>88</v>
      </c>
      <c r="B2" s="362" t="s">
        <v>101</v>
      </c>
      <c r="C2" s="362"/>
      <c r="D2" s="362"/>
      <c r="E2" s="363" t="s">
        <v>90</v>
      </c>
    </row>
    <row r="3" spans="1:5" ht="14.4" x14ac:dyDescent="0.3">
      <c r="A3" s="361"/>
      <c r="B3" s="198" t="s">
        <v>102</v>
      </c>
      <c r="C3" s="198" t="s">
        <v>103</v>
      </c>
      <c r="D3" s="198" t="s">
        <v>104</v>
      </c>
      <c r="E3" s="364"/>
    </row>
    <row r="4" spans="1:5" ht="23.25" customHeight="1" x14ac:dyDescent="0.3">
      <c r="A4" s="199" t="s">
        <v>72</v>
      </c>
      <c r="B4" s="200">
        <v>15</v>
      </c>
      <c r="C4" s="201"/>
      <c r="D4" s="201"/>
      <c r="E4" s="202">
        <f>SUM(B4:D4)</f>
        <v>15</v>
      </c>
    </row>
    <row r="5" spans="1:5" ht="23.25" customHeight="1" x14ac:dyDescent="0.3">
      <c r="A5" s="199" t="s">
        <v>73</v>
      </c>
      <c r="B5" s="200">
        <v>3.9499999999999997</v>
      </c>
      <c r="C5" s="201"/>
      <c r="D5" s="201"/>
      <c r="E5" s="202">
        <f>SUM(B5:D5)</f>
        <v>3.9499999999999997</v>
      </c>
    </row>
    <row r="6" spans="1:5" ht="23.25" customHeight="1" x14ac:dyDescent="0.3">
      <c r="A6" s="199" t="s">
        <v>74</v>
      </c>
      <c r="B6" s="200">
        <v>4.97</v>
      </c>
      <c r="C6" s="201"/>
      <c r="D6" s="201"/>
      <c r="E6" s="203">
        <f>SUM(B6:D6)</f>
        <v>4.97</v>
      </c>
    </row>
    <row r="7" spans="1:5" ht="23.25" customHeight="1" x14ac:dyDescent="0.3">
      <c r="A7" s="199" t="s">
        <v>93</v>
      </c>
      <c r="B7" s="200">
        <v>55.490000000000038</v>
      </c>
      <c r="C7" s="200"/>
      <c r="D7" s="200"/>
      <c r="E7" s="202">
        <f t="shared" ref="E7:E18" si="0">SUM(B7:D7)</f>
        <v>55.490000000000038</v>
      </c>
    </row>
    <row r="8" spans="1:5" ht="23.25" customHeight="1" x14ac:dyDescent="0.3">
      <c r="A8" s="204" t="s">
        <v>94</v>
      </c>
      <c r="B8" s="200">
        <v>3057.0499999999988</v>
      </c>
      <c r="C8" s="200"/>
      <c r="D8" s="200"/>
      <c r="E8" s="202">
        <f t="shared" si="0"/>
        <v>3057.0499999999988</v>
      </c>
    </row>
    <row r="9" spans="1:5" ht="23.25" customHeight="1" x14ac:dyDescent="0.3">
      <c r="A9" s="204" t="s">
        <v>95</v>
      </c>
      <c r="B9" s="200">
        <v>8371.1100000000024</v>
      </c>
      <c r="C9" s="201">
        <v>2</v>
      </c>
      <c r="D9" s="201">
        <v>6.5</v>
      </c>
      <c r="E9" s="202">
        <f t="shared" si="0"/>
        <v>8379.6100000000024</v>
      </c>
    </row>
    <row r="10" spans="1:5" ht="23.25" customHeight="1" x14ac:dyDescent="0.3">
      <c r="A10" s="204" t="s">
        <v>96</v>
      </c>
      <c r="B10" s="200">
        <v>40884.899999999914</v>
      </c>
      <c r="C10" s="201">
        <v>498.78000000000003</v>
      </c>
      <c r="D10" s="201">
        <v>31.2</v>
      </c>
      <c r="E10" s="202">
        <f t="shared" si="0"/>
        <v>41414.87999999991</v>
      </c>
    </row>
    <row r="11" spans="1:5" ht="23.25" customHeight="1" x14ac:dyDescent="0.3">
      <c r="A11" s="204" t="s">
        <v>79</v>
      </c>
      <c r="B11" s="200">
        <v>44411.939999999828</v>
      </c>
      <c r="C11" s="201">
        <v>7442.8499999999995</v>
      </c>
      <c r="D11" s="201">
        <v>656.74999999999989</v>
      </c>
      <c r="E11" s="202">
        <f t="shared" si="0"/>
        <v>52511.539999999826</v>
      </c>
    </row>
    <row r="12" spans="1:5" ht="23.25" customHeight="1" x14ac:dyDescent="0.3">
      <c r="A12" s="204" t="s">
        <v>80</v>
      </c>
      <c r="B12" s="200">
        <v>1288.6499999999992</v>
      </c>
      <c r="C12" s="201">
        <v>8699.5600000000504</v>
      </c>
      <c r="D12" s="200">
        <v>407.73000000000042</v>
      </c>
      <c r="E12" s="202">
        <f t="shared" si="0"/>
        <v>10395.94000000005</v>
      </c>
    </row>
    <row r="13" spans="1:5" ht="23.25" customHeight="1" x14ac:dyDescent="0.3">
      <c r="A13" s="204" t="s">
        <v>81</v>
      </c>
      <c r="B13" s="200">
        <v>1550.8600000000006</v>
      </c>
      <c r="C13" s="201">
        <v>1129.28</v>
      </c>
      <c r="D13" s="201">
        <v>3.4</v>
      </c>
      <c r="E13" s="202">
        <f>SUM(B13:D13)</f>
        <v>2683.5400000000004</v>
      </c>
    </row>
    <row r="14" spans="1:5" ht="23.25" customHeight="1" x14ac:dyDescent="0.3">
      <c r="A14" s="204" t="s">
        <v>97</v>
      </c>
      <c r="B14" s="200">
        <v>80.12</v>
      </c>
      <c r="C14" s="200">
        <v>23.28</v>
      </c>
      <c r="D14" s="200">
        <v>0.75</v>
      </c>
      <c r="E14" s="202">
        <f t="shared" si="0"/>
        <v>104.15</v>
      </c>
    </row>
    <row r="15" spans="1:5" ht="23.25" customHeight="1" x14ac:dyDescent="0.3">
      <c r="A15" s="204" t="s">
        <v>83</v>
      </c>
      <c r="B15" s="200">
        <v>18.899999999999999</v>
      </c>
      <c r="C15" s="200"/>
      <c r="D15" s="200"/>
      <c r="E15" s="202">
        <f>SUM(B15:D15)</f>
        <v>18.899999999999999</v>
      </c>
    </row>
    <row r="16" spans="1:5" ht="23.25" customHeight="1" x14ac:dyDescent="0.3">
      <c r="A16" s="204" t="s">
        <v>84</v>
      </c>
      <c r="B16" s="200">
        <v>6.8699999999999992</v>
      </c>
      <c r="C16" s="200">
        <v>12.429999999999998</v>
      </c>
      <c r="D16" s="200"/>
      <c r="E16" s="202">
        <f>SUM(B16:D16)</f>
        <v>19.299999999999997</v>
      </c>
    </row>
    <row r="17" spans="1:7" ht="23.25" customHeight="1" x14ac:dyDescent="0.3">
      <c r="A17" s="204" t="s">
        <v>85</v>
      </c>
      <c r="B17" s="200">
        <v>2.48</v>
      </c>
      <c r="C17" s="200"/>
      <c r="D17" s="200"/>
      <c r="E17" s="202">
        <f>SUM(B17:D17)</f>
        <v>2.48</v>
      </c>
    </row>
    <row r="18" spans="1:7" ht="23.25" customHeight="1" x14ac:dyDescent="0.3">
      <c r="A18" s="204" t="s">
        <v>98</v>
      </c>
      <c r="B18" s="200">
        <v>10349.740000000002</v>
      </c>
      <c r="C18" s="200"/>
      <c r="D18" s="200"/>
      <c r="E18" s="202">
        <f t="shared" si="0"/>
        <v>10349.740000000002</v>
      </c>
      <c r="G18" s="188"/>
    </row>
    <row r="19" spans="1:7" ht="23.25" customHeight="1" thickBot="1" x14ac:dyDescent="0.35">
      <c r="A19" s="205" t="s">
        <v>99</v>
      </c>
      <c r="B19" s="206">
        <f>SUM(B4:B18)</f>
        <v>110102.02999999972</v>
      </c>
      <c r="C19" s="206">
        <f>SUM(C4:C18)</f>
        <v>17808.180000000048</v>
      </c>
      <c r="D19" s="206">
        <f>SUM(D4:D18)</f>
        <v>1106.3300000000004</v>
      </c>
      <c r="E19" s="207">
        <f>SUM(B19:D19)</f>
        <v>129016.53999999978</v>
      </c>
      <c r="G19" s="188"/>
    </row>
  </sheetData>
  <mergeCells count="3">
    <mergeCell ref="A2:A3"/>
    <mergeCell ref="B2:D2"/>
    <mergeCell ref="E2:E3"/>
  </mergeCells>
  <printOptions horizontalCentered="1" gridLines="1"/>
  <pageMargins left="0.70866141732283472" right="0.70866141732283472" top="0.94488188976377963" bottom="0.15748031496062992" header="0.31496062992125984" footer="0.11811023622047245"/>
  <pageSetup orientation="landscape" r:id="rId1"/>
  <headerFooter>
    <oddHeader>&amp;L&amp;G&amp;C&amp;"Verdana,Negrita"&amp;12SUPERFICIE PLANTADA DE VIDES PARA VINIFICACIÓN
SEGÚN RÉGIMEN HÍDRICO (ha)&amp;R&amp;"Verdana,Normal"CUADRO N° 4</oddHeader>
    <oddFooter>&amp;R&amp;F</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9"/>
  <sheetViews>
    <sheetView zoomScaleNormal="100" workbookViewId="0">
      <selection activeCell="D68" sqref="D68"/>
    </sheetView>
  </sheetViews>
  <sheetFormatPr baseColWidth="10" defaultColWidth="17.5546875" defaultRowHeight="28.5" customHeight="1" x14ac:dyDescent="0.3"/>
  <cols>
    <col min="1" max="1" width="19.6640625" customWidth="1"/>
    <col min="2" max="2" width="11.6640625" customWidth="1"/>
    <col min="3" max="3" width="10.44140625" customWidth="1"/>
    <col min="4" max="5" width="13.109375" customWidth="1"/>
    <col min="6" max="7" width="10.44140625" customWidth="1"/>
    <col min="8" max="8" width="11.6640625" customWidth="1"/>
    <col min="9" max="9" width="8.44140625" customWidth="1"/>
    <col min="10" max="10" width="13" customWidth="1"/>
  </cols>
  <sheetData>
    <row r="1" spans="1:10" ht="16.5" customHeight="1" thickBot="1" x14ac:dyDescent="0.35">
      <c r="A1" t="s">
        <v>105</v>
      </c>
    </row>
    <row r="2" spans="1:10" ht="14.4" x14ac:dyDescent="0.3">
      <c r="A2" s="365" t="s">
        <v>88</v>
      </c>
      <c r="B2" s="362" t="s">
        <v>106</v>
      </c>
      <c r="C2" s="362"/>
      <c r="D2" s="362"/>
      <c r="E2" s="362"/>
      <c r="F2" s="362"/>
      <c r="G2" s="362"/>
      <c r="H2" s="362"/>
      <c r="I2" s="362"/>
      <c r="J2" s="367" t="s">
        <v>90</v>
      </c>
    </row>
    <row r="3" spans="1:10" ht="37.799999999999997" x14ac:dyDescent="0.3">
      <c r="A3" s="366"/>
      <c r="B3" s="208" t="s">
        <v>107</v>
      </c>
      <c r="C3" s="208" t="s">
        <v>108</v>
      </c>
      <c r="D3" s="208" t="s">
        <v>109</v>
      </c>
      <c r="E3" s="208" t="s">
        <v>110</v>
      </c>
      <c r="F3" s="208" t="s">
        <v>111</v>
      </c>
      <c r="G3" s="208" t="s">
        <v>112</v>
      </c>
      <c r="H3" s="208" t="s">
        <v>113</v>
      </c>
      <c r="I3" s="208" t="s">
        <v>114</v>
      </c>
      <c r="J3" s="368"/>
    </row>
    <row r="4" spans="1:10" ht="23.25" customHeight="1" x14ac:dyDescent="0.3">
      <c r="A4" s="190" t="s">
        <v>72</v>
      </c>
      <c r="B4" s="192">
        <v>10</v>
      </c>
      <c r="C4" s="201"/>
      <c r="D4" s="200"/>
      <c r="E4" s="192">
        <v>5</v>
      </c>
      <c r="F4" s="201"/>
      <c r="G4" s="201"/>
      <c r="H4" s="201"/>
      <c r="I4" s="201"/>
      <c r="J4" s="195">
        <f t="shared" ref="J4:J19" si="0">SUM(B4:I4)</f>
        <v>15</v>
      </c>
    </row>
    <row r="5" spans="1:10" ht="23.25" customHeight="1" x14ac:dyDescent="0.3">
      <c r="A5" s="190" t="s">
        <v>73</v>
      </c>
      <c r="B5" s="201"/>
      <c r="C5" s="201"/>
      <c r="D5" s="194">
        <v>2.6</v>
      </c>
      <c r="E5" s="192">
        <v>1.35</v>
      </c>
      <c r="F5" s="201"/>
      <c r="G5" s="201"/>
      <c r="H5" s="201"/>
      <c r="I5" s="201"/>
      <c r="J5" s="195">
        <f t="shared" si="0"/>
        <v>3.95</v>
      </c>
    </row>
    <row r="6" spans="1:10" ht="23.25" customHeight="1" x14ac:dyDescent="0.3">
      <c r="A6" s="190" t="s">
        <v>74</v>
      </c>
      <c r="B6" s="201"/>
      <c r="C6" s="201"/>
      <c r="D6" s="192">
        <v>4.97</v>
      </c>
      <c r="E6" s="201"/>
      <c r="F6" s="201"/>
      <c r="G6" s="201"/>
      <c r="H6" s="201"/>
      <c r="I6" s="201"/>
      <c r="J6" s="193">
        <f t="shared" si="0"/>
        <v>4.97</v>
      </c>
    </row>
    <row r="7" spans="1:10" ht="23.25" customHeight="1" x14ac:dyDescent="0.3">
      <c r="A7" s="190" t="s">
        <v>93</v>
      </c>
      <c r="B7" s="194"/>
      <c r="C7" s="194"/>
      <c r="D7" s="194"/>
      <c r="E7" s="194">
        <v>48.430000000000028</v>
      </c>
      <c r="F7" s="194"/>
      <c r="G7" s="194">
        <v>1.6</v>
      </c>
      <c r="H7" s="194">
        <v>5.4600000000000009</v>
      </c>
      <c r="I7" s="194"/>
      <c r="J7" s="195">
        <f t="shared" si="0"/>
        <v>55.49000000000003</v>
      </c>
    </row>
    <row r="8" spans="1:10" ht="23.25" customHeight="1" x14ac:dyDescent="0.3">
      <c r="A8" s="7" t="s">
        <v>94</v>
      </c>
      <c r="B8" s="194">
        <v>5.6599999999999993</v>
      </c>
      <c r="C8" s="194"/>
      <c r="D8" s="194">
        <v>552.28</v>
      </c>
      <c r="E8" s="194">
        <v>1224.7700000000002</v>
      </c>
      <c r="F8" s="194">
        <v>6.2299999999999995</v>
      </c>
      <c r="G8" s="194">
        <v>170.39000000000001</v>
      </c>
      <c r="H8" s="194">
        <v>1097.7200000000005</v>
      </c>
      <c r="I8" s="194"/>
      <c r="J8" s="195">
        <f t="shared" si="0"/>
        <v>3057.0500000000006</v>
      </c>
    </row>
    <row r="9" spans="1:10" ht="23.25" customHeight="1" x14ac:dyDescent="0.3">
      <c r="A9" s="7" t="s">
        <v>95</v>
      </c>
      <c r="B9" s="194">
        <v>6.49</v>
      </c>
      <c r="C9" s="194"/>
      <c r="D9" s="194">
        <v>5713.6199999999981</v>
      </c>
      <c r="E9" s="194">
        <v>2570.6199999999976</v>
      </c>
      <c r="F9" s="194">
        <v>36.400000000000006</v>
      </c>
      <c r="G9" s="194">
        <v>13.42</v>
      </c>
      <c r="H9" s="194">
        <v>39.06</v>
      </c>
      <c r="I9" s="194"/>
      <c r="J9" s="195">
        <f t="shared" si="0"/>
        <v>8379.6099999999951</v>
      </c>
    </row>
    <row r="10" spans="1:10" ht="23.25" customHeight="1" x14ac:dyDescent="0.3">
      <c r="A10" s="7" t="s">
        <v>96</v>
      </c>
      <c r="B10" s="194">
        <v>167.52999999999997</v>
      </c>
      <c r="C10" s="194">
        <v>160.02000000000001</v>
      </c>
      <c r="D10" s="194">
        <v>15486.759999999989</v>
      </c>
      <c r="E10" s="194">
        <v>14628.580000000024</v>
      </c>
      <c r="F10" s="194">
        <v>614.66999999999973</v>
      </c>
      <c r="G10" s="194">
        <v>1022.2599999999995</v>
      </c>
      <c r="H10" s="194">
        <v>9298.6100000000079</v>
      </c>
      <c r="I10" s="194">
        <v>36.449999999999996</v>
      </c>
      <c r="J10" s="195">
        <f t="shared" si="0"/>
        <v>41414.880000000019</v>
      </c>
    </row>
    <row r="11" spans="1:10" ht="23.25" customHeight="1" x14ac:dyDescent="0.3">
      <c r="A11" s="7" t="s">
        <v>79</v>
      </c>
      <c r="B11" s="194">
        <v>5951.3299999999972</v>
      </c>
      <c r="C11" s="194">
        <v>492.56000000000012</v>
      </c>
      <c r="D11" s="194">
        <v>14065.010000000004</v>
      </c>
      <c r="E11" s="194">
        <v>22532.640000000094</v>
      </c>
      <c r="F11" s="194">
        <v>341.59000000000003</v>
      </c>
      <c r="G11" s="194">
        <v>1479.7299999999993</v>
      </c>
      <c r="H11" s="194">
        <v>7628.9799999999987</v>
      </c>
      <c r="I11" s="194">
        <v>19.700000000000003</v>
      </c>
      <c r="J11" s="195">
        <f t="shared" si="0"/>
        <v>52511.540000000081</v>
      </c>
    </row>
    <row r="12" spans="1:10" ht="23.25" customHeight="1" x14ac:dyDescent="0.3">
      <c r="A12" s="7" t="s">
        <v>80</v>
      </c>
      <c r="B12" s="194">
        <v>7880.3900000000258</v>
      </c>
      <c r="C12" s="194">
        <v>0.1</v>
      </c>
      <c r="D12" s="194">
        <v>1124.3400000000001</v>
      </c>
      <c r="E12" s="194">
        <v>1113.0599999999997</v>
      </c>
      <c r="F12" s="194">
        <v>68.439999999999969</v>
      </c>
      <c r="G12" s="194">
        <v>63.019999999999996</v>
      </c>
      <c r="H12" s="194">
        <v>25.019999999999996</v>
      </c>
      <c r="I12" s="194">
        <v>121.57</v>
      </c>
      <c r="J12" s="195">
        <f t="shared" si="0"/>
        <v>10395.940000000028</v>
      </c>
    </row>
    <row r="13" spans="1:10" ht="23.25" customHeight="1" x14ac:dyDescent="0.3">
      <c r="A13" s="7" t="s">
        <v>81</v>
      </c>
      <c r="B13" s="194">
        <v>1028.1100000000004</v>
      </c>
      <c r="C13" s="194"/>
      <c r="D13" s="194">
        <v>1203.7200000000007</v>
      </c>
      <c r="E13" s="194">
        <v>448.66</v>
      </c>
      <c r="F13" s="194">
        <v>1</v>
      </c>
      <c r="G13" s="194"/>
      <c r="H13" s="194">
        <v>2.0499999999999998</v>
      </c>
      <c r="I13" s="194"/>
      <c r="J13" s="195">
        <f t="shared" si="0"/>
        <v>2683.5400000000009</v>
      </c>
    </row>
    <row r="14" spans="1:10" ht="23.25" customHeight="1" x14ac:dyDescent="0.3">
      <c r="A14" s="7" t="s">
        <v>97</v>
      </c>
      <c r="B14" s="194">
        <v>0.75</v>
      </c>
      <c r="C14" s="194"/>
      <c r="D14" s="194">
        <v>70.02</v>
      </c>
      <c r="E14" s="194">
        <v>31.779999999999998</v>
      </c>
      <c r="F14" s="194">
        <v>1.2</v>
      </c>
      <c r="G14" s="194">
        <v>0.4</v>
      </c>
      <c r="H14" s="194"/>
      <c r="I14" s="194"/>
      <c r="J14" s="195">
        <f t="shared" si="0"/>
        <v>104.15</v>
      </c>
    </row>
    <row r="15" spans="1:10" ht="23.25" customHeight="1" x14ac:dyDescent="0.3">
      <c r="A15" s="7" t="s">
        <v>83</v>
      </c>
      <c r="B15" s="194"/>
      <c r="C15" s="194"/>
      <c r="D15" s="194"/>
      <c r="E15" s="194">
        <v>18.899999999999999</v>
      </c>
      <c r="F15" s="194"/>
      <c r="G15" s="194"/>
      <c r="H15" s="194"/>
      <c r="I15" s="194"/>
      <c r="J15" s="195">
        <f t="shared" si="0"/>
        <v>18.899999999999999</v>
      </c>
    </row>
    <row r="16" spans="1:10" ht="23.25" customHeight="1" x14ac:dyDescent="0.3">
      <c r="A16" s="7" t="s">
        <v>84</v>
      </c>
      <c r="B16" s="194">
        <v>0.87</v>
      </c>
      <c r="C16" s="194"/>
      <c r="D16" s="194">
        <v>4.8999999999999995</v>
      </c>
      <c r="E16" s="194">
        <v>9.2799999999999976</v>
      </c>
      <c r="F16" s="194"/>
      <c r="G16" s="194">
        <v>4.25</v>
      </c>
      <c r="H16" s="194"/>
      <c r="I16" s="194"/>
      <c r="J16" s="195">
        <f t="shared" si="0"/>
        <v>19.299999999999997</v>
      </c>
    </row>
    <row r="17" spans="1:10" ht="23.25" customHeight="1" x14ac:dyDescent="0.3">
      <c r="A17" s="7" t="s">
        <v>85</v>
      </c>
      <c r="B17" s="194"/>
      <c r="C17" s="194"/>
      <c r="D17" s="194">
        <v>1.94</v>
      </c>
      <c r="E17" s="194"/>
      <c r="F17" s="194"/>
      <c r="G17" s="194">
        <v>0.54</v>
      </c>
      <c r="H17" s="194"/>
      <c r="I17" s="194"/>
      <c r="J17" s="195">
        <f t="shared" si="0"/>
        <v>2.48</v>
      </c>
    </row>
    <row r="18" spans="1:10" ht="23.25" customHeight="1" x14ac:dyDescent="0.3">
      <c r="A18" s="7" t="s">
        <v>98</v>
      </c>
      <c r="B18" s="194">
        <v>8.2799999999999994</v>
      </c>
      <c r="C18" s="194">
        <v>9.1</v>
      </c>
      <c r="D18" s="194">
        <v>4428.4599999999991</v>
      </c>
      <c r="E18" s="194">
        <v>4933.119999999999</v>
      </c>
      <c r="F18" s="194">
        <v>55.17</v>
      </c>
      <c r="G18" s="194">
        <v>146.93999999999997</v>
      </c>
      <c r="H18" s="194">
        <v>751.26999999999975</v>
      </c>
      <c r="I18" s="194">
        <v>17.399999999999999</v>
      </c>
      <c r="J18" s="195">
        <f t="shared" si="0"/>
        <v>10349.74</v>
      </c>
    </row>
    <row r="19" spans="1:10" ht="23.25" customHeight="1" thickBot="1" x14ac:dyDescent="0.35">
      <c r="A19" s="112" t="s">
        <v>99</v>
      </c>
      <c r="B19" s="196">
        <f t="shared" ref="B19:I19" si="1">SUM(B4:B18)</f>
        <v>15059.410000000025</v>
      </c>
      <c r="C19" s="196">
        <f t="shared" si="1"/>
        <v>661.7800000000002</v>
      </c>
      <c r="D19" s="196">
        <f t="shared" si="1"/>
        <v>42658.619999999988</v>
      </c>
      <c r="E19" s="196">
        <f t="shared" si="1"/>
        <v>47566.190000000119</v>
      </c>
      <c r="F19" s="196">
        <f t="shared" si="1"/>
        <v>1124.6999999999998</v>
      </c>
      <c r="G19" s="196">
        <f t="shared" si="1"/>
        <v>2902.5499999999988</v>
      </c>
      <c r="H19" s="196">
        <f t="shared" si="1"/>
        <v>18848.170000000006</v>
      </c>
      <c r="I19" s="196">
        <f t="shared" si="1"/>
        <v>195.12</v>
      </c>
      <c r="J19" s="197">
        <f t="shared" si="0"/>
        <v>129016.54000000012</v>
      </c>
    </row>
  </sheetData>
  <mergeCells count="3">
    <mergeCell ref="A2:A3"/>
    <mergeCell ref="B2:I2"/>
    <mergeCell ref="J2:J3"/>
  </mergeCells>
  <printOptions horizontalCentered="1" gridLines="1"/>
  <pageMargins left="0.70866141732283472" right="0.70866141732283472" top="1.5354330708661419" bottom="0.74803149606299213" header="0.31496062992125984" footer="0.31496062992125984"/>
  <pageSetup scale="90" orientation="landscape" r:id="rId1"/>
  <headerFooter>
    <oddHeader>&amp;L&amp;G&amp;C&amp;"Verdana,Negrita"&amp;12SUPERFICIE PLANTADA DE VIDES PARA VINIFICACIÓN
SEGUN SISTEMA DE CONDUCCIÓN
(has)&amp;R&amp;"Verdana,Normal"CUADRO N° 5</oddHeader>
    <oddFooter>&amp;R&amp;F</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Y19"/>
  <sheetViews>
    <sheetView topLeftCell="P1" zoomScale="90" zoomScaleNormal="90" zoomScalePageLayoutView="70" workbookViewId="0">
      <selection activeCell="P3" sqref="P3"/>
    </sheetView>
  </sheetViews>
  <sheetFormatPr baseColWidth="10" defaultColWidth="9.109375" defaultRowHeight="21.75" customHeight="1" x14ac:dyDescent="0.2"/>
  <cols>
    <col min="1" max="1" width="20.88671875" style="4" customWidth="1"/>
    <col min="2" max="2" width="9.109375" style="4"/>
    <col min="3" max="3" width="11.33203125" style="4" bestFit="1" customWidth="1"/>
    <col min="4" max="4" width="10.44140625" style="4" bestFit="1" customWidth="1"/>
    <col min="5" max="5" width="9.109375" style="4"/>
    <col min="6" max="6" width="15.109375" style="4" customWidth="1"/>
    <col min="7" max="20" width="9.109375" style="4"/>
    <col min="21" max="21" width="11.33203125" style="4" bestFit="1" customWidth="1"/>
    <col min="22" max="22" width="12" style="4" customWidth="1"/>
    <col min="23" max="26" width="9.109375" style="4"/>
    <col min="27" max="27" width="6.33203125" style="4" bestFit="1" customWidth="1"/>
    <col min="28" max="30" width="9.109375" style="4"/>
    <col min="31" max="31" width="6.33203125" style="4" bestFit="1" customWidth="1"/>
    <col min="32" max="34" width="9.109375" style="4"/>
    <col min="35" max="36" width="12.6640625" style="4" bestFit="1" customWidth="1"/>
    <col min="37" max="37" width="11.33203125" style="4" bestFit="1" customWidth="1"/>
    <col min="38" max="40" width="9.109375" style="4"/>
    <col min="41" max="41" width="11.33203125" style="4" bestFit="1" customWidth="1"/>
    <col min="42" max="46" width="9.109375" style="4"/>
    <col min="47" max="47" width="15.6640625" style="4" customWidth="1"/>
    <col min="48" max="48" width="16.44140625" style="4" customWidth="1"/>
    <col min="49" max="16384" width="9.109375" style="4"/>
  </cols>
  <sheetData>
    <row r="1" spans="1:51" ht="30.75" customHeight="1" thickBot="1" x14ac:dyDescent="0.25">
      <c r="A1" s="209" t="s">
        <v>115</v>
      </c>
      <c r="B1" s="3"/>
      <c r="C1" s="3"/>
      <c r="D1" s="3"/>
      <c r="E1" s="3"/>
      <c r="F1" s="3"/>
    </row>
    <row r="2" spans="1:51" ht="21.75" customHeight="1" thickBot="1" x14ac:dyDescent="0.35">
      <c r="A2" s="369" t="s">
        <v>116</v>
      </c>
      <c r="B2" s="371" t="s">
        <v>117</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T2" s="373"/>
      <c r="AU2" s="210"/>
    </row>
    <row r="3" spans="1:51" ht="107.25" customHeight="1" x14ac:dyDescent="0.2">
      <c r="A3" s="370"/>
      <c r="B3" s="211" t="s">
        <v>118</v>
      </c>
      <c r="C3" s="212" t="s">
        <v>119</v>
      </c>
      <c r="D3" s="212" t="s">
        <v>120</v>
      </c>
      <c r="E3" s="212" t="s">
        <v>121</v>
      </c>
      <c r="F3" s="212" t="s">
        <v>122</v>
      </c>
      <c r="G3" s="212" t="s">
        <v>123</v>
      </c>
      <c r="H3" s="212" t="s">
        <v>124</v>
      </c>
      <c r="I3" s="212" t="s">
        <v>125</v>
      </c>
      <c r="J3" s="212" t="s">
        <v>126</v>
      </c>
      <c r="K3" s="212" t="s">
        <v>127</v>
      </c>
      <c r="L3" s="212" t="s">
        <v>128</v>
      </c>
      <c r="M3" s="212" t="s">
        <v>129</v>
      </c>
      <c r="N3" s="212" t="s">
        <v>130</v>
      </c>
      <c r="O3" s="212" t="s">
        <v>131</v>
      </c>
      <c r="P3" s="212" t="s">
        <v>132</v>
      </c>
      <c r="Q3" s="212" t="s">
        <v>133</v>
      </c>
      <c r="R3" s="212" t="s">
        <v>134</v>
      </c>
      <c r="S3" s="212" t="s">
        <v>135</v>
      </c>
      <c r="T3" s="212" t="s">
        <v>136</v>
      </c>
      <c r="U3" s="212" t="s">
        <v>137</v>
      </c>
      <c r="V3" s="212" t="s">
        <v>138</v>
      </c>
      <c r="W3" s="212" t="s">
        <v>139</v>
      </c>
      <c r="X3" s="212" t="s">
        <v>140</v>
      </c>
      <c r="Y3" s="212" t="s">
        <v>141</v>
      </c>
      <c r="Z3" s="212" t="s">
        <v>142</v>
      </c>
      <c r="AA3" s="212" t="s">
        <v>143</v>
      </c>
      <c r="AB3" s="212" t="s">
        <v>144</v>
      </c>
      <c r="AC3" s="212" t="s">
        <v>145</v>
      </c>
      <c r="AD3" s="212" t="s">
        <v>146</v>
      </c>
      <c r="AE3" s="212" t="s">
        <v>147</v>
      </c>
      <c r="AF3" s="212" t="s">
        <v>148</v>
      </c>
      <c r="AG3" s="212" t="s">
        <v>149</v>
      </c>
      <c r="AH3" s="212" t="s">
        <v>150</v>
      </c>
      <c r="AI3" s="212" t="s">
        <v>151</v>
      </c>
      <c r="AJ3" s="212" t="s">
        <v>152</v>
      </c>
      <c r="AK3" s="212" t="s">
        <v>153</v>
      </c>
      <c r="AL3" s="212" t="s">
        <v>154</v>
      </c>
      <c r="AM3" s="212" t="s">
        <v>155</v>
      </c>
      <c r="AN3" s="212" t="s">
        <v>156</v>
      </c>
      <c r="AO3" s="212" t="s">
        <v>157</v>
      </c>
      <c r="AP3" s="212" t="s">
        <v>158</v>
      </c>
      <c r="AQ3" s="212" t="s">
        <v>159</v>
      </c>
      <c r="AR3" s="212" t="s">
        <v>160</v>
      </c>
      <c r="AS3" s="212" t="s">
        <v>161</v>
      </c>
      <c r="AT3" s="212" t="s">
        <v>162</v>
      </c>
      <c r="AU3" s="213" t="s">
        <v>71</v>
      </c>
    </row>
    <row r="4" spans="1:51" ht="23.25" customHeight="1" x14ac:dyDescent="0.2">
      <c r="A4" s="214" t="s">
        <v>72</v>
      </c>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17">
        <v>0</v>
      </c>
    </row>
    <row r="5" spans="1:51" ht="23.25" customHeight="1" x14ac:dyDescent="0.3">
      <c r="A5" s="214" t="s">
        <v>73</v>
      </c>
      <c r="B5" s="2">
        <v>0.3</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v>1.2999999999999998</v>
      </c>
      <c r="AO5" s="2">
        <v>0.3</v>
      </c>
      <c r="AP5" s="2"/>
      <c r="AQ5" s="2"/>
      <c r="AR5" s="2"/>
      <c r="AS5" s="2"/>
      <c r="AT5" s="2"/>
      <c r="AU5" s="17">
        <f t="shared" ref="AU5:AU18" si="0">SUM(B5:AT5)</f>
        <v>1.9</v>
      </c>
      <c r="AV5"/>
      <c r="AW5"/>
      <c r="AX5"/>
    </row>
    <row r="6" spans="1:51" ht="23.25" customHeight="1" x14ac:dyDescent="0.3">
      <c r="A6" s="214" t="s">
        <v>74</v>
      </c>
      <c r="B6" s="2"/>
      <c r="C6" s="2"/>
      <c r="D6" s="2"/>
      <c r="E6" s="2"/>
      <c r="F6" s="2">
        <v>0.31000000000000005</v>
      </c>
      <c r="G6" s="2"/>
      <c r="H6" s="2"/>
      <c r="I6" s="2"/>
      <c r="J6" s="2"/>
      <c r="K6" s="2"/>
      <c r="L6" s="2"/>
      <c r="M6" s="2"/>
      <c r="N6" s="2"/>
      <c r="O6" s="2"/>
      <c r="P6" s="2"/>
      <c r="Q6" s="2"/>
      <c r="R6" s="2"/>
      <c r="S6" s="2"/>
      <c r="T6" s="2"/>
      <c r="U6" s="2"/>
      <c r="V6" s="2">
        <v>0.4</v>
      </c>
      <c r="W6" s="2"/>
      <c r="X6" s="2"/>
      <c r="Y6" s="2">
        <v>0.35000000000000003</v>
      </c>
      <c r="Z6" s="2"/>
      <c r="AA6" s="2"/>
      <c r="AB6" s="2"/>
      <c r="AC6" s="2"/>
      <c r="AD6" s="2"/>
      <c r="AE6" s="2"/>
      <c r="AF6" s="2"/>
      <c r="AG6" s="2"/>
      <c r="AH6" s="2"/>
      <c r="AI6" s="2"/>
      <c r="AJ6" s="2"/>
      <c r="AK6" s="2"/>
      <c r="AL6" s="2"/>
      <c r="AM6" s="2"/>
      <c r="AN6" s="2"/>
      <c r="AO6" s="2"/>
      <c r="AP6" s="2"/>
      <c r="AQ6" s="2"/>
      <c r="AR6" s="2"/>
      <c r="AS6" s="2"/>
      <c r="AT6" s="2"/>
      <c r="AU6" s="17">
        <f t="shared" si="0"/>
        <v>1.06</v>
      </c>
      <c r="AV6"/>
      <c r="AW6"/>
      <c r="AX6"/>
    </row>
    <row r="7" spans="1:51" ht="23.25" customHeight="1" x14ac:dyDescent="0.3">
      <c r="A7" s="214" t="s">
        <v>93</v>
      </c>
      <c r="B7" s="215"/>
      <c r="C7" s="215"/>
      <c r="D7" s="215">
        <v>0.5</v>
      </c>
      <c r="E7" s="215"/>
      <c r="F7" s="215">
        <v>9.7700000000000014</v>
      </c>
      <c r="G7" s="215"/>
      <c r="H7" s="215"/>
      <c r="I7" s="215"/>
      <c r="J7" s="215"/>
      <c r="K7" s="215"/>
      <c r="L7" s="215"/>
      <c r="M7" s="215"/>
      <c r="N7" s="215"/>
      <c r="O7" s="215"/>
      <c r="P7" s="215"/>
      <c r="Q7" s="215"/>
      <c r="R7" s="215"/>
      <c r="S7" s="215"/>
      <c r="T7" s="215"/>
      <c r="U7" s="215"/>
      <c r="V7" s="215">
        <v>3.58</v>
      </c>
      <c r="W7" s="215"/>
      <c r="X7" s="215"/>
      <c r="Y7" s="215">
        <v>1.05</v>
      </c>
      <c r="Z7" s="215"/>
      <c r="AA7" s="215"/>
      <c r="AB7" s="215"/>
      <c r="AC7" s="215"/>
      <c r="AD7" s="215"/>
      <c r="AE7" s="215"/>
      <c r="AF7" s="215"/>
      <c r="AG7" s="215"/>
      <c r="AH7" s="215"/>
      <c r="AI7" s="215">
        <v>7.7099999999999991</v>
      </c>
      <c r="AJ7" s="215"/>
      <c r="AK7" s="215"/>
      <c r="AL7" s="215"/>
      <c r="AM7" s="215"/>
      <c r="AN7" s="215"/>
      <c r="AO7" s="215"/>
      <c r="AP7" s="215"/>
      <c r="AQ7" s="215"/>
      <c r="AR7" s="215"/>
      <c r="AS7" s="215"/>
      <c r="AT7" s="215">
        <v>1.23</v>
      </c>
      <c r="AU7" s="17">
        <f t="shared" si="0"/>
        <v>23.84</v>
      </c>
      <c r="AV7"/>
      <c r="AW7"/>
      <c r="AX7"/>
    </row>
    <row r="8" spans="1:51" ht="23.25" customHeight="1" x14ac:dyDescent="0.3">
      <c r="A8" s="214" t="s">
        <v>94</v>
      </c>
      <c r="B8" s="215"/>
      <c r="C8" s="215"/>
      <c r="D8" s="215"/>
      <c r="E8" s="215"/>
      <c r="F8" s="215">
        <v>789.43000000000029</v>
      </c>
      <c r="G8" s="215"/>
      <c r="H8" s="215"/>
      <c r="I8" s="215"/>
      <c r="J8" s="215"/>
      <c r="K8" s="215"/>
      <c r="L8" s="215"/>
      <c r="M8" s="215"/>
      <c r="N8" s="215">
        <v>3.46</v>
      </c>
      <c r="O8" s="215"/>
      <c r="P8" s="215"/>
      <c r="Q8" s="215"/>
      <c r="R8" s="215">
        <v>0.39</v>
      </c>
      <c r="S8" s="215"/>
      <c r="T8" s="215">
        <v>0.41</v>
      </c>
      <c r="U8" s="215">
        <v>17</v>
      </c>
      <c r="V8" s="215">
        <v>96.04</v>
      </c>
      <c r="W8" s="215">
        <v>36.250000000000007</v>
      </c>
      <c r="X8" s="215"/>
      <c r="Y8" s="215">
        <v>74.33</v>
      </c>
      <c r="Z8" s="215"/>
      <c r="AA8" s="215"/>
      <c r="AB8" s="215">
        <v>391.47</v>
      </c>
      <c r="AC8" s="215"/>
      <c r="AD8" s="215"/>
      <c r="AE8" s="215"/>
      <c r="AF8" s="215">
        <v>133.82</v>
      </c>
      <c r="AG8" s="215">
        <v>10.629999999999999</v>
      </c>
      <c r="AH8" s="215">
        <v>1.3</v>
      </c>
      <c r="AI8" s="215">
        <v>264.82000000000005</v>
      </c>
      <c r="AJ8" s="215"/>
      <c r="AK8" s="215"/>
      <c r="AL8" s="215"/>
      <c r="AM8" s="215"/>
      <c r="AN8" s="215"/>
      <c r="AO8" s="215"/>
      <c r="AP8" s="215"/>
      <c r="AQ8" s="215"/>
      <c r="AR8" s="215"/>
      <c r="AS8" s="215"/>
      <c r="AT8" s="215">
        <v>49.570000000000007</v>
      </c>
      <c r="AU8" s="17">
        <f t="shared" si="0"/>
        <v>1868.9200000000003</v>
      </c>
      <c r="AV8"/>
      <c r="AW8"/>
      <c r="AX8"/>
    </row>
    <row r="9" spans="1:51" ht="23.25" customHeight="1" x14ac:dyDescent="0.3">
      <c r="A9" s="216" t="s">
        <v>163</v>
      </c>
      <c r="B9" s="217"/>
      <c r="C9" s="217">
        <v>2.87</v>
      </c>
      <c r="D9" s="217"/>
      <c r="E9" s="217"/>
      <c r="F9" s="217">
        <v>1730.7700000000002</v>
      </c>
      <c r="G9" s="217"/>
      <c r="H9" s="217">
        <v>0.76</v>
      </c>
      <c r="I9" s="217">
        <v>1</v>
      </c>
      <c r="J9" s="217"/>
      <c r="K9" s="217"/>
      <c r="L9" s="217"/>
      <c r="M9" s="217">
        <v>1</v>
      </c>
      <c r="N9" s="217">
        <v>45.760000000000005</v>
      </c>
      <c r="O9" s="217"/>
      <c r="P9" s="217"/>
      <c r="Q9" s="217"/>
      <c r="R9" s="217"/>
      <c r="S9" s="217">
        <v>6.72</v>
      </c>
      <c r="T9" s="217">
        <v>8.02</v>
      </c>
      <c r="U9" s="217"/>
      <c r="V9" s="217">
        <v>11.129999999999999</v>
      </c>
      <c r="W9" s="217"/>
      <c r="X9" s="217">
        <v>0.86</v>
      </c>
      <c r="Y9" s="217">
        <v>0.94</v>
      </c>
      <c r="Z9" s="217"/>
      <c r="AA9" s="217"/>
      <c r="AB9" s="217"/>
      <c r="AC9" s="217"/>
      <c r="AD9" s="217"/>
      <c r="AE9" s="217">
        <v>3.76</v>
      </c>
      <c r="AF9" s="217">
        <v>50.53</v>
      </c>
      <c r="AG9" s="217">
        <v>43.089999999999989</v>
      </c>
      <c r="AH9" s="217">
        <v>6.9</v>
      </c>
      <c r="AI9" s="217">
        <v>3423.0599999999995</v>
      </c>
      <c r="AJ9" s="217">
        <v>16.11</v>
      </c>
      <c r="AK9" s="217"/>
      <c r="AL9" s="217">
        <v>6.1000000000000005</v>
      </c>
      <c r="AM9" s="217"/>
      <c r="AN9" s="217"/>
      <c r="AO9" s="217">
        <v>0.5</v>
      </c>
      <c r="AP9" s="217"/>
      <c r="AQ9" s="217">
        <v>0.93</v>
      </c>
      <c r="AR9" s="217"/>
      <c r="AS9" s="217">
        <v>0.93</v>
      </c>
      <c r="AT9" s="217">
        <v>43.04999999999999</v>
      </c>
      <c r="AU9" s="218">
        <f t="shared" si="0"/>
        <v>5404.7900000000009</v>
      </c>
      <c r="AV9"/>
      <c r="AW9"/>
      <c r="AX9"/>
    </row>
    <row r="10" spans="1:51" ht="23.25" customHeight="1" x14ac:dyDescent="0.3">
      <c r="A10" s="214" t="s">
        <v>164</v>
      </c>
      <c r="C10" s="215">
        <v>4.1199999999999992</v>
      </c>
      <c r="D10" s="215"/>
      <c r="E10" s="215"/>
      <c r="F10" s="215">
        <v>2697.8400000000006</v>
      </c>
      <c r="H10" s="215">
        <v>6.5400000000000009</v>
      </c>
      <c r="I10" s="219"/>
      <c r="J10" s="219"/>
      <c r="K10" s="215">
        <v>0.15000000000000002</v>
      </c>
      <c r="L10" s="215"/>
      <c r="M10" s="215">
        <v>0.11</v>
      </c>
      <c r="N10" s="215">
        <v>47.949999999999996</v>
      </c>
      <c r="O10" s="215">
        <v>0.16</v>
      </c>
      <c r="P10" s="215"/>
      <c r="Q10" s="215">
        <v>0.08</v>
      </c>
      <c r="R10" s="219"/>
      <c r="S10" s="219"/>
      <c r="T10" s="215">
        <v>5.73</v>
      </c>
      <c r="U10" s="215"/>
      <c r="V10" s="215">
        <v>42.37</v>
      </c>
      <c r="W10" s="215"/>
      <c r="X10" s="215">
        <v>0.16</v>
      </c>
      <c r="Y10" s="215">
        <v>0.67</v>
      </c>
      <c r="Z10" s="215">
        <v>0.29000000000000004</v>
      </c>
      <c r="AA10" s="215">
        <v>0.06</v>
      </c>
      <c r="AB10" s="215">
        <v>2.0099999999999998</v>
      </c>
      <c r="AC10" s="215">
        <v>0.36</v>
      </c>
      <c r="AD10" s="215"/>
      <c r="AE10" s="215">
        <v>2.54</v>
      </c>
      <c r="AF10" s="215">
        <v>156.28</v>
      </c>
      <c r="AG10" s="215">
        <v>12.66</v>
      </c>
      <c r="AH10" s="215">
        <v>11.629999999999999</v>
      </c>
      <c r="AI10" s="215">
        <v>2387.0299999999988</v>
      </c>
      <c r="AJ10" s="215">
        <v>17.22</v>
      </c>
      <c r="AK10" s="215">
        <v>23.550000000000004</v>
      </c>
      <c r="AL10" s="215">
        <v>147.78</v>
      </c>
      <c r="AM10" s="215"/>
      <c r="AN10" s="215"/>
      <c r="AO10" s="215">
        <v>4.6300000000000008</v>
      </c>
      <c r="AP10" s="215">
        <v>0.09</v>
      </c>
      <c r="AQ10" s="215">
        <v>2.2999999999999998</v>
      </c>
      <c r="AR10" s="215">
        <v>0.09</v>
      </c>
      <c r="AS10" s="215">
        <v>1.2700000000000002</v>
      </c>
      <c r="AT10" s="215">
        <v>328.33</v>
      </c>
      <c r="AU10" s="17">
        <f t="shared" si="0"/>
        <v>5904.0000000000009</v>
      </c>
      <c r="AV10"/>
      <c r="AW10"/>
      <c r="AX10"/>
      <c r="AY10"/>
    </row>
    <row r="11" spans="1:51" ht="23.25" customHeight="1" x14ac:dyDescent="0.3">
      <c r="A11" s="214" t="s">
        <v>165</v>
      </c>
      <c r="B11" s="215"/>
      <c r="C11" s="215">
        <v>0.62</v>
      </c>
      <c r="D11" s="215">
        <v>0.25</v>
      </c>
      <c r="E11" s="215">
        <v>42.74</v>
      </c>
      <c r="F11" s="215">
        <v>3743.4200000000023</v>
      </c>
      <c r="G11" s="215">
        <v>0.6</v>
      </c>
      <c r="H11" s="215">
        <v>31.390000000000004</v>
      </c>
      <c r="I11" s="215">
        <v>2.2999999999999998</v>
      </c>
      <c r="J11" s="215">
        <v>0.1</v>
      </c>
      <c r="K11" s="215">
        <v>0.1</v>
      </c>
      <c r="L11" s="215">
        <v>0.64</v>
      </c>
      <c r="M11" s="215"/>
      <c r="N11" s="215">
        <v>103.88000000000002</v>
      </c>
      <c r="O11" s="215"/>
      <c r="P11" s="215">
        <v>0.15</v>
      </c>
      <c r="Q11" s="215"/>
      <c r="R11" s="215"/>
      <c r="S11" s="215">
        <v>0.1</v>
      </c>
      <c r="T11" s="215">
        <v>5.9299999999999988</v>
      </c>
      <c r="U11" s="215">
        <v>25.31</v>
      </c>
      <c r="V11" s="215">
        <v>133.65999999999997</v>
      </c>
      <c r="W11" s="215"/>
      <c r="X11" s="215"/>
      <c r="Y11" s="215">
        <v>78.740000000000023</v>
      </c>
      <c r="Z11" s="215"/>
      <c r="AA11" s="215"/>
      <c r="AB11" s="215">
        <v>131.39999999999998</v>
      </c>
      <c r="AC11" s="215">
        <v>0.02</v>
      </c>
      <c r="AD11" s="215">
        <v>0.1</v>
      </c>
      <c r="AE11" s="215">
        <v>0.1</v>
      </c>
      <c r="AF11" s="215">
        <v>383.41999999999996</v>
      </c>
      <c r="AG11" s="215">
        <v>159.72000000000003</v>
      </c>
      <c r="AH11" s="215">
        <v>9.75</v>
      </c>
      <c r="AI11" s="215">
        <v>7362.6400000000021</v>
      </c>
      <c r="AJ11" s="215">
        <v>71.31</v>
      </c>
      <c r="AK11" s="215">
        <v>390.84000000000009</v>
      </c>
      <c r="AL11" s="215">
        <v>394.34999999999997</v>
      </c>
      <c r="AM11" s="215"/>
      <c r="AN11" s="215"/>
      <c r="AO11" s="215">
        <v>543.63999999999987</v>
      </c>
      <c r="AP11" s="215"/>
      <c r="AQ11" s="215"/>
      <c r="AR11" s="215"/>
      <c r="AS11" s="215">
        <v>0.1</v>
      </c>
      <c r="AT11" s="215">
        <v>272.88999999999993</v>
      </c>
      <c r="AU11" s="17">
        <f t="shared" si="0"/>
        <v>13890.210000000005</v>
      </c>
      <c r="AV11"/>
      <c r="AW11"/>
      <c r="AX11"/>
      <c r="AY11"/>
    </row>
    <row r="12" spans="1:51" ht="23.25" customHeight="1" x14ac:dyDescent="0.3">
      <c r="A12" s="214" t="s">
        <v>80</v>
      </c>
      <c r="B12" s="215"/>
      <c r="C12" s="215">
        <v>2.09</v>
      </c>
      <c r="D12" s="215"/>
      <c r="E12" s="215">
        <v>1.4</v>
      </c>
      <c r="F12" s="215">
        <v>211.11</v>
      </c>
      <c r="G12" s="215">
        <v>260.3199999999996</v>
      </c>
      <c r="H12" s="215">
        <v>1.4</v>
      </c>
      <c r="I12" s="219"/>
      <c r="J12" s="219"/>
      <c r="K12" s="215"/>
      <c r="L12" s="215"/>
      <c r="M12" s="215"/>
      <c r="N12" s="215">
        <v>5.43</v>
      </c>
      <c r="O12" s="219"/>
      <c r="P12" s="219"/>
      <c r="Q12" s="215"/>
      <c r="R12" s="215">
        <v>0.21</v>
      </c>
      <c r="S12" s="215"/>
      <c r="T12" s="219"/>
      <c r="U12" s="215">
        <v>0.89999999999999991</v>
      </c>
      <c r="V12" s="215">
        <v>3518.6499999999901</v>
      </c>
      <c r="W12" s="215">
        <v>10.620000000000001</v>
      </c>
      <c r="X12" s="215"/>
      <c r="Y12" s="215">
        <v>4.669999999999999</v>
      </c>
      <c r="Z12" s="215"/>
      <c r="AA12" s="215"/>
      <c r="AB12" s="215">
        <v>2.7</v>
      </c>
      <c r="AC12" s="215"/>
      <c r="AD12" s="215"/>
      <c r="AE12" s="215">
        <v>0.35</v>
      </c>
      <c r="AF12" s="215">
        <v>4.9300000000000006</v>
      </c>
      <c r="AG12" s="215">
        <v>7.09</v>
      </c>
      <c r="AH12" s="215"/>
      <c r="AI12" s="215">
        <v>102.60999999999999</v>
      </c>
      <c r="AJ12" s="215"/>
      <c r="AK12" s="215">
        <v>0.01</v>
      </c>
      <c r="AL12" s="215">
        <v>47.75</v>
      </c>
      <c r="AM12" s="215"/>
      <c r="AN12" s="215"/>
      <c r="AO12" s="215">
        <v>69.009999999999991</v>
      </c>
      <c r="AQ12" s="215"/>
      <c r="AR12" s="215"/>
      <c r="AS12" s="215">
        <v>0.77</v>
      </c>
      <c r="AT12" s="215"/>
      <c r="AU12" s="17">
        <f t="shared" si="0"/>
        <v>4252.0199999999904</v>
      </c>
      <c r="AV12"/>
      <c r="AW12"/>
      <c r="AX12"/>
      <c r="AY12"/>
    </row>
    <row r="13" spans="1:51" ht="23.25" customHeight="1" x14ac:dyDescent="0.3">
      <c r="A13" s="214" t="s">
        <v>166</v>
      </c>
      <c r="B13" s="215"/>
      <c r="C13" s="215"/>
      <c r="D13" s="215"/>
      <c r="E13" s="215">
        <v>0.25</v>
      </c>
      <c r="F13" s="215">
        <v>395.46999999999991</v>
      </c>
      <c r="G13" s="215">
        <v>1.69</v>
      </c>
      <c r="H13" s="215"/>
      <c r="I13" s="215"/>
      <c r="J13" s="215"/>
      <c r="K13" s="215"/>
      <c r="L13" s="215"/>
      <c r="M13" s="215"/>
      <c r="N13" s="215">
        <v>67.210000000000008</v>
      </c>
      <c r="O13" s="215"/>
      <c r="P13" s="215"/>
      <c r="Q13" s="215"/>
      <c r="R13" s="215"/>
      <c r="S13" s="215"/>
      <c r="T13" s="215"/>
      <c r="U13" s="215"/>
      <c r="V13" s="215">
        <v>399.16000000000025</v>
      </c>
      <c r="W13" s="215"/>
      <c r="X13" s="215"/>
      <c r="Y13" s="215">
        <v>0.17</v>
      </c>
      <c r="Z13" s="215"/>
      <c r="AA13" s="215"/>
      <c r="AB13" s="215"/>
      <c r="AC13" s="215"/>
      <c r="AD13" s="215"/>
      <c r="AE13" s="215"/>
      <c r="AF13" s="215">
        <v>18.62</v>
      </c>
      <c r="AG13" s="215">
        <v>96.69</v>
      </c>
      <c r="AH13" s="215"/>
      <c r="AI13" s="215">
        <v>295.53999999999996</v>
      </c>
      <c r="AJ13" s="215"/>
      <c r="AK13" s="215">
        <v>11.3</v>
      </c>
      <c r="AL13" s="215">
        <v>0.2</v>
      </c>
      <c r="AM13" s="215"/>
      <c r="AN13" s="215"/>
      <c r="AO13" s="215">
        <v>0.2</v>
      </c>
      <c r="AP13" s="215"/>
      <c r="AQ13" s="215"/>
      <c r="AR13" s="215"/>
      <c r="AS13" s="215"/>
      <c r="AT13" s="215">
        <v>3.6</v>
      </c>
      <c r="AU13" s="17">
        <f t="shared" si="0"/>
        <v>1290.1000000000001</v>
      </c>
      <c r="AV13"/>
      <c r="AW13"/>
      <c r="AX13"/>
      <c r="AY13"/>
    </row>
    <row r="14" spans="1:51" ht="23.25" customHeight="1" x14ac:dyDescent="0.3">
      <c r="A14" s="214" t="s">
        <v>97</v>
      </c>
      <c r="B14" s="215"/>
      <c r="C14" s="215"/>
      <c r="D14" s="215"/>
      <c r="E14" s="215"/>
      <c r="F14" s="215">
        <v>32.130000000000003</v>
      </c>
      <c r="G14" s="215">
        <v>0.30000000000000004</v>
      </c>
      <c r="H14" s="215"/>
      <c r="I14" s="215"/>
      <c r="J14" s="215"/>
      <c r="K14" s="215"/>
      <c r="L14" s="215"/>
      <c r="M14" s="215"/>
      <c r="N14" s="215">
        <v>0.45999999999999996</v>
      </c>
      <c r="O14" s="215"/>
      <c r="P14" s="215"/>
      <c r="Q14" s="215"/>
      <c r="R14" s="215"/>
      <c r="S14" s="215"/>
      <c r="T14" s="215"/>
      <c r="U14" s="215"/>
      <c r="V14" s="215">
        <v>1.9400000000000002</v>
      </c>
      <c r="W14" s="215"/>
      <c r="X14" s="215"/>
      <c r="Y14" s="215"/>
      <c r="Z14" s="215"/>
      <c r="AA14" s="215"/>
      <c r="AB14" s="215"/>
      <c r="AC14" s="215"/>
      <c r="AD14" s="215"/>
      <c r="AE14" s="215"/>
      <c r="AF14" s="215">
        <v>0.02</v>
      </c>
      <c r="AG14" s="215">
        <v>2.2000000000000002</v>
      </c>
      <c r="AH14" s="215"/>
      <c r="AI14" s="215">
        <v>4.58</v>
      </c>
      <c r="AJ14" s="215"/>
      <c r="AK14" s="215"/>
      <c r="AL14" s="215">
        <v>0.25</v>
      </c>
      <c r="AM14" s="215">
        <v>0.01</v>
      </c>
      <c r="AN14" s="215"/>
      <c r="AO14" s="215"/>
      <c r="AP14" s="215"/>
      <c r="AQ14" s="215"/>
      <c r="AR14" s="215"/>
      <c r="AS14" s="215"/>
      <c r="AT14" s="215">
        <v>1</v>
      </c>
      <c r="AU14" s="17">
        <f t="shared" si="0"/>
        <v>42.89</v>
      </c>
      <c r="AV14"/>
      <c r="AW14"/>
      <c r="AX14"/>
      <c r="AY14"/>
    </row>
    <row r="15" spans="1:51" ht="23.25" customHeight="1" x14ac:dyDescent="0.3">
      <c r="A15" s="214" t="s">
        <v>83</v>
      </c>
      <c r="B15" s="215"/>
      <c r="C15" s="215"/>
      <c r="D15" s="215"/>
      <c r="E15" s="215"/>
      <c r="F15" s="215">
        <v>5.5</v>
      </c>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v>1.7</v>
      </c>
      <c r="AH15" s="215"/>
      <c r="AI15" s="215">
        <v>6.5</v>
      </c>
      <c r="AJ15" s="215"/>
      <c r="AK15" s="215"/>
      <c r="AL15" s="215"/>
      <c r="AM15" s="215"/>
      <c r="AN15" s="215"/>
      <c r="AO15" s="215"/>
      <c r="AP15" s="215"/>
      <c r="AQ15" s="215"/>
      <c r="AR15" s="215"/>
      <c r="AS15" s="215"/>
      <c r="AT15" s="215"/>
      <c r="AU15" s="17">
        <f t="shared" si="0"/>
        <v>13.7</v>
      </c>
      <c r="AV15"/>
      <c r="AW15"/>
      <c r="AX15"/>
      <c r="AY15"/>
    </row>
    <row r="16" spans="1:51" ht="23.25" customHeight="1" x14ac:dyDescent="0.3">
      <c r="A16" s="214" t="s">
        <v>167</v>
      </c>
      <c r="B16" s="215"/>
      <c r="C16" s="215">
        <v>0.12</v>
      </c>
      <c r="D16" s="215"/>
      <c r="E16" s="215"/>
      <c r="F16" s="215">
        <v>4.76</v>
      </c>
      <c r="G16" s="215"/>
      <c r="H16" s="215"/>
      <c r="I16" s="215"/>
      <c r="J16" s="215"/>
      <c r="K16" s="215"/>
      <c r="L16" s="215"/>
      <c r="M16" s="215"/>
      <c r="N16" s="215">
        <v>1.06</v>
      </c>
      <c r="O16" s="215"/>
      <c r="P16" s="215"/>
      <c r="Q16" s="215"/>
      <c r="R16" s="215"/>
      <c r="S16" s="215"/>
      <c r="T16" s="215">
        <v>0.3</v>
      </c>
      <c r="U16" s="215"/>
      <c r="V16" s="215"/>
      <c r="W16" s="215"/>
      <c r="X16" s="215"/>
      <c r="Y16" s="215"/>
      <c r="Z16" s="215"/>
      <c r="AA16" s="215"/>
      <c r="AB16" s="215"/>
      <c r="AC16" s="215"/>
      <c r="AD16" s="215"/>
      <c r="AE16" s="215"/>
      <c r="AF16" s="215">
        <v>0.26</v>
      </c>
      <c r="AG16" s="215">
        <v>0.49</v>
      </c>
      <c r="AH16" s="215">
        <v>0.3</v>
      </c>
      <c r="AI16" s="215">
        <v>1.6800000000000002</v>
      </c>
      <c r="AJ16" s="215">
        <v>0.42000000000000004</v>
      </c>
      <c r="AK16" s="215"/>
      <c r="AL16" s="215"/>
      <c r="AM16" s="215"/>
      <c r="AN16" s="215"/>
      <c r="AO16" s="215"/>
      <c r="AP16" s="215"/>
      <c r="AQ16" s="215"/>
      <c r="AR16" s="215"/>
      <c r="AS16" s="215"/>
      <c r="AT16" s="215">
        <v>0.18000000000000002</v>
      </c>
      <c r="AU16" s="17">
        <f t="shared" si="0"/>
        <v>9.5699999999999985</v>
      </c>
      <c r="AV16"/>
      <c r="AW16"/>
      <c r="AX16"/>
      <c r="AY16"/>
    </row>
    <row r="17" spans="1:51" ht="23.25" customHeight="1" x14ac:dyDescent="0.3">
      <c r="A17" s="214" t="s">
        <v>85</v>
      </c>
      <c r="B17" s="215"/>
      <c r="C17" s="215"/>
      <c r="D17" s="215"/>
      <c r="E17" s="215"/>
      <c r="F17" s="215">
        <v>0.91</v>
      </c>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v>0.64</v>
      </c>
      <c r="AJ17" s="215"/>
      <c r="AK17" s="215"/>
      <c r="AL17" s="215"/>
      <c r="AM17" s="215"/>
      <c r="AN17" s="215"/>
      <c r="AO17" s="215"/>
      <c r="AP17" s="215"/>
      <c r="AQ17" s="215"/>
      <c r="AR17" s="215"/>
      <c r="AS17" s="215"/>
      <c r="AT17" s="215"/>
      <c r="AU17" s="17">
        <f>SUM(B17:AT17)</f>
        <v>1.55</v>
      </c>
      <c r="AV17"/>
      <c r="AW17"/>
      <c r="AX17"/>
      <c r="AY17"/>
    </row>
    <row r="18" spans="1:51" ht="23.25" customHeight="1" x14ac:dyDescent="0.3">
      <c r="A18" s="214" t="s">
        <v>98</v>
      </c>
      <c r="B18" s="215"/>
      <c r="C18" s="215">
        <v>0.16</v>
      </c>
      <c r="D18" s="215"/>
      <c r="E18" s="215"/>
      <c r="F18" s="215">
        <v>584.09000000000026</v>
      </c>
      <c r="G18" s="215"/>
      <c r="H18" s="215"/>
      <c r="I18" s="215"/>
      <c r="J18" s="215"/>
      <c r="K18" s="215"/>
      <c r="L18" s="215"/>
      <c r="M18" s="215"/>
      <c r="N18" s="215">
        <v>15.26</v>
      </c>
      <c r="O18" s="215"/>
      <c r="P18" s="215"/>
      <c r="Q18" s="215"/>
      <c r="R18" s="215"/>
      <c r="S18" s="215"/>
      <c r="T18" s="215">
        <v>0.03</v>
      </c>
      <c r="U18" s="215">
        <v>5.4</v>
      </c>
      <c r="V18" s="215">
        <v>9.7799999999999994</v>
      </c>
      <c r="W18" s="215"/>
      <c r="X18" s="215"/>
      <c r="Y18" s="215">
        <v>4.58</v>
      </c>
      <c r="Z18" s="215"/>
      <c r="AA18" s="215"/>
      <c r="AB18" s="215">
        <v>1.1000000000000001</v>
      </c>
      <c r="AC18" s="215"/>
      <c r="AD18" s="215"/>
      <c r="AE18" s="215">
        <v>0.63</v>
      </c>
      <c r="AF18" s="215">
        <v>29.63</v>
      </c>
      <c r="AG18" s="215">
        <v>8.0599999999999987</v>
      </c>
      <c r="AH18" s="215">
        <v>0.03</v>
      </c>
      <c r="AI18" s="215">
        <v>600.09</v>
      </c>
      <c r="AJ18" s="215">
        <v>5.6</v>
      </c>
      <c r="AK18" s="215"/>
      <c r="AL18" s="215">
        <v>24.02</v>
      </c>
      <c r="AM18" s="215"/>
      <c r="AN18" s="215"/>
      <c r="AO18" s="215">
        <v>0.06</v>
      </c>
      <c r="AP18" s="215"/>
      <c r="AQ18" s="215">
        <v>1.85</v>
      </c>
      <c r="AR18" s="215"/>
      <c r="AS18" s="215"/>
      <c r="AT18" s="215">
        <v>21.029999999999998</v>
      </c>
      <c r="AU18" s="17">
        <f t="shared" si="0"/>
        <v>1311.3999999999999</v>
      </c>
      <c r="AV18"/>
      <c r="AW18"/>
      <c r="AX18"/>
      <c r="AY18"/>
    </row>
    <row r="19" spans="1:51" ht="23.25" customHeight="1" thickBot="1" x14ac:dyDescent="0.35">
      <c r="A19" s="220" t="s">
        <v>71</v>
      </c>
      <c r="B19" s="134">
        <f>SUM(B4:B18)</f>
        <v>0.3</v>
      </c>
      <c r="C19" s="134">
        <f t="shared" ref="C19:AT19" si="1">SUM(C4:C18)</f>
        <v>9.9799999999999986</v>
      </c>
      <c r="D19" s="134">
        <f t="shared" si="1"/>
        <v>0.75</v>
      </c>
      <c r="E19" s="134">
        <f t="shared" si="1"/>
        <v>44.39</v>
      </c>
      <c r="F19" s="134">
        <f t="shared" si="1"/>
        <v>10205.510000000002</v>
      </c>
      <c r="G19" s="134">
        <f t="shared" si="1"/>
        <v>262.90999999999963</v>
      </c>
      <c r="H19" s="134">
        <f t="shared" si="1"/>
        <v>40.090000000000003</v>
      </c>
      <c r="I19" s="134">
        <f t="shared" si="1"/>
        <v>3.3</v>
      </c>
      <c r="J19" s="134">
        <f t="shared" si="1"/>
        <v>0.1</v>
      </c>
      <c r="K19" s="134">
        <f t="shared" si="1"/>
        <v>0.25</v>
      </c>
      <c r="L19" s="134">
        <f t="shared" si="1"/>
        <v>0.64</v>
      </c>
      <c r="M19" s="134">
        <f t="shared" si="1"/>
        <v>1.1100000000000001</v>
      </c>
      <c r="N19" s="134">
        <f t="shared" si="1"/>
        <v>290.47000000000003</v>
      </c>
      <c r="O19" s="134">
        <f t="shared" si="1"/>
        <v>0.16</v>
      </c>
      <c r="P19" s="134">
        <f t="shared" si="1"/>
        <v>0.15</v>
      </c>
      <c r="Q19" s="134">
        <f t="shared" si="1"/>
        <v>0.08</v>
      </c>
      <c r="R19" s="134">
        <f t="shared" si="1"/>
        <v>0.6</v>
      </c>
      <c r="S19" s="134">
        <f t="shared" si="1"/>
        <v>6.8199999999999994</v>
      </c>
      <c r="T19" s="134">
        <f t="shared" si="1"/>
        <v>20.420000000000002</v>
      </c>
      <c r="U19" s="134">
        <f t="shared" si="1"/>
        <v>48.61</v>
      </c>
      <c r="V19" s="134">
        <f t="shared" si="1"/>
        <v>4216.7099999999891</v>
      </c>
      <c r="W19" s="134">
        <f t="shared" si="1"/>
        <v>46.870000000000005</v>
      </c>
      <c r="X19" s="134">
        <f t="shared" si="1"/>
        <v>1.02</v>
      </c>
      <c r="Y19" s="134">
        <f t="shared" si="1"/>
        <v>165.50000000000003</v>
      </c>
      <c r="Z19" s="134">
        <f t="shared" si="1"/>
        <v>0.29000000000000004</v>
      </c>
      <c r="AA19" s="134">
        <f t="shared" si="1"/>
        <v>0.06</v>
      </c>
      <c r="AB19" s="134">
        <f t="shared" si="1"/>
        <v>528.68000000000006</v>
      </c>
      <c r="AC19" s="134">
        <f t="shared" si="1"/>
        <v>0.38</v>
      </c>
      <c r="AD19" s="134">
        <f t="shared" si="1"/>
        <v>0.1</v>
      </c>
      <c r="AE19" s="134">
        <f t="shared" si="1"/>
        <v>7.379999999999999</v>
      </c>
      <c r="AF19" s="134">
        <f t="shared" si="1"/>
        <v>777.50999999999988</v>
      </c>
      <c r="AG19" s="134">
        <f t="shared" si="1"/>
        <v>342.33</v>
      </c>
      <c r="AH19" s="134">
        <f t="shared" si="1"/>
        <v>29.91</v>
      </c>
      <c r="AI19" s="134">
        <f t="shared" si="1"/>
        <v>14456.900000000003</v>
      </c>
      <c r="AJ19" s="134">
        <f t="shared" si="1"/>
        <v>110.66</v>
      </c>
      <c r="AK19" s="134">
        <f t="shared" si="1"/>
        <v>425.7000000000001</v>
      </c>
      <c r="AL19" s="134">
        <f t="shared" si="1"/>
        <v>620.45000000000005</v>
      </c>
      <c r="AM19" s="134">
        <f t="shared" si="1"/>
        <v>0.01</v>
      </c>
      <c r="AN19" s="134">
        <f t="shared" si="1"/>
        <v>1.2999999999999998</v>
      </c>
      <c r="AO19" s="134">
        <f t="shared" si="1"/>
        <v>618.3399999999998</v>
      </c>
      <c r="AP19" s="134">
        <f t="shared" si="1"/>
        <v>0.09</v>
      </c>
      <c r="AQ19" s="134">
        <f t="shared" si="1"/>
        <v>5.08</v>
      </c>
      <c r="AR19" s="134">
        <f t="shared" si="1"/>
        <v>0.09</v>
      </c>
      <c r="AS19" s="134">
        <f t="shared" si="1"/>
        <v>3.0700000000000003</v>
      </c>
      <c r="AT19" s="134">
        <f t="shared" si="1"/>
        <v>720.87999999999988</v>
      </c>
      <c r="AU19" s="135">
        <f>SUM(B19:AT19)</f>
        <v>34015.94999999999</v>
      </c>
      <c r="AV19" s="188"/>
      <c r="AW19"/>
      <c r="AX19"/>
      <c r="AY19"/>
    </row>
  </sheetData>
  <mergeCells count="2">
    <mergeCell ref="A2:A3"/>
    <mergeCell ref="B2:AT2"/>
  </mergeCells>
  <printOptions horizontalCentered="1"/>
  <pageMargins left="0.7" right="0.7" top="0.75" bottom="0.75" header="0.3" footer="0.3"/>
  <pageSetup paperSize="5" scale="32" orientation="landscape" r:id="rId1"/>
  <headerFooter>
    <oddHeader>&amp;L&amp;G&amp;C&amp;"Verdana,Negrita"&amp;12DISTRIBUCION NACIONAL DE CEPAJES BLANCOS 
 DE VIDES PARA VINIFICACION(ha)&amp;R&amp;"Verdana,Normal"CUADRO N° 6</oddHeader>
    <oddFooter>&amp;R&amp;F</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D19"/>
  <sheetViews>
    <sheetView zoomScale="85" zoomScaleNormal="85" workbookViewId="0">
      <pane xSplit="1" ySplit="3" topLeftCell="B24" activePane="bottomRight" state="frozen"/>
      <selection pane="topRight" activeCell="D68" sqref="D68"/>
      <selection pane="bottomLeft" activeCell="D68" sqref="D68"/>
      <selection pane="bottomRight" activeCell="S20" sqref="S20"/>
    </sheetView>
  </sheetViews>
  <sheetFormatPr baseColWidth="10" defaultColWidth="11.44140625" defaultRowHeight="27" customHeight="1" x14ac:dyDescent="0.3"/>
  <cols>
    <col min="1" max="1" width="19.5546875" style="221" customWidth="1"/>
    <col min="2" max="2" width="7.88671875" style="221" bestFit="1" customWidth="1"/>
    <col min="3" max="3" width="11.109375" style="221" customWidth="1"/>
    <col min="4" max="5" width="6" style="221" bestFit="1" customWidth="1"/>
    <col min="6" max="6" width="9.109375" style="221" bestFit="1" customWidth="1"/>
    <col min="7" max="8" width="6" style="221" bestFit="1" customWidth="1"/>
    <col min="9" max="9" width="11.6640625" style="221" customWidth="1"/>
    <col min="10" max="10" width="13.6640625" style="221" customWidth="1"/>
    <col min="11" max="11" width="7.44140625" style="221" bestFit="1" customWidth="1"/>
    <col min="12" max="12" width="8.5546875" style="221" bestFit="1" customWidth="1"/>
    <col min="13" max="13" width="11.88671875" style="221" bestFit="1" customWidth="1"/>
    <col min="14" max="14" width="11.88671875" style="221" customWidth="1"/>
    <col min="15" max="15" width="10.5546875" style="221" bestFit="1" customWidth="1"/>
    <col min="16" max="16" width="12.6640625" style="221" customWidth="1"/>
    <col min="17" max="17" width="8.5546875" style="221" bestFit="1" customWidth="1"/>
    <col min="18" max="18" width="7.109375" style="221" bestFit="1" customWidth="1"/>
    <col min="19" max="19" width="14" style="221" customWidth="1"/>
    <col min="20" max="20" width="10.5546875" style="221" bestFit="1" customWidth="1"/>
    <col min="21" max="21" width="6" style="221" bestFit="1" customWidth="1"/>
    <col min="22" max="22" width="8.88671875" style="221" bestFit="1" customWidth="1"/>
    <col min="23" max="23" width="8.5546875" style="221" bestFit="1" customWidth="1"/>
    <col min="24" max="25" width="6" style="221" bestFit="1" customWidth="1"/>
    <col min="26" max="26" width="8.88671875" style="221" bestFit="1" customWidth="1"/>
    <col min="27" max="27" width="8.88671875" style="221" customWidth="1"/>
    <col min="28" max="28" width="7.44140625" style="221" bestFit="1" customWidth="1"/>
    <col min="29" max="29" width="6" style="221" bestFit="1" customWidth="1"/>
    <col min="30" max="30" width="11.88671875" style="221" customWidth="1"/>
    <col min="31" max="32" width="5.88671875" style="221" bestFit="1" customWidth="1"/>
    <col min="33" max="33" width="8.88671875" style="221" bestFit="1" customWidth="1"/>
    <col min="34" max="34" width="6" style="221" bestFit="1" customWidth="1"/>
    <col min="35" max="35" width="11.88671875" style="221" bestFit="1" customWidth="1"/>
    <col min="36" max="37" width="8.88671875" style="221" bestFit="1" customWidth="1"/>
    <col min="38" max="38" width="6" style="221" bestFit="1" customWidth="1"/>
    <col min="39" max="39" width="10.5546875" style="221" bestFit="1" customWidth="1"/>
    <col min="40" max="40" width="6" style="221" bestFit="1" customWidth="1"/>
    <col min="41" max="41" width="5.88671875" style="221" bestFit="1" customWidth="1"/>
    <col min="42" max="42" width="8" style="221" bestFit="1" customWidth="1"/>
    <col min="43" max="43" width="6" style="221" bestFit="1" customWidth="1"/>
    <col min="44" max="44" width="6" style="221" customWidth="1"/>
    <col min="45" max="45" width="8.88671875" style="221" bestFit="1" customWidth="1"/>
    <col min="46" max="46" width="11" style="221" customWidth="1"/>
    <col min="47" max="47" width="8.5546875" style="221" bestFit="1" customWidth="1"/>
    <col min="48" max="48" width="8.88671875" style="221" bestFit="1" customWidth="1"/>
    <col min="49" max="49" width="8.88671875" style="221" customWidth="1"/>
    <col min="50" max="50" width="8.5546875" style="221" bestFit="1" customWidth="1"/>
    <col min="51" max="51" width="10.5546875" style="221" bestFit="1" customWidth="1"/>
    <col min="52" max="52" width="8.109375" style="221" customWidth="1"/>
    <col min="53" max="53" width="6" style="221" customWidth="1"/>
    <col min="54" max="54" width="6" style="221" bestFit="1" customWidth="1"/>
    <col min="55" max="55" width="7.44140625" style="221" bestFit="1" customWidth="1"/>
    <col min="56" max="56" width="13.6640625" style="221" bestFit="1" customWidth="1"/>
    <col min="57" max="16384" width="11.44140625" style="221"/>
  </cols>
  <sheetData>
    <row r="1" spans="1:56" ht="24" customHeight="1" thickBot="1" x14ac:dyDescent="0.35">
      <c r="A1" s="3" t="s">
        <v>168</v>
      </c>
      <c r="B1" s="3"/>
      <c r="C1" s="3"/>
      <c r="D1" s="3"/>
      <c r="E1" s="3"/>
      <c r="F1" s="3"/>
      <c r="G1" s="3"/>
      <c r="H1" s="3"/>
      <c r="I1" s="3"/>
    </row>
    <row r="2" spans="1:56" ht="18.75" customHeight="1" x14ac:dyDescent="0.3">
      <c r="A2" s="374" t="s">
        <v>116</v>
      </c>
      <c r="B2" s="375" t="s">
        <v>169</v>
      </c>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376"/>
      <c r="AZ2" s="376"/>
      <c r="BA2" s="376"/>
      <c r="BB2" s="376"/>
      <c r="BC2" s="377"/>
      <c r="BD2" s="378" t="s">
        <v>71</v>
      </c>
    </row>
    <row r="3" spans="1:56" ht="97.5" customHeight="1" x14ac:dyDescent="0.3">
      <c r="A3" s="370"/>
      <c r="B3" s="98" t="s">
        <v>170</v>
      </c>
      <c r="C3" s="98" t="s">
        <v>171</v>
      </c>
      <c r="D3" s="98" t="s">
        <v>172</v>
      </c>
      <c r="E3" s="98" t="s">
        <v>173</v>
      </c>
      <c r="F3" s="98" t="s">
        <v>174</v>
      </c>
      <c r="G3" s="98" t="s">
        <v>175</v>
      </c>
      <c r="H3" s="98" t="s">
        <v>176</v>
      </c>
      <c r="I3" s="98" t="s">
        <v>177</v>
      </c>
      <c r="J3" s="98" t="s">
        <v>178</v>
      </c>
      <c r="K3" s="98" t="s">
        <v>179</v>
      </c>
      <c r="L3" s="98" t="s">
        <v>180</v>
      </c>
      <c r="M3" s="98" t="s">
        <v>181</v>
      </c>
      <c r="N3" s="98" t="s">
        <v>182</v>
      </c>
      <c r="O3" s="98" t="s">
        <v>183</v>
      </c>
      <c r="P3" s="98" t="s">
        <v>184</v>
      </c>
      <c r="Q3" s="98" t="s">
        <v>185</v>
      </c>
      <c r="R3" s="98" t="s">
        <v>186</v>
      </c>
      <c r="S3" s="98" t="s">
        <v>187</v>
      </c>
      <c r="T3" s="98" t="s">
        <v>188</v>
      </c>
      <c r="U3" s="98" t="s">
        <v>189</v>
      </c>
      <c r="V3" s="98" t="s">
        <v>190</v>
      </c>
      <c r="W3" s="98" t="s">
        <v>191</v>
      </c>
      <c r="X3" s="98" t="s">
        <v>192</v>
      </c>
      <c r="Y3" s="98" t="s">
        <v>193</v>
      </c>
      <c r="Z3" s="98" t="s">
        <v>194</v>
      </c>
      <c r="AA3" s="98" t="s">
        <v>195</v>
      </c>
      <c r="AB3" s="98" t="s">
        <v>196</v>
      </c>
      <c r="AC3" s="98" t="s">
        <v>197</v>
      </c>
      <c r="AD3" s="98" t="s">
        <v>198</v>
      </c>
      <c r="AE3" s="98" t="s">
        <v>199</v>
      </c>
      <c r="AF3" s="98" t="s">
        <v>200</v>
      </c>
      <c r="AG3" s="98" t="s">
        <v>201</v>
      </c>
      <c r="AH3" s="98" t="s">
        <v>202</v>
      </c>
      <c r="AI3" s="98" t="s">
        <v>203</v>
      </c>
      <c r="AJ3" s="98" t="s">
        <v>204</v>
      </c>
      <c r="AK3" s="98" t="s">
        <v>205</v>
      </c>
      <c r="AL3" s="98" t="s">
        <v>206</v>
      </c>
      <c r="AM3" s="98" t="s">
        <v>207</v>
      </c>
      <c r="AN3" s="98" t="s">
        <v>208</v>
      </c>
      <c r="AO3" s="98" t="s">
        <v>209</v>
      </c>
      <c r="AP3" s="98" t="s">
        <v>210</v>
      </c>
      <c r="AQ3" s="98" t="s">
        <v>211</v>
      </c>
      <c r="AR3" s="98" t="s">
        <v>212</v>
      </c>
      <c r="AS3" s="98" t="s">
        <v>213</v>
      </c>
      <c r="AT3" s="98" t="s">
        <v>214</v>
      </c>
      <c r="AU3" s="98" t="s">
        <v>215</v>
      </c>
      <c r="AV3" s="98" t="s">
        <v>216</v>
      </c>
      <c r="AW3" s="98" t="s">
        <v>217</v>
      </c>
      <c r="AX3" s="98" t="s">
        <v>218</v>
      </c>
      <c r="AY3" s="98" t="s">
        <v>219</v>
      </c>
      <c r="AZ3" s="98" t="s">
        <v>220</v>
      </c>
      <c r="BA3" s="98" t="s">
        <v>221</v>
      </c>
      <c r="BB3" s="98" t="s">
        <v>222</v>
      </c>
      <c r="BC3" s="98" t="s">
        <v>223</v>
      </c>
      <c r="BD3" s="379"/>
    </row>
    <row r="4" spans="1:56" ht="23.25" customHeight="1" x14ac:dyDescent="0.3">
      <c r="A4" s="222" t="s">
        <v>72</v>
      </c>
      <c r="B4" s="2"/>
      <c r="C4" s="2"/>
      <c r="D4" s="2"/>
      <c r="E4" s="2"/>
      <c r="F4" s="2"/>
      <c r="G4" s="2"/>
      <c r="H4" s="2"/>
      <c r="I4" s="2"/>
      <c r="J4" s="2"/>
      <c r="K4" s="2"/>
      <c r="L4" s="2"/>
      <c r="M4" s="2"/>
      <c r="N4" s="2"/>
      <c r="O4" s="2"/>
      <c r="P4" s="2"/>
      <c r="Q4" s="2"/>
      <c r="R4" s="2"/>
      <c r="S4" s="2"/>
      <c r="T4" s="2"/>
      <c r="U4" s="2"/>
      <c r="V4" s="2"/>
      <c r="W4" s="2"/>
      <c r="X4" s="2"/>
      <c r="Y4" s="2"/>
      <c r="Z4" s="223"/>
      <c r="AA4" s="2"/>
      <c r="AB4" s="2"/>
      <c r="AC4" s="2"/>
      <c r="AD4" s="2"/>
      <c r="AE4" s="2"/>
      <c r="AF4" s="2"/>
      <c r="AG4" s="2"/>
      <c r="AH4" s="2"/>
      <c r="AI4" s="2">
        <v>15</v>
      </c>
      <c r="AJ4" s="2"/>
      <c r="AK4" s="2"/>
      <c r="AL4" s="2"/>
      <c r="AM4" s="2"/>
      <c r="AN4" s="2"/>
      <c r="AO4" s="2"/>
      <c r="AP4" s="2"/>
      <c r="AQ4" s="2"/>
      <c r="AR4" s="2"/>
      <c r="AS4" s="2"/>
      <c r="AT4" s="2"/>
      <c r="AU4" s="2"/>
      <c r="AV4" s="2"/>
      <c r="AW4" s="2"/>
      <c r="AX4" s="2"/>
      <c r="AY4" s="2"/>
      <c r="AZ4" s="2"/>
      <c r="BA4" s="2"/>
      <c r="BB4" s="2"/>
      <c r="BC4" s="2"/>
      <c r="BD4" s="224">
        <f t="shared" ref="BD4:BD19" si="0">SUM(B4:BC4)</f>
        <v>15</v>
      </c>
    </row>
    <row r="5" spans="1:56" ht="23.25" customHeight="1" x14ac:dyDescent="0.3">
      <c r="A5" s="222" t="s">
        <v>73</v>
      </c>
      <c r="B5" s="215"/>
      <c r="C5" s="215"/>
      <c r="D5" s="215"/>
      <c r="E5" s="215"/>
      <c r="F5" s="215"/>
      <c r="G5" s="215"/>
      <c r="H5" s="215"/>
      <c r="I5" s="215"/>
      <c r="J5" s="215">
        <v>0.28000000000000003</v>
      </c>
      <c r="K5" s="215"/>
      <c r="L5" s="215"/>
      <c r="M5" s="215">
        <v>0.02</v>
      </c>
      <c r="N5" s="215"/>
      <c r="O5" s="215"/>
      <c r="P5" s="215"/>
      <c r="Q5" s="215"/>
      <c r="R5" s="215"/>
      <c r="S5" s="215"/>
      <c r="T5" s="215"/>
      <c r="U5" s="215"/>
      <c r="V5" s="215"/>
      <c r="W5" s="215"/>
      <c r="X5" s="215"/>
      <c r="Y5" s="215">
        <v>0.35</v>
      </c>
      <c r="AA5" s="225"/>
      <c r="AB5" s="215"/>
      <c r="AC5" s="215"/>
      <c r="AD5" s="215">
        <v>0.03</v>
      </c>
      <c r="AE5" s="215"/>
      <c r="AF5" s="215"/>
      <c r="AG5" s="215"/>
      <c r="AH5" s="215"/>
      <c r="AI5" s="215">
        <v>1.33</v>
      </c>
      <c r="AJ5" s="215"/>
      <c r="AK5" s="215"/>
      <c r="AL5" s="215"/>
      <c r="AM5" s="215"/>
      <c r="AN5" s="215"/>
      <c r="AO5" s="215"/>
      <c r="AP5" s="215"/>
      <c r="AQ5" s="215"/>
      <c r="AR5" s="2"/>
      <c r="AS5" s="215"/>
      <c r="AT5" s="215">
        <v>0.04</v>
      </c>
      <c r="AU5" s="215"/>
      <c r="AV5" s="215"/>
      <c r="AW5" s="215"/>
      <c r="AX5" s="215"/>
      <c r="AY5" s="215"/>
      <c r="AZ5" s="215"/>
      <c r="BA5" s="215"/>
      <c r="BB5" s="215"/>
      <c r="BC5" s="215"/>
      <c r="BD5" s="224">
        <f t="shared" si="0"/>
        <v>2.0500000000000003</v>
      </c>
    </row>
    <row r="6" spans="1:56" ht="23.25" customHeight="1" x14ac:dyDescent="0.3">
      <c r="A6" s="222" t="s">
        <v>74</v>
      </c>
      <c r="B6" s="215"/>
      <c r="C6" s="215"/>
      <c r="D6" s="215"/>
      <c r="E6" s="215"/>
      <c r="F6" s="215"/>
      <c r="G6" s="215"/>
      <c r="H6" s="215"/>
      <c r="I6" s="215"/>
      <c r="J6" s="215"/>
      <c r="K6" s="215"/>
      <c r="L6" s="215"/>
      <c r="M6" s="215"/>
      <c r="N6" s="215"/>
      <c r="O6" s="215"/>
      <c r="P6" s="215"/>
      <c r="Q6" s="215"/>
      <c r="R6" s="215"/>
      <c r="S6" s="215">
        <v>1.5600000000000003</v>
      </c>
      <c r="T6" s="215"/>
      <c r="U6" s="215"/>
      <c r="V6" s="215"/>
      <c r="W6" s="215"/>
      <c r="X6" s="215"/>
      <c r="Y6" s="215"/>
      <c r="Z6" s="226"/>
      <c r="AA6" s="215"/>
      <c r="AB6" s="215"/>
      <c r="AC6" s="215"/>
      <c r="AD6" s="215"/>
      <c r="AE6" s="215"/>
      <c r="AF6" s="215"/>
      <c r="AG6" s="215"/>
      <c r="AH6" s="215"/>
      <c r="AI6" s="215">
        <v>0.38</v>
      </c>
      <c r="AJ6" s="215">
        <v>0.1</v>
      </c>
      <c r="AK6" s="215"/>
      <c r="AL6" s="215"/>
      <c r="AM6" s="215">
        <v>0.2</v>
      </c>
      <c r="AN6" s="215"/>
      <c r="AO6" s="215"/>
      <c r="AP6" s="215"/>
      <c r="AQ6" s="215"/>
      <c r="AR6" s="2"/>
      <c r="AS6" s="215"/>
      <c r="AT6" s="215">
        <v>1.6700000000000002</v>
      </c>
      <c r="AU6" s="215"/>
      <c r="AV6" s="215"/>
      <c r="AW6" s="215"/>
      <c r="AX6" s="215"/>
      <c r="AY6" s="215"/>
      <c r="AZ6" s="215"/>
      <c r="BA6" s="215"/>
      <c r="BB6" s="215"/>
      <c r="BC6" s="215"/>
      <c r="BD6" s="224">
        <f t="shared" si="0"/>
        <v>3.910000000000001</v>
      </c>
    </row>
    <row r="7" spans="1:56" ht="23.25" customHeight="1" x14ac:dyDescent="0.3">
      <c r="A7" s="222" t="s">
        <v>93</v>
      </c>
      <c r="B7" s="227"/>
      <c r="C7" s="215">
        <v>0.5</v>
      </c>
      <c r="D7" s="215"/>
      <c r="E7" s="215"/>
      <c r="F7" s="215"/>
      <c r="G7" s="215"/>
      <c r="H7" s="215"/>
      <c r="I7" s="215">
        <v>1.0699999999999998</v>
      </c>
      <c r="J7" s="215">
        <v>0.95</v>
      </c>
      <c r="K7" s="215"/>
      <c r="L7" s="215"/>
      <c r="M7" s="215">
        <v>1.7000000000000002</v>
      </c>
      <c r="N7" s="215"/>
      <c r="O7" s="215"/>
      <c r="P7" s="215"/>
      <c r="Q7" s="215"/>
      <c r="R7" s="215"/>
      <c r="S7" s="215">
        <v>2.58</v>
      </c>
      <c r="T7" s="215"/>
      <c r="U7" s="215"/>
      <c r="V7" s="215">
        <v>2.5799999999999996</v>
      </c>
      <c r="W7" s="215"/>
      <c r="X7" s="215"/>
      <c r="Y7" s="215"/>
      <c r="Z7" s="226">
        <v>0.38</v>
      </c>
      <c r="AA7" s="215"/>
      <c r="AB7" s="215"/>
      <c r="AC7" s="215"/>
      <c r="AD7" s="215">
        <v>3.87</v>
      </c>
      <c r="AE7" s="215"/>
      <c r="AF7" s="215"/>
      <c r="AG7" s="215">
        <v>0.25</v>
      </c>
      <c r="AH7" s="215">
        <v>0.25</v>
      </c>
      <c r="AI7" s="215">
        <v>3.6500000000000004</v>
      </c>
      <c r="AJ7" s="215">
        <v>0.55000000000000004</v>
      </c>
      <c r="AK7" s="215"/>
      <c r="AL7" s="215"/>
      <c r="AM7" s="215">
        <v>6.0200000000000005</v>
      </c>
      <c r="AN7" s="215"/>
      <c r="AO7" s="215"/>
      <c r="AP7" s="215"/>
      <c r="AQ7" s="215"/>
      <c r="AR7" s="215"/>
      <c r="AS7" s="215">
        <v>0.5</v>
      </c>
      <c r="AT7" s="215">
        <v>5.7999999999999989</v>
      </c>
      <c r="AU7" s="215"/>
      <c r="AV7" s="215"/>
      <c r="AW7" s="215"/>
      <c r="AX7" s="215"/>
      <c r="AY7" s="215">
        <v>1</v>
      </c>
      <c r="AZ7" s="215"/>
      <c r="BA7" s="215"/>
      <c r="BB7" s="215"/>
      <c r="BC7" s="215"/>
      <c r="BD7" s="224">
        <f t="shared" si="0"/>
        <v>31.65</v>
      </c>
    </row>
    <row r="8" spans="1:56" ht="23.25" customHeight="1" x14ac:dyDescent="0.3">
      <c r="A8" s="222" t="s">
        <v>94</v>
      </c>
      <c r="B8" s="227"/>
      <c r="C8" s="215"/>
      <c r="D8" s="215"/>
      <c r="E8" s="215"/>
      <c r="F8" s="215"/>
      <c r="G8" s="215"/>
      <c r="H8" s="215"/>
      <c r="I8" s="215">
        <v>11.169999999999998</v>
      </c>
      <c r="J8" s="215">
        <v>88.440000000000026</v>
      </c>
      <c r="K8" s="215"/>
      <c r="L8" s="215">
        <v>1.74</v>
      </c>
      <c r="M8" s="215">
        <v>107.95000000000002</v>
      </c>
      <c r="N8" s="215"/>
      <c r="O8" s="215"/>
      <c r="P8" s="215"/>
      <c r="R8" s="215"/>
      <c r="S8" s="215">
        <v>24.18</v>
      </c>
      <c r="T8" s="215"/>
      <c r="U8" s="215"/>
      <c r="V8" s="215">
        <v>4.5599999999999987</v>
      </c>
      <c r="W8" s="215"/>
      <c r="X8" s="215"/>
      <c r="Y8" s="215"/>
      <c r="Z8" s="226">
        <v>10.5</v>
      </c>
      <c r="AA8" s="215"/>
      <c r="AB8" s="215">
        <v>0.1</v>
      </c>
      <c r="AC8" s="215"/>
      <c r="AD8" s="215">
        <v>96.389999999999986</v>
      </c>
      <c r="AE8" s="215"/>
      <c r="AF8" s="215"/>
      <c r="AG8" s="215">
        <v>0.65</v>
      </c>
      <c r="AH8" s="215"/>
      <c r="AI8" s="215">
        <v>10.78</v>
      </c>
      <c r="AJ8" s="215">
        <v>3.92</v>
      </c>
      <c r="AK8" s="215">
        <v>6.4</v>
      </c>
      <c r="AL8" s="215"/>
      <c r="AM8" s="215">
        <v>179.52999999999997</v>
      </c>
      <c r="AN8" s="215"/>
      <c r="AO8" s="215"/>
      <c r="AP8" s="215"/>
      <c r="AQ8" s="215"/>
      <c r="AR8" s="215">
        <v>0.05</v>
      </c>
      <c r="AS8" s="215">
        <v>4.0999999999999996</v>
      </c>
      <c r="AT8" s="215">
        <v>445.30999999999989</v>
      </c>
      <c r="AU8" s="215"/>
      <c r="AV8" s="215"/>
      <c r="AW8" s="215"/>
      <c r="AX8" s="215"/>
      <c r="AY8" s="215">
        <v>190.88000000000002</v>
      </c>
      <c r="AZ8" s="215">
        <v>1.48</v>
      </c>
      <c r="BA8" s="215"/>
      <c r="BB8" s="215"/>
      <c r="BC8" s="215"/>
      <c r="BD8" s="224">
        <f t="shared" si="0"/>
        <v>1188.1299999999999</v>
      </c>
    </row>
    <row r="9" spans="1:56" ht="23.25" customHeight="1" x14ac:dyDescent="0.3">
      <c r="A9" s="222" t="s">
        <v>163</v>
      </c>
      <c r="B9" s="227"/>
      <c r="C9" s="215">
        <v>15.190000000000001</v>
      </c>
      <c r="D9" s="215"/>
      <c r="E9" s="215"/>
      <c r="F9" s="215"/>
      <c r="G9" s="215"/>
      <c r="H9" s="215"/>
      <c r="I9" s="215">
        <v>54.17</v>
      </c>
      <c r="J9" s="215">
        <v>401.30999999999983</v>
      </c>
      <c r="K9" s="215"/>
      <c r="L9" s="215">
        <v>5.6599999999999993</v>
      </c>
      <c r="M9" s="215">
        <v>206.89999999999998</v>
      </c>
      <c r="N9" s="215"/>
      <c r="O9" s="215"/>
      <c r="P9" s="215">
        <v>1.3800000000000001</v>
      </c>
      <c r="Q9" s="215"/>
      <c r="R9" s="215"/>
      <c r="S9" s="215">
        <v>59.66</v>
      </c>
      <c r="T9" s="215"/>
      <c r="U9" s="215"/>
      <c r="V9" s="215">
        <v>17.119999999999997</v>
      </c>
      <c r="W9" s="215"/>
      <c r="X9" s="215"/>
      <c r="Y9" s="215"/>
      <c r="Z9" s="215"/>
      <c r="AA9" s="215"/>
      <c r="AB9" s="215">
        <v>1.47</v>
      </c>
      <c r="AC9" s="215"/>
      <c r="AD9" s="215">
        <v>242.66000000000003</v>
      </c>
      <c r="AE9" s="215"/>
      <c r="AF9" s="215"/>
      <c r="AG9" s="215">
        <v>6.71</v>
      </c>
      <c r="AH9" s="215"/>
      <c r="AI9" s="215">
        <v>4.0999999999999996</v>
      </c>
      <c r="AJ9" s="215">
        <v>52.529999999999987</v>
      </c>
      <c r="AK9" s="215">
        <v>7.86</v>
      </c>
      <c r="AL9" s="215">
        <v>0.2</v>
      </c>
      <c r="AM9" s="215">
        <v>1501.8200000000004</v>
      </c>
      <c r="AN9" s="215"/>
      <c r="AO9" s="215"/>
      <c r="AP9" s="215"/>
      <c r="AQ9" s="215"/>
      <c r="AR9" s="215"/>
      <c r="AS9" s="215">
        <v>8.01</v>
      </c>
      <c r="AT9" s="215">
        <v>376.4700000000002</v>
      </c>
      <c r="AU9" s="215"/>
      <c r="AV9" s="215">
        <v>4.1599999999999993</v>
      </c>
      <c r="AW9" s="215"/>
      <c r="AX9" s="215"/>
      <c r="AY9" s="215">
        <v>7.3599999999999994</v>
      </c>
      <c r="AZ9" s="215"/>
      <c r="BA9" s="215"/>
      <c r="BB9" s="215"/>
      <c r="BC9" s="215">
        <v>0.08</v>
      </c>
      <c r="BD9" s="224">
        <f t="shared" si="0"/>
        <v>2974.8200000000006</v>
      </c>
    </row>
    <row r="10" spans="1:56" ht="23.25" customHeight="1" x14ac:dyDescent="0.3">
      <c r="A10" s="222" t="s">
        <v>164</v>
      </c>
      <c r="B10" s="215">
        <v>1.2000000000000002</v>
      </c>
      <c r="C10" s="215">
        <v>115.44999999999999</v>
      </c>
      <c r="E10" s="215">
        <v>2.5700000000000003</v>
      </c>
      <c r="F10" s="215">
        <v>0.15</v>
      </c>
      <c r="G10" s="215"/>
      <c r="H10" s="215"/>
      <c r="I10" s="215">
        <v>800.8599999999999</v>
      </c>
      <c r="J10" s="215">
        <v>15789.170000000015</v>
      </c>
      <c r="L10" s="215">
        <v>44.850000000000009</v>
      </c>
      <c r="M10" s="215">
        <v>5639.9400000000051</v>
      </c>
      <c r="N10" s="215"/>
      <c r="O10" s="215"/>
      <c r="P10" s="215">
        <v>7.7600000000000007</v>
      </c>
      <c r="R10" s="215">
        <v>9.9999999999999992E-2</v>
      </c>
      <c r="S10" s="215">
        <v>1094.309999999999</v>
      </c>
      <c r="T10" s="215">
        <v>0</v>
      </c>
      <c r="U10" s="215"/>
      <c r="V10" s="215">
        <v>74.480000000000018</v>
      </c>
      <c r="W10" s="215"/>
      <c r="X10" s="215"/>
      <c r="Y10" s="215"/>
      <c r="Z10" s="215">
        <v>164.60000000000002</v>
      </c>
      <c r="AA10" s="215"/>
      <c r="AB10" s="215">
        <v>28.740000000000002</v>
      </c>
      <c r="AC10" s="215"/>
      <c r="AD10" s="215">
        <v>4418.9000000000015</v>
      </c>
      <c r="AE10" s="215">
        <v>0.9</v>
      </c>
      <c r="AF10" s="215">
        <v>0.9</v>
      </c>
      <c r="AG10" s="215">
        <v>47.239999999999995</v>
      </c>
      <c r="AH10" s="215">
        <v>1.6400000000000001</v>
      </c>
      <c r="AI10" s="215">
        <v>120.46000000000002</v>
      </c>
      <c r="AJ10" s="215">
        <v>381.34999999999985</v>
      </c>
      <c r="AK10" s="215">
        <v>48.790000000000006</v>
      </c>
      <c r="AL10" s="215"/>
      <c r="AM10" s="215">
        <v>458.20000000000005</v>
      </c>
      <c r="AO10" s="215">
        <v>0.38</v>
      </c>
      <c r="AP10" s="215">
        <v>3.01</v>
      </c>
      <c r="AQ10" s="215"/>
      <c r="AR10" s="215"/>
      <c r="AS10" s="215">
        <v>47.029999999999994</v>
      </c>
      <c r="AT10" s="215">
        <v>2714.2800000000016</v>
      </c>
      <c r="AU10" s="215">
        <v>2.36</v>
      </c>
      <c r="AV10" s="215">
        <v>41.699999999999996</v>
      </c>
      <c r="AW10" s="215">
        <v>0.71000000000000008</v>
      </c>
      <c r="AX10" s="215"/>
      <c r="AY10" s="215">
        <v>3415.7500000000023</v>
      </c>
      <c r="AZ10" s="215">
        <v>8.2899999999999991</v>
      </c>
      <c r="BA10" s="215"/>
      <c r="BB10" s="215">
        <v>0.5</v>
      </c>
      <c r="BC10" s="215">
        <v>34.31</v>
      </c>
      <c r="BD10" s="224">
        <f t="shared" si="0"/>
        <v>35510.880000000019</v>
      </c>
    </row>
    <row r="11" spans="1:56" ht="23.25" customHeight="1" x14ac:dyDescent="0.3">
      <c r="A11" s="222" t="s">
        <v>165</v>
      </c>
      <c r="B11" s="215">
        <v>1</v>
      </c>
      <c r="C11" s="215">
        <v>135.63999999999999</v>
      </c>
      <c r="D11" s="215"/>
      <c r="E11" s="215"/>
      <c r="F11" s="215">
        <v>5.8299999999999992</v>
      </c>
      <c r="G11" s="215">
        <v>1.88</v>
      </c>
      <c r="H11" s="215">
        <v>0.49</v>
      </c>
      <c r="I11" s="215">
        <v>518.86</v>
      </c>
      <c r="J11" s="215">
        <v>14721.860000000024</v>
      </c>
      <c r="K11" s="215"/>
      <c r="L11" s="215">
        <v>795.41999999999985</v>
      </c>
      <c r="M11" s="215">
        <v>3432.9699999999971</v>
      </c>
      <c r="N11" s="215">
        <v>0.1</v>
      </c>
      <c r="O11" s="215">
        <v>0.59</v>
      </c>
      <c r="P11" s="215">
        <v>55.58</v>
      </c>
      <c r="Q11" s="215"/>
      <c r="R11" s="215">
        <v>1.52</v>
      </c>
      <c r="S11" s="215">
        <v>995.88999999999976</v>
      </c>
      <c r="T11" s="215">
        <v>0.9</v>
      </c>
      <c r="U11" s="215">
        <v>0.44</v>
      </c>
      <c r="V11" s="215">
        <v>111.52</v>
      </c>
      <c r="W11" s="215">
        <v>1.08</v>
      </c>
      <c r="X11" s="215">
        <v>0.46</v>
      </c>
      <c r="Y11" s="215"/>
      <c r="Z11" s="215">
        <v>68.289999999999978</v>
      </c>
      <c r="AA11" s="215">
        <v>0.1</v>
      </c>
      <c r="AB11" s="215">
        <v>21.299999999999997</v>
      </c>
      <c r="AC11" s="215">
        <v>0.49</v>
      </c>
      <c r="AD11" s="215">
        <v>4811.350000000004</v>
      </c>
      <c r="AE11" s="215">
        <v>4.5</v>
      </c>
      <c r="AF11" s="215">
        <v>0.75</v>
      </c>
      <c r="AG11" s="215">
        <v>49.870000000000005</v>
      </c>
      <c r="AH11" s="215">
        <v>6.52</v>
      </c>
      <c r="AI11" s="215">
        <v>6017.770000000005</v>
      </c>
      <c r="AJ11" s="215">
        <v>261.72000000000003</v>
      </c>
      <c r="AK11" s="215">
        <v>115.39000000000004</v>
      </c>
      <c r="AL11" s="215"/>
      <c r="AM11" s="228">
        <v>848.80000000000041</v>
      </c>
      <c r="AN11" s="215">
        <v>3.8600000000000003</v>
      </c>
      <c r="AO11" s="215">
        <v>0.03</v>
      </c>
      <c r="AP11" s="215">
        <v>5.97</v>
      </c>
      <c r="AQ11" s="215">
        <v>1.17</v>
      </c>
      <c r="AR11" s="215">
        <v>1.1499999999999999</v>
      </c>
      <c r="AS11" s="215">
        <v>44.03</v>
      </c>
      <c r="AT11" s="215">
        <v>2132.240000000003</v>
      </c>
      <c r="AU11" s="215">
        <v>3.37</v>
      </c>
      <c r="AV11" s="215">
        <v>80.280000000000015</v>
      </c>
      <c r="AW11" s="215"/>
      <c r="AX11" s="215">
        <v>0.1</v>
      </c>
      <c r="AY11" s="215">
        <v>3350.6099999999983</v>
      </c>
      <c r="AZ11" s="215">
        <v>1.5999999999999999</v>
      </c>
      <c r="BA11" s="215">
        <v>0.22</v>
      </c>
      <c r="BB11" s="215">
        <v>1.68</v>
      </c>
      <c r="BC11" s="215">
        <v>6.14</v>
      </c>
      <c r="BD11" s="17">
        <f t="shared" si="0"/>
        <v>38621.330000000038</v>
      </c>
    </row>
    <row r="12" spans="1:56" ht="23.25" customHeight="1" x14ac:dyDescent="0.3">
      <c r="A12" s="222" t="s">
        <v>80</v>
      </c>
      <c r="B12" s="215"/>
      <c r="C12" s="215"/>
      <c r="D12" s="215">
        <v>0.67999999999999994</v>
      </c>
      <c r="E12" s="215"/>
      <c r="F12" s="215"/>
      <c r="G12" s="215"/>
      <c r="H12" s="215"/>
      <c r="I12" s="215">
        <v>14.359999999999998</v>
      </c>
      <c r="J12" s="215">
        <v>749.82000000000028</v>
      </c>
      <c r="K12" s="215">
        <v>30.580000000000005</v>
      </c>
      <c r="L12" s="215">
        <v>74.309999999999974</v>
      </c>
      <c r="M12" s="215">
        <v>157.70000000000002</v>
      </c>
      <c r="N12" s="215"/>
      <c r="O12" s="215"/>
      <c r="P12" s="215">
        <v>857.27000000000146</v>
      </c>
      <c r="Q12" s="215">
        <v>41.759999999999984</v>
      </c>
      <c r="R12" s="215"/>
      <c r="S12" s="215">
        <v>68.900000000000006</v>
      </c>
      <c r="T12" s="215"/>
      <c r="U12" s="215"/>
      <c r="V12">
        <v>4.9800000000000004</v>
      </c>
      <c r="W12" s="215"/>
      <c r="X12" s="215"/>
      <c r="Y12" s="215"/>
      <c r="Z12" s="215">
        <v>1.1000000000000001</v>
      </c>
      <c r="AA12" s="215"/>
      <c r="AB12" s="215"/>
      <c r="AC12" s="215">
        <v>0.63</v>
      </c>
      <c r="AD12" s="215">
        <v>212.29999999999995</v>
      </c>
      <c r="AE12" s="215">
        <v>0.88</v>
      </c>
      <c r="AF12" s="215">
        <v>2.1300000000000003</v>
      </c>
      <c r="AG12" s="215">
        <v>1.62</v>
      </c>
      <c r="AH12" s="215"/>
      <c r="AI12" s="215">
        <v>3640.1399999999935</v>
      </c>
      <c r="AJ12" s="215">
        <v>1.8899999999999997</v>
      </c>
      <c r="AK12" s="215">
        <v>2.5</v>
      </c>
      <c r="AL12" s="215">
        <v>1.6</v>
      </c>
      <c r="AM12">
        <v>83.949999999999989</v>
      </c>
      <c r="AN12" s="215"/>
      <c r="AO12" s="215"/>
      <c r="AP12" s="215"/>
      <c r="AQ12" s="215"/>
      <c r="AR12" s="215">
        <v>0.24000000000000002</v>
      </c>
      <c r="AS12" s="215">
        <v>0.70000000000000007</v>
      </c>
      <c r="AT12" s="215">
        <v>127.33000000000001</v>
      </c>
      <c r="AU12" s="215"/>
      <c r="AV12" s="215">
        <v>0.82</v>
      </c>
      <c r="AW12" s="215"/>
      <c r="AX12" s="215"/>
      <c r="AY12" s="215">
        <v>65.27000000000001</v>
      </c>
      <c r="AZ12" s="215"/>
      <c r="BA12" s="215">
        <v>0.30000000000000004</v>
      </c>
      <c r="BB12" s="215"/>
      <c r="BC12" s="215">
        <v>0.16</v>
      </c>
      <c r="BD12" s="17">
        <f t="shared" si="0"/>
        <v>6143.9199999999955</v>
      </c>
    </row>
    <row r="13" spans="1:56" ht="23.25" customHeight="1" x14ac:dyDescent="0.3">
      <c r="A13" s="222" t="s">
        <v>166</v>
      </c>
      <c r="B13" s="227"/>
      <c r="C13" s="215"/>
      <c r="D13" s="215"/>
      <c r="E13" s="215"/>
      <c r="F13" s="215"/>
      <c r="G13" s="215"/>
      <c r="H13" s="215"/>
      <c r="I13" s="215"/>
      <c r="J13" s="215">
        <v>29.970000000000002</v>
      </c>
      <c r="K13" s="215">
        <v>1.95</v>
      </c>
      <c r="L13" s="215">
        <v>1.23</v>
      </c>
      <c r="M13" s="215"/>
      <c r="N13" s="215"/>
      <c r="O13" s="215"/>
      <c r="P13" s="215">
        <v>75.91</v>
      </c>
      <c r="Q13" s="215">
        <v>1.79</v>
      </c>
      <c r="R13" s="215"/>
      <c r="S13" s="215">
        <v>48.309999999999995</v>
      </c>
      <c r="T13" s="215"/>
      <c r="U13" s="215"/>
      <c r="V13" s="215"/>
      <c r="W13" s="215"/>
      <c r="X13" s="215"/>
      <c r="Y13" s="215"/>
      <c r="Z13" s="215"/>
      <c r="AA13" s="215"/>
      <c r="AB13" s="215"/>
      <c r="AC13" s="215"/>
      <c r="AD13" s="215">
        <v>1.1000000000000001</v>
      </c>
      <c r="AE13" s="215"/>
      <c r="AF13" s="215">
        <v>0.75</v>
      </c>
      <c r="AG13" s="215"/>
      <c r="AH13" s="215"/>
      <c r="AI13" s="215">
        <v>570.37000000000012</v>
      </c>
      <c r="AJ13" s="215"/>
      <c r="AK13" s="215"/>
      <c r="AL13" s="215"/>
      <c r="AM13" s="215">
        <v>646.35</v>
      </c>
      <c r="AN13" s="215"/>
      <c r="AO13" s="215"/>
      <c r="AP13" s="215"/>
      <c r="AQ13" s="215"/>
      <c r="AR13" s="215">
        <v>0.35</v>
      </c>
      <c r="AS13" s="215"/>
      <c r="AT13" s="215">
        <v>3.6</v>
      </c>
      <c r="AU13" s="215"/>
      <c r="AV13" s="215"/>
      <c r="AW13" s="215"/>
      <c r="AX13" s="215"/>
      <c r="AY13" s="215">
        <v>11.76</v>
      </c>
      <c r="AZ13" s="215"/>
      <c r="BA13" s="215"/>
      <c r="BB13" s="215"/>
      <c r="BC13" s="215"/>
      <c r="BD13" s="17">
        <f t="shared" si="0"/>
        <v>1393.4399999999998</v>
      </c>
    </row>
    <row r="14" spans="1:56" ht="23.25" customHeight="1" x14ac:dyDescent="0.3">
      <c r="A14" s="222" t="s">
        <v>97</v>
      </c>
      <c r="B14" s="227"/>
      <c r="C14" s="215"/>
      <c r="D14" s="215"/>
      <c r="E14" s="215"/>
      <c r="F14" s="215"/>
      <c r="G14" s="215"/>
      <c r="H14" s="215"/>
      <c r="I14" s="215"/>
      <c r="J14" s="215">
        <v>0.9</v>
      </c>
      <c r="K14" s="215"/>
      <c r="L14" s="215"/>
      <c r="M14" s="215"/>
      <c r="N14" s="215"/>
      <c r="O14" s="215"/>
      <c r="P14" s="215"/>
      <c r="Q14" s="215"/>
      <c r="R14" s="215"/>
      <c r="S14" s="215">
        <v>0.02</v>
      </c>
      <c r="T14" s="215"/>
      <c r="U14" s="215"/>
      <c r="V14" s="215"/>
      <c r="W14" s="215"/>
      <c r="X14" s="215"/>
      <c r="Y14" s="215"/>
      <c r="Z14" s="215"/>
      <c r="AA14" s="215"/>
      <c r="AB14" s="215"/>
      <c r="AC14" s="215"/>
      <c r="AD14" s="215">
        <v>0.26</v>
      </c>
      <c r="AE14" s="215"/>
      <c r="AF14" s="215"/>
      <c r="AG14" s="215"/>
      <c r="AH14" s="215"/>
      <c r="AI14" s="215">
        <v>1.1099999999999999</v>
      </c>
      <c r="AJ14" s="215"/>
      <c r="AK14" s="215"/>
      <c r="AL14" s="215">
        <v>0.3</v>
      </c>
      <c r="AM14" s="215">
        <v>58.610000000000007</v>
      </c>
      <c r="AN14" s="215"/>
      <c r="AO14" s="215"/>
      <c r="AP14" s="215"/>
      <c r="AQ14" s="215"/>
      <c r="AR14" s="215"/>
      <c r="AS14" s="215"/>
      <c r="AT14" s="215">
        <v>0.04</v>
      </c>
      <c r="AU14" s="215"/>
      <c r="AV14" s="215">
        <v>0.02</v>
      </c>
      <c r="AW14" s="215"/>
      <c r="AX14" s="215"/>
      <c r="AY14" s="215"/>
      <c r="AZ14" s="215"/>
      <c r="BA14" s="215"/>
      <c r="BB14" s="215"/>
      <c r="BC14" s="215"/>
      <c r="BD14" s="17">
        <f t="shared" si="0"/>
        <v>61.260000000000005</v>
      </c>
    </row>
    <row r="15" spans="1:56" ht="23.25" customHeight="1" x14ac:dyDescent="0.3">
      <c r="A15" s="222" t="s">
        <v>83</v>
      </c>
      <c r="B15" s="227"/>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v>5.2</v>
      </c>
      <c r="AN15" s="215"/>
      <c r="AO15" s="215"/>
      <c r="AP15" s="215"/>
      <c r="AQ15" s="215"/>
      <c r="AR15" s="215"/>
      <c r="AS15" s="215"/>
      <c r="AT15" s="215"/>
      <c r="AU15" s="215"/>
      <c r="AV15" s="215"/>
      <c r="AW15" s="215"/>
      <c r="AX15" s="215"/>
      <c r="AY15" s="215"/>
      <c r="AZ15" s="215"/>
      <c r="BA15" s="215"/>
      <c r="BB15" s="215"/>
      <c r="BC15" s="215"/>
      <c r="BD15" s="17">
        <f t="shared" si="0"/>
        <v>5.2</v>
      </c>
    </row>
    <row r="16" spans="1:56" ht="23.25" customHeight="1" x14ac:dyDescent="0.3">
      <c r="A16" s="222" t="s">
        <v>167</v>
      </c>
      <c r="B16" s="227"/>
      <c r="C16" s="215">
        <v>0.02</v>
      </c>
      <c r="D16" s="215"/>
      <c r="E16" s="215"/>
      <c r="F16" s="215"/>
      <c r="G16" s="215"/>
      <c r="H16" s="215"/>
      <c r="I16" s="215">
        <v>0.1</v>
      </c>
      <c r="J16" s="215"/>
      <c r="K16" s="215"/>
      <c r="L16" s="215">
        <v>0.02</v>
      </c>
      <c r="M16" s="215"/>
      <c r="N16" s="215"/>
      <c r="O16" s="215"/>
      <c r="P16" s="215"/>
      <c r="Q16" s="215"/>
      <c r="R16" s="215"/>
      <c r="S16" s="215"/>
      <c r="T16" s="215"/>
      <c r="U16" s="215"/>
      <c r="V16" s="215"/>
      <c r="W16" s="215"/>
      <c r="X16" s="215"/>
      <c r="Y16" s="215"/>
      <c r="Z16" s="215"/>
      <c r="AA16" s="215"/>
      <c r="AB16" s="215"/>
      <c r="AC16" s="215"/>
      <c r="AD16" s="215">
        <v>0.1</v>
      </c>
      <c r="AE16" s="215"/>
      <c r="AF16" s="215"/>
      <c r="AG16" s="215"/>
      <c r="AH16" s="215"/>
      <c r="AI16" s="215"/>
      <c r="AJ16" s="215"/>
      <c r="AK16" s="215"/>
      <c r="AL16" s="215">
        <v>0.3</v>
      </c>
      <c r="AM16" s="215">
        <v>8.9999999999999982</v>
      </c>
      <c r="AN16" s="215"/>
      <c r="AO16" s="215"/>
      <c r="AP16" s="215"/>
      <c r="AQ16" s="215"/>
      <c r="AR16" s="215"/>
      <c r="AS16" s="215"/>
      <c r="AT16" s="215">
        <v>0.19</v>
      </c>
      <c r="AU16" s="215"/>
      <c r="AV16" s="215"/>
      <c r="AW16" s="215"/>
      <c r="AX16" s="215"/>
      <c r="AY16" s="215"/>
      <c r="AZ16" s="215"/>
      <c r="BA16" s="215"/>
      <c r="BB16" s="215"/>
      <c r="BC16" s="215"/>
      <c r="BD16" s="17">
        <f t="shared" si="0"/>
        <v>9.7299999999999986</v>
      </c>
    </row>
    <row r="17" spans="1:56" ht="23.25" customHeight="1" x14ac:dyDescent="0.3">
      <c r="A17" s="222" t="s">
        <v>85</v>
      </c>
      <c r="B17" s="227"/>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v>0.93</v>
      </c>
      <c r="AN17" s="215"/>
      <c r="AO17" s="215"/>
      <c r="AP17" s="215"/>
      <c r="AQ17" s="215"/>
      <c r="AR17" s="215"/>
      <c r="AS17" s="215"/>
      <c r="AT17" s="215"/>
      <c r="AU17" s="215"/>
      <c r="AV17" s="215"/>
      <c r="AW17" s="215"/>
      <c r="AX17" s="215"/>
      <c r="AY17" s="215"/>
      <c r="AZ17" s="215"/>
      <c r="BA17" s="215"/>
      <c r="BB17" s="215"/>
      <c r="BC17" s="215"/>
      <c r="BD17" s="17">
        <f t="shared" si="0"/>
        <v>0.93</v>
      </c>
    </row>
    <row r="18" spans="1:56" ht="23.25" customHeight="1" x14ac:dyDescent="0.3">
      <c r="A18" s="222" t="s">
        <v>98</v>
      </c>
      <c r="B18" s="227"/>
      <c r="C18" s="215">
        <v>1.58</v>
      </c>
      <c r="D18" s="215"/>
      <c r="E18" s="215"/>
      <c r="F18" s="215"/>
      <c r="G18" s="215"/>
      <c r="H18" s="215"/>
      <c r="I18" s="215">
        <v>301.17</v>
      </c>
      <c r="J18" s="215">
        <v>5424.3500000000022</v>
      </c>
      <c r="K18" s="215"/>
      <c r="L18" s="215">
        <v>15.29</v>
      </c>
      <c r="M18" s="215">
        <v>672.43999999999971</v>
      </c>
      <c r="N18" s="215"/>
      <c r="O18" s="215"/>
      <c r="P18" s="215">
        <v>2.91</v>
      </c>
      <c r="Q18" s="215"/>
      <c r="R18" s="215"/>
      <c r="S18" s="215">
        <v>212.13000000000008</v>
      </c>
      <c r="T18" s="215"/>
      <c r="U18" s="215"/>
      <c r="V18" s="215">
        <v>20.16</v>
      </c>
      <c r="W18" s="215"/>
      <c r="X18" s="215">
        <v>0.14000000000000001</v>
      </c>
      <c r="Y18" s="215"/>
      <c r="Z18" s="215">
        <v>17.100000000000001</v>
      </c>
      <c r="AA18" s="215"/>
      <c r="AB18" s="215">
        <v>5.12</v>
      </c>
      <c r="AC18" s="215">
        <v>0.18</v>
      </c>
      <c r="AD18" s="215">
        <v>864.5500000000003</v>
      </c>
      <c r="AE18" s="215"/>
      <c r="AF18" s="215"/>
      <c r="AG18" s="215">
        <v>11.71</v>
      </c>
      <c r="AH18" s="215"/>
      <c r="AI18" s="215">
        <v>0.06</v>
      </c>
      <c r="AJ18" s="215">
        <v>95.110000000000042</v>
      </c>
      <c r="AK18" s="215">
        <v>34.379999999999995</v>
      </c>
      <c r="AL18" s="215">
        <v>0.55000000000000004</v>
      </c>
      <c r="AM18" s="215">
        <v>71.300000000000011</v>
      </c>
      <c r="AN18" s="215"/>
      <c r="AO18" s="215"/>
      <c r="AP18" s="215">
        <v>1.63</v>
      </c>
      <c r="AQ18" s="215"/>
      <c r="AR18" s="215"/>
      <c r="AS18" s="215">
        <v>14.120000000000001</v>
      </c>
      <c r="AT18" s="215">
        <v>801.23999999999933</v>
      </c>
      <c r="AU18" s="215">
        <v>0.1</v>
      </c>
      <c r="AV18" s="215">
        <v>5.52</v>
      </c>
      <c r="AW18" s="215"/>
      <c r="AX18" s="215"/>
      <c r="AY18" s="215">
        <v>438.71000000000004</v>
      </c>
      <c r="AZ18" s="215">
        <v>0.1</v>
      </c>
      <c r="BA18" s="215"/>
      <c r="BB18" s="215"/>
      <c r="BC18" s="215">
        <v>26.69</v>
      </c>
      <c r="BD18" s="17">
        <f t="shared" si="0"/>
        <v>9038.3400000000038</v>
      </c>
    </row>
    <row r="19" spans="1:56" ht="23.25" customHeight="1" thickBot="1" x14ac:dyDescent="0.35">
      <c r="A19" s="220" t="s">
        <v>71</v>
      </c>
      <c r="B19" s="134">
        <f t="shared" ref="B19:BB19" si="1">SUM(B4:B18)</f>
        <v>2.2000000000000002</v>
      </c>
      <c r="C19" s="134">
        <f t="shared" si="1"/>
        <v>268.37999999999994</v>
      </c>
      <c r="D19" s="134">
        <f t="shared" si="1"/>
        <v>0.67999999999999994</v>
      </c>
      <c r="E19" s="134">
        <f t="shared" si="1"/>
        <v>2.5700000000000003</v>
      </c>
      <c r="F19" s="134">
        <f t="shared" si="1"/>
        <v>5.9799999999999995</v>
      </c>
      <c r="G19" s="134">
        <f t="shared" si="1"/>
        <v>1.88</v>
      </c>
      <c r="H19" s="134">
        <f t="shared" si="1"/>
        <v>0.49</v>
      </c>
      <c r="I19" s="134">
        <f t="shared" si="1"/>
        <v>1701.7599999999998</v>
      </c>
      <c r="J19" s="134">
        <f t="shared" si="1"/>
        <v>37207.050000000047</v>
      </c>
      <c r="K19" s="134">
        <f t="shared" si="1"/>
        <v>32.530000000000008</v>
      </c>
      <c r="L19" s="134">
        <f t="shared" si="1"/>
        <v>938.51999999999975</v>
      </c>
      <c r="M19" s="134">
        <f t="shared" si="1"/>
        <v>10219.620000000003</v>
      </c>
      <c r="N19" s="134">
        <f t="shared" si="1"/>
        <v>0.1</v>
      </c>
      <c r="O19" s="134">
        <f t="shared" si="1"/>
        <v>0.59</v>
      </c>
      <c r="P19" s="134">
        <f t="shared" si="1"/>
        <v>1000.8100000000014</v>
      </c>
      <c r="Q19" s="134">
        <f t="shared" si="1"/>
        <v>43.549999999999983</v>
      </c>
      <c r="R19" s="134">
        <f t="shared" si="1"/>
        <v>1.62</v>
      </c>
      <c r="S19" s="134">
        <f t="shared" si="1"/>
        <v>2507.5399999999991</v>
      </c>
      <c r="T19" s="134">
        <f t="shared" si="1"/>
        <v>0.9</v>
      </c>
      <c r="U19" s="134">
        <f t="shared" si="1"/>
        <v>0.44</v>
      </c>
      <c r="V19" s="134">
        <f t="shared" si="1"/>
        <v>235.39999999999998</v>
      </c>
      <c r="W19" s="134">
        <f t="shared" si="1"/>
        <v>1.08</v>
      </c>
      <c r="X19" s="134">
        <f t="shared" si="1"/>
        <v>0.60000000000000009</v>
      </c>
      <c r="Y19" s="134">
        <f t="shared" si="1"/>
        <v>0.35</v>
      </c>
      <c r="Z19" s="134">
        <f t="shared" si="1"/>
        <v>261.96999999999997</v>
      </c>
      <c r="AA19" s="134">
        <f t="shared" si="1"/>
        <v>0.1</v>
      </c>
      <c r="AB19" s="134">
        <f t="shared" si="1"/>
        <v>56.73</v>
      </c>
      <c r="AC19" s="134">
        <f t="shared" si="1"/>
        <v>1.3</v>
      </c>
      <c r="AD19" s="134">
        <f t="shared" si="1"/>
        <v>10651.510000000006</v>
      </c>
      <c r="AE19" s="134">
        <f t="shared" si="1"/>
        <v>6.28</v>
      </c>
      <c r="AF19" s="134">
        <f t="shared" si="1"/>
        <v>4.53</v>
      </c>
      <c r="AG19" s="134">
        <f t="shared" si="1"/>
        <v>118.05000000000001</v>
      </c>
      <c r="AH19" s="134">
        <f t="shared" si="1"/>
        <v>8.41</v>
      </c>
      <c r="AI19" s="134">
        <f t="shared" si="1"/>
        <v>10385.15</v>
      </c>
      <c r="AJ19" s="134">
        <f t="shared" si="1"/>
        <v>797.16999999999985</v>
      </c>
      <c r="AK19" s="134">
        <f t="shared" si="1"/>
        <v>215.32000000000005</v>
      </c>
      <c r="AL19" s="134">
        <f t="shared" si="1"/>
        <v>2.95</v>
      </c>
      <c r="AM19" s="134">
        <f t="shared" si="1"/>
        <v>3869.9100000000003</v>
      </c>
      <c r="AN19" s="134">
        <f t="shared" si="1"/>
        <v>3.8600000000000003</v>
      </c>
      <c r="AO19" s="134">
        <f t="shared" si="1"/>
        <v>0.41000000000000003</v>
      </c>
      <c r="AP19" s="134">
        <f t="shared" si="1"/>
        <v>10.61</v>
      </c>
      <c r="AQ19" s="134">
        <f t="shared" si="1"/>
        <v>1.17</v>
      </c>
      <c r="AR19" s="134">
        <f t="shared" si="1"/>
        <v>1.79</v>
      </c>
      <c r="AS19" s="134">
        <f t="shared" si="1"/>
        <v>118.49</v>
      </c>
      <c r="AT19" s="134">
        <f t="shared" si="1"/>
        <v>6608.2100000000046</v>
      </c>
      <c r="AU19" s="134">
        <f t="shared" si="1"/>
        <v>5.83</v>
      </c>
      <c r="AV19" s="134">
        <f t="shared" si="1"/>
        <v>132.5</v>
      </c>
      <c r="AW19" s="134">
        <f t="shared" si="1"/>
        <v>0.71000000000000008</v>
      </c>
      <c r="AX19" s="134">
        <f t="shared" si="1"/>
        <v>0.1</v>
      </c>
      <c r="AY19" s="134">
        <f t="shared" si="1"/>
        <v>7481.3400000000011</v>
      </c>
      <c r="AZ19" s="134">
        <f t="shared" si="1"/>
        <v>11.469999999999999</v>
      </c>
      <c r="BA19" s="134">
        <f t="shared" si="1"/>
        <v>0.52</v>
      </c>
      <c r="BB19" s="134">
        <f t="shared" si="1"/>
        <v>2.1799999999999997</v>
      </c>
      <c r="BC19" s="134">
        <f>SUM(BC4:BC18)</f>
        <v>67.38</v>
      </c>
      <c r="BD19" s="135">
        <f t="shared" si="0"/>
        <v>95000.590000000098</v>
      </c>
    </row>
  </sheetData>
  <mergeCells count="3">
    <mergeCell ref="A2:A3"/>
    <mergeCell ref="B2:BC2"/>
    <mergeCell ref="BD2:BD3"/>
  </mergeCells>
  <printOptions horizontalCentered="1"/>
  <pageMargins left="0.25" right="0.25" top="0.75" bottom="0.75" header="0.3" footer="0.3"/>
  <pageSetup paperSize="5" scale="33" orientation="landscape" r:id="rId1"/>
  <headerFooter>
    <oddHeader>&amp;L&amp;G&amp;C&amp;"Verdana,Negrita"DISTRIBUCION NACIONAL DE CEPAJES TINTOS 
DE VIDES PARA VINIFICACION (has)&amp;R&amp;"Verdana,Normal"CUADRO N° 7</oddHeader>
    <oddFooter>&amp;R&amp;F</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B567A35B096AC4D90EEEEBF720B8828" ma:contentTypeVersion="14" ma:contentTypeDescription="Crear nuevo documento." ma:contentTypeScope="" ma:versionID="271f9c358d68e9d30f9db6ca19f232de">
  <xsd:schema xmlns:xsd="http://www.w3.org/2001/XMLSchema" xmlns:xs="http://www.w3.org/2001/XMLSchema" xmlns:p="http://schemas.microsoft.com/office/2006/metadata/properties" xmlns:ns3="4c94977e-192c-4126-8207-ebd9e00e877f" xmlns:ns4="dcd81ecb-0984-4977-94f6-3b1285607b10" targetNamespace="http://schemas.microsoft.com/office/2006/metadata/properties" ma:root="true" ma:fieldsID="5dd3bca652261efed2d602fbe2dcafb8" ns3:_="" ns4:_="">
    <xsd:import namespace="4c94977e-192c-4126-8207-ebd9e00e877f"/>
    <xsd:import namespace="dcd81ecb-0984-4977-94f6-3b1285607b1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94977e-192c-4126-8207-ebd9e00e87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d81ecb-0984-4977-94f6-3b1285607b1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6F82DD-A638-4959-B50F-21277FCE8312}">
  <ds:schemaRefs>
    <ds:schemaRef ds:uri="http://purl.org/dc/terms/"/>
    <ds:schemaRef ds:uri="http://schemas.microsoft.com/office/2006/metadata/properties"/>
    <ds:schemaRef ds:uri="http://www.w3.org/XML/1998/namespace"/>
    <ds:schemaRef ds:uri="http://schemas.microsoft.com/office/2006/documentManagement/types"/>
    <ds:schemaRef ds:uri="4c94977e-192c-4126-8207-ebd9e00e877f"/>
    <ds:schemaRef ds:uri="http://purl.org/dc/elements/1.1/"/>
    <ds:schemaRef ds:uri="http://schemas.openxmlformats.org/package/2006/metadata/core-properties"/>
    <ds:schemaRef ds:uri="http://schemas.microsoft.com/office/infopath/2007/PartnerControls"/>
    <ds:schemaRef ds:uri="http://purl.org/dc/dcmitype/"/>
    <ds:schemaRef ds:uri="dcd81ecb-0984-4977-94f6-3b1285607b10"/>
  </ds:schemaRefs>
</ds:datastoreItem>
</file>

<file path=customXml/itemProps2.xml><?xml version="1.0" encoding="utf-8"?>
<ds:datastoreItem xmlns:ds="http://schemas.openxmlformats.org/officeDocument/2006/customXml" ds:itemID="{6904A7EC-059A-4B96-A9A5-195D9AC0AB97}">
  <ds:schemaRefs>
    <ds:schemaRef ds:uri="http://schemas.microsoft.com/sharepoint/v3/contenttype/forms"/>
  </ds:schemaRefs>
</ds:datastoreItem>
</file>

<file path=customXml/itemProps3.xml><?xml version="1.0" encoding="utf-8"?>
<ds:datastoreItem xmlns:ds="http://schemas.openxmlformats.org/officeDocument/2006/customXml" ds:itemID="{BD3C938A-EEC2-45DA-976F-102D1A61F8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94977e-192c-4126-8207-ebd9e00e877f"/>
    <ds:schemaRef ds:uri="dcd81ecb-0984-4977-94f6-3b1285607b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9</vt:i4>
      </vt:variant>
    </vt:vector>
  </HeadingPairs>
  <TitlesOfParts>
    <vt:vector size="68" baseType="lpstr">
      <vt:lpstr>TAPA</vt:lpstr>
      <vt:lpstr>INDICE</vt:lpstr>
      <vt:lpstr>INTRODUCCION</vt:lpstr>
      <vt:lpstr>TOTAL NACIONAL</vt:lpstr>
      <vt:lpstr>VIDES VINIFERAS</vt:lpstr>
      <vt:lpstr>RIEGO</vt:lpstr>
      <vt:lpstr>CONDUCCION</vt:lpstr>
      <vt:lpstr>VAR_BLANCAS</vt:lpstr>
      <vt:lpstr>VAR_TINTAS</vt:lpstr>
      <vt:lpstr>VAR_PISQUERAS</vt:lpstr>
      <vt:lpstr>N° PROPIEDADES</vt:lpstr>
      <vt:lpstr>ARICA C-10</vt:lpstr>
      <vt:lpstr>TARAPACA C-11</vt:lpstr>
      <vt:lpstr>ANTOFAGASTA C-12</vt:lpstr>
      <vt:lpstr>ATACAMA C-13</vt:lpstr>
      <vt:lpstr>ATACAMA C-14</vt:lpstr>
      <vt:lpstr>ATACAMA C-15</vt:lpstr>
      <vt:lpstr>ATACAMA C-16</vt:lpstr>
      <vt:lpstr>ATACAMA C-17</vt:lpstr>
      <vt:lpstr>COQUIMBO C-18</vt:lpstr>
      <vt:lpstr>COQUIMBO C-19</vt:lpstr>
      <vt:lpstr>COQUIMBO C-20</vt:lpstr>
      <vt:lpstr>COQUIMBO C-21</vt:lpstr>
      <vt:lpstr>COQUIMBO C-22</vt:lpstr>
      <vt:lpstr>VALPARAISO C-23</vt:lpstr>
      <vt:lpstr>VALPARAISO C-24</vt:lpstr>
      <vt:lpstr>VALPARAISO C-25</vt:lpstr>
      <vt:lpstr>VALPARAISO C-26</vt:lpstr>
      <vt:lpstr>L.B.O'HIGGINS C-27</vt:lpstr>
      <vt:lpstr>L.B.O'HIGGINS C-28</vt:lpstr>
      <vt:lpstr>L.B.O'HIGGINS C-29</vt:lpstr>
      <vt:lpstr>L.B.O'HIGGINS C-30</vt:lpstr>
      <vt:lpstr>MAULE C-31</vt:lpstr>
      <vt:lpstr>MAULE C-32</vt:lpstr>
      <vt:lpstr>MAULE C-33</vt:lpstr>
      <vt:lpstr>MAULE C-34</vt:lpstr>
      <vt:lpstr> ÑUBLE C-35</vt:lpstr>
      <vt:lpstr>ÑUBLE C-36</vt:lpstr>
      <vt:lpstr>ÑUBLE C-37</vt:lpstr>
      <vt:lpstr>ÑUBLE C-38</vt:lpstr>
      <vt:lpstr>BIO BIO C-39</vt:lpstr>
      <vt:lpstr>BIO BIO C-40</vt:lpstr>
      <vt:lpstr>BIO BIO C-41</vt:lpstr>
      <vt:lpstr>BIO BIO C-42</vt:lpstr>
      <vt:lpstr>ARAUCANIA C-43</vt:lpstr>
      <vt:lpstr>ARAUCANIA C-44</vt:lpstr>
      <vt:lpstr>LOS RIOS C-45</vt:lpstr>
      <vt:lpstr>LOS RIOS C-46</vt:lpstr>
      <vt:lpstr>LOS LAGOS C-47</vt:lpstr>
      <vt:lpstr>LOS LAGOS C-48</vt:lpstr>
      <vt:lpstr>AYSEN C-49 </vt:lpstr>
      <vt:lpstr>AYSEN C-50</vt:lpstr>
      <vt:lpstr>METROPOLITANA C-51</vt:lpstr>
      <vt:lpstr>METROPOLITANA C-52 </vt:lpstr>
      <vt:lpstr>METROPOLITANA C-53</vt:lpstr>
      <vt:lpstr>METROPOLITANA C-54 </vt:lpstr>
      <vt:lpstr>EVOLUCION SUPERFICIE C-55</vt:lpstr>
      <vt:lpstr>EVOLUCION CEPAJES C-56</vt:lpstr>
      <vt:lpstr>PRODUCCION VINOS C-57</vt:lpstr>
      <vt:lpstr>'EVOLUCION CEPAJES C-56'!Títulos_a_imprimir</vt:lpstr>
      <vt:lpstr>'EVOLUCION SUPERFICIE C-55'!Títulos_a_imprimir</vt:lpstr>
      <vt:lpstr>'L.B.O''HIGGINS C-29'!Títulos_a_imprimir</vt:lpstr>
      <vt:lpstr>'L.B.O''HIGGINS C-30'!Títulos_a_imprimir</vt:lpstr>
      <vt:lpstr>'MAULE C-34'!Títulos_a_imprimir</vt:lpstr>
      <vt:lpstr>'METROPOLITANA C-54 '!Títulos_a_imprimir</vt:lpstr>
      <vt:lpstr>'ÑUBLE C-38'!Títulos_a_imprimir</vt:lpstr>
      <vt:lpstr>VAR_BLANCAS!Títulos_a_imprimir</vt:lpstr>
      <vt:lpstr>VAR_TINTAS!Títulos_a_imprimir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Guillermo Caceres Torres</dc:creator>
  <cp:keywords/>
  <dc:description/>
  <cp:lastModifiedBy>Adriana Abigail Valenzuela Palma</cp:lastModifiedBy>
  <cp:revision/>
  <dcterms:created xsi:type="dcterms:W3CDTF">2011-09-01T19:59:48Z</dcterms:created>
  <dcterms:modified xsi:type="dcterms:W3CDTF">2024-01-02T15:34:30Z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0x0101009B567A35B096AC4D90EEEEBF720B8828</vt:lpwstr>
  </property>
</Properties>
</file>