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jpefaur_odepa_gob_cl/Documents/02 rubro/02 PAPA/2023 B Papa/"/>
    </mc:Choice>
  </mc:AlternateContent>
  <xr:revisionPtr revIDLastSave="2433" documentId="8_{13B77112-5AD5-415B-AC90-94DAE375E246}" xr6:coauthVersionLast="47" xr6:coauthVersionMax="47" xr10:uidLastSave="{43189705-8122-4536-B528-922A07D759DD}"/>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105" r:id="rId5"/>
    <sheet name="precio mayorista" sheetId="77" r:id="rId6"/>
    <sheet name="precio mayorista2" sheetId="71" r:id="rId7"/>
    <sheet name="precio mayorista3" sheetId="85" r:id="rId8"/>
    <sheet name="precio minorista" sheetId="81" r:id="rId9"/>
    <sheet name="precio minorista regiones" sheetId="93" r:id="rId10"/>
    <sheet name="sup, prod y rend" sheetId="90" r:id="rId11"/>
    <sheet name="sup región" sheetId="74" r:id="rId12"/>
    <sheet name="prod región" sheetId="75" r:id="rId13"/>
    <sheet name="rend región" sheetId="76" r:id="rId14"/>
    <sheet name="semilla certificada" sheetId="98" r:id="rId15"/>
    <sheet name="export" sheetId="95" r:id="rId16"/>
    <sheet name="import" sheetId="84" r:id="rId17"/>
  </sheets>
  <externalReferences>
    <externalReference r:id="rId18"/>
    <externalReference r:id="rId19"/>
  </externalReferences>
  <definedNames>
    <definedName name="_xlnm.Print_Area" localSheetId="1">colofón!$A$1:$I$39</definedName>
    <definedName name="_xlnm.Print_Area" localSheetId="4">Comentarios!$A$1:$K$10</definedName>
    <definedName name="_xlnm.Print_Area" localSheetId="15">export!$B$2:$K$34</definedName>
    <definedName name="_xlnm.Print_Area" localSheetId="16">import!$B$2:$K$95</definedName>
    <definedName name="_xlnm.Print_Area" localSheetId="3">Índice!$A$1:$E$40</definedName>
    <definedName name="_xlnm.Print_Area" localSheetId="2">Introducción!$A$1:$J$35</definedName>
    <definedName name="_xlnm.Print_Area" localSheetId="0">Portada!$A$1:$I$39</definedName>
    <definedName name="_xlnm.Print_Area" localSheetId="5">'precio mayorista'!$B$2:$I$42</definedName>
    <definedName name="_xlnm.Print_Area" localSheetId="6">'precio mayorista2'!$B$2:$L$68</definedName>
    <definedName name="_xlnm.Print_Area" localSheetId="7">'precio mayorista3'!$B$2:$N$68</definedName>
    <definedName name="_xlnm.Print_Area" localSheetId="8">'precio minorista'!$B$2:$Q$46</definedName>
    <definedName name="_xlnm.Print_Area" localSheetId="9">'precio minorista regiones'!$B$2:$U$46</definedName>
    <definedName name="_xlnm.Print_Area" localSheetId="12">'prod región'!$B$2:$M$50</definedName>
    <definedName name="_xlnm.Print_Area" localSheetId="13">'rend región'!$B$2:$M$49</definedName>
    <definedName name="_xlnm.Print_Area" localSheetId="14">'semilla certificada'!$A$2:$V$42</definedName>
    <definedName name="_xlnm.Print_Area" localSheetId="11">'sup región'!$B$2:$M$46</definedName>
    <definedName name="_xlnm.Print_Area" localSheetId="10">'sup, prod y rend'!$B$2:$G$46</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95" l="1"/>
  <c r="D71" i="85" l="1"/>
  <c r="E71" i="85"/>
  <c r="F71" i="85"/>
  <c r="G71" i="85"/>
  <c r="H71" i="85"/>
  <c r="I71" i="85"/>
  <c r="J71" i="85"/>
  <c r="K71" i="85"/>
  <c r="L71" i="85"/>
  <c r="M71" i="85"/>
  <c r="C71" i="85"/>
  <c r="E45" i="81"/>
  <c r="G45" i="81"/>
  <c r="F45" i="81"/>
  <c r="O21" i="81" l="1"/>
  <c r="N21" i="81"/>
  <c r="M21" i="81"/>
  <c r="J21" i="81"/>
  <c r="I21" i="81"/>
  <c r="H21" i="81"/>
  <c r="C21" i="81"/>
  <c r="D21" i="81"/>
  <c r="E21" i="81"/>
  <c r="P10" i="81"/>
  <c r="Q10" i="81"/>
  <c r="K10" i="81"/>
  <c r="L10" i="81"/>
  <c r="F10" i="81"/>
  <c r="G10" i="81"/>
  <c r="D21" i="77"/>
  <c r="E21" i="77"/>
  <c r="F21" i="77"/>
  <c r="G10" i="77"/>
  <c r="H10" i="77"/>
  <c r="F26" i="90" l="1"/>
  <c r="E26" i="90" s="1"/>
  <c r="D61" i="74"/>
  <c r="E61" i="74"/>
  <c r="F61" i="74"/>
  <c r="G61" i="74"/>
  <c r="H61" i="74"/>
  <c r="I61" i="74"/>
  <c r="J61" i="74"/>
  <c r="K61" i="74"/>
  <c r="L61" i="74"/>
  <c r="M61" i="74"/>
  <c r="C61" i="74"/>
  <c r="O58" i="74"/>
  <c r="O57" i="74"/>
  <c r="O56" i="74"/>
  <c r="L93" i="84"/>
  <c r="L90" i="84"/>
  <c r="L87" i="84"/>
  <c r="L79" i="84"/>
  <c r="P9" i="81" l="1"/>
  <c r="K9" i="81"/>
  <c r="F9" i="81"/>
  <c r="Q9" i="81"/>
  <c r="L9" i="81"/>
  <c r="G9" i="81"/>
  <c r="E44" i="81"/>
  <c r="F44" i="81"/>
  <c r="G44" i="81"/>
  <c r="G9" i="77"/>
  <c r="H9" i="77"/>
  <c r="L63" i="84" l="1"/>
  <c r="L55" i="84"/>
  <c r="L43" i="84"/>
  <c r="L23" i="84"/>
  <c r="L25" i="95" l="1"/>
  <c r="L21" i="95"/>
  <c r="L17" i="95"/>
  <c r="L8" i="95"/>
  <c r="L14" i="95"/>
  <c r="G43" i="81" l="1"/>
  <c r="G32" i="81"/>
  <c r="G33" i="81"/>
  <c r="G34" i="81"/>
  <c r="G35" i="81"/>
  <c r="G36" i="81"/>
  <c r="G37" i="81"/>
  <c r="G38" i="81"/>
  <c r="G39" i="81"/>
  <c r="G40" i="81"/>
  <c r="G41" i="81"/>
  <c r="G42" i="81"/>
  <c r="G31" i="81"/>
  <c r="G27" i="81"/>
  <c r="G28" i="81"/>
  <c r="G29" i="81"/>
  <c r="G30" i="81"/>
  <c r="F43" i="81"/>
  <c r="F32" i="81"/>
  <c r="F33" i="81"/>
  <c r="F34" i="81"/>
  <c r="F35" i="81"/>
  <c r="F36" i="81"/>
  <c r="F37" i="81"/>
  <c r="F38" i="81"/>
  <c r="F39" i="81"/>
  <c r="F40" i="81"/>
  <c r="F41" i="81"/>
  <c r="F42" i="81"/>
  <c r="F31" i="81"/>
  <c r="F27" i="81"/>
  <c r="F28" i="81"/>
  <c r="F29" i="81"/>
  <c r="F30" i="81"/>
  <c r="E43" i="81"/>
  <c r="E32" i="81"/>
  <c r="E33" i="81"/>
  <c r="E34" i="81"/>
  <c r="E35" i="81"/>
  <c r="E36" i="81"/>
  <c r="E37" i="81"/>
  <c r="E38" i="81"/>
  <c r="E39" i="81"/>
  <c r="E40" i="81"/>
  <c r="E41" i="81"/>
  <c r="E42" i="81"/>
  <c r="E31" i="81"/>
  <c r="E27" i="81"/>
  <c r="E28" i="81"/>
  <c r="E29" i="81"/>
  <c r="E30" i="81"/>
  <c r="K13" i="98" l="1"/>
  <c r="J13" i="98"/>
  <c r="I13" i="98"/>
  <c r="H13" i="98"/>
  <c r="G13" i="98"/>
  <c r="F13" i="98"/>
  <c r="E13" i="98"/>
  <c r="D13" i="98"/>
  <c r="C13" i="98"/>
  <c r="U7" i="98" l="1"/>
  <c r="U8" i="98"/>
  <c r="U9" i="98"/>
  <c r="I26" i="90" l="1"/>
  <c r="E5" i="84" l="1"/>
  <c r="F5" i="84"/>
  <c r="G5" i="84"/>
  <c r="D5" i="84"/>
  <c r="K5" i="95"/>
  <c r="K5" i="84" s="1"/>
  <c r="J5" i="95"/>
  <c r="J5" i="84" s="1"/>
  <c r="I5" i="95"/>
  <c r="I5" i="84" s="1"/>
  <c r="H5" i="95"/>
  <c r="H5" i="84" s="1"/>
  <c r="I52" i="76"/>
  <c r="M52" i="76"/>
  <c r="L52" i="76"/>
  <c r="K52" i="76"/>
  <c r="J52" i="76"/>
  <c r="H52" i="76"/>
  <c r="G52" i="76"/>
  <c r="F52" i="76"/>
  <c r="E52" i="76"/>
  <c r="D52" i="76"/>
  <c r="C52" i="76"/>
  <c r="C54" i="75"/>
  <c r="D54" i="75"/>
  <c r="E54" i="75"/>
  <c r="F54" i="75"/>
  <c r="G54" i="75"/>
  <c r="H54" i="75"/>
  <c r="I54" i="75"/>
  <c r="J54" i="75"/>
  <c r="K54" i="75"/>
  <c r="L54" i="75"/>
  <c r="M54" i="75"/>
  <c r="C52" i="75"/>
  <c r="D52" i="75"/>
  <c r="E52" i="75"/>
  <c r="F52" i="75"/>
  <c r="G52" i="75"/>
  <c r="H52" i="75"/>
  <c r="I52" i="75"/>
  <c r="J52" i="75"/>
  <c r="K52" i="75"/>
  <c r="L52" i="75"/>
  <c r="M52" i="75"/>
  <c r="K26" i="90"/>
  <c r="J26" i="90" l="1"/>
  <c r="AH28" i="93"/>
  <c r="AG28" i="93"/>
  <c r="AF28" i="93"/>
  <c r="AE28" i="93"/>
  <c r="AD28" i="93"/>
  <c r="AC28" i="93"/>
  <c r="AB28" i="93"/>
  <c r="AA28" i="93"/>
  <c r="Z28" i="93"/>
  <c r="AH27" i="93"/>
  <c r="AG27" i="93"/>
  <c r="AG29" i="93" s="1"/>
  <c r="AF27" i="93"/>
  <c r="AE27" i="93"/>
  <c r="AD27" i="93"/>
  <c r="AC27" i="93"/>
  <c r="AB27" i="93"/>
  <c r="AA27" i="93"/>
  <c r="Z27" i="93"/>
  <c r="AH25" i="93"/>
  <c r="AG25" i="93"/>
  <c r="AF25" i="93"/>
  <c r="AE25" i="93"/>
  <c r="AD25" i="93"/>
  <c r="AC25" i="93"/>
  <c r="AB25" i="93"/>
  <c r="AA25" i="93"/>
  <c r="Z25" i="93"/>
  <c r="AH24" i="93"/>
  <c r="AG24" i="93"/>
  <c r="AF24" i="93"/>
  <c r="AE24" i="93"/>
  <c r="AD24" i="93"/>
  <c r="AC24" i="93"/>
  <c r="AB24" i="93"/>
  <c r="AA24" i="93"/>
  <c r="Z24" i="93"/>
  <c r="AH23" i="93"/>
  <c r="AG23" i="93"/>
  <c r="AF23" i="93"/>
  <c r="AE23" i="93"/>
  <c r="AD23" i="93"/>
  <c r="AC23" i="93"/>
  <c r="AB23" i="93"/>
  <c r="AA23" i="93"/>
  <c r="Z23" i="93"/>
  <c r="AH22" i="93"/>
  <c r="AG22" i="93"/>
  <c r="AF22" i="93"/>
  <c r="AE22" i="93"/>
  <c r="AD22" i="93"/>
  <c r="AC22" i="93"/>
  <c r="AB22" i="93"/>
  <c r="AA22" i="93"/>
  <c r="Z22" i="93"/>
  <c r="AH21" i="93"/>
  <c r="AG21" i="93"/>
  <c r="AF21" i="93"/>
  <c r="AE21" i="93"/>
  <c r="AD21" i="93"/>
  <c r="AC21" i="93"/>
  <c r="AB21" i="93"/>
  <c r="AA21" i="93"/>
  <c r="Z21" i="93"/>
  <c r="AH20" i="93"/>
  <c r="AG20" i="93"/>
  <c r="AF20" i="93"/>
  <c r="AE20" i="93"/>
  <c r="AD20" i="93"/>
  <c r="AC20" i="93"/>
  <c r="AB20" i="93"/>
  <c r="AA20" i="93"/>
  <c r="Z20" i="93"/>
  <c r="AH19" i="93"/>
  <c r="AG19" i="93"/>
  <c r="AF19" i="93"/>
  <c r="AE19" i="93"/>
  <c r="AD19" i="93"/>
  <c r="AC19" i="93"/>
  <c r="AB19" i="93"/>
  <c r="AA19" i="93"/>
  <c r="Z19" i="93"/>
  <c r="AH18" i="93"/>
  <c r="AG18" i="93"/>
  <c r="AF18" i="93"/>
  <c r="AE18" i="93"/>
  <c r="AD18" i="93"/>
  <c r="AC18" i="93"/>
  <c r="AB18" i="93"/>
  <c r="AA18" i="93"/>
  <c r="Z18" i="93"/>
  <c r="AH17" i="93"/>
  <c r="AG17" i="93"/>
  <c r="AF17" i="93"/>
  <c r="AE17" i="93"/>
  <c r="AD17" i="93"/>
  <c r="AC17" i="93"/>
  <c r="AB17" i="93"/>
  <c r="AA17" i="93"/>
  <c r="Z17" i="93"/>
  <c r="AH16" i="93"/>
  <c r="AG16" i="93"/>
  <c r="AF16" i="93"/>
  <c r="AE16" i="93"/>
  <c r="AD16" i="93"/>
  <c r="AC16" i="93"/>
  <c r="AB16" i="93"/>
  <c r="AA16" i="93"/>
  <c r="Z16" i="93"/>
  <c r="AH15" i="93"/>
  <c r="AG15" i="93"/>
  <c r="AF15" i="93"/>
  <c r="AE15" i="93"/>
  <c r="AD15" i="93"/>
  <c r="AC15" i="93"/>
  <c r="AB15" i="93"/>
  <c r="AA15" i="93"/>
  <c r="Z15" i="93"/>
  <c r="AH14" i="93"/>
  <c r="AG14" i="93"/>
  <c r="AF14" i="93"/>
  <c r="AE14" i="93"/>
  <c r="AD14" i="93"/>
  <c r="AC14" i="93"/>
  <c r="AB14" i="93"/>
  <c r="AA14" i="93"/>
  <c r="Z14" i="93"/>
  <c r="AH13" i="93"/>
  <c r="AG13" i="93"/>
  <c r="AF13" i="93"/>
  <c r="AE13" i="93"/>
  <c r="AD13" i="93"/>
  <c r="AC13" i="93"/>
  <c r="AB13" i="93"/>
  <c r="AA13" i="93"/>
  <c r="Z13" i="93"/>
  <c r="AH12" i="93"/>
  <c r="AG12" i="93"/>
  <c r="AF12" i="93"/>
  <c r="AE12" i="93"/>
  <c r="AD12" i="93"/>
  <c r="AC12" i="93"/>
  <c r="AB12" i="93"/>
  <c r="AA12" i="93"/>
  <c r="Z12" i="93"/>
  <c r="AH11" i="93"/>
  <c r="AG11" i="93"/>
  <c r="AF11" i="93"/>
  <c r="AE11" i="93"/>
  <c r="AD11" i="93"/>
  <c r="AC11" i="93"/>
  <c r="AB11" i="93"/>
  <c r="AA11" i="93"/>
  <c r="Z11" i="93"/>
  <c r="AH10" i="93"/>
  <c r="AG10" i="93"/>
  <c r="AF10" i="93"/>
  <c r="AE10" i="93"/>
  <c r="AD10" i="93"/>
  <c r="AC10" i="93"/>
  <c r="AB10" i="93"/>
  <c r="AA10" i="93"/>
  <c r="Z10" i="93"/>
  <c r="AH9" i="93"/>
  <c r="AG9" i="93"/>
  <c r="AF9" i="93"/>
  <c r="AE9" i="93"/>
  <c r="AD9" i="93"/>
  <c r="AC9" i="93"/>
  <c r="AB9" i="93"/>
  <c r="AA9" i="93"/>
  <c r="Z9" i="93"/>
  <c r="AH8" i="93"/>
  <c r="AG8" i="93"/>
  <c r="AF8" i="93"/>
  <c r="AE8" i="93"/>
  <c r="AD8" i="93"/>
  <c r="AC8" i="93"/>
  <c r="AB8" i="93"/>
  <c r="AA8" i="93"/>
  <c r="Z8" i="93"/>
  <c r="AH7" i="93"/>
  <c r="AG7" i="93"/>
  <c r="AF7" i="93"/>
  <c r="AE7" i="93"/>
  <c r="AD7" i="93"/>
  <c r="AC7" i="93"/>
  <c r="AB7" i="93"/>
  <c r="AA7" i="93"/>
  <c r="Z7" i="93"/>
  <c r="Z29" i="93" l="1"/>
  <c r="AC29" i="93"/>
  <c r="AF29" i="93"/>
  <c r="AH29" i="93"/>
  <c r="AE29" i="93"/>
  <c r="AB29" i="93"/>
  <c r="AD29" i="93"/>
  <c r="AA29" i="93"/>
  <c r="D51" i="74" l="1"/>
  <c r="E51" i="74"/>
  <c r="F51" i="74"/>
  <c r="G51" i="74"/>
  <c r="H51" i="74"/>
  <c r="I51" i="74"/>
  <c r="J51" i="74"/>
  <c r="K51" i="74"/>
  <c r="L51" i="74"/>
  <c r="M51" i="74"/>
  <c r="C51" i="74"/>
  <c r="E49" i="74"/>
  <c r="F49" i="74"/>
  <c r="G49" i="74"/>
  <c r="H49" i="74"/>
  <c r="I49" i="74"/>
  <c r="J49" i="74"/>
  <c r="K49" i="74"/>
  <c r="L49" i="74"/>
  <c r="M49" i="74"/>
  <c r="D49" i="74"/>
  <c r="C49" i="74"/>
  <c r="O20" i="81" l="1"/>
  <c r="N20" i="81"/>
  <c r="M20" i="81"/>
  <c r="Q8" i="81"/>
  <c r="P8" i="81"/>
  <c r="Q20" i="81" l="1"/>
  <c r="Q21" i="81"/>
  <c r="G8" i="81" l="1"/>
  <c r="F8" i="81"/>
  <c r="D20" i="81"/>
  <c r="L8" i="81"/>
  <c r="K8" i="81"/>
  <c r="I20" i="81"/>
  <c r="L21" i="81" l="1"/>
  <c r="G21" i="81"/>
  <c r="E20" i="81" l="1"/>
  <c r="G20" i="81" s="1"/>
  <c r="C20" i="81"/>
  <c r="J20" i="81"/>
  <c r="L20" i="81" s="1"/>
  <c r="H20" i="81"/>
  <c r="F20" i="77"/>
  <c r="E20" i="77"/>
  <c r="D20" i="77"/>
  <c r="B21" i="81"/>
  <c r="E3" i="70"/>
  <c r="G8" i="77"/>
  <c r="H8" i="77"/>
  <c r="H21" i="77"/>
  <c r="H20" i="77" l="1"/>
</calcChain>
</file>

<file path=xl/sharedStrings.xml><?xml version="1.0" encoding="utf-8"?>
<sst xmlns="http://schemas.openxmlformats.org/spreadsheetml/2006/main" count="737" uniqueCount="283">
  <si>
    <t>Boletín de la papa</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</si>
  <si>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</si>
  <si>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</si>
  <si>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</si>
  <si>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</si>
  <si>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</si>
  <si>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</si>
  <si>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</si>
  <si>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</si>
  <si>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</si>
  <si>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</si>
  <si>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</si>
  <si>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CONTENIDO</t>
  </si>
  <si>
    <t>Comentario</t>
  </si>
  <si>
    <t>Descripción</t>
  </si>
  <si>
    <t>Página</t>
  </si>
  <si>
    <t>Precio de la papa en mercados mayoristas</t>
  </si>
  <si>
    <t>Precio de la papa en mercados minoristas</t>
  </si>
  <si>
    <t>Superficie, producción y rendimiento</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</si>
  <si>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</si>
  <si>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</si>
  <si>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</si>
  <si>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</si>
  <si>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</si>
  <si>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</si>
  <si>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</si>
  <si>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</si>
  <si>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</si>
  <si>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</si>
  <si>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</si>
  <si>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</si>
  <si>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</si>
  <si>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</si>
  <si>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</si>
  <si>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</si>
  <si>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 semanal de papa a consumidor en supermercados según región</t>
  </si>
  <si>
    <t>Precio semanal de papa a consumidor en ferias según región</t>
  </si>
  <si>
    <t>Evolución de la superficie y producción de papa</t>
  </si>
  <si>
    <t>COMENTARIOS</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</si>
  <si>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</si>
  <si>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</si>
  <si>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</si>
  <si>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</si>
  <si>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</si>
  <si>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</si>
  <si>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</si>
  <si>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</si>
  <si>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</si>
  <si>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</si>
  <si>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</si>
  <si>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</si>
  <si>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</si>
  <si>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</si>
  <si>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</si>
  <si>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</si>
  <si>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</si>
  <si>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</si>
  <si>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</si>
  <si>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</si>
  <si>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</si>
  <si>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</si>
  <si>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</si>
  <si>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Asterix</t>
  </si>
  <si>
    <t>Patagonia</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</si>
  <si>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</si>
  <si>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</si>
  <si>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</si>
  <si>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</si>
  <si>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</si>
  <si>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</si>
  <si>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</si>
  <si>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</si>
  <si>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</si>
  <si>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</si>
  <si>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</si>
  <si>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</si>
  <si>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</si>
  <si>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</si>
  <si>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</si>
  <si>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</si>
  <si>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</si>
  <si>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 / kilo nominales con IVA)</t>
  </si>
  <si>
    <t>Supermercados</t>
  </si>
  <si>
    <t>Ferias libres</t>
  </si>
  <si>
    <t>Promedio año</t>
  </si>
  <si>
    <t>Mayorista</t>
  </si>
  <si>
    <t xml:space="preserve"> </t>
  </si>
  <si>
    <t>Cuadro 5</t>
  </si>
  <si>
    <t>SUPERMERCADO</t>
  </si>
  <si>
    <t>FERIA LIBRE</t>
  </si>
  <si>
    <t>Arica</t>
  </si>
  <si>
    <t>Coquimbo</t>
  </si>
  <si>
    <t>Valparaíso</t>
  </si>
  <si>
    <t>RM</t>
  </si>
  <si>
    <t>Maule</t>
  </si>
  <si>
    <t>Ñuble</t>
  </si>
  <si>
    <t>Bío Bío</t>
  </si>
  <si>
    <t>La Araucanía</t>
  </si>
  <si>
    <t>Los Lagos</t>
  </si>
  <si>
    <t>Precio Promedio Super</t>
  </si>
  <si>
    <t>Precio Promedio FL</t>
  </si>
  <si>
    <t>comparación S con respecto a FL</t>
  </si>
  <si>
    <t>Cuadro 6</t>
  </si>
  <si>
    <t>Año agrícola</t>
  </si>
  <si>
    <t>Superficie (ha)</t>
  </si>
  <si>
    <t>Producción (ton)</t>
  </si>
  <si>
    <t>Rendimiento (ton/ha)</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</si>
  <si>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</si>
  <si>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</si>
  <si>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</si>
  <si>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</si>
  <si>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</si>
  <si>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</si>
  <si>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</si>
  <si>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</si>
  <si>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</si>
  <si>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</si>
  <si>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</si>
  <si>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</si>
  <si>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</si>
  <si>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</si>
  <si>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</si>
  <si>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</si>
  <si>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</si>
  <si>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</si>
  <si>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</si>
  <si>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</si>
  <si>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</si>
  <si>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</si>
  <si>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</si>
  <si>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</si>
  <si>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</si>
  <si>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</si>
  <si>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</si>
  <si>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t>
  </si>
  <si>
    <t xml:space="preserve">Fuente: elaborado por Odepa con información del INE. </t>
  </si>
  <si>
    <t>Cuadro 8</t>
  </si>
  <si>
    <t>(toneladas)</t>
  </si>
  <si>
    <t>Cuadro 9</t>
  </si>
  <si>
    <t>(ton/ha)</t>
  </si>
  <si>
    <t>Producto</t>
  </si>
  <si>
    <t>País</t>
  </si>
  <si>
    <t>Volumen (kilos)</t>
  </si>
  <si>
    <t>Valor FOB (dólares)</t>
  </si>
  <si>
    <t>variación (%)</t>
  </si>
  <si>
    <t>Preparadas sin congelar</t>
  </si>
  <si>
    <t>Argentina</t>
  </si>
  <si>
    <t>Uruguay</t>
  </si>
  <si>
    <t>Ecuador</t>
  </si>
  <si>
    <t>Perú</t>
  </si>
  <si>
    <t>Australia</t>
  </si>
  <si>
    <t>--</t>
  </si>
  <si>
    <t>Alemania</t>
  </si>
  <si>
    <t>Total Preparadas sin congelar</t>
  </si>
  <si>
    <t>Papa semilla</t>
  </si>
  <si>
    <t>Brasil</t>
  </si>
  <si>
    <t>Guatemala</t>
  </si>
  <si>
    <t>Total Papa semilla</t>
  </si>
  <si>
    <t>Consumo fresca</t>
  </si>
  <si>
    <t>Total Consumo fresca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</si>
  <si>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</si>
  <si>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</si>
  <si>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</si>
  <si>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</si>
  <si>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</si>
  <si>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</si>
  <si>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</si>
  <si>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</si>
  <si>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</si>
  <si>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</si>
  <si>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</si>
  <si>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</si>
  <si>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</si>
  <si>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</si>
  <si>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Valor CIF (dólares)</t>
  </si>
  <si>
    <t>Bélgica</t>
  </si>
  <si>
    <t>Francia</t>
  </si>
  <si>
    <t>España</t>
  </si>
  <si>
    <t>Polonia</t>
  </si>
  <si>
    <t>Dinamarca</t>
  </si>
  <si>
    <t>China</t>
  </si>
  <si>
    <t>Reino Unido</t>
  </si>
  <si>
    <t>Colombia</t>
  </si>
  <si>
    <t>Taiwán</t>
  </si>
  <si>
    <t>India</t>
  </si>
  <si>
    <t>México</t>
  </si>
  <si>
    <t>Suecia</t>
  </si>
  <si>
    <t>Total</t>
  </si>
  <si>
    <t>Venezuela</t>
  </si>
  <si>
    <t>Red Lady</t>
  </si>
  <si>
    <t>Italia</t>
  </si>
  <si>
    <t>Turquía</t>
  </si>
  <si>
    <t>Origen o destino no precisado</t>
  </si>
  <si>
    <t>2020/21</t>
  </si>
  <si>
    <t>Japón</t>
  </si>
  <si>
    <t>Precios mensuales de papa en supermercados y ferias libres de la región Metropolitana</t>
  </si>
  <si>
    <t>Cuba</t>
  </si>
  <si>
    <t>Malasia</t>
  </si>
  <si>
    <t>Egipto</t>
  </si>
  <si>
    <t>Mercado Lo Valledor de Santiago</t>
  </si>
  <si>
    <t>Grecia</t>
  </si>
  <si>
    <t>Javiera Pefaur Lepe</t>
  </si>
  <si>
    <t>2021/22</t>
  </si>
  <si>
    <t>Biobío</t>
  </si>
  <si>
    <t>N° Semana</t>
  </si>
  <si>
    <t>Precio papa consumidor promedio mensual en supermercados y ferias libres de la Región Metropolitana</t>
  </si>
  <si>
    <t>Fuente: Odepa. Precio promedio de la primera calidad de todas las variedades.</t>
  </si>
  <si>
    <t>fecha inicio semana</t>
  </si>
  <si>
    <r>
      <rPr>
        <i/>
        <sz val="10"/>
        <color indexed="8"/>
        <rFont val="Calibri"/>
        <family val="2"/>
        <scheme val="minor"/>
      </rPr>
      <t>Fuente: Odepa. Se considera el precio promedio de la primera calidad de distintas variedades.</t>
    </r>
  </si>
  <si>
    <t>5a</t>
  </si>
  <si>
    <t>5b</t>
  </si>
  <si>
    <t xml:space="preserve"> ● Comentarios de Odepa.</t>
  </si>
  <si>
    <t>Supermercado</t>
  </si>
  <si>
    <t>Supermercado en Línea</t>
  </si>
  <si>
    <t>Feria Libre</t>
  </si>
  <si>
    <t>Supermercados en Línea*</t>
  </si>
  <si>
    <t>Fuente: Odepa. Precio promedio mensual de la primera calidad de todas las variedades.</t>
  </si>
  <si>
    <t>participación</t>
  </si>
  <si>
    <t>variación</t>
  </si>
  <si>
    <t>Cardinal</t>
  </si>
  <si>
    <t>Precios mensuales de papa en supermercados, ferias libres y mercados mayoristas de la Reg. Metrop.</t>
  </si>
  <si>
    <t>Chile</t>
  </si>
  <si>
    <r>
      <t>11,56</t>
    </r>
    <r>
      <rPr>
        <vertAlign val="superscript"/>
        <sz val="10"/>
        <rFont val="Calibri"/>
        <family val="2"/>
        <scheme val="minor"/>
      </rPr>
      <t>c</t>
    </r>
  </si>
  <si>
    <r>
      <rPr>
        <i/>
        <vertAlign val="superscript"/>
        <sz val="10"/>
        <rFont val="Calibri"/>
        <family val="2"/>
        <scheme val="minor"/>
      </rPr>
      <t>c</t>
    </r>
    <r>
      <rPr>
        <i/>
        <sz val="10"/>
        <rFont val="Calibri"/>
        <family val="2"/>
        <scheme val="minor"/>
      </rPr>
      <t>: Imputación de datos por medio de arrastre temporada 2020/2021.</t>
    </r>
  </si>
  <si>
    <t>*: El Precio "Supermercado en Línea" corresponde a un precio promedio de cuatro cadenas de supermercado que ofrecen venta de alimentos por internet. Estos precios son capturados solo en la Región Metropolitana, desde mayo 2020. Se asume primera calidad.</t>
  </si>
  <si>
    <t>Rep. Checa</t>
  </si>
  <si>
    <t>Andrea García Lizama</t>
  </si>
  <si>
    <t>Directora Nacional y representante legal</t>
  </si>
  <si>
    <t>Temporada</t>
  </si>
  <si>
    <t>Araucanía</t>
  </si>
  <si>
    <t>Magallanes</t>
  </si>
  <si>
    <t>VARIEDAD</t>
  </si>
  <si>
    <t>FL - 1867</t>
  </si>
  <si>
    <t>Otras</t>
  </si>
  <si>
    <t>2013-14</t>
  </si>
  <si>
    <t>2014-15</t>
  </si>
  <si>
    <t>2015-16</t>
  </si>
  <si>
    <t>2016-17</t>
  </si>
  <si>
    <t>2017-18</t>
  </si>
  <si>
    <t>2018-19</t>
  </si>
  <si>
    <t>2019-20</t>
  </si>
  <si>
    <t>2020-21</t>
  </si>
  <si>
    <t>2021-22</t>
  </si>
  <si>
    <t>Fuente: SAG</t>
  </si>
  <si>
    <t>Atlantic</t>
  </si>
  <si>
    <t>Rosi</t>
  </si>
  <si>
    <t>Patagonia Inia</t>
  </si>
  <si>
    <t>Esmeé</t>
  </si>
  <si>
    <t>Cuadro 11. Exportaciones chilenas de papa fresca y procesada, por producto y país de destino</t>
  </si>
  <si>
    <t>Cuadro 12. Importaciones chilenas de papa fresca y procesada, por producto y país de origen</t>
  </si>
  <si>
    <t>10.a</t>
  </si>
  <si>
    <t>10.b</t>
  </si>
  <si>
    <t>Superficie Semilla Certificada por Región</t>
  </si>
  <si>
    <t>Superficie Semilla Certificada por Variedad</t>
  </si>
  <si>
    <t>Evolución Superficie de Papa Semilla bajo Certificación, por Variedad</t>
  </si>
  <si>
    <t>Cuadro 10.a. Certificación Nacional Papa Semilla por Región</t>
  </si>
  <si>
    <t>Promedio Nacional</t>
  </si>
  <si>
    <t>Estados Unidos</t>
  </si>
  <si>
    <t>Corea del Sur</t>
  </si>
  <si>
    <t>Países Bajos</t>
  </si>
  <si>
    <t>www.sag.cl/ambitos-de-accion/estadisticas</t>
  </si>
  <si>
    <t>Monalisa</t>
  </si>
  <si>
    <t>Yagana</t>
  </si>
  <si>
    <t>Singapur</t>
  </si>
  <si>
    <t>Rusia</t>
  </si>
  <si>
    <r>
      <rPr>
        <b/>
        <sz val="10"/>
        <rFont val="Calibri"/>
        <family val="2"/>
        <scheme val="minor"/>
      </rPr>
      <t xml:space="preserve">3. </t>
    </r>
    <r>
      <rPr>
        <b/>
        <u/>
        <sz val="10"/>
        <rFont val="Calibri"/>
        <family val="2"/>
        <scheme val="minor"/>
      </rPr>
      <t>Superficie, producción y rendimiento</t>
    </r>
    <r>
      <rPr>
        <b/>
        <sz val="10"/>
        <rFont val="Calibri"/>
        <family val="2"/>
        <scheme val="minor"/>
      </rPr>
      <t>:  intenciones de siembra señalan menor superficie para la temporada 2022/23.</t>
    </r>
    <r>
      <rPr>
        <sz val="10"/>
        <rFont val="Calibri"/>
        <family val="2"/>
        <scheme val="minor"/>
      </rPr>
      <t xml:space="preserve">
El estudio de intenciones de siembra de INE actualizado a octubre de 2022 señala una baja en la superficie de -17,1% para la temporada 2022/23, en comparación a la temporada anterior, registrando una estimación de 30.304 hectáreas sembradas en el país. Para calcular la producción, se estimó un rendimiento promedio de las últimas tres temporadas, lo que resultaría en un volumen inferior en -16,6% para el año 2023 respecto del año 2022 (cuadro 6 y gráfico 6), alcanzando 854 mil toneladas. 
A nivel regional, la superficie se concentra en las regiones de La Araucanía y Los Lagos, para la temporada 2021/22, representando 26% y 29% de la superficie nacional respectivamente (cuadro 7 y gráfico 7). Se debe considerar que la actual encuesta de superficie de INE se basa en el marco muestral del VII Censo Agropecuario del año 2007, lo que afecta la calidad de los resultados debido a la antigüedad de esta referencia con la cual se expanden los resultados. En cuanto a la producción, las regiones con mayor producción de papa fueron Los Lagos con 466.679 toneladas (46%), La Araucanía con 164.426 (16%) y Los Ríos con 147.053 toneladas (14%) (cuadro 8 y gráfico 8). Los mayores rendimientos se observan en Los Ríos con 52,5 ton/ha y Los Lagos, con 43,9 ton/ha (cuadro 9 y gráfico 9).</t>
    </r>
  </si>
  <si>
    <r>
      <rPr>
        <b/>
        <u/>
        <sz val="10"/>
        <rFont val="Calibri"/>
        <family val="2"/>
        <scheme val="minor"/>
      </rPr>
      <t>4. Semilla Certificada</t>
    </r>
    <r>
      <rPr>
        <b/>
        <sz val="10"/>
        <rFont val="Calibri"/>
        <family val="2"/>
        <scheme val="minor"/>
      </rPr>
      <t>: cada año aumenta la superficie destinada a producción de semilla certificada.</t>
    </r>
    <r>
      <rPr>
        <sz val="10"/>
        <rFont val="Calibri"/>
        <family val="2"/>
        <scheme val="minor"/>
      </rPr>
      <t xml:space="preserve">
El SAG es la entidad oficial de ejecutar el proceso de certificación varietal de semillas para el mercado nacional, con el objetivo de garantizar la identidad y pureza varietal de las semillas, para fomentar el uso de semillas de calidad de variedades mejoradas, contribuyendo al aumento de la productividad y sustentabilidad del sector agrícola. Aquello facilita el comercio interno y externo de semillas a través de un proceso controlado.
Cada productor de semilla certificada debe cumplir con las normas de certificación de éstas, las que incluyen: registro de productores, registro de variedades aptas para certificación (R.V.A.C.), registro estaciones experimentales, y registro de plantas seleccionadoras.
Segun datos del SAG, en los últimos 9 años, la superficie destinada a producción de semilla certificada de papa ha aumentado 115%, ocupando hoy un área de 1.307 hectáreas. Las principales variedades producidas son Asterix, Rodeo y Atlantic, con una participación de 15%, 14,7% y 10,4% respectivamente, en la superficie total en producción de semilla certificada. En la temporada 2021/22, destaca la Región de Los Lagos, concentrando 88% del total de la superficie nacional registrada para la producción de semilla certificada (cuadro 10 y gráficos 10.a y 10.b).</t>
    </r>
  </si>
  <si>
    <t>Ñuble*</t>
  </si>
  <si>
    <t>país**</t>
  </si>
  <si>
    <t>*: A partir de septiembre de 2018 se desagregan los resultados de la Región del Biobío, en la nueva Región de Ñuble y la Región del Biobío.</t>
  </si>
  <si>
    <t>**: Resto país corresponde a cifras del VII Censo Nacional Agropecuario y Forestal (2006/2007).</t>
  </si>
  <si>
    <t>2022/23*</t>
  </si>
  <si>
    <t>*: Superficie corresponde a intención de siembra de octubre 2022. La producción se estimó calculando el promedio del rendimiento de las últimas tres temporadas.</t>
  </si>
  <si>
    <t>Información de mercado nacional y comercio exterior hasta marzo 2023</t>
  </si>
  <si>
    <t>Promedio ene-mar</t>
  </si>
  <si>
    <t>Arica y Parinacota</t>
  </si>
  <si>
    <t>ene-mar 2022</t>
  </si>
  <si>
    <t>ene-mar 2023</t>
  </si>
  <si>
    <r>
      <rPr>
        <b/>
        <i/>
        <sz val="10"/>
        <rFont val="Calibri"/>
        <family val="2"/>
        <scheme val="minor"/>
      </rPr>
      <t>IMPORTANTE</t>
    </r>
    <r>
      <rPr>
        <i/>
        <sz val="10"/>
        <rFont val="Calibri"/>
        <family val="2"/>
        <scheme val="minor"/>
      </rPr>
      <t xml:space="preserve">
Recuerde que está vigente la resolución del SAG n°3276 de 2016, en la cual se informa sobre el </t>
    </r>
    <r>
      <rPr>
        <b/>
        <i/>
        <sz val="10"/>
        <rFont val="Calibri"/>
        <family val="2"/>
        <scheme val="minor"/>
      </rPr>
      <t>área libre de plagas cuarentenarias de la papa,</t>
    </r>
    <r>
      <rPr>
        <i/>
        <sz val="10"/>
        <rFont val="Calibri"/>
        <family val="2"/>
        <scheme val="minor"/>
      </rPr>
      <t xml:space="preserve"> la cual comprende la provincia de Arauco en la Región del Biobío, y el territorio insular y continental de las regiones de La Araucanía, de Los Ríos, de Los Lagos, de Aysén, y de Magallanes, y además actualiza las disposiciones relativas para evitar la diseminación de estas plagas cuarentenarias hacia esta área, como por ejemplo la obligatoriedad de inscribirse en la </t>
    </r>
    <r>
      <rPr>
        <b/>
        <i/>
        <sz val="10"/>
        <rFont val="Calibri"/>
        <family val="2"/>
        <scheme val="minor"/>
      </rPr>
      <t>Nómina de Comerciantes del Programa Nacional de Sanidad de la Papa del SAG</t>
    </r>
    <r>
      <rPr>
        <i/>
        <sz val="10"/>
        <rFont val="Calibri"/>
        <family val="2"/>
        <scheme val="minor"/>
      </rPr>
      <t xml:space="preserve">, para autorizar la comercialización de papas procedentes del área libre, y los predios productores del área. Para mayor información, revise la resolución en el siguiente enlace: </t>
    </r>
    <r>
      <rPr>
        <i/>
        <u/>
        <sz val="10"/>
        <color rgb="FF0033CC"/>
        <rFont val="Calibri"/>
        <family val="2"/>
        <scheme val="minor"/>
      </rPr>
      <t xml:space="preserve">www.leychile.cl/Navegar?idNorma=1092497 </t>
    </r>
  </si>
  <si>
    <r>
      <rPr>
        <b/>
        <sz val="10"/>
        <rFont val="Calibri"/>
        <family val="2"/>
        <scheme val="minor"/>
      </rPr>
      <t xml:space="preserve">5. </t>
    </r>
    <r>
      <rPr>
        <b/>
        <u/>
        <sz val="10"/>
        <rFont val="Calibri"/>
        <family val="2"/>
        <scheme val="minor"/>
      </rPr>
      <t>Comercio exterior papa fresca y procesada</t>
    </r>
    <r>
      <rPr>
        <b/>
        <sz val="10"/>
        <rFont val="Calibri"/>
        <family val="2"/>
        <scheme val="minor"/>
      </rPr>
      <t>: precios de importación y exportación se observan al alza respecto del año 2022.</t>
    </r>
    <r>
      <rPr>
        <sz val="10"/>
        <rFont val="Calibri"/>
        <family val="2"/>
        <scheme val="minor"/>
      </rPr>
      <t xml:space="preserve">
En el período enero-marzo de 2023 las exportaciones sumaron 84,8 toneladas equivalente a USD 283 mil FOB, lo que representa una disminución de -22,9% en volumen y un aumento de 37,8% en valor, respecto del mismo período del año anterior. En el período aumentó principalmente los envíos de papa preparada sin congelar, lo que representa 93% del valor total de las exportaciones de papa a la fecha (cuadro 11).
Las importaciones durante el período enero-marzo 2023 sumaron 34.400 toneladas por un valor de USD 47,6 millones CIF, lo que representa una disminución de -12,2% en volumen y un aumento de 28,6% en valor, en comparación con el mismo período del año anterior. Las papas preparadas congeladas (bastones y duquesas) son el principal producto importado, representando 91% del total de las importaciones de papa durante el período de análisis. Estas son las que presentaron además el mayor aumento en valor en el período de análisis, equivalente a 38% comparado con el mismo periodo del año anterior (cuadro 12).</t>
    </r>
  </si>
  <si>
    <r>
      <rPr>
        <b/>
        <sz val="10"/>
        <rFont val="Calibri"/>
        <family val="2"/>
        <scheme val="minor"/>
      </rPr>
      <t xml:space="preserve">2. </t>
    </r>
    <r>
      <rPr>
        <b/>
        <u/>
        <sz val="10"/>
        <rFont val="Calibri"/>
        <family val="2"/>
        <scheme val="minor"/>
      </rPr>
      <t>Precio de la papa en mercados minoristas</t>
    </r>
    <r>
      <rPr>
        <b/>
        <sz val="10"/>
        <rFont val="Calibri"/>
        <family val="2"/>
        <scheme val="minor"/>
      </rPr>
      <t>: precio al alza en supermercado, a la baja en ferias.</t>
    </r>
    <r>
      <rPr>
        <sz val="10"/>
        <rFont val="Calibri"/>
        <family val="2"/>
        <scheme val="minor"/>
      </rPr>
      <t xml:space="preserve">
En el monitoreo de precios al consumidor que realiza Odepa en la región Metropolitana, se observó que el precio promedio mensual de marzo 2023 en </t>
    </r>
    <r>
      <rPr>
        <b/>
        <sz val="10"/>
        <rFont val="Calibri"/>
        <family val="2"/>
        <scheme val="minor"/>
      </rPr>
      <t>ferias</t>
    </r>
    <r>
      <rPr>
        <sz val="10"/>
        <rFont val="Calibri"/>
        <family val="2"/>
        <scheme val="minor"/>
      </rPr>
      <t xml:space="preserve"> fue $722 por kilo, equivalente a una disminución de 0,4% respecto del mes anterior, pero reflejando un alza de 20,1% respecto del mismo mes del año 2022. En </t>
    </r>
    <r>
      <rPr>
        <b/>
        <sz val="10"/>
        <rFont val="Calibri"/>
        <family val="2"/>
        <scheme val="minor"/>
      </rPr>
      <t xml:space="preserve">supermercados </t>
    </r>
    <r>
      <rPr>
        <sz val="10"/>
        <rFont val="Calibri"/>
        <family val="2"/>
        <scheme val="minor"/>
      </rPr>
      <t xml:space="preserve">el precio promedio fue $1.486 por kilo, equivalente a un aumento de 4,8% respecto del mes anterior y de 14,2% respecto del mismo mes del año anterior. En el registro de los </t>
    </r>
    <r>
      <rPr>
        <b/>
        <sz val="10"/>
        <rFont val="Calibri"/>
        <family val="2"/>
        <scheme val="minor"/>
      </rPr>
      <t>supermercados en línea</t>
    </r>
    <r>
      <rPr>
        <sz val="10"/>
        <rFont val="Calibri"/>
        <family val="2"/>
        <scheme val="minor"/>
      </rPr>
      <t xml:space="preserve">, se observa un precio promedio de $1.543, reflejando un alza de 6% comparado con el mes anterior, y de 22,3% a igual mes del año 2022 (cuadro 4 y gráfico 4).
En un análisis del precio a consumidor, de las últimas 19 semanas, según registros de Odepa en regiones, se observa que en </t>
    </r>
    <r>
      <rPr>
        <b/>
        <sz val="10"/>
        <rFont val="Calibri"/>
        <family val="2"/>
        <scheme val="minor"/>
      </rPr>
      <t xml:space="preserve">supermercados </t>
    </r>
    <r>
      <rPr>
        <sz val="10"/>
        <rFont val="Calibri"/>
        <family val="2"/>
        <scheme val="minor"/>
      </rPr>
      <t xml:space="preserve">éstos están en promedio entre $1.200 y $1.600 el kilo. Destaca la Región de Los Lagos por registrar el precio medio más bajo durante el período, alcanzando un valor de $1.389 el kilo. Por otro lado, destaca la Región del Biobío por evidenciar el precio medio más alto en el mismo período, alcanzando un valor de $1.449 el kilo. En tanto, en </t>
    </r>
    <r>
      <rPr>
        <b/>
        <sz val="10"/>
        <rFont val="Calibri"/>
        <family val="2"/>
        <scheme val="minor"/>
      </rPr>
      <t>ferias libres</t>
    </r>
    <r>
      <rPr>
        <sz val="10"/>
        <rFont val="Calibri"/>
        <family val="2"/>
        <scheme val="minor"/>
      </rPr>
      <t xml:space="preserve"> se observa mayor dispersión de precios respecto de supermercados, con valores que se encuentran entre $550 y $1.000 pesos el kilo. Destaca la región del Biobío por registrar el precio medio más bajo en las últimas 19 semanas, por un valor de $583 el kilo. En cambio, la Región de Los Lagosdestaca registrando el precio medio más alto, de $878 el kilo (cuadro 5, gráficos 5a y 5b). En promedio, se observa que los precios de supermercado son 99% más altos que los de feria libre.</t>
    </r>
  </si>
  <si>
    <r>
      <rPr>
        <b/>
        <sz val="10"/>
        <rFont val="Calibri"/>
        <family val="2"/>
        <scheme val="minor"/>
      </rPr>
      <t xml:space="preserve">1. </t>
    </r>
    <r>
      <rPr>
        <b/>
        <u/>
        <sz val="10"/>
        <rFont val="Calibri"/>
        <family val="2"/>
        <scheme val="minor"/>
      </rPr>
      <t>Precios de la papa en mercados mayoristas</t>
    </r>
    <r>
      <rPr>
        <b/>
        <sz val="10"/>
        <rFont val="Calibri"/>
        <family val="2"/>
        <scheme val="minor"/>
      </rPr>
      <t>: se mantiene una leve tendencia a la baja.</t>
    </r>
    <r>
      <rPr>
        <sz val="10"/>
        <rFont val="Calibri"/>
        <family val="2"/>
        <scheme val="minor"/>
      </rPr>
      <t xml:space="preserve">
El precio promedio ponderado mensual de la papa en los mercados mayoristas en marzo de 2023 fue $11.469 el saco de 25 kilos, valor 1,8% inferior respecto del mes anterior, pero 42,4% superior respecto al mismo mes del año 2022 (cuadro 1 y gráfico 1).
En el precio diario del saco de 25 kilos, se observa una marcada tendencia alcista a partir de septiembre 2022, pasando de $7.681 pesos a fines de ese mes, hasta diciembre, donde alcanzó un precio máximo de $12.832. Desde esa fecha, la tendencia del precio medio se registra a la baja, alcanzando un valor mínimo en marzo de $10.974 (cuadro 2 y gráfico 2). 
En los distintos terminales mayoristas monitoreados por Odepa, los precios se observan con variaciones propias del día a día. Destaca por sus altos precios el mercado Agrícola del Norte de Arica, con un precio medio en marzo de $14.076 el saco de 25 kg, donde se comercializaron principalmente las variedades Astetix y Red Lady. Por el contrario, el mercado que presenta el precio más bajo es la Feria Modelo de Temuco, registrando un precio medio para marzo de $10.725 el saco de 25 Kg, con la variedad Patagonia como la principal vendida en el mes de análisis (cuadro 3 y gráfico 3).</t>
    </r>
  </si>
  <si>
    <t>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</si>
</sst>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_(* #,##0_);_(* \(#,##0\);_(* &quot;-&quot;_);_(@_)"/>
    <numFmt numFmtId="168" formatCode="#,##0.0"/>
    <numFmt numFmtId="169" formatCode="_(* #,##0.00_);_(* \(#,##0.00\);_(* &quot;-&quot;??_);_(@_)"/>
    <numFmt numFmtId="170" formatCode="_(* #,##0.0000_);_(* \(#,##0.0000\);_(* &quot;-&quot;_);_(@_)"/>
    <numFmt numFmtId="171" formatCode="dd/mm/yy;@"/>
    <numFmt numFmtId="172" formatCode="0.0%"/>
    <numFmt numFmtId="173" formatCode="mmmm/yyyy"/>
    <numFmt numFmtId="174" formatCode="_-* #,##0_-;\-* #,##0_-;_-* &quot;-&quot;??_-;_-@_-"/>
  </numFmts>
  <fonts count="85">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u/>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u/>
      <sz val="10"/>
      <color theme="10"/>
      <name val="Calibri"/>
      <family val="2"/>
      <scheme val="minor"/>
    </font>
    <font>
      <u/>
      <sz val="11"/>
      <color theme="11"/>
      <name val="Calibri"/>
      <family val="2"/>
      <scheme val="minor"/>
    </font>
    <font>
      <sz val="8"/>
      <name val="Calibri"/>
      <family val="2"/>
      <scheme val="minor"/>
    </font>
    <font>
      <sz val="11"/>
      <name val="Calibri"/>
      <family val="2"/>
      <scheme val="minor"/>
    </font>
    <font>
      <sz val="10"/>
      <color theme="1"/>
      <name val="Calibri"/>
      <family val="2"/>
      <scheme val="minor"/>
    </font>
    <font>
      <b/>
      <sz val="10"/>
      <name val="Calibri"/>
      <family val="2"/>
      <scheme val="minor"/>
    </font>
    <font>
      <b/>
      <sz val="10"/>
      <color theme="1"/>
      <name val="Calibri"/>
      <family val="2"/>
      <scheme val="minor"/>
    </font>
    <font>
      <i/>
      <sz val="10"/>
      <color indexed="8"/>
      <name val="Calibri"/>
      <family val="2"/>
      <scheme val="minor"/>
    </font>
    <font>
      <i/>
      <sz val="10"/>
      <name val="Calibri"/>
      <family val="2"/>
      <scheme val="minor"/>
    </font>
    <font>
      <sz val="10"/>
      <name val="Calibri"/>
      <family val="2"/>
      <scheme val="minor"/>
    </font>
    <font>
      <sz val="10"/>
      <color rgb="FFFF0000"/>
      <name val="Calibri"/>
      <family val="2"/>
      <scheme val="minor"/>
    </font>
    <font>
      <u/>
      <sz val="11"/>
      <name val="Calibri"/>
      <family val="2"/>
      <scheme val="minor"/>
    </font>
    <font>
      <b/>
      <sz val="11"/>
      <name val="Calibri"/>
      <family val="2"/>
      <scheme val="minor"/>
    </font>
    <font>
      <b/>
      <sz val="10"/>
      <color rgb="FF0000FF"/>
      <name val="Calibri"/>
      <family val="2"/>
      <scheme val="minor"/>
    </font>
    <font>
      <sz val="10"/>
      <color rgb="FF0000FF"/>
      <name val="Calibri"/>
      <family val="2"/>
      <scheme val="minor"/>
    </font>
    <font>
      <sz val="20"/>
      <color rgb="FF0066CC"/>
      <name val="Calibri"/>
      <family val="2"/>
      <scheme val="minor"/>
    </font>
    <font>
      <b/>
      <sz val="12"/>
      <color theme="1"/>
      <name val="Calibri"/>
      <family val="2"/>
      <scheme val="minor"/>
    </font>
    <font>
      <sz val="10"/>
      <color theme="0"/>
      <name val="Calibri"/>
      <family val="2"/>
      <scheme val="minor"/>
    </font>
    <font>
      <sz val="9"/>
      <name val="Calibri"/>
      <family val="2"/>
      <scheme val="minor"/>
    </font>
    <font>
      <i/>
      <sz val="9"/>
      <name val="Calibri"/>
      <family val="2"/>
      <scheme val="minor"/>
    </font>
    <font>
      <b/>
      <sz val="10"/>
      <color theme="0"/>
      <name val="Calibri"/>
      <family val="2"/>
      <scheme val="minor"/>
    </font>
    <font>
      <i/>
      <sz val="10"/>
      <color theme="1"/>
      <name val="Calibri"/>
      <family val="2"/>
      <scheme val="minor"/>
    </font>
    <font>
      <i/>
      <sz val="10"/>
      <color rgb="FFFF0000"/>
      <name val="Calibri"/>
      <family val="2"/>
      <scheme val="minor"/>
    </font>
    <font>
      <b/>
      <sz val="10"/>
      <color rgb="FFFF0000"/>
      <name val="Calibri"/>
      <family val="2"/>
      <scheme val="minor"/>
    </font>
    <font>
      <sz val="7"/>
      <name val="Calibri"/>
      <family val="2"/>
      <scheme val="minor"/>
    </font>
    <font>
      <vertAlign val="superscript"/>
      <sz val="10"/>
      <name val="Calibri"/>
      <family val="2"/>
      <scheme val="minor"/>
    </font>
    <font>
      <i/>
      <vertAlign val="superscript"/>
      <sz val="10"/>
      <name val="Calibri"/>
      <family val="2"/>
      <scheme val="minor"/>
    </font>
    <font>
      <sz val="9"/>
      <color indexed="8"/>
      <name val="Calibri"/>
      <family val="2"/>
    </font>
    <font>
      <i/>
      <sz val="11"/>
      <color theme="1"/>
      <name val="Calibri"/>
      <family val="2"/>
      <scheme val="minor"/>
    </font>
    <font>
      <b/>
      <sz val="10"/>
      <color rgb="FF000000"/>
      <name val="Calibri"/>
      <family val="2"/>
      <scheme val="minor"/>
    </font>
    <font>
      <sz val="10"/>
      <color theme="0" tint="-0.34998626667073579"/>
      <name val="Calibri"/>
      <family val="2"/>
      <scheme val="minor"/>
    </font>
    <font>
      <sz val="10"/>
      <color theme="1" tint="0.249977111117893"/>
      <name val="Calibri"/>
      <family val="2"/>
      <scheme val="minor"/>
    </font>
    <font>
      <sz val="10"/>
      <color rgb="FFFFC000"/>
      <name val="Calibri"/>
      <family val="2"/>
      <scheme val="minor"/>
    </font>
    <font>
      <u/>
      <sz val="10"/>
      <color rgb="FF0033CC"/>
      <name val="Calibri"/>
      <family val="2"/>
      <scheme val="minor"/>
    </font>
    <font>
      <u/>
      <sz val="10"/>
      <color rgb="FFFF0000"/>
      <name val="Calibri"/>
      <family val="2"/>
      <scheme val="minor"/>
    </font>
    <font>
      <sz val="10"/>
      <color indexed="8"/>
      <name val="Calibri"/>
      <family val="2"/>
      <scheme val="minor"/>
    </font>
    <font>
      <sz val="10"/>
      <color theme="0" tint="-0.499984740745262"/>
      <name val="Calibri"/>
      <family val="2"/>
      <scheme val="minor"/>
    </font>
    <font>
      <b/>
      <sz val="10"/>
      <color theme="0" tint="-0.499984740745262"/>
      <name val="Calibri"/>
      <family val="2"/>
      <scheme val="minor"/>
    </font>
    <font>
      <sz val="9"/>
      <color theme="0" tint="-0.499984740745262"/>
      <name val="Calibri"/>
      <family val="2"/>
      <scheme val="minor"/>
    </font>
    <font>
      <b/>
      <u/>
      <sz val="10"/>
      <name val="Calibri"/>
      <family val="2"/>
      <scheme val="minor"/>
    </font>
    <font>
      <b/>
      <i/>
      <sz val="10"/>
      <name val="Calibri"/>
      <family val="2"/>
      <scheme val="minor"/>
    </font>
    <font>
      <i/>
      <u/>
      <sz val="10"/>
      <color rgb="FF0033CC"/>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2">
    <xf numFmtId="0" fontId="0" fillId="0" borderId="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2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23" fillId="0" borderId="0"/>
    <xf numFmtId="0" fontId="1" fillId="0" borderId="0"/>
    <xf numFmtId="0" fontId="35"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7"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1" fontId="23" fillId="0" borderId="0" applyFont="0" applyFill="0" applyBorder="0" applyAlignment="0" applyProtection="0"/>
    <xf numFmtId="0" fontId="10" fillId="16" borderId="69" applyNumberFormat="0" applyAlignment="0" applyProtection="0"/>
    <xf numFmtId="0" fontId="10" fillId="16" borderId="69" applyNumberFormat="0" applyAlignment="0" applyProtection="0"/>
    <xf numFmtId="0" fontId="10" fillId="16" borderId="69" applyNumberFormat="0" applyAlignment="0" applyProtection="0"/>
    <xf numFmtId="0" fontId="14" fillId="7" borderId="69" applyNumberFormat="0" applyAlignment="0" applyProtection="0"/>
    <xf numFmtId="0" fontId="14" fillId="7" borderId="69" applyNumberFormat="0" applyAlignment="0" applyProtection="0"/>
    <xf numFmtId="0" fontId="14" fillId="7" borderId="69"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3" borderId="70" applyNumberFormat="0" applyFont="0" applyAlignment="0" applyProtection="0"/>
    <xf numFmtId="0" fontId="1" fillId="23" borderId="70" applyNumberFormat="0" applyFont="0" applyAlignment="0" applyProtection="0"/>
    <xf numFmtId="0" fontId="1" fillId="23" borderId="70" applyNumberFormat="0" applyFont="0" applyAlignment="0" applyProtection="0"/>
    <xf numFmtId="0" fontId="17" fillId="16" borderId="71" applyNumberFormat="0" applyAlignment="0" applyProtection="0"/>
    <xf numFmtId="0" fontId="17" fillId="16" borderId="71" applyNumberFormat="0" applyAlignment="0" applyProtection="0"/>
    <xf numFmtId="0" fontId="17" fillId="16" borderId="71" applyNumberFormat="0" applyAlignment="0" applyProtection="0"/>
    <xf numFmtId="0" fontId="5" fillId="0" borderId="72" applyNumberFormat="0" applyFill="0" applyAlignment="0" applyProtection="0"/>
    <xf numFmtId="0" fontId="5" fillId="0" borderId="72" applyNumberFormat="0" applyFill="0" applyAlignment="0" applyProtection="0"/>
    <xf numFmtId="0" fontId="5" fillId="0" borderId="72" applyNumberFormat="0" applyFill="0" applyAlignment="0" applyProtection="0"/>
    <xf numFmtId="41" fontId="23" fillId="0" borderId="0" applyFont="0" applyFill="0" applyBorder="0" applyAlignment="0" applyProtection="0"/>
  </cellStyleXfs>
  <cellXfs count="365">
    <xf numFmtId="0" fontId="0" fillId="0" borderId="0" xfId="0"/>
    <xf numFmtId="0" fontId="43" fillId="55" borderId="0" xfId="270" applyFont="1" applyFill="1"/>
    <xf numFmtId="0" fontId="0" fillId="55" borderId="0" xfId="0" applyFill="1"/>
    <xf numFmtId="0" fontId="46" fillId="0" borderId="0" xfId="0" applyFont="1" applyAlignment="1">
      <alignment horizontal="center" vertical="center" wrapText="1"/>
    </xf>
    <xf numFmtId="0" fontId="47" fillId="55" borderId="0" xfId="0" applyFont="1" applyFill="1"/>
    <xf numFmtId="0" fontId="47" fillId="55" borderId="0" xfId="0" applyFont="1" applyFill="1" applyAlignment="1">
      <alignment horizontal="center"/>
    </xf>
    <xf numFmtId="0" fontId="48" fillId="55" borderId="0" xfId="341" applyFont="1" applyFill="1" applyAlignment="1">
      <alignment horizontal="center"/>
    </xf>
    <xf numFmtId="0" fontId="49" fillId="56" borderId="50" xfId="0" applyFont="1" applyFill="1" applyBorder="1" applyAlignment="1">
      <alignment vertical="center"/>
    </xf>
    <xf numFmtId="0" fontId="49" fillId="56" borderId="50" xfId="0" applyFont="1" applyFill="1" applyBorder="1" applyAlignment="1">
      <alignment horizontal="center" vertical="center" wrapText="1"/>
    </xf>
    <xf numFmtId="0" fontId="49" fillId="56" borderId="0" xfId="0" applyFont="1" applyFill="1" applyAlignment="1">
      <alignment horizontal="center" vertical="center" wrapText="1"/>
    </xf>
    <xf numFmtId="14" fontId="47" fillId="55" borderId="30" xfId="0" applyNumberFormat="1" applyFont="1" applyFill="1" applyBorder="1" applyAlignment="1">
      <alignment horizontal="left"/>
    </xf>
    <xf numFmtId="3" fontId="47" fillId="55" borderId="30" xfId="0" applyNumberFormat="1" applyFont="1" applyFill="1" applyBorder="1" applyAlignment="1">
      <alignment horizontal="center"/>
    </xf>
    <xf numFmtId="3" fontId="47" fillId="55" borderId="0" xfId="0" applyNumberFormat="1" applyFont="1" applyFill="1" applyAlignment="1">
      <alignment horizontal="center"/>
    </xf>
    <xf numFmtId="14" fontId="47" fillId="55" borderId="29" xfId="0" applyNumberFormat="1" applyFont="1" applyFill="1" applyBorder="1" applyAlignment="1">
      <alignment horizontal="left"/>
    </xf>
    <xf numFmtId="3" fontId="47" fillId="55" borderId="29" xfId="0" applyNumberFormat="1" applyFont="1" applyFill="1" applyBorder="1" applyAlignment="1">
      <alignment horizontal="center"/>
    </xf>
    <xf numFmtId="3" fontId="47" fillId="55" borderId="0" xfId="0" applyNumberFormat="1" applyFont="1" applyFill="1"/>
    <xf numFmtId="0" fontId="49" fillId="55" borderId="50" xfId="0" applyFont="1" applyFill="1" applyBorder="1" applyAlignment="1">
      <alignment vertical="center"/>
    </xf>
    <xf numFmtId="0" fontId="49" fillId="55" borderId="50" xfId="0" applyFont="1" applyFill="1" applyBorder="1" applyAlignment="1">
      <alignment horizontal="center" vertical="center" wrapText="1"/>
    </xf>
    <xf numFmtId="171" fontId="47" fillId="55" borderId="38" xfId="0" applyNumberFormat="1" applyFont="1" applyFill="1" applyBorder="1" applyAlignment="1">
      <alignment horizontal="left"/>
    </xf>
    <xf numFmtId="3" fontId="47" fillId="55" borderId="38" xfId="0" applyNumberFormat="1" applyFont="1" applyFill="1" applyBorder="1" applyAlignment="1">
      <alignment horizontal="center"/>
    </xf>
    <xf numFmtId="171" fontId="47" fillId="55" borderId="29" xfId="0" applyNumberFormat="1" applyFont="1" applyFill="1" applyBorder="1" applyAlignment="1">
      <alignment horizontal="left"/>
    </xf>
    <xf numFmtId="3" fontId="47" fillId="55" borderId="49" xfId="0" applyNumberFormat="1" applyFont="1" applyFill="1" applyBorder="1" applyAlignment="1">
      <alignment horizontal="center"/>
    </xf>
    <xf numFmtId="0" fontId="52" fillId="55" borderId="0" xfId="341" applyFont="1" applyFill="1"/>
    <xf numFmtId="0" fontId="53" fillId="55" borderId="0" xfId="341" applyFont="1" applyFill="1"/>
    <xf numFmtId="0" fontId="48" fillId="55" borderId="35" xfId="341" applyFont="1" applyFill="1" applyBorder="1" applyAlignment="1">
      <alignment horizontal="center"/>
    </xf>
    <xf numFmtId="0" fontId="52" fillId="55" borderId="31" xfId="341" applyFont="1" applyFill="1" applyBorder="1"/>
    <xf numFmtId="3" fontId="52" fillId="55" borderId="31" xfId="330" applyNumberFormat="1" applyFont="1" applyFill="1" applyBorder="1" applyAlignment="1">
      <alignment horizontal="center" vertical="center" wrapText="1"/>
    </xf>
    <xf numFmtId="168" fontId="52" fillId="55" borderId="30" xfId="330" applyNumberFormat="1" applyFont="1" applyFill="1" applyBorder="1" applyAlignment="1">
      <alignment horizontal="center" vertical="center" wrapText="1"/>
    </xf>
    <xf numFmtId="41" fontId="52" fillId="55" borderId="0" xfId="448" applyFont="1" applyFill="1"/>
    <xf numFmtId="0" fontId="52" fillId="55" borderId="30" xfId="341" applyFont="1" applyFill="1" applyBorder="1"/>
    <xf numFmtId="3" fontId="52" fillId="55" borderId="30" xfId="330" applyNumberFormat="1" applyFont="1" applyFill="1" applyBorder="1" applyAlignment="1">
      <alignment horizontal="center" vertical="center" wrapText="1"/>
    </xf>
    <xf numFmtId="3" fontId="52" fillId="0" borderId="30" xfId="330" applyNumberFormat="1" applyFont="1" applyBorder="1" applyAlignment="1">
      <alignment horizontal="center" vertical="center" wrapText="1"/>
    </xf>
    <xf numFmtId="3" fontId="52" fillId="55" borderId="0" xfId="330" applyNumberFormat="1" applyFont="1" applyFill="1" applyAlignment="1">
      <alignment horizontal="center" vertical="center" wrapText="1"/>
    </xf>
    <xf numFmtId="0" fontId="48" fillId="55" borderId="28" xfId="341" applyFont="1" applyFill="1" applyBorder="1"/>
    <xf numFmtId="3" fontId="48" fillId="55" borderId="28" xfId="330" applyNumberFormat="1" applyFont="1" applyFill="1" applyBorder="1" applyAlignment="1">
      <alignment horizontal="center" vertical="center" wrapText="1"/>
    </xf>
    <xf numFmtId="168" fontId="48" fillId="55" borderId="28" xfId="330" applyNumberFormat="1" applyFont="1" applyFill="1" applyBorder="1" applyAlignment="1">
      <alignment horizontal="center" vertical="center" wrapText="1"/>
    </xf>
    <xf numFmtId="0" fontId="48" fillId="55" borderId="26" xfId="341" applyFont="1" applyFill="1" applyBorder="1"/>
    <xf numFmtId="3" fontId="48" fillId="55" borderId="26" xfId="330" applyNumberFormat="1" applyFont="1" applyFill="1" applyBorder="1" applyAlignment="1">
      <alignment horizontal="center" vertical="center" wrapText="1"/>
    </xf>
    <xf numFmtId="168" fontId="48" fillId="55" borderId="26" xfId="330" applyNumberFormat="1" applyFont="1" applyFill="1" applyBorder="1" applyAlignment="1">
      <alignment horizontal="center" vertical="center" wrapText="1"/>
    </xf>
    <xf numFmtId="0" fontId="52" fillId="55" borderId="0" xfId="341" applyFont="1" applyFill="1" applyAlignment="1">
      <alignment vertical="center" wrapText="1"/>
    </xf>
    <xf numFmtId="0" fontId="52" fillId="55" borderId="0" xfId="329" applyFont="1" applyFill="1" applyAlignment="1">
      <alignment horizontal="center" vertical="center"/>
    </xf>
    <xf numFmtId="0" fontId="52" fillId="55" borderId="0" xfId="329" applyFont="1" applyFill="1"/>
    <xf numFmtId="0" fontId="48" fillId="55" borderId="50" xfId="351" applyFont="1" applyFill="1" applyBorder="1" applyAlignment="1">
      <alignment horizontal="center" vertical="center"/>
    </xf>
    <xf numFmtId="0" fontId="48" fillId="55" borderId="0" xfId="351" applyFont="1" applyFill="1"/>
    <xf numFmtId="0" fontId="56" fillId="55" borderId="0" xfId="351" applyFont="1" applyFill="1" applyAlignment="1">
      <alignment horizontal="center"/>
    </xf>
    <xf numFmtId="0" fontId="52" fillId="55" borderId="0" xfId="351" applyFont="1" applyFill="1" applyAlignment="1">
      <alignment horizontal="center" vertical="center"/>
    </xf>
    <xf numFmtId="0" fontId="52" fillId="55" borderId="0" xfId="351" applyFont="1" applyFill="1"/>
    <xf numFmtId="0" fontId="57" fillId="55" borderId="0" xfId="351" applyFont="1" applyFill="1"/>
    <xf numFmtId="0" fontId="52" fillId="55" borderId="0" xfId="351" applyFont="1" applyFill="1" applyAlignment="1">
      <alignment horizontal="center"/>
    </xf>
    <xf numFmtId="0" fontId="57" fillId="55" borderId="0" xfId="351" applyFont="1" applyFill="1" applyAlignment="1">
      <alignment horizontal="center"/>
    </xf>
    <xf numFmtId="0" fontId="55" fillId="55" borderId="0" xfId="341" applyFont="1" applyFill="1" applyAlignment="1">
      <alignment horizontal="center" vertical="center"/>
    </xf>
    <xf numFmtId="0" fontId="46" fillId="55" borderId="0" xfId="341" applyFont="1" applyFill="1"/>
    <xf numFmtId="0" fontId="46" fillId="55" borderId="0" xfId="341" applyFont="1" applyFill="1" applyAlignment="1">
      <alignment horizontal="left" vertical="top" wrapText="1"/>
    </xf>
    <xf numFmtId="0" fontId="0" fillId="55" borderId="0" xfId="0" applyFill="1" applyAlignment="1">
      <alignment horizontal="center" vertical="center"/>
    </xf>
    <xf numFmtId="0" fontId="0" fillId="55" borderId="0" xfId="337" applyFont="1" applyFill="1"/>
    <xf numFmtId="0" fontId="59" fillId="55" borderId="0" xfId="337" applyFont="1" applyFill="1" applyAlignment="1">
      <alignment horizontal="center"/>
    </xf>
    <xf numFmtId="17" fontId="0" fillId="55" borderId="0" xfId="337" quotePrefix="1" applyNumberFormat="1" applyFont="1" applyFill="1" applyAlignment="1">
      <alignment horizontal="center"/>
    </xf>
    <xf numFmtId="0" fontId="0" fillId="55" borderId="0" xfId="337" applyFont="1" applyFill="1" applyAlignment="1">
      <alignment wrapText="1"/>
    </xf>
    <xf numFmtId="0" fontId="0" fillId="55" borderId="0" xfId="337" applyFont="1" applyFill="1" applyAlignment="1">
      <alignment horizontal="center"/>
    </xf>
    <xf numFmtId="0" fontId="42" fillId="55" borderId="0" xfId="337" applyFont="1" applyFill="1"/>
    <xf numFmtId="0" fontId="49" fillId="55" borderId="0" xfId="337" applyFont="1" applyFill="1" applyAlignment="1">
      <alignment horizontal="center"/>
    </xf>
    <xf numFmtId="0" fontId="54" fillId="55" borderId="0" xfId="270" applyFont="1" applyFill="1" applyAlignment="1">
      <alignment vertical="center"/>
    </xf>
    <xf numFmtId="0" fontId="54" fillId="55" borderId="0" xfId="270" applyFont="1" applyFill="1" applyAlignment="1">
      <alignment horizontal="center" vertical="center"/>
    </xf>
    <xf numFmtId="0" fontId="42" fillId="55" borderId="0" xfId="337" applyFont="1" applyFill="1" applyAlignment="1">
      <alignment horizontal="center"/>
    </xf>
    <xf numFmtId="0" fontId="42" fillId="55" borderId="0" xfId="337" applyFont="1" applyFill="1" applyAlignment="1">
      <alignment vertical="center"/>
    </xf>
    <xf numFmtId="0" fontId="49" fillId="55" borderId="0" xfId="337" applyFont="1" applyFill="1" applyAlignment="1">
      <alignment horizontal="center" vertical="center"/>
    </xf>
    <xf numFmtId="0" fontId="60" fillId="55" borderId="0" xfId="341" applyFont="1" applyFill="1"/>
    <xf numFmtId="0" fontId="48" fillId="55" borderId="37" xfId="341" applyFont="1" applyFill="1" applyBorder="1" applyAlignment="1">
      <alignment horizontal="center" vertical="center"/>
    </xf>
    <xf numFmtId="0" fontId="48" fillId="55" borderId="52" xfId="341" applyFont="1" applyFill="1" applyBorder="1" applyAlignment="1">
      <alignment horizontal="center" vertical="center"/>
    </xf>
    <xf numFmtId="0" fontId="48" fillId="55" borderId="50" xfId="341" applyFont="1" applyFill="1" applyBorder="1" applyAlignment="1">
      <alignment horizontal="center" vertical="center"/>
    </xf>
    <xf numFmtId="0" fontId="48" fillId="55" borderId="55" xfId="341" applyFont="1" applyFill="1" applyBorder="1" applyAlignment="1">
      <alignment horizontal="center" vertical="center"/>
    </xf>
    <xf numFmtId="0" fontId="47" fillId="55" borderId="43" xfId="0" applyFont="1" applyFill="1" applyBorder="1" applyAlignment="1">
      <alignment horizontal="left"/>
    </xf>
    <xf numFmtId="168" fontId="47" fillId="55" borderId="38" xfId="0" applyNumberFormat="1" applyFont="1" applyFill="1" applyBorder="1" applyAlignment="1">
      <alignment horizontal="center"/>
    </xf>
    <xf numFmtId="168" fontId="47" fillId="55" borderId="39" xfId="0" applyNumberFormat="1" applyFont="1" applyFill="1" applyBorder="1" applyAlignment="1">
      <alignment horizontal="center"/>
    </xf>
    <xf numFmtId="1" fontId="52" fillId="55" borderId="0" xfId="341" applyNumberFormat="1" applyFont="1" applyFill="1"/>
    <xf numFmtId="0" fontId="47" fillId="55" borderId="44" xfId="0" applyFont="1" applyFill="1" applyBorder="1" applyAlignment="1">
      <alignment horizontal="left"/>
    </xf>
    <xf numFmtId="168" fontId="47" fillId="55" borderId="29" xfId="0" applyNumberFormat="1" applyFont="1" applyFill="1" applyBorder="1" applyAlignment="1">
      <alignment horizontal="center"/>
    </xf>
    <xf numFmtId="168" fontId="47" fillId="55" borderId="40" xfId="0" applyNumberFormat="1" applyFont="1" applyFill="1" applyBorder="1" applyAlignment="1">
      <alignment horizontal="center"/>
    </xf>
    <xf numFmtId="0" fontId="47" fillId="55" borderId="45" xfId="0" applyFont="1" applyFill="1" applyBorder="1" applyAlignment="1">
      <alignment horizontal="left"/>
    </xf>
    <xf numFmtId="3" fontId="47" fillId="55" borderId="41" xfId="0" applyNumberFormat="1" applyFont="1" applyFill="1" applyBorder="1" applyAlignment="1">
      <alignment horizontal="center"/>
    </xf>
    <xf numFmtId="0" fontId="49" fillId="55" borderId="43" xfId="0" applyFont="1" applyFill="1" applyBorder="1" applyAlignment="1">
      <alignment horizontal="left"/>
    </xf>
    <xf numFmtId="3" fontId="49" fillId="55" borderId="36" xfId="0" applyNumberFormat="1" applyFont="1" applyFill="1" applyBorder="1" applyAlignment="1">
      <alignment horizontal="center"/>
    </xf>
    <xf numFmtId="3" fontId="49" fillId="55" borderId="38" xfId="0" applyNumberFormat="1" applyFont="1" applyFill="1" applyBorder="1" applyAlignment="1">
      <alignment horizontal="center"/>
    </xf>
    <xf numFmtId="168" fontId="49" fillId="55" borderId="39" xfId="0" applyNumberFormat="1" applyFont="1" applyFill="1" applyBorder="1" applyAlignment="1">
      <alignment horizontal="center"/>
    </xf>
    <xf numFmtId="0" fontId="49" fillId="55" borderId="45" xfId="0" applyFont="1" applyFill="1" applyBorder="1" applyAlignment="1">
      <alignment horizontal="left"/>
    </xf>
    <xf numFmtId="3" fontId="49" fillId="55" borderId="41" xfId="0" applyNumberFormat="1" applyFont="1" applyFill="1" applyBorder="1" applyAlignment="1">
      <alignment horizontal="center"/>
    </xf>
    <xf numFmtId="168" fontId="49" fillId="55" borderId="42" xfId="0" applyNumberFormat="1" applyFont="1" applyFill="1" applyBorder="1" applyAlignment="1">
      <alignment horizontal="center"/>
    </xf>
    <xf numFmtId="0" fontId="52" fillId="0" borderId="0" xfId="341" applyFont="1"/>
    <xf numFmtId="17" fontId="52" fillId="55" borderId="0" xfId="341" applyNumberFormat="1" applyFont="1" applyFill="1"/>
    <xf numFmtId="3" fontId="52" fillId="55" borderId="0" xfId="341" applyNumberFormat="1" applyFont="1" applyFill="1"/>
    <xf numFmtId="0" fontId="61" fillId="55" borderId="0" xfId="341" applyFont="1" applyFill="1"/>
    <xf numFmtId="0" fontId="53" fillId="55" borderId="0" xfId="0" applyFont="1" applyFill="1"/>
    <xf numFmtId="0" fontId="49" fillId="56" borderId="0" xfId="0" applyFont="1" applyFill="1" applyAlignment="1">
      <alignment horizontal="center"/>
    </xf>
    <xf numFmtId="0" fontId="52" fillId="55" borderId="0" xfId="0" applyFont="1" applyFill="1"/>
    <xf numFmtId="0" fontId="49" fillId="56" borderId="56" xfId="0" applyFont="1" applyFill="1" applyBorder="1" applyAlignment="1">
      <alignment horizontal="center" vertical="center" wrapText="1"/>
    </xf>
    <xf numFmtId="0" fontId="49" fillId="56" borderId="13" xfId="0" applyFont="1" applyFill="1" applyBorder="1" applyAlignment="1">
      <alignment horizontal="center" vertical="center" wrapText="1"/>
    </xf>
    <xf numFmtId="0" fontId="49" fillId="56" borderId="10" xfId="0" applyFont="1" applyFill="1" applyBorder="1" applyAlignment="1">
      <alignment horizontal="center" vertical="center" wrapText="1"/>
    </xf>
    <xf numFmtId="0" fontId="49" fillId="56" borderId="14" xfId="0" applyFont="1" applyFill="1" applyBorder="1" applyAlignment="1">
      <alignment horizontal="center" vertical="center" wrapText="1"/>
    </xf>
    <xf numFmtId="0" fontId="47" fillId="55" borderId="43" xfId="0" applyFont="1" applyFill="1" applyBorder="1" applyAlignment="1">
      <alignment horizontal="center"/>
    </xf>
    <xf numFmtId="171" fontId="47" fillId="55" borderId="43" xfId="0" applyNumberFormat="1" applyFont="1" applyFill="1" applyBorder="1" applyAlignment="1">
      <alignment horizontal="center"/>
    </xf>
    <xf numFmtId="3" fontId="47" fillId="55" borderId="36" xfId="0" applyNumberFormat="1" applyFont="1" applyFill="1" applyBorder="1" applyAlignment="1">
      <alignment horizontal="center"/>
    </xf>
    <xf numFmtId="3" fontId="47" fillId="55" borderId="39" xfId="0" applyNumberFormat="1" applyFont="1" applyFill="1" applyBorder="1" applyAlignment="1">
      <alignment horizontal="center"/>
    </xf>
    <xf numFmtId="0" fontId="47" fillId="55" borderId="32" xfId="0" applyFont="1" applyFill="1" applyBorder="1" applyAlignment="1">
      <alignment horizontal="center"/>
    </xf>
    <xf numFmtId="171" fontId="47" fillId="55" borderId="32" xfId="0" applyNumberFormat="1" applyFont="1" applyFill="1" applyBorder="1" applyAlignment="1">
      <alignment horizontal="center"/>
    </xf>
    <xf numFmtId="3" fontId="47" fillId="55" borderId="33" xfId="0" applyNumberFormat="1" applyFont="1" applyFill="1" applyBorder="1" applyAlignment="1">
      <alignment horizontal="center"/>
    </xf>
    <xf numFmtId="3" fontId="47" fillId="55" borderId="34" xfId="0" applyNumberFormat="1" applyFont="1" applyFill="1" applyBorder="1" applyAlignment="1">
      <alignment horizontal="center"/>
    </xf>
    <xf numFmtId="3" fontId="47" fillId="0" borderId="34" xfId="0" applyNumberFormat="1" applyFont="1" applyBorder="1" applyAlignment="1">
      <alignment horizontal="center"/>
    </xf>
    <xf numFmtId="0" fontId="47" fillId="55" borderId="15" xfId="0" applyFont="1" applyFill="1" applyBorder="1" applyAlignment="1">
      <alignment horizontal="center"/>
    </xf>
    <xf numFmtId="171" fontId="47" fillId="55" borderId="15" xfId="0" applyNumberFormat="1" applyFont="1" applyFill="1" applyBorder="1" applyAlignment="1">
      <alignment horizontal="center"/>
    </xf>
    <xf numFmtId="3" fontId="47" fillId="55" borderId="13" xfId="0" applyNumberFormat="1" applyFont="1" applyFill="1" applyBorder="1" applyAlignment="1">
      <alignment horizontal="center"/>
    </xf>
    <xf numFmtId="3" fontId="47" fillId="55" borderId="10" xfId="0" applyNumberFormat="1" applyFont="1" applyFill="1" applyBorder="1" applyAlignment="1">
      <alignment horizontal="center"/>
    </xf>
    <xf numFmtId="3" fontId="47" fillId="0" borderId="14" xfId="0" applyNumberFormat="1" applyFont="1" applyBorder="1" applyAlignment="1">
      <alignment horizontal="center"/>
    </xf>
    <xf numFmtId="3" fontId="47" fillId="55" borderId="14" xfId="0" applyNumberFormat="1" applyFont="1" applyFill="1" applyBorder="1" applyAlignment="1">
      <alignment horizontal="center"/>
    </xf>
    <xf numFmtId="0" fontId="50" fillId="55" borderId="37" xfId="0" applyFont="1" applyFill="1" applyBorder="1"/>
    <xf numFmtId="3" fontId="52" fillId="55" borderId="0" xfId="0" applyNumberFormat="1" applyFont="1" applyFill="1"/>
    <xf numFmtId="0" fontId="64" fillId="55" borderId="0" xfId="0" applyFont="1" applyFill="1"/>
    <xf numFmtId="0" fontId="52" fillId="55" borderId="0" xfId="345" applyFont="1" applyFill="1" applyAlignment="1">
      <alignment horizontal="center"/>
    </xf>
    <xf numFmtId="172" fontId="52" fillId="55" borderId="0" xfId="361" applyNumberFormat="1" applyFont="1" applyFill="1"/>
    <xf numFmtId="10" fontId="52" fillId="55" borderId="0" xfId="361" applyNumberFormat="1" applyFont="1" applyFill="1"/>
    <xf numFmtId="0" fontId="61" fillId="55" borderId="0" xfId="345" applyFont="1" applyFill="1" applyAlignment="1">
      <alignment vertical="center" wrapText="1"/>
    </xf>
    <xf numFmtId="0" fontId="62" fillId="55" borderId="37" xfId="341" applyFont="1" applyFill="1" applyBorder="1"/>
    <xf numFmtId="0" fontId="62" fillId="55" borderId="37" xfId="345" applyFont="1" applyFill="1" applyBorder="1" applyAlignment="1">
      <alignment horizontal="left" vertical="center" wrapText="1"/>
    </xf>
    <xf numFmtId="170" fontId="52" fillId="55" borderId="0" xfId="341" applyNumberFormat="1" applyFont="1" applyFill="1"/>
    <xf numFmtId="0" fontId="48" fillId="55" borderId="37" xfId="341" applyFont="1" applyFill="1" applyBorder="1" applyAlignment="1">
      <alignment horizontal="center" vertical="center" wrapText="1"/>
    </xf>
    <xf numFmtId="0" fontId="48" fillId="55" borderId="0" xfId="341" applyFont="1" applyFill="1" applyAlignment="1">
      <alignment horizontal="center" vertical="center" wrapText="1"/>
    </xf>
    <xf numFmtId="0" fontId="48" fillId="55" borderId="10" xfId="341" applyFont="1" applyFill="1" applyBorder="1" applyAlignment="1">
      <alignment horizontal="center" vertical="center" wrapText="1"/>
    </xf>
    <xf numFmtId="3" fontId="52" fillId="55" borderId="0" xfId="341" applyNumberFormat="1" applyFont="1" applyFill="1" applyAlignment="1">
      <alignment horizontal="center"/>
    </xf>
    <xf numFmtId="3" fontId="52" fillId="55" borderId="0" xfId="345" applyNumberFormat="1" applyFont="1" applyFill="1" applyAlignment="1">
      <alignment horizontal="center"/>
    </xf>
    <xf numFmtId="0" fontId="53" fillId="55" borderId="0" xfId="341" applyFont="1" applyFill="1" applyAlignment="1">
      <alignment horizontal="center"/>
    </xf>
    <xf numFmtId="172" fontId="53" fillId="55" borderId="0" xfId="361" applyNumberFormat="1" applyFont="1" applyFill="1"/>
    <xf numFmtId="3" fontId="53" fillId="55" borderId="0" xfId="341" applyNumberFormat="1" applyFont="1" applyFill="1" applyAlignment="1">
      <alignment horizontal="center"/>
    </xf>
    <xf numFmtId="0" fontId="65" fillId="55" borderId="0" xfId="341" applyFont="1" applyFill="1"/>
    <xf numFmtId="172" fontId="65" fillId="55" borderId="0" xfId="361" applyNumberFormat="1" applyFont="1" applyFill="1"/>
    <xf numFmtId="3" fontId="65" fillId="55" borderId="0" xfId="341" applyNumberFormat="1" applyFont="1" applyFill="1" applyAlignment="1">
      <alignment horizontal="center"/>
    </xf>
    <xf numFmtId="0" fontId="52" fillId="55" borderId="0" xfId="341" applyFont="1" applyFill="1" applyAlignment="1">
      <alignment wrapText="1"/>
    </xf>
    <xf numFmtId="3" fontId="52" fillId="55" borderId="0" xfId="341" applyNumberFormat="1" applyFont="1" applyFill="1" applyAlignment="1">
      <alignment wrapText="1"/>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53" fillId="55" borderId="0" xfId="341" applyFont="1" applyFill="1" applyAlignment="1">
      <alignment wrapText="1"/>
    </xf>
    <xf numFmtId="172" fontId="53" fillId="55" borderId="0" xfId="361" applyNumberFormat="1" applyFont="1" applyFill="1" applyAlignment="1">
      <alignment wrapText="1"/>
    </xf>
    <xf numFmtId="172" fontId="53" fillId="55" borderId="0" xfId="341" applyNumberFormat="1" applyFont="1" applyFill="1" applyAlignment="1">
      <alignment wrapText="1"/>
    </xf>
    <xf numFmtId="0" fontId="66" fillId="55" borderId="0" xfId="341" applyFont="1" applyFill="1" applyAlignment="1">
      <alignment horizontal="center"/>
    </xf>
    <xf numFmtId="0" fontId="63" fillId="55" borderId="0" xfId="341" applyFont="1" applyFill="1" applyAlignment="1">
      <alignment horizontal="center"/>
    </xf>
    <xf numFmtId="0" fontId="66" fillId="55" borderId="0" xfId="341" applyFont="1" applyFill="1" applyAlignment="1">
      <alignment horizontal="center" vertical="center" wrapText="1"/>
    </xf>
    <xf numFmtId="0" fontId="63" fillId="55" borderId="0" xfId="341" applyFont="1" applyFill="1" applyAlignment="1">
      <alignment horizontal="center" vertical="center" wrapText="1"/>
    </xf>
    <xf numFmtId="168" fontId="52" fillId="55" borderId="0" xfId="341" applyNumberFormat="1" applyFont="1" applyFill="1" applyAlignment="1">
      <alignment horizontal="center"/>
    </xf>
    <xf numFmtId="168" fontId="52" fillId="55" borderId="0" xfId="341" applyNumberFormat="1" applyFont="1" applyFill="1"/>
    <xf numFmtId="168" fontId="53" fillId="55" borderId="0" xfId="341" applyNumberFormat="1" applyFont="1" applyFill="1"/>
    <xf numFmtId="172" fontId="60" fillId="55" borderId="0" xfId="361" applyNumberFormat="1" applyFont="1" applyFill="1"/>
    <xf numFmtId="0" fontId="51" fillId="55" borderId="0" xfId="341" applyFont="1" applyFill="1"/>
    <xf numFmtId="0" fontId="42" fillId="55" borderId="0" xfId="0" applyFont="1" applyFill="1" applyAlignment="1">
      <alignment horizontal="center"/>
    </xf>
    <xf numFmtId="0" fontId="31" fillId="55" borderId="0" xfId="270" applyFill="1"/>
    <xf numFmtId="9" fontId="0" fillId="55" borderId="0" xfId="361" applyFont="1" applyFill="1"/>
    <xf numFmtId="0" fontId="48" fillId="55" borderId="0" xfId="341" applyFont="1" applyFill="1" applyAlignment="1">
      <alignment horizontal="center" vertical="center"/>
    </xf>
    <xf numFmtId="0" fontId="51" fillId="55" borderId="0" xfId="341" applyFont="1" applyFill="1" applyAlignment="1">
      <alignment vertical="center" wrapText="1"/>
    </xf>
    <xf numFmtId="168" fontId="47" fillId="55" borderId="0" xfId="0" applyNumberFormat="1" applyFont="1" applyFill="1" applyAlignment="1">
      <alignment horizontal="center"/>
    </xf>
    <xf numFmtId="168" fontId="49" fillId="55" borderId="0" xfId="0" applyNumberFormat="1" applyFont="1" applyFill="1" applyAlignment="1">
      <alignment horizontal="center"/>
    </xf>
    <xf numFmtId="0" fontId="67" fillId="0" borderId="0" xfId="341" applyFont="1" applyAlignment="1">
      <alignment horizontal="center" vertical="center" wrapText="1"/>
    </xf>
    <xf numFmtId="0" fontId="67" fillId="55" borderId="0" xfId="341" applyFont="1" applyFill="1" applyAlignment="1">
      <alignment vertical="center" wrapText="1"/>
    </xf>
    <xf numFmtId="0" fontId="52" fillId="55" borderId="0" xfId="345" applyFont="1" applyFill="1"/>
    <xf numFmtId="0" fontId="52" fillId="55" borderId="0" xfId="345" applyFont="1" applyFill="1" applyAlignment="1">
      <alignment vertical="top"/>
    </xf>
    <xf numFmtId="3" fontId="0" fillId="0" borderId="0" xfId="0" applyNumberFormat="1" applyAlignment="1">
      <alignment horizontal="center"/>
    </xf>
    <xf numFmtId="9" fontId="52" fillId="55" borderId="0" xfId="361" applyFont="1" applyFill="1" applyAlignment="1">
      <alignment horizontal="center" vertical="center"/>
    </xf>
    <xf numFmtId="9" fontId="53" fillId="57" borderId="0" xfId="361" applyFont="1" applyFill="1" applyAlignment="1">
      <alignment horizontal="center" vertical="center"/>
    </xf>
    <xf numFmtId="0" fontId="52" fillId="55" borderId="0" xfId="341" applyFont="1" applyFill="1" applyAlignment="1">
      <alignment horizontal="center" vertical="center"/>
    </xf>
    <xf numFmtId="0" fontId="51" fillId="55" borderId="0" xfId="341" applyFont="1" applyFill="1" applyAlignment="1">
      <alignment horizontal="left" vertical="center"/>
    </xf>
    <xf numFmtId="0" fontId="70" fillId="0" borderId="0" xfId="326" applyFont="1" applyAlignment="1" applyProtection="1">
      <alignment vertical="top" wrapText="1" readingOrder="1"/>
      <protection locked="0"/>
    </xf>
    <xf numFmtId="0" fontId="48" fillId="55" borderId="0" xfId="351" applyFont="1" applyFill="1" applyAlignment="1">
      <alignment horizontal="center" vertical="center"/>
    </xf>
    <xf numFmtId="0" fontId="42" fillId="0" borderId="50" xfId="0" applyFont="1" applyBorder="1" applyAlignment="1">
      <alignment horizontal="center" vertical="center"/>
    </xf>
    <xf numFmtId="0" fontId="42" fillId="55" borderId="50" xfId="0" applyFont="1" applyFill="1" applyBorder="1" applyAlignment="1">
      <alignment horizontal="center"/>
    </xf>
    <xf numFmtId="0" fontId="0" fillId="55" borderId="64" xfId="0" applyFill="1" applyBorder="1"/>
    <xf numFmtId="0" fontId="0" fillId="55" borderId="65" xfId="0" applyFill="1" applyBorder="1"/>
    <xf numFmtId="168" fontId="0" fillId="55" borderId="0" xfId="448" applyNumberFormat="1" applyFont="1" applyFill="1" applyBorder="1" applyAlignment="1">
      <alignment horizontal="center"/>
    </xf>
    <xf numFmtId="0" fontId="42" fillId="55" borderId="56" xfId="0" applyFont="1" applyFill="1" applyBorder="1" applyAlignment="1">
      <alignment horizontal="center" vertical="center"/>
    </xf>
    <xf numFmtId="0" fontId="42" fillId="55" borderId="61" xfId="0" applyFont="1" applyFill="1" applyBorder="1" applyAlignment="1">
      <alignment horizontal="center" vertical="center"/>
    </xf>
    <xf numFmtId="0" fontId="42" fillId="55" borderId="62" xfId="0" applyFont="1" applyFill="1" applyBorder="1" applyAlignment="1">
      <alignment horizontal="center" vertical="center"/>
    </xf>
    <xf numFmtId="0" fontId="0" fillId="55" borderId="65" xfId="0" applyFill="1" applyBorder="1" applyAlignment="1">
      <alignment horizontal="left"/>
    </xf>
    <xf numFmtId="0" fontId="0" fillId="55" borderId="66" xfId="0" applyFill="1" applyBorder="1"/>
    <xf numFmtId="0" fontId="42" fillId="55" borderId="56" xfId="0" applyFont="1" applyFill="1" applyBorder="1"/>
    <xf numFmtId="0" fontId="42" fillId="55" borderId="0" xfId="0" applyFont="1" applyFill="1" applyAlignment="1">
      <alignment horizontal="left"/>
    </xf>
    <xf numFmtId="0" fontId="71" fillId="55" borderId="0" xfId="0" applyFont="1" applyFill="1"/>
    <xf numFmtId="0" fontId="42" fillId="55" borderId="60" xfId="0" applyFont="1" applyFill="1" applyBorder="1" applyAlignment="1">
      <alignment horizontal="center" vertical="center"/>
    </xf>
    <xf numFmtId="0" fontId="55" fillId="55" borderId="0" xfId="0" applyFont="1" applyFill="1" applyAlignment="1">
      <alignment vertical="center" readingOrder="1"/>
    </xf>
    <xf numFmtId="0" fontId="0" fillId="55" borderId="10" xfId="0" applyFill="1" applyBorder="1"/>
    <xf numFmtId="0" fontId="42" fillId="55" borderId="50" xfId="0" applyFont="1" applyFill="1" applyBorder="1" applyAlignment="1">
      <alignment vertical="center"/>
    </xf>
    <xf numFmtId="0" fontId="42" fillId="55" borderId="50" xfId="0" applyFont="1" applyFill="1" applyBorder="1" applyAlignment="1">
      <alignment horizontal="center" vertical="center" wrapText="1"/>
    </xf>
    <xf numFmtId="168" fontId="0" fillId="55" borderId="10" xfId="448" applyNumberFormat="1" applyFont="1" applyFill="1" applyBorder="1" applyAlignment="1">
      <alignment horizontal="center"/>
    </xf>
    <xf numFmtId="0" fontId="72" fillId="55" borderId="0" xfId="0" applyFont="1" applyFill="1" applyAlignment="1">
      <alignment horizontal="center" vertical="center" readingOrder="1"/>
    </xf>
    <xf numFmtId="172" fontId="0" fillId="55" borderId="0" xfId="361" applyNumberFormat="1" applyFont="1" applyFill="1"/>
    <xf numFmtId="174" fontId="0" fillId="0" borderId="0" xfId="0" applyNumberFormat="1"/>
    <xf numFmtId="0" fontId="42" fillId="55" borderId="50" xfId="0" applyFont="1" applyFill="1" applyBorder="1"/>
    <xf numFmtId="0" fontId="42" fillId="55" borderId="0" xfId="0" applyFont="1" applyFill="1" applyAlignment="1">
      <alignment horizontal="center" vertical="center"/>
    </xf>
    <xf numFmtId="168" fontId="0" fillId="55" borderId="0" xfId="448" applyNumberFormat="1" applyFont="1" applyFill="1" applyBorder="1" applyAlignment="1">
      <alignment horizontal="center" vertical="center"/>
    </xf>
    <xf numFmtId="168" fontId="0" fillId="55" borderId="0" xfId="0" applyNumberFormat="1" applyFill="1" applyAlignment="1">
      <alignment horizontal="center" vertical="center"/>
    </xf>
    <xf numFmtId="168" fontId="42" fillId="55" borderId="0" xfId="448" applyNumberFormat="1" applyFont="1" applyFill="1" applyBorder="1" applyAlignment="1">
      <alignment horizontal="center" vertical="center"/>
    </xf>
    <xf numFmtId="3" fontId="0" fillId="55" borderId="58" xfId="448" applyNumberFormat="1" applyFont="1" applyFill="1" applyBorder="1" applyAlignment="1">
      <alignment horizontal="center" vertical="center"/>
    </xf>
    <xf numFmtId="3" fontId="0" fillId="55" borderId="57" xfId="448" applyNumberFormat="1" applyFont="1" applyFill="1" applyBorder="1" applyAlignment="1">
      <alignment horizontal="center" vertical="center"/>
    </xf>
    <xf numFmtId="3" fontId="0" fillId="55" borderId="59" xfId="448" applyNumberFormat="1" applyFont="1" applyFill="1" applyBorder="1" applyAlignment="1">
      <alignment horizontal="center" vertical="center"/>
    </xf>
    <xf numFmtId="3" fontId="0" fillId="55" borderId="63" xfId="0" applyNumberFormat="1" applyFill="1" applyBorder="1" applyAlignment="1">
      <alignment horizontal="center" vertical="center"/>
    </xf>
    <xf numFmtId="3" fontId="42" fillId="55" borderId="60" xfId="448" applyNumberFormat="1" applyFont="1" applyFill="1" applyBorder="1" applyAlignment="1">
      <alignment horizontal="center" vertical="center"/>
    </xf>
    <xf numFmtId="3" fontId="42" fillId="55" borderId="61" xfId="448" applyNumberFormat="1" applyFont="1" applyFill="1" applyBorder="1" applyAlignment="1">
      <alignment horizontal="center" vertical="center"/>
    </xf>
    <xf numFmtId="3" fontId="42" fillId="55" borderId="62" xfId="448" applyNumberFormat="1" applyFont="1" applyFill="1" applyBorder="1" applyAlignment="1">
      <alignment horizontal="center" vertical="center"/>
    </xf>
    <xf numFmtId="3" fontId="0" fillId="55" borderId="0" xfId="448" applyNumberFormat="1" applyFont="1" applyFill="1" applyBorder="1" applyAlignment="1">
      <alignment horizontal="center"/>
    </xf>
    <xf numFmtId="3" fontId="0" fillId="55" borderId="10" xfId="448" applyNumberFormat="1" applyFont="1" applyFill="1" applyBorder="1" applyAlignment="1">
      <alignment horizontal="center"/>
    </xf>
    <xf numFmtId="3" fontId="0" fillId="0" borderId="0" xfId="0" applyNumberFormat="1"/>
    <xf numFmtId="0" fontId="73" fillId="55" borderId="0" xfId="0" applyFont="1" applyFill="1"/>
    <xf numFmtId="0" fontId="74" fillId="55" borderId="0" xfId="0" applyFont="1" applyFill="1"/>
    <xf numFmtId="3" fontId="74" fillId="55" borderId="0" xfId="0" applyNumberFormat="1" applyFont="1" applyFill="1"/>
    <xf numFmtId="0" fontId="75" fillId="55" borderId="0" xfId="0" applyFont="1" applyFill="1"/>
    <xf numFmtId="0" fontId="47" fillId="55" borderId="67" xfId="0" applyFont="1" applyFill="1" applyBorder="1"/>
    <xf numFmtId="0" fontId="47" fillId="55" borderId="68" xfId="0" applyFont="1" applyFill="1" applyBorder="1"/>
    <xf numFmtId="0" fontId="43" fillId="55" borderId="67" xfId="270" applyFont="1" applyFill="1" applyBorder="1" applyAlignment="1" applyProtection="1"/>
    <xf numFmtId="0" fontId="52" fillId="55" borderId="0" xfId="329" applyFont="1" applyFill="1" applyAlignment="1">
      <alignment horizontal="center"/>
    </xf>
    <xf numFmtId="0" fontId="52" fillId="55" borderId="67" xfId="329" applyFont="1" applyFill="1" applyBorder="1"/>
    <xf numFmtId="0" fontId="43" fillId="55" borderId="68" xfId="270" applyFont="1" applyFill="1" applyBorder="1" applyAlignment="1" applyProtection="1"/>
    <xf numFmtId="0" fontId="43" fillId="55" borderId="67" xfId="270" applyFont="1" applyFill="1" applyBorder="1" applyAlignment="1" applyProtection="1">
      <alignment horizontal="right"/>
    </xf>
    <xf numFmtId="0" fontId="43" fillId="55" borderId="67" xfId="270" quotePrefix="1" applyFont="1" applyFill="1" applyBorder="1" applyAlignment="1" applyProtection="1">
      <alignment horizontal="right"/>
    </xf>
    <xf numFmtId="0" fontId="57" fillId="55" borderId="0" xfId="351" applyFont="1" applyFill="1" applyAlignment="1">
      <alignment horizontal="right"/>
    </xf>
    <xf numFmtId="0" fontId="48" fillId="55" borderId="0" xfId="351" applyFont="1" applyFill="1" applyAlignment="1">
      <alignment horizontal="center"/>
    </xf>
    <xf numFmtId="0" fontId="52" fillId="55" borderId="67" xfId="329" applyFont="1" applyFill="1" applyBorder="1" applyAlignment="1">
      <alignment wrapText="1"/>
    </xf>
    <xf numFmtId="0" fontId="52" fillId="55" borderId="51" xfId="345" applyFont="1" applyFill="1" applyBorder="1"/>
    <xf numFmtId="0" fontId="52" fillId="55" borderId="37" xfId="345" applyFont="1" applyFill="1" applyBorder="1"/>
    <xf numFmtId="0" fontId="52" fillId="55" borderId="52" xfId="345" applyFont="1" applyFill="1" applyBorder="1"/>
    <xf numFmtId="0" fontId="52" fillId="55" borderId="11" xfId="345" applyFont="1" applyFill="1" applyBorder="1"/>
    <xf numFmtId="0" fontId="48" fillId="55" borderId="12" xfId="345" applyFont="1" applyFill="1" applyBorder="1" applyAlignment="1">
      <alignment horizontal="center" vertical="center"/>
    </xf>
    <xf numFmtId="0" fontId="48" fillId="55" borderId="0" xfId="345" applyFont="1" applyFill="1" applyAlignment="1">
      <alignment horizontal="center" vertical="center"/>
    </xf>
    <xf numFmtId="0" fontId="52" fillId="55" borderId="11" xfId="345" applyFont="1" applyFill="1" applyBorder="1" applyAlignment="1">
      <alignment vertical="top"/>
    </xf>
    <xf numFmtId="0" fontId="52" fillId="55" borderId="12" xfId="345" applyFont="1" applyFill="1" applyBorder="1" applyAlignment="1">
      <alignment horizontal="left" vertical="top" wrapText="1"/>
    </xf>
    <xf numFmtId="0" fontId="52" fillId="55" borderId="12" xfId="345" applyFont="1" applyFill="1" applyBorder="1"/>
    <xf numFmtId="0" fontId="52" fillId="55" borderId="13" xfId="345" applyFont="1" applyFill="1" applyBorder="1"/>
    <xf numFmtId="0" fontId="52" fillId="55" borderId="14" xfId="345" applyFont="1" applyFill="1" applyBorder="1"/>
    <xf numFmtId="3" fontId="52" fillId="55" borderId="30" xfId="0" applyNumberFormat="1" applyFont="1" applyFill="1" applyBorder="1" applyAlignment="1">
      <alignment horizontal="center" vertical="center"/>
    </xf>
    <xf numFmtId="168" fontId="52" fillId="55" borderId="30" xfId="0" applyNumberFormat="1" applyFont="1" applyFill="1" applyBorder="1" applyAlignment="1">
      <alignment horizontal="center" vertical="center"/>
    </xf>
    <xf numFmtId="3" fontId="51" fillId="55" borderId="30" xfId="0" applyNumberFormat="1" applyFont="1" applyFill="1" applyBorder="1" applyAlignment="1">
      <alignment horizontal="center" vertical="center"/>
    </xf>
    <xf numFmtId="168" fontId="51" fillId="55" borderId="30" xfId="0" applyNumberFormat="1" applyFont="1" applyFill="1" applyBorder="1" applyAlignment="1">
      <alignment horizontal="center" vertical="center"/>
    </xf>
    <xf numFmtId="0" fontId="52" fillId="55" borderId="30" xfId="0" applyFont="1" applyFill="1" applyBorder="1" applyAlignment="1">
      <alignment horizontal="center" vertical="center"/>
    </xf>
    <xf numFmtId="0" fontId="51" fillId="55" borderId="30" xfId="0" applyFont="1" applyFill="1" applyBorder="1" applyAlignment="1">
      <alignment horizontal="center" vertical="center"/>
    </xf>
    <xf numFmtId="0" fontId="49" fillId="55" borderId="0" xfId="0" applyFont="1" applyFill="1" applyAlignment="1">
      <alignment horizontal="center"/>
    </xf>
    <xf numFmtId="0" fontId="76" fillId="55" borderId="0" xfId="270" applyFont="1" applyFill="1"/>
    <xf numFmtId="0" fontId="77" fillId="55" borderId="0" xfId="270" applyFont="1" applyFill="1"/>
    <xf numFmtId="3" fontId="47" fillId="55" borderId="30" xfId="0" applyNumberFormat="1" applyFont="1" applyFill="1" applyBorder="1" applyAlignment="1">
      <alignment horizontal="right"/>
    </xf>
    <xf numFmtId="3" fontId="47" fillId="55" borderId="36" xfId="0" applyNumberFormat="1" applyFont="1" applyFill="1" applyBorder="1" applyAlignment="1">
      <alignment horizontal="right"/>
    </xf>
    <xf numFmtId="3" fontId="47" fillId="55" borderId="38" xfId="0" applyNumberFormat="1" applyFont="1" applyFill="1" applyBorder="1" applyAlignment="1">
      <alignment horizontal="right"/>
    </xf>
    <xf numFmtId="3" fontId="47" fillId="55" borderId="33" xfId="0" applyNumberFormat="1" applyFont="1" applyFill="1" applyBorder="1" applyAlignment="1">
      <alignment horizontal="right"/>
    </xf>
    <xf numFmtId="3" fontId="47" fillId="55" borderId="13" xfId="0" applyNumberFormat="1" applyFont="1" applyFill="1" applyBorder="1" applyAlignment="1">
      <alignment horizontal="right"/>
    </xf>
    <xf numFmtId="3" fontId="47" fillId="55" borderId="10" xfId="0" applyNumberFormat="1" applyFont="1" applyFill="1" applyBorder="1" applyAlignment="1">
      <alignment horizontal="right"/>
    </xf>
    <xf numFmtId="168" fontId="47" fillId="55" borderId="39" xfId="0" applyNumberFormat="1" applyFont="1" applyFill="1" applyBorder="1" applyAlignment="1">
      <alignment horizontal="right"/>
    </xf>
    <xf numFmtId="3" fontId="47" fillId="55" borderId="34" xfId="0" applyNumberFormat="1" applyFont="1" applyFill="1" applyBorder="1" applyAlignment="1">
      <alignment horizontal="right"/>
    </xf>
    <xf numFmtId="3" fontId="47" fillId="55" borderId="14" xfId="0" applyNumberFormat="1" applyFont="1" applyFill="1" applyBorder="1" applyAlignment="1">
      <alignment horizontal="right"/>
    </xf>
    <xf numFmtId="3" fontId="47" fillId="55" borderId="39" xfId="0" applyNumberFormat="1" applyFont="1" applyFill="1" applyBorder="1" applyAlignment="1">
      <alignment horizontal="left"/>
    </xf>
    <xf numFmtId="3" fontId="47" fillId="55" borderId="34" xfId="0" applyNumberFormat="1" applyFont="1" applyFill="1" applyBorder="1" applyAlignment="1">
      <alignment horizontal="left"/>
    </xf>
    <xf numFmtId="3" fontId="47" fillId="55" borderId="14" xfId="0" applyNumberFormat="1" applyFont="1" applyFill="1" applyBorder="1" applyAlignment="1">
      <alignment horizontal="left"/>
    </xf>
    <xf numFmtId="3" fontId="49" fillId="55" borderId="54" xfId="0" applyNumberFormat="1" applyFont="1" applyFill="1" applyBorder="1" applyAlignment="1">
      <alignment horizontal="right"/>
    </xf>
    <xf numFmtId="3" fontId="49" fillId="55" borderId="50" xfId="0" applyNumberFormat="1" applyFont="1" applyFill="1" applyBorder="1" applyAlignment="1">
      <alignment horizontal="right"/>
    </xf>
    <xf numFmtId="3" fontId="49" fillId="55" borderId="55" xfId="0" applyNumberFormat="1" applyFont="1" applyFill="1" applyBorder="1" applyAlignment="1">
      <alignment horizontal="right"/>
    </xf>
    <xf numFmtId="0" fontId="49" fillId="55" borderId="54" xfId="0" applyFont="1" applyFill="1" applyBorder="1" applyAlignment="1">
      <alignment horizontal="center" vertical="center"/>
    </xf>
    <xf numFmtId="0" fontId="49" fillId="55" borderId="50" xfId="0" applyFont="1" applyFill="1" applyBorder="1" applyAlignment="1">
      <alignment horizontal="center" vertical="center"/>
    </xf>
    <xf numFmtId="0" fontId="49" fillId="55" borderId="55" xfId="0" applyFont="1" applyFill="1" applyBorder="1" applyAlignment="1">
      <alignment horizontal="center" vertical="center"/>
    </xf>
    <xf numFmtId="0" fontId="49" fillId="55" borderId="54" xfId="0" applyFont="1" applyFill="1" applyBorder="1" applyAlignment="1">
      <alignment vertical="center"/>
    </xf>
    <xf numFmtId="0" fontId="49" fillId="55" borderId="10" xfId="0" applyFont="1" applyFill="1" applyBorder="1" applyAlignment="1">
      <alignment vertical="center"/>
    </xf>
    <xf numFmtId="0" fontId="49" fillId="55" borderId="13" xfId="0" applyFont="1" applyFill="1" applyBorder="1" applyAlignment="1">
      <alignment vertical="center"/>
    </xf>
    <xf numFmtId="3" fontId="49" fillId="55" borderId="54" xfId="0" applyNumberFormat="1" applyFont="1" applyFill="1" applyBorder="1" applyAlignment="1">
      <alignment horizontal="right" vertical="center"/>
    </xf>
    <xf numFmtId="3" fontId="49" fillId="55" borderId="50" xfId="0" applyNumberFormat="1" applyFont="1" applyFill="1" applyBorder="1" applyAlignment="1">
      <alignment horizontal="right" vertical="center"/>
    </xf>
    <xf numFmtId="168" fontId="49" fillId="55" borderId="55" xfId="0" applyNumberFormat="1" applyFont="1" applyFill="1" applyBorder="1" applyAlignment="1">
      <alignment horizontal="right" vertical="center"/>
    </xf>
    <xf numFmtId="3" fontId="49" fillId="55" borderId="13" xfId="0" applyNumberFormat="1" applyFont="1" applyFill="1" applyBorder="1" applyAlignment="1">
      <alignment horizontal="right" vertical="center"/>
    </xf>
    <xf numFmtId="3" fontId="49" fillId="55" borderId="10" xfId="0" applyNumberFormat="1" applyFont="1" applyFill="1" applyBorder="1" applyAlignment="1">
      <alignment horizontal="right" vertical="center"/>
    </xf>
    <xf numFmtId="168" fontId="49" fillId="55" borderId="14" xfId="0" applyNumberFormat="1" applyFont="1" applyFill="1" applyBorder="1" applyAlignment="1">
      <alignment horizontal="right" vertical="center"/>
    </xf>
    <xf numFmtId="3" fontId="49" fillId="55" borderId="46" xfId="0" applyNumberFormat="1" applyFont="1" applyFill="1" applyBorder="1" applyAlignment="1">
      <alignment horizontal="right" vertical="center"/>
    </xf>
    <xf numFmtId="3" fontId="49" fillId="55" borderId="47" xfId="0" applyNumberFormat="1" applyFont="1" applyFill="1" applyBorder="1" applyAlignment="1">
      <alignment horizontal="right" vertical="center"/>
    </xf>
    <xf numFmtId="168" fontId="49" fillId="55" borderId="48" xfId="0" applyNumberFormat="1" applyFont="1" applyFill="1" applyBorder="1" applyAlignment="1">
      <alignment horizontal="right" vertical="center"/>
    </xf>
    <xf numFmtId="0" fontId="49" fillId="55" borderId="11" xfId="0" applyFont="1" applyFill="1" applyBorder="1" applyAlignment="1">
      <alignment vertical="center"/>
    </xf>
    <xf numFmtId="0" fontId="49" fillId="55" borderId="0" xfId="0" applyFont="1" applyFill="1" applyAlignment="1">
      <alignment vertical="center"/>
    </xf>
    <xf numFmtId="0" fontId="49" fillId="55" borderId="51" xfId="0" applyFont="1" applyFill="1" applyBorder="1" applyAlignment="1">
      <alignment vertical="center"/>
    </xf>
    <xf numFmtId="0" fontId="49" fillId="55" borderId="37" xfId="0" applyFont="1" applyFill="1" applyBorder="1" applyAlignment="1">
      <alignment vertical="center"/>
    </xf>
    <xf numFmtId="9" fontId="47" fillId="55" borderId="0" xfId="361" applyFont="1" applyFill="1"/>
    <xf numFmtId="168" fontId="47" fillId="55" borderId="34" xfId="0" applyNumberFormat="1" applyFont="1" applyFill="1" applyBorder="1" applyAlignment="1">
      <alignment horizontal="right"/>
    </xf>
    <xf numFmtId="3" fontId="47" fillId="55" borderId="42" xfId="0" applyNumberFormat="1" applyFont="1" applyFill="1" applyBorder="1" applyAlignment="1">
      <alignment horizontal="left"/>
    </xf>
    <xf numFmtId="168" fontId="49" fillId="55" borderId="55" xfId="0" applyNumberFormat="1" applyFont="1" applyFill="1" applyBorder="1" applyAlignment="1">
      <alignment horizontal="right"/>
    </xf>
    <xf numFmtId="0" fontId="49" fillId="55" borderId="55" xfId="0" applyFont="1" applyFill="1" applyBorder="1" applyAlignment="1">
      <alignment vertical="center"/>
    </xf>
    <xf numFmtId="0" fontId="79" fillId="55" borderId="0" xfId="0" applyFont="1" applyFill="1"/>
    <xf numFmtId="0" fontId="80" fillId="56" borderId="0" xfId="0" applyFont="1" applyFill="1" applyAlignment="1">
      <alignment horizontal="center" vertical="center"/>
    </xf>
    <xf numFmtId="9" fontId="79" fillId="55" borderId="0" xfId="361" applyFont="1" applyFill="1" applyAlignment="1">
      <alignment horizontal="center"/>
    </xf>
    <xf numFmtId="3" fontId="79" fillId="55" borderId="0" xfId="0" applyNumberFormat="1" applyFont="1" applyFill="1"/>
    <xf numFmtId="0" fontId="80" fillId="55" borderId="0" xfId="0" applyFont="1" applyFill="1" applyAlignment="1">
      <alignment horizontal="right"/>
    </xf>
    <xf numFmtId="3" fontId="79" fillId="55" borderId="0" xfId="0" applyNumberFormat="1" applyFont="1" applyFill="1" applyAlignment="1">
      <alignment horizontal="center"/>
    </xf>
    <xf numFmtId="0" fontId="47" fillId="55" borderId="10" xfId="0" applyFont="1" applyFill="1" applyBorder="1" applyAlignment="1">
      <alignment vertical="center"/>
    </xf>
    <xf numFmtId="3" fontId="47" fillId="55" borderId="54" xfId="0" applyNumberFormat="1" applyFont="1" applyFill="1" applyBorder="1" applyAlignment="1">
      <alignment horizontal="right"/>
    </xf>
    <xf numFmtId="3" fontId="47" fillId="55" borderId="50" xfId="0" applyNumberFormat="1" applyFont="1" applyFill="1" applyBorder="1" applyAlignment="1">
      <alignment horizontal="right"/>
    </xf>
    <xf numFmtId="3" fontId="47" fillId="55" borderId="55" xfId="0" applyNumberFormat="1" applyFont="1" applyFill="1" applyBorder="1" applyAlignment="1">
      <alignment horizontal="right"/>
    </xf>
    <xf numFmtId="0" fontId="80" fillId="55" borderId="0" xfId="0" applyFont="1" applyFill="1" applyAlignment="1">
      <alignment horizontal="center"/>
    </xf>
    <xf numFmtId="168" fontId="80" fillId="55" borderId="0" xfId="0" applyNumberFormat="1" applyFont="1" applyFill="1" applyAlignment="1">
      <alignment horizontal="center" vertical="center" wrapText="1"/>
    </xf>
    <xf numFmtId="0" fontId="79" fillId="55" borderId="0" xfId="0" applyFont="1" applyFill="1" applyAlignment="1">
      <alignment horizontal="center"/>
    </xf>
    <xf numFmtId="9" fontId="79" fillId="55" borderId="0" xfId="361" applyFont="1" applyFill="1"/>
    <xf numFmtId="0" fontId="81" fillId="55" borderId="0" xfId="0" applyFont="1" applyFill="1"/>
    <xf numFmtId="0" fontId="52" fillId="55" borderId="0" xfId="345" applyFont="1" applyFill="1" applyAlignment="1">
      <alignment vertical="top" wrapText="1"/>
    </xf>
    <xf numFmtId="9" fontId="52" fillId="55" borderId="0" xfId="361" applyFont="1" applyFill="1"/>
    <xf numFmtId="17" fontId="59" fillId="55" borderId="0" xfId="0" quotePrefix="1" applyNumberFormat="1" applyFont="1" applyFill="1" applyAlignment="1">
      <alignment horizontal="center"/>
    </xf>
    <xf numFmtId="0" fontId="59" fillId="55" borderId="0" xfId="0" applyFont="1" applyFill="1" applyAlignment="1">
      <alignment horizontal="center"/>
    </xf>
    <xf numFmtId="173" fontId="59" fillId="55" borderId="0" xfId="0" quotePrefix="1" applyNumberFormat="1" applyFont="1" applyFill="1" applyAlignment="1">
      <alignment horizontal="center"/>
    </xf>
    <xf numFmtId="0" fontId="58" fillId="55" borderId="0" xfId="337" applyFont="1" applyFill="1" applyAlignment="1">
      <alignment horizontal="center" vertical="center"/>
    </xf>
    <xf numFmtId="0" fontId="46" fillId="55" borderId="0" xfId="341" applyFont="1" applyFill="1" applyAlignment="1">
      <alignment horizontal="left" vertical="center" wrapText="1" indent="3"/>
    </xf>
    <xf numFmtId="0" fontId="55" fillId="55" borderId="0" xfId="341" applyFont="1" applyFill="1" applyAlignment="1">
      <alignment horizontal="center" vertical="center"/>
    </xf>
    <xf numFmtId="0" fontId="46" fillId="55" borderId="0" xfId="341" applyFont="1" applyFill="1" applyAlignment="1">
      <alignment horizontal="left" vertical="center" wrapText="1"/>
    </xf>
    <xf numFmtId="0" fontId="48" fillId="55" borderId="0" xfId="351" applyFont="1" applyFill="1" applyAlignment="1">
      <alignment horizontal="center" vertical="center"/>
    </xf>
    <xf numFmtId="0" fontId="43" fillId="55" borderId="10" xfId="270" applyFont="1" applyFill="1" applyBorder="1" applyAlignment="1">
      <alignment horizontal="center" vertical="center"/>
    </xf>
    <xf numFmtId="0" fontId="48" fillId="55" borderId="0" xfId="345" applyFont="1" applyFill="1" applyAlignment="1">
      <alignment horizontal="center" vertical="center"/>
    </xf>
    <xf numFmtId="0" fontId="52" fillId="0" borderId="0" xfId="345" applyFont="1" applyAlignment="1">
      <alignment horizontal="left" vertical="top" wrapText="1"/>
    </xf>
    <xf numFmtId="0" fontId="51" fillId="55" borderId="54" xfId="345" applyFont="1" applyFill="1" applyBorder="1" applyAlignment="1">
      <alignment horizontal="left" vertical="center" wrapText="1"/>
    </xf>
    <xf numFmtId="0" fontId="51" fillId="55" borderId="50" xfId="345" applyFont="1" applyFill="1" applyBorder="1" applyAlignment="1">
      <alignment horizontal="left" vertical="center" wrapText="1"/>
    </xf>
    <xf numFmtId="0" fontId="51" fillId="55" borderId="55" xfId="345" applyFont="1" applyFill="1" applyBorder="1" applyAlignment="1">
      <alignment horizontal="left" vertical="center" wrapText="1"/>
    </xf>
    <xf numFmtId="0" fontId="51" fillId="55" borderId="27" xfId="341" applyFont="1" applyFill="1" applyBorder="1" applyAlignment="1">
      <alignment horizontal="left" vertical="center" wrapText="1"/>
    </xf>
    <xf numFmtId="0" fontId="48" fillId="55" borderId="28" xfId="341" applyFont="1" applyFill="1" applyBorder="1" applyAlignment="1">
      <alignment horizontal="center"/>
    </xf>
    <xf numFmtId="0" fontId="48" fillId="55" borderId="27" xfId="341" applyFont="1" applyFill="1" applyBorder="1" applyAlignment="1">
      <alignment horizontal="left" vertical="center"/>
    </xf>
    <xf numFmtId="0" fontId="48" fillId="55" borderId="26" xfId="341" applyFont="1" applyFill="1" applyBorder="1" applyAlignment="1">
      <alignment horizontal="left" vertical="center"/>
    </xf>
    <xf numFmtId="0" fontId="48" fillId="55" borderId="0" xfId="341" applyFont="1" applyFill="1" applyAlignment="1">
      <alignment horizontal="center"/>
    </xf>
    <xf numFmtId="0" fontId="51" fillId="55" borderId="37" xfId="0" applyFont="1" applyFill="1" applyBorder="1" applyAlignment="1">
      <alignment horizontal="justify" vertical="center" wrapText="1"/>
    </xf>
    <xf numFmtId="0" fontId="48" fillId="55" borderId="0" xfId="341" applyFont="1" applyFill="1" applyAlignment="1">
      <alignment horizontal="center" vertical="center"/>
    </xf>
    <xf numFmtId="0" fontId="48" fillId="55" borderId="10" xfId="341" applyFont="1" applyFill="1" applyBorder="1" applyAlignment="1">
      <alignment horizontal="center" vertical="center"/>
    </xf>
    <xf numFmtId="0" fontId="50" fillId="55" borderId="37" xfId="0" applyFont="1" applyFill="1" applyBorder="1" applyAlignment="1">
      <alignment horizontal="left" vertical="top" wrapText="1"/>
    </xf>
    <xf numFmtId="0" fontId="51" fillId="55" borderId="0" xfId="341" applyFont="1" applyFill="1" applyAlignment="1">
      <alignment horizontal="left" vertical="center" wrapText="1"/>
    </xf>
    <xf numFmtId="0" fontId="48" fillId="55" borderId="54" xfId="341" applyFont="1" applyFill="1" applyBorder="1" applyAlignment="1">
      <alignment horizontal="center" vertical="center"/>
    </xf>
    <xf numFmtId="0" fontId="48" fillId="55" borderId="50" xfId="341" applyFont="1" applyFill="1" applyBorder="1" applyAlignment="1">
      <alignment horizontal="center" vertical="center"/>
    </xf>
    <xf numFmtId="0" fontId="48" fillId="55" borderId="55" xfId="341" applyFont="1" applyFill="1" applyBorder="1" applyAlignment="1">
      <alignment horizontal="center" vertical="center"/>
    </xf>
    <xf numFmtId="0" fontId="48" fillId="55" borderId="0" xfId="341" applyFont="1" applyFill="1" applyAlignment="1">
      <alignment horizontal="center" wrapText="1"/>
    </xf>
    <xf numFmtId="0" fontId="48" fillId="55" borderId="10" xfId="341" applyFont="1" applyFill="1" applyBorder="1" applyAlignment="1">
      <alignment horizontal="center"/>
    </xf>
    <xf numFmtId="0" fontId="48" fillId="55" borderId="53" xfId="341" applyFont="1" applyFill="1" applyBorder="1" applyAlignment="1">
      <alignment horizontal="center" vertical="center"/>
    </xf>
    <xf numFmtId="0" fontId="48" fillId="55" borderId="16" xfId="341" applyFont="1" applyFill="1" applyBorder="1" applyAlignment="1">
      <alignment horizontal="center" vertical="center"/>
    </xf>
    <xf numFmtId="0" fontId="48" fillId="55" borderId="15" xfId="341" applyFont="1" applyFill="1" applyBorder="1" applyAlignment="1">
      <alignment horizontal="center" vertical="center"/>
    </xf>
    <xf numFmtId="0" fontId="51" fillId="55" borderId="37" xfId="341" applyFont="1" applyFill="1" applyBorder="1" applyAlignment="1">
      <alignment horizontal="left" vertical="center" wrapText="1"/>
    </xf>
    <xf numFmtId="0" fontId="49" fillId="56" borderId="56" xfId="0" applyFont="1" applyFill="1" applyBorder="1" applyAlignment="1">
      <alignment horizontal="center"/>
    </xf>
    <xf numFmtId="0" fontId="62" fillId="55" borderId="0" xfId="345" applyFont="1" applyFill="1" applyAlignment="1">
      <alignment horizontal="left" vertical="top" wrapText="1"/>
    </xf>
    <xf numFmtId="0" fontId="48" fillId="55" borderId="0" xfId="345" applyFont="1" applyFill="1" applyAlignment="1">
      <alignment horizontal="center"/>
    </xf>
    <xf numFmtId="0" fontId="48" fillId="55" borderId="27" xfId="345" applyFont="1" applyFill="1" applyBorder="1" applyAlignment="1">
      <alignment horizontal="center" vertical="center" wrapText="1"/>
    </xf>
    <xf numFmtId="0" fontId="48" fillId="55" borderId="26" xfId="345" applyFont="1" applyFill="1" applyBorder="1" applyAlignment="1">
      <alignment horizontal="center" vertical="center" wrapText="1"/>
    </xf>
    <xf numFmtId="0" fontId="48" fillId="55" borderId="37" xfId="341" applyFont="1" applyFill="1" applyBorder="1" applyAlignment="1">
      <alignment horizontal="center" vertical="center" wrapText="1"/>
    </xf>
    <xf numFmtId="0" fontId="48" fillId="55" borderId="10" xfId="341" applyFont="1" applyFill="1" applyBorder="1" applyAlignment="1">
      <alignment horizontal="center" vertical="center" wrapText="1"/>
    </xf>
    <xf numFmtId="0" fontId="51" fillId="55" borderId="37" xfId="341" applyFont="1" applyFill="1" applyBorder="1" applyAlignment="1">
      <alignment horizontal="left" vertical="center"/>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49" fillId="55" borderId="0" xfId="0" applyFont="1" applyFill="1" applyAlignment="1">
      <alignment horizontal="center"/>
    </xf>
    <xf numFmtId="0" fontId="49" fillId="55" borderId="51" xfId="0" applyFont="1" applyFill="1" applyBorder="1" applyAlignment="1">
      <alignment horizontal="center" vertical="center"/>
    </xf>
    <xf numFmtId="0" fontId="49" fillId="55" borderId="13" xfId="0" applyFont="1" applyFill="1" applyBorder="1" applyAlignment="1">
      <alignment horizontal="center" vertical="center"/>
    </xf>
    <xf numFmtId="0" fontId="49" fillId="55" borderId="52" xfId="0" applyFont="1" applyFill="1" applyBorder="1" applyAlignment="1">
      <alignment horizontal="center" vertical="center"/>
    </xf>
    <xf numFmtId="0" fontId="49" fillId="55" borderId="14" xfId="0" applyFont="1" applyFill="1" applyBorder="1" applyAlignment="1">
      <alignment horizontal="center" vertical="center"/>
    </xf>
    <xf numFmtId="0" fontId="49" fillId="55" borderId="54" xfId="0" applyFont="1" applyFill="1" applyBorder="1" applyAlignment="1">
      <alignment horizontal="center" vertical="center"/>
    </xf>
    <xf numFmtId="0" fontId="49" fillId="55" borderId="50" xfId="0" applyFont="1" applyFill="1" applyBorder="1" applyAlignment="1">
      <alignment horizontal="center" vertical="center"/>
    </xf>
    <xf numFmtId="0" fontId="49" fillId="55" borderId="55" xfId="0" applyFont="1" applyFill="1" applyBorder="1" applyAlignment="1">
      <alignment horizontal="center" vertical="center"/>
    </xf>
    <xf numFmtId="0" fontId="78" fillId="55" borderId="0" xfId="0" applyFont="1" applyFill="1" applyAlignment="1">
      <alignment horizontal="left" vertical="center" wrapText="1"/>
    </xf>
    <xf numFmtId="0" fontId="47" fillId="55" borderId="51" xfId="0" applyFont="1" applyFill="1" applyBorder="1" applyAlignment="1">
      <alignment horizontal="left" vertical="center"/>
    </xf>
    <xf numFmtId="0" fontId="47" fillId="55" borderId="13" xfId="0" applyFont="1" applyFill="1" applyBorder="1" applyAlignment="1">
      <alignment horizontal="left" vertical="center"/>
    </xf>
    <xf numFmtId="0" fontId="47" fillId="55" borderId="51" xfId="0" applyFont="1" applyFill="1" applyBorder="1" applyAlignment="1">
      <alignment horizontal="left" vertical="center" wrapText="1"/>
    </xf>
    <xf numFmtId="0" fontId="47" fillId="55" borderId="11" xfId="0" applyFont="1" applyFill="1" applyBorder="1" applyAlignment="1">
      <alignment horizontal="left" vertical="center" wrapText="1"/>
    </xf>
    <xf numFmtId="0" fontId="47" fillId="55" borderId="13" xfId="0" applyFont="1" applyFill="1" applyBorder="1" applyAlignment="1">
      <alignment horizontal="left" vertical="center" wrapText="1"/>
    </xf>
    <xf numFmtId="0" fontId="47" fillId="55" borderId="11" xfId="0" applyFont="1" applyFill="1" applyBorder="1" applyAlignment="1">
      <alignment horizontal="left" vertical="center"/>
    </xf>
    <xf numFmtId="0" fontId="49" fillId="55" borderId="11" xfId="0" applyFont="1" applyFill="1" applyBorder="1" applyAlignment="1">
      <alignment horizontal="center" vertical="center"/>
    </xf>
    <xf numFmtId="0" fontId="49" fillId="55" borderId="12" xfId="0" applyFont="1" applyFill="1" applyBorder="1" applyAlignment="1">
      <alignment horizontal="center" vertical="center"/>
    </xf>
    <xf numFmtId="0" fontId="47" fillId="0" borderId="51" xfId="0" applyFont="1" applyBorder="1" applyAlignment="1">
      <alignment horizontal="left" vertical="center" wrapText="1"/>
    </xf>
    <xf numFmtId="0" fontId="47" fillId="0" borderId="11" xfId="0" applyFont="1" applyBorder="1" applyAlignment="1">
      <alignment horizontal="left" vertical="center" wrapText="1"/>
    </xf>
    <xf numFmtId="0" fontId="47" fillId="0" borderId="13" xfId="0" applyFont="1" applyBorder="1" applyAlignment="1">
      <alignment horizontal="left" vertical="center" wrapText="1"/>
    </xf>
    <xf numFmtId="0" fontId="47" fillId="0" borderId="51" xfId="0" applyFont="1" applyBorder="1" applyAlignment="1">
      <alignment horizontal="left" vertical="center"/>
    </xf>
    <xf numFmtId="0" fontId="47" fillId="0" borderId="13" xfId="0" applyFont="1" applyBorder="1" applyAlignment="1">
      <alignment horizontal="left" vertical="center"/>
    </xf>
    <xf numFmtId="0" fontId="47" fillId="0" borderId="5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3" fontId="47" fillId="55" borderId="12" xfId="0" applyNumberFormat="1" applyFont="1" applyFill="1" applyBorder="1" applyAlignment="1">
      <alignment horizontal="left"/>
    </xf>
  </cellXfs>
  <cellStyles count="472">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2 4" xfId="449" xr:uid="{E3F6AA3D-ACAD-442E-8F4D-1DB18C612A64}"/>
    <cellStyle name="Cálculo 2 3" xfId="175" xr:uid="{00000000-0005-0000-0000-0000AE000000}"/>
    <cellStyle name="Cálculo 2 4" xfId="176" xr:uid="{00000000-0005-0000-0000-0000AF000000}"/>
    <cellStyle name="Cálculo 2 4 2" xfId="450" xr:uid="{07042AF6-687C-40D4-BB20-B062070DFE3A}"/>
    <cellStyle name="Cálculo 3 2" xfId="177" xr:uid="{00000000-0005-0000-0000-0000B0000000}"/>
    <cellStyle name="Cálculo 3 3" xfId="178" xr:uid="{00000000-0005-0000-0000-0000B1000000}"/>
    <cellStyle name="Cálculo 4" xfId="179" xr:uid="{00000000-0005-0000-0000-0000B2000000}"/>
    <cellStyle name="Cálculo 4 2" xfId="451" xr:uid="{2F0EF983-25E5-414D-A6C0-F5234917193C}"/>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2 4" xfId="452" xr:uid="{6923BB68-EDE0-406A-B51B-1D1E2C95A6EB}"/>
    <cellStyle name="Entrada 2 3" xfId="265" xr:uid="{00000000-0005-0000-0000-000008010000}"/>
    <cellStyle name="Entrada 2 4" xfId="266" xr:uid="{00000000-0005-0000-0000-000009010000}"/>
    <cellStyle name="Entrada 2 4 2" xfId="453" xr:uid="{1EE79028-2962-460C-B807-E290A4FE4C61}"/>
    <cellStyle name="Entrada 3 2" xfId="267" xr:uid="{00000000-0005-0000-0000-00000A010000}"/>
    <cellStyle name="Entrada 3 3" xfId="268" xr:uid="{00000000-0005-0000-0000-00000B010000}"/>
    <cellStyle name="Entrada 4" xfId="269" xr:uid="{00000000-0005-0000-0000-00000C010000}"/>
    <cellStyle name="Entrada 4 2" xfId="454" xr:uid="{F9680326-B2AA-43DA-87D5-821F1784C599}"/>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2" builtinId="9" hidden="1"/>
    <cellStyle name="Hipervínculo visitado" xfId="441" builtinId="9" hidden="1"/>
    <cellStyle name="Hipervínculo visitado" xfId="447" builtinId="9" hidden="1"/>
    <cellStyle name="Hipervínculo visitado" xfId="443" builtinId="9" hidden="1"/>
    <cellStyle name="Hipervínculo visitado" xfId="446" builtinId="9" hidden="1"/>
    <cellStyle name="Hipervínculo visitado" xfId="445"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0]" xfId="448" builtinId="6"/>
    <cellStyle name="Millares [0] 2" xfId="283" xr:uid="{00000000-0005-0000-0000-000023010000}"/>
    <cellStyle name="Millares [0] 2 2" xfId="284" xr:uid="{00000000-0005-0000-0000-000024010000}"/>
    <cellStyle name="Millares [0] 2 3" xfId="285" xr:uid="{00000000-0005-0000-0000-000025010000}"/>
    <cellStyle name="Millares [0] 2 3 2" xfId="455" xr:uid="{5142D839-7DB7-4B8A-B903-48886D3EAC5F}"/>
    <cellStyle name="Millares [0] 3" xfId="286" xr:uid="{00000000-0005-0000-0000-000026010000}"/>
    <cellStyle name="Millares [0] 3 2" xfId="287" xr:uid="{00000000-0005-0000-0000-000027010000}"/>
    <cellStyle name="Millares [0] 3 2 2" xfId="456" xr:uid="{83F8A7ED-24A7-44AA-BB0E-E96980C7F761}"/>
    <cellStyle name="Millares [0] 4" xfId="288" xr:uid="{00000000-0005-0000-0000-000028010000}"/>
    <cellStyle name="Millares [0] 4 2" xfId="457" xr:uid="{B20C8FD4-9464-40E4-AFA1-6FC5883987C5}"/>
    <cellStyle name="Millares [0] 5" xfId="471" xr:uid="{929096B4-B739-45AF-AE66-28E1854F78E1}"/>
    <cellStyle name="Millares 2" xfId="289" xr:uid="{00000000-0005-0000-0000-000029010000}"/>
    <cellStyle name="Millares 2 2" xfId="290" xr:uid="{00000000-0005-0000-0000-00002A010000}"/>
    <cellStyle name="Millares 2 3" xfId="291" xr:uid="{00000000-0005-0000-0000-00002B010000}"/>
    <cellStyle name="Millares 2 4" xfId="292" xr:uid="{00000000-0005-0000-0000-00002C010000}"/>
    <cellStyle name="Millares 2 5" xfId="293" xr:uid="{00000000-0005-0000-0000-00002D010000}"/>
    <cellStyle name="Millares 2 5 2" xfId="294" xr:uid="{00000000-0005-0000-0000-00002E010000}"/>
    <cellStyle name="Millares 2 5 2 2" xfId="295" xr:uid="{00000000-0005-0000-0000-00002F010000}"/>
    <cellStyle name="Millares 3" xfId="296" xr:uid="{00000000-0005-0000-0000-000030010000}"/>
    <cellStyle name="Millares 3 2" xfId="297" xr:uid="{00000000-0005-0000-0000-000031010000}"/>
    <cellStyle name="Millares 3 2 2" xfId="298" xr:uid="{00000000-0005-0000-0000-000032010000}"/>
    <cellStyle name="Millares 4" xfId="299" xr:uid="{00000000-0005-0000-0000-000033010000}"/>
    <cellStyle name="Millares 4 2" xfId="300" xr:uid="{00000000-0005-0000-0000-000034010000}"/>
    <cellStyle name="Millares 4 2 2" xfId="301" xr:uid="{00000000-0005-0000-0000-000035010000}"/>
    <cellStyle name="Millares 4 3" xfId="302" xr:uid="{00000000-0005-0000-0000-000036010000}"/>
    <cellStyle name="Millares 4 3 2" xfId="458" xr:uid="{9E33373F-90AA-4712-8D84-0DA87224FB76}"/>
    <cellStyle name="Millares 5" xfId="303" xr:uid="{00000000-0005-0000-0000-000037010000}"/>
    <cellStyle name="Millares 5 2" xfId="304" xr:uid="{00000000-0005-0000-0000-000038010000}"/>
    <cellStyle name="Millares 5 2 2" xfId="305" xr:uid="{00000000-0005-0000-0000-000039010000}"/>
    <cellStyle name="Millares 6" xfId="306" xr:uid="{00000000-0005-0000-0000-00003A010000}"/>
    <cellStyle name="Millares 6 2" xfId="307" xr:uid="{00000000-0005-0000-0000-00003B010000}"/>
    <cellStyle name="Millares 6 2 2" xfId="308" xr:uid="{00000000-0005-0000-0000-00003C010000}"/>
    <cellStyle name="Millares 7" xfId="309" xr:uid="{00000000-0005-0000-0000-00003D010000}"/>
    <cellStyle name="Millares 7 2" xfId="310" xr:uid="{00000000-0005-0000-0000-00003E010000}"/>
    <cellStyle name="Millares 8" xfId="311" xr:uid="{00000000-0005-0000-0000-00003F010000}"/>
    <cellStyle name="Millares 8 2" xfId="312" xr:uid="{00000000-0005-0000-0000-000040010000}"/>
    <cellStyle name="Millares 8 2 2" xfId="313" xr:uid="{00000000-0005-0000-0000-000041010000}"/>
    <cellStyle name="Millares 8 2 2 2" xfId="459" xr:uid="{4BBAAFBF-0712-4588-8323-AADDE11B16D3}"/>
    <cellStyle name="Millares 8 3" xfId="314" xr:uid="{00000000-0005-0000-0000-000042010000}"/>
    <cellStyle name="Millares 8 3 2" xfId="460" xr:uid="{6D6B4C5D-19C2-41DC-9A76-759FAC80AA5F}"/>
    <cellStyle name="Millares 9" xfId="315" xr:uid="{00000000-0005-0000-0000-000043010000}"/>
    <cellStyle name="Millares 9 2" xfId="461" xr:uid="{CAF19B18-FC6F-45D8-AAC0-9556402A93C2}"/>
    <cellStyle name="Neutral" xfId="316" builtinId="28" customBuiltin="1"/>
    <cellStyle name="Neutral 2 2" xfId="317" xr:uid="{00000000-0005-0000-0000-000046010000}"/>
    <cellStyle name="Neutral 2 2 2" xfId="318" xr:uid="{00000000-0005-0000-0000-000047010000}"/>
    <cellStyle name="Neutral 2 2 3" xfId="319" xr:uid="{00000000-0005-0000-0000-000048010000}"/>
    <cellStyle name="Neutral 2 3" xfId="320" xr:uid="{00000000-0005-0000-0000-000049010000}"/>
    <cellStyle name="Neutral 2 4" xfId="321" xr:uid="{00000000-0005-0000-0000-00004A010000}"/>
    <cellStyle name="Neutral 3 2" xfId="322" xr:uid="{00000000-0005-0000-0000-00004B010000}"/>
    <cellStyle name="Neutral 3 3" xfId="323" xr:uid="{00000000-0005-0000-0000-00004C010000}"/>
    <cellStyle name="Neutral 4" xfId="324" xr:uid="{00000000-0005-0000-0000-00004D010000}"/>
    <cellStyle name="Normal" xfId="0" builtinId="0"/>
    <cellStyle name="Normal 10" xfId="325" xr:uid="{00000000-0005-0000-0000-00004F010000}"/>
    <cellStyle name="Normal 2" xfId="326" xr:uid="{00000000-0005-0000-0000-000050010000}"/>
    <cellStyle name="Normal 2 2" xfId="327" xr:uid="{00000000-0005-0000-0000-000051010000}"/>
    <cellStyle name="Normal 2 2 2" xfId="328" xr:uid="{00000000-0005-0000-0000-000052010000}"/>
    <cellStyle name="Normal 2 2 2 2" xfId="329" xr:uid="{00000000-0005-0000-0000-000053010000}"/>
    <cellStyle name="Normal 2 2 2 2 2" xfId="330" xr:uid="{00000000-0005-0000-0000-000054010000}"/>
    <cellStyle name="Normal 2 2 3" xfId="331" xr:uid="{00000000-0005-0000-0000-000055010000}"/>
    <cellStyle name="Normal 2 3" xfId="332" xr:uid="{00000000-0005-0000-0000-000056010000}"/>
    <cellStyle name="Normal 2 4" xfId="333" xr:uid="{00000000-0005-0000-0000-000057010000}"/>
    <cellStyle name="Normal 2 4 2" xfId="334" xr:uid="{00000000-0005-0000-0000-000058010000}"/>
    <cellStyle name="Normal 2 5" xfId="335" xr:uid="{00000000-0005-0000-0000-000059010000}"/>
    <cellStyle name="Normal 3" xfId="336" xr:uid="{00000000-0005-0000-0000-00005A010000}"/>
    <cellStyle name="Normal 3 2" xfId="337" xr:uid="{00000000-0005-0000-0000-00005B010000}"/>
    <cellStyle name="Normal 3 3" xfId="338" xr:uid="{00000000-0005-0000-0000-00005C010000}"/>
    <cellStyle name="Normal 3 4" xfId="339" xr:uid="{00000000-0005-0000-0000-00005D010000}"/>
    <cellStyle name="Normal 3 5" xfId="340" xr:uid="{00000000-0005-0000-0000-00005E010000}"/>
    <cellStyle name="Normal 4" xfId="341" xr:uid="{00000000-0005-0000-0000-00005F010000}"/>
    <cellStyle name="Normal 4 2" xfId="342" xr:uid="{00000000-0005-0000-0000-000060010000}"/>
    <cellStyle name="Normal 4 2 2" xfId="343" xr:uid="{00000000-0005-0000-0000-000061010000}"/>
    <cellStyle name="Normal 4 3" xfId="344" xr:uid="{00000000-0005-0000-0000-000062010000}"/>
    <cellStyle name="Normal 4 4" xfId="345" xr:uid="{00000000-0005-0000-0000-000063010000}"/>
    <cellStyle name="Normal 5" xfId="346" xr:uid="{00000000-0005-0000-0000-000064010000}"/>
    <cellStyle name="Normal 5 2" xfId="347" xr:uid="{00000000-0005-0000-0000-000065010000}"/>
    <cellStyle name="Normal 5 2 2" xfId="348" xr:uid="{00000000-0005-0000-0000-000066010000}"/>
    <cellStyle name="Normal 5 2 2 2" xfId="349" xr:uid="{00000000-0005-0000-0000-000067010000}"/>
    <cellStyle name="Normal 9" xfId="350" xr:uid="{00000000-0005-0000-0000-000068010000}"/>
    <cellStyle name="Normal_indice" xfId="351" xr:uid="{00000000-0005-0000-0000-000069010000}"/>
    <cellStyle name="Notas" xfId="352" builtinId="10" customBuiltin="1"/>
    <cellStyle name="Notas 2 2" xfId="353" xr:uid="{00000000-0005-0000-0000-00006B010000}"/>
    <cellStyle name="Notas 2 2 2" xfId="354" xr:uid="{00000000-0005-0000-0000-00006C010000}"/>
    <cellStyle name="Notas 2 2 3" xfId="355" xr:uid="{00000000-0005-0000-0000-00006D010000}"/>
    <cellStyle name="Notas 2 2 4" xfId="462" xr:uid="{7B76C67C-9E34-40F4-98AB-FD6E01128F02}"/>
    <cellStyle name="Notas 2 3" xfId="356" xr:uid="{00000000-0005-0000-0000-00006E010000}"/>
    <cellStyle name="Notas 2 4" xfId="357" xr:uid="{00000000-0005-0000-0000-00006F010000}"/>
    <cellStyle name="Notas 2 4 2" xfId="463" xr:uid="{B23ABD0B-F96A-45B1-94F8-C0EC516D12F2}"/>
    <cellStyle name="Notas 3 2" xfId="358" xr:uid="{00000000-0005-0000-0000-000070010000}"/>
    <cellStyle name="Notas 3 3" xfId="359" xr:uid="{00000000-0005-0000-0000-000071010000}"/>
    <cellStyle name="Notas 4" xfId="360" xr:uid="{00000000-0005-0000-0000-000072010000}"/>
    <cellStyle name="Notas 4 2" xfId="464" xr:uid="{2EA9FC7B-0A18-47D5-819E-B78BE294FA91}"/>
    <cellStyle name="Porcentaje" xfId="361" builtinId="5"/>
    <cellStyle name="Porcentaje 2" xfId="362" xr:uid="{00000000-0005-0000-0000-000074010000}"/>
    <cellStyle name="Porcentaje 3" xfId="363" xr:uid="{00000000-0005-0000-0000-000075010000}"/>
    <cellStyle name="Porcentual 2" xfId="364" xr:uid="{00000000-0005-0000-0000-000076010000}"/>
    <cellStyle name="Porcentual 2 2" xfId="365" xr:uid="{00000000-0005-0000-0000-000077010000}"/>
    <cellStyle name="Porcentual 2 3" xfId="366" xr:uid="{00000000-0005-0000-0000-000078010000}"/>
    <cellStyle name="Porcentual 2 4" xfId="367" xr:uid="{00000000-0005-0000-0000-000079010000}"/>
    <cellStyle name="Porcentual 2 4 2" xfId="368" xr:uid="{00000000-0005-0000-0000-00007A010000}"/>
    <cellStyle name="Porcentual 2 5" xfId="369" xr:uid="{00000000-0005-0000-0000-00007B010000}"/>
    <cellStyle name="Salida" xfId="370" builtinId="21" customBuiltin="1"/>
    <cellStyle name="Salida 2 2" xfId="371" xr:uid="{00000000-0005-0000-0000-00007D010000}"/>
    <cellStyle name="Salida 2 2 2" xfId="372" xr:uid="{00000000-0005-0000-0000-00007E010000}"/>
    <cellStyle name="Salida 2 2 3" xfId="373" xr:uid="{00000000-0005-0000-0000-00007F010000}"/>
    <cellStyle name="Salida 2 2 4" xfId="465" xr:uid="{778A6DA5-DC3B-43CB-AE04-7BFF7C1331E1}"/>
    <cellStyle name="Salida 2 3" xfId="374" xr:uid="{00000000-0005-0000-0000-000080010000}"/>
    <cellStyle name="Salida 2 4" xfId="375" xr:uid="{00000000-0005-0000-0000-000081010000}"/>
    <cellStyle name="Salida 2 4 2" xfId="466" xr:uid="{3883253F-1FBB-4959-9A59-B37D3E03D883}"/>
    <cellStyle name="Salida 3 2" xfId="376" xr:uid="{00000000-0005-0000-0000-000082010000}"/>
    <cellStyle name="Salida 3 3" xfId="377" xr:uid="{00000000-0005-0000-0000-000083010000}"/>
    <cellStyle name="Salida 4" xfId="378" xr:uid="{00000000-0005-0000-0000-000084010000}"/>
    <cellStyle name="Salida 4 2" xfId="467" xr:uid="{B5BDC359-DD65-4B9A-B3A4-9CC47E13EB68}"/>
    <cellStyle name="Texto de advertencia" xfId="379" builtinId="11" customBuiltin="1"/>
    <cellStyle name="Texto de advertencia 2 2" xfId="380" xr:uid="{00000000-0005-0000-0000-000086010000}"/>
    <cellStyle name="Texto de advertencia 2 2 2" xfId="381" xr:uid="{00000000-0005-0000-0000-000087010000}"/>
    <cellStyle name="Texto de advertencia 2 2 3" xfId="382" xr:uid="{00000000-0005-0000-0000-000088010000}"/>
    <cellStyle name="Texto de advertencia 2 3" xfId="383" xr:uid="{00000000-0005-0000-0000-000089010000}"/>
    <cellStyle name="Texto de advertencia 2 4" xfId="384" xr:uid="{00000000-0005-0000-0000-00008A010000}"/>
    <cellStyle name="Texto de advertencia 3 2" xfId="385" xr:uid="{00000000-0005-0000-0000-00008B010000}"/>
    <cellStyle name="Texto de advertencia 3 3" xfId="386" xr:uid="{00000000-0005-0000-0000-00008C010000}"/>
    <cellStyle name="Texto de advertencia 4" xfId="387" xr:uid="{00000000-0005-0000-0000-00008D010000}"/>
    <cellStyle name="Texto explicativo" xfId="388" builtinId="53" customBuiltin="1"/>
    <cellStyle name="Texto explicativo 2 2" xfId="389" xr:uid="{00000000-0005-0000-0000-00008F010000}"/>
    <cellStyle name="Texto explicativo 2 2 2" xfId="390" xr:uid="{00000000-0005-0000-0000-000090010000}"/>
    <cellStyle name="Texto explicativo 2 2 3" xfId="391" xr:uid="{00000000-0005-0000-0000-000091010000}"/>
    <cellStyle name="Texto explicativo 2 3" xfId="392" xr:uid="{00000000-0005-0000-0000-000092010000}"/>
    <cellStyle name="Texto explicativo 2 4" xfId="393" xr:uid="{00000000-0005-0000-0000-000093010000}"/>
    <cellStyle name="Texto explicativo 3 2" xfId="394" xr:uid="{00000000-0005-0000-0000-000094010000}"/>
    <cellStyle name="Texto explicativo 3 3" xfId="395" xr:uid="{00000000-0005-0000-0000-000095010000}"/>
    <cellStyle name="Texto explicativo 4" xfId="396" xr:uid="{00000000-0005-0000-0000-000096010000}"/>
    <cellStyle name="Título" xfId="397" builtinId="15" customBuiltin="1"/>
    <cellStyle name="Título 1 2 2" xfId="398" xr:uid="{00000000-0005-0000-0000-000098010000}"/>
    <cellStyle name="Título 1 2 2 2" xfId="399" xr:uid="{00000000-0005-0000-0000-000099010000}"/>
    <cellStyle name="Título 1 2 2 3" xfId="400" xr:uid="{00000000-0005-0000-0000-00009A010000}"/>
    <cellStyle name="Título 1 2 3" xfId="401" xr:uid="{00000000-0005-0000-0000-00009B010000}"/>
    <cellStyle name="Título 1 2 4" xfId="402" xr:uid="{00000000-0005-0000-0000-00009C010000}"/>
    <cellStyle name="Título 1 3 2" xfId="403" xr:uid="{00000000-0005-0000-0000-00009D010000}"/>
    <cellStyle name="Título 1 3 3" xfId="404" xr:uid="{00000000-0005-0000-0000-00009E010000}"/>
    <cellStyle name="Título 1 4" xfId="405" xr:uid="{00000000-0005-0000-0000-00009F010000}"/>
    <cellStyle name="Título 2" xfId="406" builtinId="17" customBuiltin="1"/>
    <cellStyle name="Título 2 2 2" xfId="407" xr:uid="{00000000-0005-0000-0000-0000A1010000}"/>
    <cellStyle name="Título 2 2 2 2" xfId="408" xr:uid="{00000000-0005-0000-0000-0000A2010000}"/>
    <cellStyle name="Título 2 2 2 3" xfId="409" xr:uid="{00000000-0005-0000-0000-0000A3010000}"/>
    <cellStyle name="Título 2 2 3" xfId="410" xr:uid="{00000000-0005-0000-0000-0000A4010000}"/>
    <cellStyle name="Título 2 2 4" xfId="411" xr:uid="{00000000-0005-0000-0000-0000A5010000}"/>
    <cellStyle name="Título 2 3 2" xfId="412" xr:uid="{00000000-0005-0000-0000-0000A6010000}"/>
    <cellStyle name="Título 2 3 3" xfId="413" xr:uid="{00000000-0005-0000-0000-0000A7010000}"/>
    <cellStyle name="Título 2 4" xfId="414" xr:uid="{00000000-0005-0000-0000-0000A8010000}"/>
    <cellStyle name="Título 3" xfId="415" builtinId="18" customBuiltin="1"/>
    <cellStyle name="Título 3 2 2" xfId="416" xr:uid="{00000000-0005-0000-0000-0000AA010000}"/>
    <cellStyle name="Título 3 2 2 2" xfId="417" xr:uid="{00000000-0005-0000-0000-0000AB010000}"/>
    <cellStyle name="Título 3 2 2 3" xfId="418" xr:uid="{00000000-0005-0000-0000-0000AC010000}"/>
    <cellStyle name="Título 3 2 3" xfId="419" xr:uid="{00000000-0005-0000-0000-0000AD010000}"/>
    <cellStyle name="Título 3 2 4" xfId="420" xr:uid="{00000000-0005-0000-0000-0000AE010000}"/>
    <cellStyle name="Título 3 3 2" xfId="421" xr:uid="{00000000-0005-0000-0000-0000AF010000}"/>
    <cellStyle name="Título 3 3 3" xfId="422" xr:uid="{00000000-0005-0000-0000-0000B0010000}"/>
    <cellStyle name="Título 3 4" xfId="423" xr:uid="{00000000-0005-0000-0000-0000B1010000}"/>
    <cellStyle name="Título 4 2" xfId="424" xr:uid="{00000000-0005-0000-0000-0000B2010000}"/>
    <cellStyle name="Título 4 2 2" xfId="425" xr:uid="{00000000-0005-0000-0000-0000B3010000}"/>
    <cellStyle name="Título 4 2 3" xfId="426" xr:uid="{00000000-0005-0000-0000-0000B4010000}"/>
    <cellStyle name="Título 4 3" xfId="427" xr:uid="{00000000-0005-0000-0000-0000B5010000}"/>
    <cellStyle name="Título 4 4" xfId="428" xr:uid="{00000000-0005-0000-0000-0000B6010000}"/>
    <cellStyle name="Título 5 2" xfId="429" xr:uid="{00000000-0005-0000-0000-0000B7010000}"/>
    <cellStyle name="Título 5 3" xfId="430" xr:uid="{00000000-0005-0000-0000-0000B8010000}"/>
    <cellStyle name="Título 6" xfId="431" xr:uid="{00000000-0005-0000-0000-0000B9010000}"/>
    <cellStyle name="Total" xfId="432" builtinId="25" customBuiltin="1"/>
    <cellStyle name="Total 2 2" xfId="433" xr:uid="{00000000-0005-0000-0000-0000BB010000}"/>
    <cellStyle name="Total 2 2 2" xfId="434" xr:uid="{00000000-0005-0000-0000-0000BC010000}"/>
    <cellStyle name="Total 2 2 3" xfId="435" xr:uid="{00000000-0005-0000-0000-0000BD010000}"/>
    <cellStyle name="Total 2 2 4" xfId="468" xr:uid="{AB6E4A4B-D7E8-4082-8BF8-A45773001B22}"/>
    <cellStyle name="Total 2 3" xfId="436" xr:uid="{00000000-0005-0000-0000-0000BE010000}"/>
    <cellStyle name="Total 2 4" xfId="437" xr:uid="{00000000-0005-0000-0000-0000BF010000}"/>
    <cellStyle name="Total 2 4 2" xfId="469" xr:uid="{D86600B4-7D95-4057-8520-8300DE204CBD}"/>
    <cellStyle name="Total 3 2" xfId="438" xr:uid="{00000000-0005-0000-0000-0000C0010000}"/>
    <cellStyle name="Total 3 3" xfId="439" xr:uid="{00000000-0005-0000-0000-0000C1010000}"/>
    <cellStyle name="Total 4" xfId="440" xr:uid="{00000000-0005-0000-0000-0000C2010000}"/>
    <cellStyle name="Total 4 2" xfId="470" xr:uid="{EBC1BCCD-8809-44B7-84DD-C280C1F9D378}"/>
  </cellStyles>
  <dxfs count="3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B050"/>
      </font>
    </dxf>
    <dxf>
      <font>
        <color rgb="FFFF0000"/>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 name="PivotStyleLight16 3" table="0" count="11" xr9:uid="{00000000-0011-0000-FFFF-FFFF01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0033CC"/>
      <color rgb="FFFF6600"/>
      <color rgb="FF0000FF"/>
      <color rgb="FF00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1. Precio promedio mensual de papa en los mercados mayoristas </a:t>
            </a:r>
          </a:p>
          <a:p>
            <a:pPr>
              <a:defRPr sz="1000" b="1"/>
            </a:pPr>
            <a:r>
              <a:rPr lang="en-US" sz="1000" b="1"/>
              <a:t>($ con IVA / 25 kg)</a:t>
            </a:r>
          </a:p>
        </c:rich>
      </c:tx>
      <c:layout>
        <c:manualLayout>
          <c:xMode val="edge"/>
          <c:yMode val="edge"/>
          <c:x val="0.20998269841269843"/>
          <c:y val="8.9470588235294104E-3"/>
        </c:manualLayout>
      </c:layout>
      <c:overlay val="0"/>
      <c:spPr>
        <a:noFill/>
        <a:ln w="25400">
          <a:noFill/>
        </a:ln>
      </c:spPr>
    </c:title>
    <c:autoTitleDeleted val="0"/>
    <c:plotArea>
      <c:layout>
        <c:manualLayout>
          <c:layoutTarget val="inner"/>
          <c:xMode val="edge"/>
          <c:yMode val="edge"/>
          <c:x val="0.10927698412698413"/>
          <c:y val="0.14721618066764405"/>
          <c:w val="0.85720079365079349"/>
          <c:h val="0.60307427796160851"/>
        </c:manualLayout>
      </c:layout>
      <c:lineChart>
        <c:grouping val="standard"/>
        <c:varyColors val="0"/>
        <c:ser>
          <c:idx val="0"/>
          <c:order val="0"/>
          <c:tx>
            <c:strRef>
              <c:f>'precio mayorista'!$D$7</c:f>
              <c:strCache>
                <c:ptCount val="1"/>
                <c:pt idx="0">
                  <c:v>2021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pt idx="11">
                  <c:v>9738.2795734801894</c:v>
                </c:pt>
              </c:numCache>
            </c:numRef>
          </c:val>
          <c:smooth val="0"/>
          <c:extLst>
            <c:ext xmlns:c16="http://schemas.microsoft.com/office/drawing/2014/chart" uri="{C3380CC4-5D6E-409C-BE32-E72D297353CC}">
              <c16:uniqueId val="{00000000-72D2-480B-B051-8CBC7447FC81}"/>
            </c:ext>
          </c:extLst>
        </c:ser>
        <c:ser>
          <c:idx val="1"/>
          <c:order val="1"/>
          <c:tx>
            <c:strRef>
              <c:f>'precio mayorista'!$E$7</c:f>
              <c:strCache>
                <c:ptCount val="1"/>
                <c:pt idx="0">
                  <c:v>2022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9081.0319145877802</c:v>
                </c:pt>
                <c:pt idx="1">
                  <c:v>8105.5006594220849</c:v>
                </c:pt>
                <c:pt idx="2">
                  <c:v>8055.5248631097484</c:v>
                </c:pt>
                <c:pt idx="3">
                  <c:v>7906.254410342206</c:v>
                </c:pt>
                <c:pt idx="4">
                  <c:v>7887.8960774289699</c:v>
                </c:pt>
                <c:pt idx="5">
                  <c:v>7756.9641680799477</c:v>
                </c:pt>
                <c:pt idx="6">
                  <c:v>8878.6405705084126</c:v>
                </c:pt>
                <c:pt idx="7">
                  <c:v>8343.3503428382664</c:v>
                </c:pt>
                <c:pt idx="8">
                  <c:v>8337.6487402955081</c:v>
                </c:pt>
                <c:pt idx="9">
                  <c:v>9672.3535735687583</c:v>
                </c:pt>
                <c:pt idx="10">
                  <c:v>11645.5138577168</c:v>
                </c:pt>
                <c:pt idx="11">
                  <c:v>12186.309850609783</c:v>
                </c:pt>
              </c:numCache>
            </c:numRef>
          </c:val>
          <c:smooth val="0"/>
          <c:extLst>
            <c:ext xmlns:c16="http://schemas.microsoft.com/office/drawing/2014/chart" uri="{C3380CC4-5D6E-409C-BE32-E72D297353CC}">
              <c16:uniqueId val="{00000001-72D2-480B-B051-8CBC7447FC81}"/>
            </c:ext>
          </c:extLst>
        </c:ser>
        <c:ser>
          <c:idx val="2"/>
          <c:order val="2"/>
          <c:tx>
            <c:strRef>
              <c:f>'precio mayorista'!$F$7</c:f>
              <c:strCache>
                <c:ptCount val="1"/>
                <c:pt idx="0">
                  <c:v>2023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mayorista'!$F$8:$F$19</c:f>
              <c:numCache>
                <c:formatCode>#,##0</c:formatCode>
                <c:ptCount val="12"/>
                <c:pt idx="0">
                  <c:v>11733.289841769536</c:v>
                </c:pt>
                <c:pt idx="1">
                  <c:v>11676.297770553076</c:v>
                </c:pt>
                <c:pt idx="2">
                  <c:v>11468.876893511191</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s-CL"/>
          </a:p>
        </c:txPr>
        <c:crossAx val="-2139817928"/>
        <c:crosses val="autoZero"/>
        <c:auto val="1"/>
        <c:lblAlgn val="ctr"/>
        <c:lblOffset val="100"/>
        <c:noMultiLvlLbl val="0"/>
      </c:catAx>
      <c:valAx>
        <c:axId val="-213981792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Precio / saco 25 kg</a:t>
                </a:r>
              </a:p>
            </c:rich>
          </c:tx>
          <c:layout>
            <c:manualLayout>
              <c:xMode val="edge"/>
              <c:yMode val="edge"/>
              <c:x val="8.6765079365079371E-3"/>
              <c:y val="0.32655751633986929"/>
            </c:manualLayout>
          </c:layout>
          <c:overlay val="0"/>
        </c:title>
        <c:numFmt formatCode="#,##0" sourceLinked="1"/>
        <c:majorTickMark val="none"/>
        <c:minorTickMark val="none"/>
        <c:tickLblPos val="nextTo"/>
        <c:spPr>
          <a:ln w="9525">
            <a:noFill/>
          </a:ln>
        </c:spPr>
        <c:txPr>
          <a:bodyPr rot="0" vert="horz"/>
          <a:lstStyle/>
          <a:p>
            <a:pPr>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mn-lt"/>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8.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69453039215686263"/>
        </c:manualLayout>
      </c:layout>
      <c:barChart>
        <c:barDir val="col"/>
        <c:grouping val="clustered"/>
        <c:varyColors val="0"/>
        <c:ser>
          <c:idx val="0"/>
          <c:order val="0"/>
          <c:tx>
            <c:strRef>
              <c:f>'prod región'!$B$24</c:f>
              <c:strCache>
                <c:ptCount val="1"/>
                <c:pt idx="0">
                  <c:v>2019/20</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0-2054-4FCF-A488-FD3AD9AFE4B2}"/>
            </c:ext>
          </c:extLst>
        </c:ser>
        <c:ser>
          <c:idx val="1"/>
          <c:order val="1"/>
          <c:tx>
            <c:strRef>
              <c:f>'prod región'!$B$25</c:f>
              <c:strCache>
                <c:ptCount val="1"/>
                <c:pt idx="0">
                  <c:v>2020/21</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región'!$C$25:$L$25</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1-2054-4FCF-A488-FD3AD9AFE4B2}"/>
            </c:ext>
          </c:extLst>
        </c:ser>
        <c:ser>
          <c:idx val="2"/>
          <c:order val="2"/>
          <c:tx>
            <c:strRef>
              <c:f>'prod región'!$B$26</c:f>
              <c:strCache>
                <c:ptCount val="1"/>
                <c:pt idx="0">
                  <c:v>2021/22</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región'!$C$26:$L$26</c:f>
              <c:numCache>
                <c:formatCode>#,##0</c:formatCode>
                <c:ptCount val="10"/>
                <c:pt idx="0">
                  <c:v>41326.627969897272</c:v>
                </c:pt>
                <c:pt idx="1">
                  <c:v>6399.7675796671992</c:v>
                </c:pt>
                <c:pt idx="2">
                  <c:v>51776.181910158768</c:v>
                </c:pt>
                <c:pt idx="3">
                  <c:v>15042.4772704796</c:v>
                </c:pt>
                <c:pt idx="4">
                  <c:v>57294.462121879078</c:v>
                </c:pt>
                <c:pt idx="5">
                  <c:v>32215.633669093881</c:v>
                </c:pt>
                <c:pt idx="6">
                  <c:v>36032.519999999997</c:v>
                </c:pt>
                <c:pt idx="7">
                  <c:v>164425.7809536306</c:v>
                </c:pt>
                <c:pt idx="8">
                  <c:v>147053.06478865657</c:v>
                </c:pt>
                <c:pt idx="9">
                  <c:v>466679.49156361882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Volumen (toneladas)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9.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67198366013071897"/>
        </c:manualLayout>
      </c:layout>
      <c:barChart>
        <c:barDir val="col"/>
        <c:grouping val="clustered"/>
        <c:varyColors val="0"/>
        <c:ser>
          <c:idx val="0"/>
          <c:order val="0"/>
          <c:tx>
            <c:strRef>
              <c:f>'rend región'!$B$24</c:f>
              <c:strCache>
                <c:ptCount val="1"/>
                <c:pt idx="0">
                  <c:v>2019/20</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0-DDCF-4CC0-8F7C-261EF469397C}"/>
            </c:ext>
          </c:extLst>
        </c:ser>
        <c:ser>
          <c:idx val="1"/>
          <c:order val="1"/>
          <c:tx>
            <c:strRef>
              <c:f>'rend región'!$B$25</c:f>
              <c:strCache>
                <c:ptCount val="1"/>
                <c:pt idx="0">
                  <c:v>2020/21</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región'!$C$25:$L$25</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11.562023292989267</c:v>
                </c:pt>
                <c:pt idx="7">
                  <c:v>23.12391568259574</c:v>
                </c:pt>
                <c:pt idx="8">
                  <c:v>48.97797833935018</c:v>
                </c:pt>
                <c:pt idx="9">
                  <c:v>43.21239849022075</c:v>
                </c:pt>
              </c:numCache>
            </c:numRef>
          </c:val>
          <c:extLst>
            <c:ext xmlns:c16="http://schemas.microsoft.com/office/drawing/2014/chart" uri="{C3380CC4-5D6E-409C-BE32-E72D297353CC}">
              <c16:uniqueId val="{00000001-DDCF-4CC0-8F7C-261EF469397C}"/>
            </c:ext>
          </c:extLst>
        </c:ser>
        <c:ser>
          <c:idx val="2"/>
          <c:order val="2"/>
          <c:tx>
            <c:strRef>
              <c:f>'rend región'!$B$26</c:f>
              <c:strCache>
                <c:ptCount val="1"/>
                <c:pt idx="0">
                  <c:v>2021/22</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región'!$C$26:$L$26</c:f>
              <c:numCache>
                <c:formatCode>#,##0.0</c:formatCode>
                <c:ptCount val="10"/>
                <c:pt idx="0">
                  <c:v>37.164233785878835</c:v>
                </c:pt>
                <c:pt idx="1">
                  <c:v>11.05313917040967</c:v>
                </c:pt>
                <c:pt idx="2">
                  <c:v>23.449357749166108</c:v>
                </c:pt>
                <c:pt idx="3">
                  <c:v>14.285353533218991</c:v>
                </c:pt>
                <c:pt idx="4">
                  <c:v>20.691391159941883</c:v>
                </c:pt>
                <c:pt idx="5">
                  <c:v>16.295211769900799</c:v>
                </c:pt>
                <c:pt idx="6">
                  <c:v>0</c:v>
                </c:pt>
                <c:pt idx="7">
                  <c:v>17.042473150251929</c:v>
                </c:pt>
                <c:pt idx="8">
                  <c:v>52.518951710234489</c:v>
                </c:pt>
                <c:pt idx="9">
                  <c:v>43.931045049761728</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Rendimiento (ton/há)</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10.b. Superficie Semilla Certificada por Región  y Temporada (hectáreas)</a:t>
            </a:r>
          </a:p>
        </c:rich>
      </c:tx>
      <c:layout>
        <c:manualLayout>
          <c:xMode val="edge"/>
          <c:yMode val="edge"/>
          <c:x val="0.25831167018281331"/>
          <c:y val="1.009995327182377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3442917708122079"/>
          <c:y val="6.4544487912159082E-2"/>
          <c:w val="0.86557082291877918"/>
          <c:h val="0.72643445981516774"/>
        </c:manualLayout>
      </c:layout>
      <c:barChart>
        <c:barDir val="col"/>
        <c:grouping val="stacked"/>
        <c:varyColors val="0"/>
        <c:ser>
          <c:idx val="0"/>
          <c:order val="0"/>
          <c:tx>
            <c:strRef>
              <c:f>'semilla certificada'!$P$6</c:f>
              <c:strCache>
                <c:ptCount val="1"/>
                <c:pt idx="0">
                  <c:v>Biobío</c:v>
                </c:pt>
              </c:strCache>
            </c:strRef>
          </c:tx>
          <c:spPr>
            <a:solidFill>
              <a:schemeClr val="accent1"/>
            </a:solidFill>
            <a:ln>
              <a:noFill/>
            </a:ln>
            <a:effectLst/>
          </c:spPr>
          <c:invertIfNegative val="0"/>
          <c:cat>
            <c:strRef>
              <c:f>'semilla certificada'!$N$7:$N$9</c:f>
              <c:strCache>
                <c:ptCount val="3"/>
                <c:pt idx="0">
                  <c:v>2019/20</c:v>
                </c:pt>
                <c:pt idx="1">
                  <c:v>2020/21</c:v>
                </c:pt>
                <c:pt idx="2">
                  <c:v>2021/22</c:v>
                </c:pt>
              </c:strCache>
            </c:strRef>
          </c:cat>
          <c:val>
            <c:numRef>
              <c:f>'semilla certificada'!$P$7:$P$9</c:f>
              <c:numCache>
                <c:formatCode>#,##0</c:formatCode>
                <c:ptCount val="3"/>
                <c:pt idx="0">
                  <c:v>11.88</c:v>
                </c:pt>
                <c:pt idx="1">
                  <c:v>13.299999999999997</c:v>
                </c:pt>
                <c:pt idx="2">
                  <c:v>4.82</c:v>
                </c:pt>
              </c:numCache>
            </c:numRef>
          </c:val>
          <c:extLst>
            <c:ext xmlns:c16="http://schemas.microsoft.com/office/drawing/2014/chart" uri="{C3380CC4-5D6E-409C-BE32-E72D297353CC}">
              <c16:uniqueId val="{00000000-CB5E-43CD-8571-136973321F30}"/>
            </c:ext>
          </c:extLst>
        </c:ser>
        <c:ser>
          <c:idx val="1"/>
          <c:order val="1"/>
          <c:tx>
            <c:strRef>
              <c:f>'semilla certificada'!$Q$6</c:f>
              <c:strCache>
                <c:ptCount val="1"/>
                <c:pt idx="0">
                  <c:v>Araucanía</c:v>
                </c:pt>
              </c:strCache>
            </c:strRef>
          </c:tx>
          <c:spPr>
            <a:solidFill>
              <a:schemeClr val="accent2"/>
            </a:solidFill>
            <a:ln>
              <a:noFill/>
            </a:ln>
            <a:effectLst/>
          </c:spPr>
          <c:invertIfNegative val="0"/>
          <c:cat>
            <c:strRef>
              <c:f>'semilla certificada'!$N$7:$N$9</c:f>
              <c:strCache>
                <c:ptCount val="3"/>
                <c:pt idx="0">
                  <c:v>2019/20</c:v>
                </c:pt>
                <c:pt idx="1">
                  <c:v>2020/21</c:v>
                </c:pt>
                <c:pt idx="2">
                  <c:v>2021/22</c:v>
                </c:pt>
              </c:strCache>
            </c:strRef>
          </c:cat>
          <c:val>
            <c:numRef>
              <c:f>'semilla certificada'!$Q$7:$Q$9</c:f>
              <c:numCache>
                <c:formatCode>#,##0</c:formatCode>
                <c:ptCount val="3"/>
                <c:pt idx="0">
                  <c:v>14.86399999999999</c:v>
                </c:pt>
                <c:pt idx="1">
                  <c:v>17.197999999999993</c:v>
                </c:pt>
                <c:pt idx="2">
                  <c:v>14.863999999999999</c:v>
                </c:pt>
              </c:numCache>
            </c:numRef>
          </c:val>
          <c:extLst>
            <c:ext xmlns:c16="http://schemas.microsoft.com/office/drawing/2014/chart" uri="{C3380CC4-5D6E-409C-BE32-E72D297353CC}">
              <c16:uniqueId val="{00000001-CB5E-43CD-8571-136973321F30}"/>
            </c:ext>
          </c:extLst>
        </c:ser>
        <c:ser>
          <c:idx val="2"/>
          <c:order val="2"/>
          <c:tx>
            <c:strRef>
              <c:f>'semilla certificada'!$R$6</c:f>
              <c:strCache>
                <c:ptCount val="1"/>
                <c:pt idx="0">
                  <c:v>Los Ríos</c:v>
                </c:pt>
              </c:strCache>
            </c:strRef>
          </c:tx>
          <c:spPr>
            <a:solidFill>
              <a:schemeClr val="accent3"/>
            </a:solidFill>
            <a:ln>
              <a:noFill/>
            </a:ln>
            <a:effectLst/>
          </c:spPr>
          <c:invertIfNegative val="0"/>
          <c:cat>
            <c:strRef>
              <c:f>'semilla certificada'!$N$7:$N$9</c:f>
              <c:strCache>
                <c:ptCount val="3"/>
                <c:pt idx="0">
                  <c:v>2019/20</c:v>
                </c:pt>
                <c:pt idx="1">
                  <c:v>2020/21</c:v>
                </c:pt>
                <c:pt idx="2">
                  <c:v>2021/22</c:v>
                </c:pt>
              </c:strCache>
            </c:strRef>
          </c:cat>
          <c:val>
            <c:numRef>
              <c:f>'semilla certificada'!$R$7:$R$9</c:f>
              <c:numCache>
                <c:formatCode>#,##0</c:formatCode>
                <c:ptCount val="3"/>
                <c:pt idx="0">
                  <c:v>73.625000000000028</c:v>
                </c:pt>
                <c:pt idx="1">
                  <c:v>112.25899999999996</c:v>
                </c:pt>
                <c:pt idx="2">
                  <c:v>132.96600000000001</c:v>
                </c:pt>
              </c:numCache>
            </c:numRef>
          </c:val>
          <c:extLst>
            <c:ext xmlns:c16="http://schemas.microsoft.com/office/drawing/2014/chart" uri="{C3380CC4-5D6E-409C-BE32-E72D297353CC}">
              <c16:uniqueId val="{00000002-CB5E-43CD-8571-136973321F30}"/>
            </c:ext>
          </c:extLst>
        </c:ser>
        <c:ser>
          <c:idx val="3"/>
          <c:order val="3"/>
          <c:tx>
            <c:strRef>
              <c:f>'semilla certificada'!$S$6</c:f>
              <c:strCache>
                <c:ptCount val="1"/>
                <c:pt idx="0">
                  <c:v>Los Lagos</c:v>
                </c:pt>
              </c:strCache>
            </c:strRef>
          </c:tx>
          <c:spPr>
            <a:solidFill>
              <a:schemeClr val="accent4"/>
            </a:solidFill>
            <a:ln>
              <a:noFill/>
            </a:ln>
            <a:effectLst/>
          </c:spPr>
          <c:invertIfNegative val="0"/>
          <c:cat>
            <c:strRef>
              <c:f>'semilla certificada'!$N$7:$N$9</c:f>
              <c:strCache>
                <c:ptCount val="3"/>
                <c:pt idx="0">
                  <c:v>2019/20</c:v>
                </c:pt>
                <c:pt idx="1">
                  <c:v>2020/21</c:v>
                </c:pt>
                <c:pt idx="2">
                  <c:v>2021/22</c:v>
                </c:pt>
              </c:strCache>
            </c:strRef>
          </c:cat>
          <c:val>
            <c:numRef>
              <c:f>'semilla certificada'!$S$7:$S$9</c:f>
              <c:numCache>
                <c:formatCode>#,##0</c:formatCode>
                <c:ptCount val="3"/>
                <c:pt idx="0">
                  <c:v>912.95199999999966</c:v>
                </c:pt>
                <c:pt idx="1">
                  <c:v>1057.1789999999996</c:v>
                </c:pt>
                <c:pt idx="2">
                  <c:v>1150.546</c:v>
                </c:pt>
              </c:numCache>
            </c:numRef>
          </c:val>
          <c:extLst>
            <c:ext xmlns:c16="http://schemas.microsoft.com/office/drawing/2014/chart" uri="{C3380CC4-5D6E-409C-BE32-E72D297353CC}">
              <c16:uniqueId val="{00000003-CB5E-43CD-8571-136973321F30}"/>
            </c:ext>
          </c:extLst>
        </c:ser>
        <c:ser>
          <c:idx val="4"/>
          <c:order val="4"/>
          <c:tx>
            <c:strRef>
              <c:f>'semilla certificada'!$T$6</c:f>
              <c:strCache>
                <c:ptCount val="1"/>
                <c:pt idx="0">
                  <c:v>Magallanes</c:v>
                </c:pt>
              </c:strCache>
            </c:strRef>
          </c:tx>
          <c:spPr>
            <a:solidFill>
              <a:schemeClr val="accent5"/>
            </a:solidFill>
            <a:ln>
              <a:noFill/>
            </a:ln>
            <a:effectLst/>
          </c:spPr>
          <c:invertIfNegative val="0"/>
          <c:cat>
            <c:strRef>
              <c:f>'semilla certificada'!$N$7:$N$9</c:f>
              <c:strCache>
                <c:ptCount val="3"/>
                <c:pt idx="0">
                  <c:v>2019/20</c:v>
                </c:pt>
                <c:pt idx="1">
                  <c:v>2020/21</c:v>
                </c:pt>
                <c:pt idx="2">
                  <c:v>2021/22</c:v>
                </c:pt>
              </c:strCache>
            </c:strRef>
          </c:cat>
          <c:val>
            <c:numRef>
              <c:f>'semilla certificada'!$T$7:$T$9</c:f>
              <c:numCache>
                <c:formatCode>#,##0</c:formatCode>
                <c:ptCount val="3"/>
                <c:pt idx="0">
                  <c:v>4.0000000000000009</c:v>
                </c:pt>
                <c:pt idx="1">
                  <c:v>4.2160000000000002</c:v>
                </c:pt>
                <c:pt idx="2">
                  <c:v>4.08</c:v>
                </c:pt>
              </c:numCache>
            </c:numRef>
          </c:val>
          <c:extLst>
            <c:ext xmlns:c16="http://schemas.microsoft.com/office/drawing/2014/chart" uri="{C3380CC4-5D6E-409C-BE32-E72D297353CC}">
              <c16:uniqueId val="{00000004-CB5E-43CD-8571-136973321F30}"/>
            </c:ext>
          </c:extLst>
        </c:ser>
        <c:dLbls>
          <c:showLegendKey val="0"/>
          <c:showVal val="0"/>
          <c:showCatName val="0"/>
          <c:showSerName val="0"/>
          <c:showPercent val="0"/>
          <c:showBubbleSize val="0"/>
        </c:dLbls>
        <c:gapWidth val="150"/>
        <c:overlap val="100"/>
        <c:axId val="829509680"/>
        <c:axId val="829510512"/>
      </c:barChart>
      <c:catAx>
        <c:axId val="82950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10512"/>
        <c:crosses val="autoZero"/>
        <c:auto val="1"/>
        <c:lblAlgn val="ctr"/>
        <c:lblOffset val="100"/>
        <c:noMultiLvlLbl val="0"/>
      </c:catAx>
      <c:valAx>
        <c:axId val="829510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09680"/>
        <c:crosses val="autoZero"/>
        <c:crossBetween val="between"/>
      </c:val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10.a. Superficie Semilla </a:t>
            </a:r>
            <a:r>
              <a:rPr lang="es-CL" sz="1100" b="1" baseline="0"/>
              <a:t>Certificada por </a:t>
            </a:r>
            <a:r>
              <a:rPr lang="es-CL" sz="1100" b="1"/>
              <a:t>Variedad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4700945463798662"/>
          <c:y val="4.1922682066975143E-2"/>
          <c:w val="0.85299054536201335"/>
          <c:h val="0.61779035976352492"/>
        </c:manualLayout>
      </c:layout>
      <c:barChart>
        <c:barDir val="col"/>
        <c:grouping val="stacked"/>
        <c:varyColors val="0"/>
        <c:ser>
          <c:idx val="0"/>
          <c:order val="0"/>
          <c:tx>
            <c:strRef>
              <c:f>'semilla certificada'!$B$4</c:f>
              <c:strCache>
                <c:ptCount val="1"/>
                <c:pt idx="0">
                  <c:v>Asterix</c:v>
                </c:pt>
              </c:strCache>
            </c:strRef>
          </c:tx>
          <c:spPr>
            <a:solidFill>
              <a:schemeClr val="accent1"/>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certificada'!$C$4:$K$4</c:f>
              <c:numCache>
                <c:formatCode>#,##0</c:formatCode>
                <c:ptCount val="9"/>
                <c:pt idx="0">
                  <c:v>96.15000000000002</c:v>
                </c:pt>
                <c:pt idx="1">
                  <c:v>63</c:v>
                </c:pt>
                <c:pt idx="2">
                  <c:v>100.29999999999998</c:v>
                </c:pt>
                <c:pt idx="3">
                  <c:v>44.209999999999994</c:v>
                </c:pt>
                <c:pt idx="4">
                  <c:v>184.30000000000007</c:v>
                </c:pt>
                <c:pt idx="5">
                  <c:v>175.30999999999997</c:v>
                </c:pt>
                <c:pt idx="6">
                  <c:v>155.83999999999997</c:v>
                </c:pt>
                <c:pt idx="7">
                  <c:v>186.41200000000001</c:v>
                </c:pt>
                <c:pt idx="8">
                  <c:v>197.08100000000005</c:v>
                </c:pt>
              </c:numCache>
            </c:numRef>
          </c:val>
          <c:extLst>
            <c:ext xmlns:c16="http://schemas.microsoft.com/office/drawing/2014/chart" uri="{C3380CC4-5D6E-409C-BE32-E72D297353CC}">
              <c16:uniqueId val="{00000000-44D2-48B9-8FA4-C7341384E781}"/>
            </c:ext>
          </c:extLst>
        </c:ser>
        <c:ser>
          <c:idx val="1"/>
          <c:order val="1"/>
          <c:tx>
            <c:strRef>
              <c:f>'semilla certificada'!$B$5</c:f>
              <c:strCache>
                <c:ptCount val="1"/>
                <c:pt idx="0">
                  <c:v>Rodeo</c:v>
                </c:pt>
              </c:strCache>
            </c:strRef>
          </c:tx>
          <c:spPr>
            <a:solidFill>
              <a:schemeClr val="accent2"/>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certificada'!$C$5:$K$5</c:f>
              <c:numCache>
                <c:formatCode>#,##0</c:formatCode>
                <c:ptCount val="9"/>
                <c:pt idx="0">
                  <c:v>42.07</c:v>
                </c:pt>
                <c:pt idx="1">
                  <c:v>81.360000000000014</c:v>
                </c:pt>
                <c:pt idx="2">
                  <c:v>69.477999999999994</c:v>
                </c:pt>
                <c:pt idx="3">
                  <c:v>54.823</c:v>
                </c:pt>
                <c:pt idx="4">
                  <c:v>90.422999999999988</c:v>
                </c:pt>
                <c:pt idx="5">
                  <c:v>101.83800000000001</c:v>
                </c:pt>
                <c:pt idx="6">
                  <c:v>122.71199999999999</c:v>
                </c:pt>
                <c:pt idx="7">
                  <c:v>162.53799999999998</c:v>
                </c:pt>
                <c:pt idx="8">
                  <c:v>192.17899999999995</c:v>
                </c:pt>
              </c:numCache>
            </c:numRef>
          </c:val>
          <c:extLst>
            <c:ext xmlns:c16="http://schemas.microsoft.com/office/drawing/2014/chart" uri="{C3380CC4-5D6E-409C-BE32-E72D297353CC}">
              <c16:uniqueId val="{00000001-44D2-48B9-8FA4-C7341384E781}"/>
            </c:ext>
          </c:extLst>
        </c:ser>
        <c:ser>
          <c:idx val="2"/>
          <c:order val="2"/>
          <c:tx>
            <c:strRef>
              <c:f>'semilla certificada'!$B$6</c:f>
              <c:strCache>
                <c:ptCount val="1"/>
                <c:pt idx="0">
                  <c:v>Atlantic</c:v>
                </c:pt>
              </c:strCache>
            </c:strRef>
          </c:tx>
          <c:spPr>
            <a:solidFill>
              <a:schemeClr val="accent3"/>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certificada'!$C$6:$K$6</c:f>
              <c:numCache>
                <c:formatCode>#,##0</c:formatCode>
                <c:ptCount val="9"/>
                <c:pt idx="0">
                  <c:v>115.78</c:v>
                </c:pt>
                <c:pt idx="1">
                  <c:v>63.559999999999995</c:v>
                </c:pt>
                <c:pt idx="2">
                  <c:v>80.45</c:v>
                </c:pt>
                <c:pt idx="3">
                  <c:v>47.6</c:v>
                </c:pt>
                <c:pt idx="4">
                  <c:v>76.251000000000005</c:v>
                </c:pt>
                <c:pt idx="5">
                  <c:v>79.954999999999998</c:v>
                </c:pt>
                <c:pt idx="6">
                  <c:v>82.548000000000016</c:v>
                </c:pt>
                <c:pt idx="7">
                  <c:v>86.940000000000012</c:v>
                </c:pt>
                <c:pt idx="8">
                  <c:v>135.93699999999998</c:v>
                </c:pt>
              </c:numCache>
            </c:numRef>
          </c:val>
          <c:extLst>
            <c:ext xmlns:c16="http://schemas.microsoft.com/office/drawing/2014/chart" uri="{C3380CC4-5D6E-409C-BE32-E72D297353CC}">
              <c16:uniqueId val="{00000002-44D2-48B9-8FA4-C7341384E781}"/>
            </c:ext>
          </c:extLst>
        </c:ser>
        <c:ser>
          <c:idx val="3"/>
          <c:order val="3"/>
          <c:tx>
            <c:strRef>
              <c:f>'semilla certificada'!$B$7</c:f>
              <c:strCache>
                <c:ptCount val="1"/>
                <c:pt idx="0">
                  <c:v>Rosi</c:v>
                </c:pt>
              </c:strCache>
            </c:strRef>
          </c:tx>
          <c:spPr>
            <a:solidFill>
              <a:schemeClr val="accent4"/>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certificada'!$C$7:$K$7</c:f>
              <c:numCache>
                <c:formatCode>#,##0</c:formatCode>
                <c:ptCount val="9"/>
                <c:pt idx="0">
                  <c:v>0</c:v>
                </c:pt>
                <c:pt idx="1">
                  <c:v>0</c:v>
                </c:pt>
                <c:pt idx="2">
                  <c:v>0</c:v>
                </c:pt>
                <c:pt idx="3">
                  <c:v>0</c:v>
                </c:pt>
                <c:pt idx="4">
                  <c:v>0</c:v>
                </c:pt>
                <c:pt idx="5">
                  <c:v>0</c:v>
                </c:pt>
                <c:pt idx="6">
                  <c:v>89.72999999999999</c:v>
                </c:pt>
                <c:pt idx="7">
                  <c:v>96.23</c:v>
                </c:pt>
                <c:pt idx="8">
                  <c:v>98.904000000000011</c:v>
                </c:pt>
              </c:numCache>
            </c:numRef>
          </c:val>
          <c:extLst>
            <c:ext xmlns:c16="http://schemas.microsoft.com/office/drawing/2014/chart" uri="{C3380CC4-5D6E-409C-BE32-E72D297353CC}">
              <c16:uniqueId val="{00000003-44D2-48B9-8FA4-C7341384E781}"/>
            </c:ext>
          </c:extLst>
        </c:ser>
        <c:ser>
          <c:idx val="4"/>
          <c:order val="4"/>
          <c:tx>
            <c:strRef>
              <c:f>'semilla certificada'!$B$8</c:f>
              <c:strCache>
                <c:ptCount val="1"/>
                <c:pt idx="0">
                  <c:v>Patagonia Inia</c:v>
                </c:pt>
              </c:strCache>
            </c:strRef>
          </c:tx>
          <c:spPr>
            <a:solidFill>
              <a:schemeClr val="accent5"/>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certificada'!$C$8:$K$8</c:f>
              <c:numCache>
                <c:formatCode>#,##0</c:formatCode>
                <c:ptCount val="9"/>
                <c:pt idx="0">
                  <c:v>3.1199999999999997</c:v>
                </c:pt>
                <c:pt idx="1">
                  <c:v>1.3900000000000001</c:v>
                </c:pt>
                <c:pt idx="2">
                  <c:v>4.74</c:v>
                </c:pt>
                <c:pt idx="3">
                  <c:v>25.864999999999998</c:v>
                </c:pt>
                <c:pt idx="4">
                  <c:v>16.742999999999995</c:v>
                </c:pt>
                <c:pt idx="5">
                  <c:v>25.414000000000005</c:v>
                </c:pt>
                <c:pt idx="6">
                  <c:v>73.015999999999948</c:v>
                </c:pt>
                <c:pt idx="7">
                  <c:v>107.4</c:v>
                </c:pt>
                <c:pt idx="8">
                  <c:v>71.435000000000002</c:v>
                </c:pt>
              </c:numCache>
            </c:numRef>
          </c:val>
          <c:extLst>
            <c:ext xmlns:c16="http://schemas.microsoft.com/office/drawing/2014/chart" uri="{C3380CC4-5D6E-409C-BE32-E72D297353CC}">
              <c16:uniqueId val="{00000004-44D2-48B9-8FA4-C7341384E781}"/>
            </c:ext>
          </c:extLst>
        </c:ser>
        <c:ser>
          <c:idx val="5"/>
          <c:order val="5"/>
          <c:tx>
            <c:strRef>
              <c:f>'semilla certificada'!$B$9</c:f>
              <c:strCache>
                <c:ptCount val="1"/>
                <c:pt idx="0">
                  <c:v>FL - 1867</c:v>
                </c:pt>
              </c:strCache>
            </c:strRef>
          </c:tx>
          <c:spPr>
            <a:solidFill>
              <a:schemeClr val="accent6"/>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certificada'!$C$9:$K$9</c:f>
              <c:numCache>
                <c:formatCode>#,##0</c:formatCode>
                <c:ptCount val="9"/>
                <c:pt idx="0">
                  <c:v>173.18999999999997</c:v>
                </c:pt>
                <c:pt idx="1">
                  <c:v>139.5</c:v>
                </c:pt>
                <c:pt idx="2">
                  <c:v>144.18999999999997</c:v>
                </c:pt>
                <c:pt idx="3">
                  <c:v>133.32</c:v>
                </c:pt>
                <c:pt idx="4">
                  <c:v>145.03599999999997</c:v>
                </c:pt>
                <c:pt idx="5">
                  <c:v>120.17899999999999</c:v>
                </c:pt>
                <c:pt idx="6">
                  <c:v>113.702</c:v>
                </c:pt>
                <c:pt idx="7">
                  <c:v>76.308000000000007</c:v>
                </c:pt>
                <c:pt idx="8">
                  <c:v>63.47</c:v>
                </c:pt>
              </c:numCache>
            </c:numRef>
          </c:val>
          <c:extLst>
            <c:ext xmlns:c16="http://schemas.microsoft.com/office/drawing/2014/chart" uri="{C3380CC4-5D6E-409C-BE32-E72D297353CC}">
              <c16:uniqueId val="{00000005-44D2-48B9-8FA4-C7341384E781}"/>
            </c:ext>
          </c:extLst>
        </c:ser>
        <c:ser>
          <c:idx val="6"/>
          <c:order val="6"/>
          <c:tx>
            <c:strRef>
              <c:f>'semilla certificada'!$B$10</c:f>
              <c:strCache>
                <c:ptCount val="1"/>
                <c:pt idx="0">
                  <c:v>Cardinal</c:v>
                </c:pt>
              </c:strCache>
            </c:strRef>
          </c:tx>
          <c:spPr>
            <a:solidFill>
              <a:schemeClr val="accent1">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certificada'!$C$10:$K$10</c:f>
              <c:numCache>
                <c:formatCode>#,##0</c:formatCode>
                <c:ptCount val="9"/>
                <c:pt idx="0">
                  <c:v>44.970000000000006</c:v>
                </c:pt>
                <c:pt idx="1">
                  <c:v>42.18</c:v>
                </c:pt>
                <c:pt idx="2">
                  <c:v>50.760999999999996</c:v>
                </c:pt>
                <c:pt idx="3">
                  <c:v>62.196999999999996</c:v>
                </c:pt>
                <c:pt idx="4">
                  <c:v>52.506999999999998</c:v>
                </c:pt>
                <c:pt idx="5">
                  <c:v>59.518999999999998</c:v>
                </c:pt>
                <c:pt idx="6">
                  <c:v>51.012999999999991</c:v>
                </c:pt>
                <c:pt idx="7">
                  <c:v>54.627000000000002</c:v>
                </c:pt>
                <c:pt idx="8">
                  <c:v>63.291000000000011</c:v>
                </c:pt>
              </c:numCache>
            </c:numRef>
          </c:val>
          <c:extLst>
            <c:ext xmlns:c16="http://schemas.microsoft.com/office/drawing/2014/chart" uri="{C3380CC4-5D6E-409C-BE32-E72D297353CC}">
              <c16:uniqueId val="{00000006-44D2-48B9-8FA4-C7341384E781}"/>
            </c:ext>
          </c:extLst>
        </c:ser>
        <c:ser>
          <c:idx val="7"/>
          <c:order val="7"/>
          <c:tx>
            <c:strRef>
              <c:f>'semilla certificada'!$B$11</c:f>
              <c:strCache>
                <c:ptCount val="1"/>
                <c:pt idx="0">
                  <c:v>Red Lady</c:v>
                </c:pt>
              </c:strCache>
            </c:strRef>
          </c:tx>
          <c:spPr>
            <a:solidFill>
              <a:schemeClr val="accent2">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certificada'!$C$11:$K$11</c:f>
              <c:numCache>
                <c:formatCode>#,##0</c:formatCode>
                <c:ptCount val="9"/>
                <c:pt idx="0">
                  <c:v>0</c:v>
                </c:pt>
                <c:pt idx="1">
                  <c:v>0.1</c:v>
                </c:pt>
                <c:pt idx="2">
                  <c:v>0.72</c:v>
                </c:pt>
                <c:pt idx="3">
                  <c:v>4.4399999999999995</c:v>
                </c:pt>
                <c:pt idx="4">
                  <c:v>0.36699999999999999</c:v>
                </c:pt>
                <c:pt idx="5">
                  <c:v>2.4300000000000002</c:v>
                </c:pt>
                <c:pt idx="6">
                  <c:v>17.730000000000004</c:v>
                </c:pt>
                <c:pt idx="7">
                  <c:v>38.239999999999995</c:v>
                </c:pt>
                <c:pt idx="8">
                  <c:v>54.54</c:v>
                </c:pt>
              </c:numCache>
            </c:numRef>
          </c:val>
          <c:extLst>
            <c:ext xmlns:c16="http://schemas.microsoft.com/office/drawing/2014/chart" uri="{C3380CC4-5D6E-409C-BE32-E72D297353CC}">
              <c16:uniqueId val="{00000007-44D2-48B9-8FA4-C7341384E781}"/>
            </c:ext>
          </c:extLst>
        </c:ser>
        <c:ser>
          <c:idx val="8"/>
          <c:order val="8"/>
          <c:tx>
            <c:strRef>
              <c:f>'semilla certificada'!$B$12</c:f>
              <c:strCache>
                <c:ptCount val="1"/>
                <c:pt idx="0">
                  <c:v>Esmeé</c:v>
                </c:pt>
              </c:strCache>
            </c:strRef>
          </c:tx>
          <c:spPr>
            <a:solidFill>
              <a:schemeClr val="accent3">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certificada'!$C$12:$K$12</c:f>
              <c:numCache>
                <c:formatCode>#,##0</c:formatCode>
                <c:ptCount val="9"/>
                <c:pt idx="0">
                  <c:v>0</c:v>
                </c:pt>
                <c:pt idx="1">
                  <c:v>0</c:v>
                </c:pt>
                <c:pt idx="2">
                  <c:v>0</c:v>
                </c:pt>
                <c:pt idx="3">
                  <c:v>0</c:v>
                </c:pt>
                <c:pt idx="4">
                  <c:v>6.2E-2</c:v>
                </c:pt>
                <c:pt idx="5">
                  <c:v>1.1519999999999999</c:v>
                </c:pt>
                <c:pt idx="6">
                  <c:v>8.0190000000000001</c:v>
                </c:pt>
                <c:pt idx="7">
                  <c:v>10.59</c:v>
                </c:pt>
                <c:pt idx="8">
                  <c:v>27.634999999999998</c:v>
                </c:pt>
              </c:numCache>
            </c:numRef>
          </c:val>
          <c:extLst>
            <c:ext xmlns:c16="http://schemas.microsoft.com/office/drawing/2014/chart" uri="{C3380CC4-5D6E-409C-BE32-E72D297353CC}">
              <c16:uniqueId val="{00000008-44D2-48B9-8FA4-C7341384E781}"/>
            </c:ext>
          </c:extLst>
        </c:ser>
        <c:ser>
          <c:idx val="9"/>
          <c:order val="9"/>
          <c:tx>
            <c:strRef>
              <c:f>'semilla certificada'!$B$13</c:f>
              <c:strCache>
                <c:ptCount val="1"/>
                <c:pt idx="0">
                  <c:v>Otras</c:v>
                </c:pt>
              </c:strCache>
            </c:strRef>
          </c:tx>
          <c:spPr>
            <a:solidFill>
              <a:schemeClr val="accent4">
                <a:lumMod val="60000"/>
              </a:schemeClr>
            </a:solidFill>
            <a:ln>
              <a:noFill/>
            </a:ln>
            <a:effectLst/>
          </c:spPr>
          <c:invertIfNegative val="0"/>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certificada'!$C$13:$K$13</c:f>
              <c:numCache>
                <c:formatCode>#,##0</c:formatCode>
                <c:ptCount val="9"/>
                <c:pt idx="0">
                  <c:v>131.83000000000004</c:v>
                </c:pt>
                <c:pt idx="1">
                  <c:v>136.3099999999996</c:v>
                </c:pt>
                <c:pt idx="2">
                  <c:v>196.98000000000013</c:v>
                </c:pt>
                <c:pt idx="3">
                  <c:v>260.03900000000004</c:v>
                </c:pt>
                <c:pt idx="4">
                  <c:v>233.56700000000001</c:v>
                </c:pt>
                <c:pt idx="5">
                  <c:v>336.21900000000005</c:v>
                </c:pt>
                <c:pt idx="6">
                  <c:v>303.01199999999994</c:v>
                </c:pt>
                <c:pt idx="7">
                  <c:v>384.8670000000003</c:v>
                </c:pt>
                <c:pt idx="8">
                  <c:v>402.81300000000022</c:v>
                </c:pt>
              </c:numCache>
            </c:numRef>
          </c:val>
          <c:extLst>
            <c:ext xmlns:c16="http://schemas.microsoft.com/office/drawing/2014/chart" uri="{C3380CC4-5D6E-409C-BE32-E72D297353CC}">
              <c16:uniqueId val="{00000009-44D2-48B9-8FA4-C7341384E781}"/>
            </c:ext>
          </c:extLst>
        </c:ser>
        <c:dLbls>
          <c:showLegendKey val="0"/>
          <c:showVal val="0"/>
          <c:showCatName val="0"/>
          <c:showSerName val="0"/>
          <c:showPercent val="0"/>
          <c:showBubbleSize val="0"/>
        </c:dLbls>
        <c:gapWidth val="150"/>
        <c:overlap val="100"/>
        <c:axId val="816772944"/>
        <c:axId val="816763792"/>
      </c:barChart>
      <c:lineChart>
        <c:grouping val="standard"/>
        <c:varyColors val="0"/>
        <c:ser>
          <c:idx val="10"/>
          <c:order val="10"/>
          <c:tx>
            <c:strRef>
              <c:f>'semilla certificada'!$B$14</c:f>
              <c:strCache>
                <c:ptCount val="1"/>
                <c:pt idx="0">
                  <c:v>Total</c:v>
                </c:pt>
              </c:strCache>
            </c:strRef>
          </c:tx>
          <c:spPr>
            <a:ln w="28575" cap="rnd">
              <a:noFill/>
              <a:round/>
            </a:ln>
            <a:effectLst/>
          </c:spPr>
          <c:marker>
            <c:symbol val="circle"/>
            <c:size val="5"/>
            <c:spPr>
              <a:solidFill>
                <a:schemeClr val="accent5">
                  <a:lumMod val="60000"/>
                </a:schemeClr>
              </a:solidFill>
              <a:ln w="9525">
                <a:solidFill>
                  <a:schemeClr val="accent5">
                    <a:lumMod val="6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'semilla certificada'!$C$3:$K$3</c:f>
              <c:strCache>
                <c:ptCount val="9"/>
                <c:pt idx="0">
                  <c:v>2013-14</c:v>
                </c:pt>
                <c:pt idx="1">
                  <c:v>2014-15</c:v>
                </c:pt>
                <c:pt idx="2">
                  <c:v>2015-16</c:v>
                </c:pt>
                <c:pt idx="3">
                  <c:v>2016-17</c:v>
                </c:pt>
                <c:pt idx="4">
                  <c:v>2017-18</c:v>
                </c:pt>
                <c:pt idx="5">
                  <c:v>2018-19</c:v>
                </c:pt>
                <c:pt idx="6">
                  <c:v>2019-20</c:v>
                </c:pt>
                <c:pt idx="7">
                  <c:v>2020-21</c:v>
                </c:pt>
                <c:pt idx="8">
                  <c:v>2021-22</c:v>
                </c:pt>
              </c:strCache>
            </c:strRef>
          </c:cat>
          <c:val>
            <c:numRef>
              <c:f>'semilla certificada'!$C$14:$K$14</c:f>
              <c:numCache>
                <c:formatCode>#,##0</c:formatCode>
                <c:ptCount val="9"/>
                <c:pt idx="0">
                  <c:v>607.11</c:v>
                </c:pt>
                <c:pt idx="1">
                  <c:v>527.39999999999964</c:v>
                </c:pt>
                <c:pt idx="2">
                  <c:v>647.61900000000003</c:v>
                </c:pt>
                <c:pt idx="3">
                  <c:v>632.49400000000003</c:v>
                </c:pt>
                <c:pt idx="4">
                  <c:v>799.25599999999997</c:v>
                </c:pt>
                <c:pt idx="5">
                  <c:v>902.01599999999996</c:v>
                </c:pt>
                <c:pt idx="6">
                  <c:v>1017.3219999999999</c:v>
                </c:pt>
                <c:pt idx="7">
                  <c:v>1204.1520000000003</c:v>
                </c:pt>
                <c:pt idx="8">
                  <c:v>1307.2850000000003</c:v>
                </c:pt>
              </c:numCache>
            </c:numRef>
          </c:val>
          <c:smooth val="0"/>
          <c:extLst>
            <c:ext xmlns:c16="http://schemas.microsoft.com/office/drawing/2014/chart" uri="{C3380CC4-5D6E-409C-BE32-E72D297353CC}">
              <c16:uniqueId val="{00000001-4C25-45FE-BE49-92B661321E4B}"/>
            </c:ext>
          </c:extLst>
        </c:ser>
        <c:dLbls>
          <c:showLegendKey val="0"/>
          <c:showVal val="0"/>
          <c:showCatName val="0"/>
          <c:showSerName val="0"/>
          <c:showPercent val="0"/>
          <c:showBubbleSize val="0"/>
        </c:dLbls>
        <c:marker val="1"/>
        <c:smooth val="0"/>
        <c:axId val="1490276159"/>
        <c:axId val="1490284895"/>
      </c:lineChart>
      <c:catAx>
        <c:axId val="81677294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63792"/>
        <c:crosses val="autoZero"/>
        <c:auto val="1"/>
        <c:lblAlgn val="ctr"/>
        <c:lblOffset val="100"/>
        <c:noMultiLvlLbl val="0"/>
      </c:catAx>
      <c:valAx>
        <c:axId val="81676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72944"/>
        <c:crosses val="autoZero"/>
        <c:crossBetween val="between"/>
      </c:valAx>
      <c:valAx>
        <c:axId val="1490284895"/>
        <c:scaling>
          <c:orientation val="minMax"/>
        </c:scaling>
        <c:delete val="1"/>
        <c:axPos val="r"/>
        <c:numFmt formatCode="#,##0" sourceLinked="1"/>
        <c:majorTickMark val="out"/>
        <c:minorTickMark val="none"/>
        <c:tickLblPos val="nextTo"/>
        <c:crossAx val="1490276159"/>
        <c:crosses val="max"/>
        <c:crossBetween val="between"/>
      </c:valAx>
      <c:catAx>
        <c:axId val="1490276159"/>
        <c:scaling>
          <c:orientation val="minMax"/>
        </c:scaling>
        <c:delete val="1"/>
        <c:axPos val="b"/>
        <c:numFmt formatCode="General" sourceLinked="1"/>
        <c:majorTickMark val="out"/>
        <c:minorTickMark val="none"/>
        <c:tickLblPos val="nextTo"/>
        <c:crossAx val="1490284895"/>
        <c:crosses val="autoZero"/>
        <c:auto val="1"/>
        <c:lblAlgn val="ctr"/>
        <c:lblOffset val="100"/>
        <c:noMultiLvlLbl val="0"/>
      </c:cat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s-CL" sz="900"/>
              <a:t>Gráfico 2. Precio diario de papa en los mercados mayoristas (en $/25 kilos con IVA)</a:t>
            </a:r>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rgbClr val="800000"/>
                </a:solidFill>
                <a:prstDash val="dash"/>
              </a:ln>
              <a:effectLst/>
            </c:spPr>
            <c:trendlineType val="poly"/>
            <c:order val="3"/>
            <c:dispRSqr val="0"/>
            <c:dispEq val="0"/>
          </c:trendline>
          <c:cat>
            <c:numRef>
              <c:f>'[2]graf diario (pr. mayor.2)'!$D$6:$D$278</c:f>
              <c:numCache>
                <c:formatCode>General</c:formatCode>
                <c:ptCount val="273"/>
                <c:pt idx="0">
                  <c:v>44621</c:v>
                </c:pt>
                <c:pt idx="1">
                  <c:v>44622</c:v>
                </c:pt>
                <c:pt idx="2">
                  <c:v>44623</c:v>
                </c:pt>
                <c:pt idx="3">
                  <c:v>44624</c:v>
                </c:pt>
                <c:pt idx="4">
                  <c:v>44627</c:v>
                </c:pt>
                <c:pt idx="5">
                  <c:v>44628</c:v>
                </c:pt>
                <c:pt idx="6">
                  <c:v>44629</c:v>
                </c:pt>
                <c:pt idx="7">
                  <c:v>44630</c:v>
                </c:pt>
                <c:pt idx="8">
                  <c:v>44631</c:v>
                </c:pt>
                <c:pt idx="9">
                  <c:v>44634</c:v>
                </c:pt>
                <c:pt idx="10">
                  <c:v>44635</c:v>
                </c:pt>
                <c:pt idx="11">
                  <c:v>44636</c:v>
                </c:pt>
                <c:pt idx="12">
                  <c:v>44637</c:v>
                </c:pt>
                <c:pt idx="13">
                  <c:v>44638</c:v>
                </c:pt>
                <c:pt idx="14">
                  <c:v>44641</c:v>
                </c:pt>
                <c:pt idx="15">
                  <c:v>44642</c:v>
                </c:pt>
                <c:pt idx="16">
                  <c:v>44643</c:v>
                </c:pt>
                <c:pt idx="17">
                  <c:v>44644</c:v>
                </c:pt>
                <c:pt idx="18">
                  <c:v>44645</c:v>
                </c:pt>
                <c:pt idx="19">
                  <c:v>44648</c:v>
                </c:pt>
                <c:pt idx="20">
                  <c:v>44649</c:v>
                </c:pt>
                <c:pt idx="21">
                  <c:v>44650</c:v>
                </c:pt>
                <c:pt idx="22">
                  <c:v>44651</c:v>
                </c:pt>
                <c:pt idx="23">
                  <c:v>44652</c:v>
                </c:pt>
                <c:pt idx="24">
                  <c:v>44655</c:v>
                </c:pt>
                <c:pt idx="25">
                  <c:v>44656</c:v>
                </c:pt>
                <c:pt idx="26">
                  <c:v>44657</c:v>
                </c:pt>
                <c:pt idx="27">
                  <c:v>44658</c:v>
                </c:pt>
                <c:pt idx="28">
                  <c:v>44659</c:v>
                </c:pt>
                <c:pt idx="29">
                  <c:v>44662</c:v>
                </c:pt>
                <c:pt idx="30">
                  <c:v>44663</c:v>
                </c:pt>
                <c:pt idx="31">
                  <c:v>44664</c:v>
                </c:pt>
                <c:pt idx="32">
                  <c:v>44665</c:v>
                </c:pt>
                <c:pt idx="33">
                  <c:v>44669</c:v>
                </c:pt>
                <c:pt idx="34">
                  <c:v>44670</c:v>
                </c:pt>
                <c:pt idx="35">
                  <c:v>44671</c:v>
                </c:pt>
                <c:pt idx="36">
                  <c:v>44672</c:v>
                </c:pt>
                <c:pt idx="37">
                  <c:v>44673</c:v>
                </c:pt>
                <c:pt idx="38">
                  <c:v>44676</c:v>
                </c:pt>
                <c:pt idx="39">
                  <c:v>44677</c:v>
                </c:pt>
                <c:pt idx="40">
                  <c:v>44678</c:v>
                </c:pt>
                <c:pt idx="41">
                  <c:v>44679</c:v>
                </c:pt>
                <c:pt idx="42">
                  <c:v>44680</c:v>
                </c:pt>
                <c:pt idx="43">
                  <c:v>44683</c:v>
                </c:pt>
                <c:pt idx="44">
                  <c:v>44684</c:v>
                </c:pt>
                <c:pt idx="45">
                  <c:v>44685</c:v>
                </c:pt>
                <c:pt idx="46">
                  <c:v>44686</c:v>
                </c:pt>
                <c:pt idx="47">
                  <c:v>44687</c:v>
                </c:pt>
                <c:pt idx="48">
                  <c:v>44690</c:v>
                </c:pt>
                <c:pt idx="49">
                  <c:v>44691</c:v>
                </c:pt>
                <c:pt idx="50">
                  <c:v>44692</c:v>
                </c:pt>
                <c:pt idx="51">
                  <c:v>44693</c:v>
                </c:pt>
                <c:pt idx="52">
                  <c:v>44694</c:v>
                </c:pt>
                <c:pt idx="53">
                  <c:v>44697</c:v>
                </c:pt>
                <c:pt idx="54">
                  <c:v>44698</c:v>
                </c:pt>
                <c:pt idx="55">
                  <c:v>44699</c:v>
                </c:pt>
                <c:pt idx="56">
                  <c:v>44700</c:v>
                </c:pt>
                <c:pt idx="57">
                  <c:v>44701</c:v>
                </c:pt>
                <c:pt idx="58">
                  <c:v>44704</c:v>
                </c:pt>
                <c:pt idx="59">
                  <c:v>44705</c:v>
                </c:pt>
                <c:pt idx="60">
                  <c:v>44706</c:v>
                </c:pt>
                <c:pt idx="61">
                  <c:v>44707</c:v>
                </c:pt>
                <c:pt idx="62">
                  <c:v>44708</c:v>
                </c:pt>
                <c:pt idx="63">
                  <c:v>44711</c:v>
                </c:pt>
                <c:pt idx="64">
                  <c:v>44712</c:v>
                </c:pt>
                <c:pt idx="65">
                  <c:v>44713</c:v>
                </c:pt>
                <c:pt idx="66">
                  <c:v>44714</c:v>
                </c:pt>
                <c:pt idx="67">
                  <c:v>44715</c:v>
                </c:pt>
                <c:pt idx="68">
                  <c:v>44718</c:v>
                </c:pt>
                <c:pt idx="69">
                  <c:v>44719</c:v>
                </c:pt>
                <c:pt idx="70">
                  <c:v>44720</c:v>
                </c:pt>
                <c:pt idx="71">
                  <c:v>44721</c:v>
                </c:pt>
                <c:pt idx="72">
                  <c:v>44722</c:v>
                </c:pt>
                <c:pt idx="73">
                  <c:v>44725</c:v>
                </c:pt>
                <c:pt idx="74">
                  <c:v>44726</c:v>
                </c:pt>
                <c:pt idx="75">
                  <c:v>44727</c:v>
                </c:pt>
                <c:pt idx="76">
                  <c:v>44728</c:v>
                </c:pt>
                <c:pt idx="77">
                  <c:v>44729</c:v>
                </c:pt>
                <c:pt idx="78">
                  <c:v>44732</c:v>
                </c:pt>
                <c:pt idx="79">
                  <c:v>44734</c:v>
                </c:pt>
                <c:pt idx="80">
                  <c:v>44735</c:v>
                </c:pt>
                <c:pt idx="81">
                  <c:v>44736</c:v>
                </c:pt>
                <c:pt idx="82">
                  <c:v>44740</c:v>
                </c:pt>
                <c:pt idx="83">
                  <c:v>44741</c:v>
                </c:pt>
                <c:pt idx="84">
                  <c:v>44742</c:v>
                </c:pt>
                <c:pt idx="85">
                  <c:v>44743</c:v>
                </c:pt>
                <c:pt idx="86">
                  <c:v>44746</c:v>
                </c:pt>
                <c:pt idx="87">
                  <c:v>44747</c:v>
                </c:pt>
                <c:pt idx="88">
                  <c:v>44748</c:v>
                </c:pt>
                <c:pt idx="89">
                  <c:v>44749</c:v>
                </c:pt>
                <c:pt idx="90">
                  <c:v>44750</c:v>
                </c:pt>
                <c:pt idx="91">
                  <c:v>44753</c:v>
                </c:pt>
                <c:pt idx="92">
                  <c:v>44754</c:v>
                </c:pt>
                <c:pt idx="93">
                  <c:v>44755</c:v>
                </c:pt>
                <c:pt idx="94">
                  <c:v>44756</c:v>
                </c:pt>
                <c:pt idx="95">
                  <c:v>44757</c:v>
                </c:pt>
                <c:pt idx="96">
                  <c:v>44760</c:v>
                </c:pt>
                <c:pt idx="97">
                  <c:v>44761</c:v>
                </c:pt>
                <c:pt idx="98">
                  <c:v>44762</c:v>
                </c:pt>
                <c:pt idx="99">
                  <c:v>44763</c:v>
                </c:pt>
                <c:pt idx="100">
                  <c:v>44764</c:v>
                </c:pt>
                <c:pt idx="101">
                  <c:v>44767</c:v>
                </c:pt>
                <c:pt idx="102">
                  <c:v>44768</c:v>
                </c:pt>
                <c:pt idx="103">
                  <c:v>44769</c:v>
                </c:pt>
                <c:pt idx="104">
                  <c:v>44770</c:v>
                </c:pt>
                <c:pt idx="105">
                  <c:v>44771</c:v>
                </c:pt>
                <c:pt idx="106">
                  <c:v>44774</c:v>
                </c:pt>
                <c:pt idx="107">
                  <c:v>44775</c:v>
                </c:pt>
                <c:pt idx="108">
                  <c:v>44776</c:v>
                </c:pt>
                <c:pt idx="109">
                  <c:v>44777</c:v>
                </c:pt>
                <c:pt idx="110">
                  <c:v>44778</c:v>
                </c:pt>
                <c:pt idx="111">
                  <c:v>44781</c:v>
                </c:pt>
                <c:pt idx="112">
                  <c:v>44782</c:v>
                </c:pt>
                <c:pt idx="113">
                  <c:v>44783</c:v>
                </c:pt>
                <c:pt idx="114">
                  <c:v>44784</c:v>
                </c:pt>
                <c:pt idx="115">
                  <c:v>44785</c:v>
                </c:pt>
                <c:pt idx="116">
                  <c:v>44789</c:v>
                </c:pt>
                <c:pt idx="117">
                  <c:v>44790</c:v>
                </c:pt>
                <c:pt idx="118">
                  <c:v>44791</c:v>
                </c:pt>
                <c:pt idx="119">
                  <c:v>44792</c:v>
                </c:pt>
                <c:pt idx="120">
                  <c:v>44795</c:v>
                </c:pt>
                <c:pt idx="121">
                  <c:v>44796</c:v>
                </c:pt>
                <c:pt idx="122">
                  <c:v>44797</c:v>
                </c:pt>
                <c:pt idx="123">
                  <c:v>44798</c:v>
                </c:pt>
                <c:pt idx="124">
                  <c:v>44799</c:v>
                </c:pt>
                <c:pt idx="125">
                  <c:v>44802</c:v>
                </c:pt>
                <c:pt idx="126">
                  <c:v>44803</c:v>
                </c:pt>
                <c:pt idx="127">
                  <c:v>44804</c:v>
                </c:pt>
                <c:pt idx="128">
                  <c:v>44805</c:v>
                </c:pt>
                <c:pt idx="129">
                  <c:v>44806</c:v>
                </c:pt>
                <c:pt idx="130">
                  <c:v>44809</c:v>
                </c:pt>
                <c:pt idx="131">
                  <c:v>44810</c:v>
                </c:pt>
                <c:pt idx="132">
                  <c:v>44811</c:v>
                </c:pt>
                <c:pt idx="133">
                  <c:v>44812</c:v>
                </c:pt>
                <c:pt idx="134">
                  <c:v>44813</c:v>
                </c:pt>
                <c:pt idx="135">
                  <c:v>44816</c:v>
                </c:pt>
                <c:pt idx="136">
                  <c:v>44817</c:v>
                </c:pt>
                <c:pt idx="137">
                  <c:v>44818</c:v>
                </c:pt>
                <c:pt idx="138">
                  <c:v>44819</c:v>
                </c:pt>
                <c:pt idx="139">
                  <c:v>44824</c:v>
                </c:pt>
                <c:pt idx="140">
                  <c:v>44825</c:v>
                </c:pt>
                <c:pt idx="141">
                  <c:v>44826</c:v>
                </c:pt>
                <c:pt idx="142">
                  <c:v>44827</c:v>
                </c:pt>
                <c:pt idx="143">
                  <c:v>44830</c:v>
                </c:pt>
                <c:pt idx="144">
                  <c:v>44831</c:v>
                </c:pt>
                <c:pt idx="145">
                  <c:v>44832</c:v>
                </c:pt>
                <c:pt idx="146">
                  <c:v>44833</c:v>
                </c:pt>
                <c:pt idx="147">
                  <c:v>44834</c:v>
                </c:pt>
                <c:pt idx="148">
                  <c:v>44837</c:v>
                </c:pt>
                <c:pt idx="149">
                  <c:v>44838</c:v>
                </c:pt>
                <c:pt idx="150">
                  <c:v>44839</c:v>
                </c:pt>
                <c:pt idx="151">
                  <c:v>44840</c:v>
                </c:pt>
                <c:pt idx="152">
                  <c:v>44841</c:v>
                </c:pt>
                <c:pt idx="153">
                  <c:v>44845</c:v>
                </c:pt>
                <c:pt idx="154">
                  <c:v>44846</c:v>
                </c:pt>
                <c:pt idx="155">
                  <c:v>44847</c:v>
                </c:pt>
                <c:pt idx="156">
                  <c:v>44848</c:v>
                </c:pt>
                <c:pt idx="157">
                  <c:v>44851</c:v>
                </c:pt>
                <c:pt idx="158">
                  <c:v>44852</c:v>
                </c:pt>
                <c:pt idx="159">
                  <c:v>44853</c:v>
                </c:pt>
                <c:pt idx="160">
                  <c:v>44854</c:v>
                </c:pt>
                <c:pt idx="161">
                  <c:v>44855</c:v>
                </c:pt>
                <c:pt idx="162">
                  <c:v>44858</c:v>
                </c:pt>
                <c:pt idx="163">
                  <c:v>44859</c:v>
                </c:pt>
                <c:pt idx="164">
                  <c:v>44860</c:v>
                </c:pt>
                <c:pt idx="165">
                  <c:v>44861</c:v>
                </c:pt>
                <c:pt idx="166">
                  <c:v>44862</c:v>
                </c:pt>
                <c:pt idx="167">
                  <c:v>44867</c:v>
                </c:pt>
                <c:pt idx="168">
                  <c:v>44868</c:v>
                </c:pt>
                <c:pt idx="169">
                  <c:v>44869</c:v>
                </c:pt>
                <c:pt idx="170">
                  <c:v>44872</c:v>
                </c:pt>
                <c:pt idx="171">
                  <c:v>44873</c:v>
                </c:pt>
                <c:pt idx="172">
                  <c:v>44874</c:v>
                </c:pt>
                <c:pt idx="173">
                  <c:v>44875</c:v>
                </c:pt>
                <c:pt idx="174">
                  <c:v>44876</c:v>
                </c:pt>
                <c:pt idx="175">
                  <c:v>44879</c:v>
                </c:pt>
                <c:pt idx="176">
                  <c:v>44880</c:v>
                </c:pt>
                <c:pt idx="177">
                  <c:v>44881</c:v>
                </c:pt>
                <c:pt idx="178">
                  <c:v>44882</c:v>
                </c:pt>
                <c:pt idx="179">
                  <c:v>44883</c:v>
                </c:pt>
                <c:pt idx="180">
                  <c:v>44886</c:v>
                </c:pt>
                <c:pt idx="181">
                  <c:v>44887</c:v>
                </c:pt>
                <c:pt idx="182">
                  <c:v>44888</c:v>
                </c:pt>
                <c:pt idx="183">
                  <c:v>44889</c:v>
                </c:pt>
                <c:pt idx="184">
                  <c:v>44890</c:v>
                </c:pt>
                <c:pt idx="185">
                  <c:v>44893</c:v>
                </c:pt>
                <c:pt idx="186">
                  <c:v>44894</c:v>
                </c:pt>
                <c:pt idx="187">
                  <c:v>44895</c:v>
                </c:pt>
                <c:pt idx="188">
                  <c:v>44896</c:v>
                </c:pt>
                <c:pt idx="189">
                  <c:v>44897</c:v>
                </c:pt>
                <c:pt idx="190">
                  <c:v>44900</c:v>
                </c:pt>
                <c:pt idx="191">
                  <c:v>44901</c:v>
                </c:pt>
                <c:pt idx="192">
                  <c:v>44902</c:v>
                </c:pt>
                <c:pt idx="193">
                  <c:v>44904</c:v>
                </c:pt>
                <c:pt idx="194">
                  <c:v>44907</c:v>
                </c:pt>
                <c:pt idx="195">
                  <c:v>44908</c:v>
                </c:pt>
                <c:pt idx="196">
                  <c:v>44909</c:v>
                </c:pt>
                <c:pt idx="197">
                  <c:v>44910</c:v>
                </c:pt>
                <c:pt idx="198">
                  <c:v>44911</c:v>
                </c:pt>
                <c:pt idx="199">
                  <c:v>44914</c:v>
                </c:pt>
                <c:pt idx="200">
                  <c:v>44915</c:v>
                </c:pt>
                <c:pt idx="201">
                  <c:v>44916</c:v>
                </c:pt>
                <c:pt idx="202">
                  <c:v>44917</c:v>
                </c:pt>
                <c:pt idx="203">
                  <c:v>44918</c:v>
                </c:pt>
                <c:pt idx="204">
                  <c:v>44921</c:v>
                </c:pt>
                <c:pt idx="205">
                  <c:v>44922</c:v>
                </c:pt>
                <c:pt idx="206">
                  <c:v>44923</c:v>
                </c:pt>
                <c:pt idx="207">
                  <c:v>44924</c:v>
                </c:pt>
                <c:pt idx="208">
                  <c:v>44925</c:v>
                </c:pt>
                <c:pt idx="209">
                  <c:v>44929</c:v>
                </c:pt>
                <c:pt idx="210">
                  <c:v>44930</c:v>
                </c:pt>
                <c:pt idx="211">
                  <c:v>44931</c:v>
                </c:pt>
                <c:pt idx="212">
                  <c:v>44932</c:v>
                </c:pt>
                <c:pt idx="213">
                  <c:v>44935</c:v>
                </c:pt>
                <c:pt idx="214">
                  <c:v>44936</c:v>
                </c:pt>
                <c:pt idx="215">
                  <c:v>44937</c:v>
                </c:pt>
                <c:pt idx="216">
                  <c:v>44938</c:v>
                </c:pt>
                <c:pt idx="217">
                  <c:v>44939</c:v>
                </c:pt>
                <c:pt idx="218">
                  <c:v>44942</c:v>
                </c:pt>
                <c:pt idx="219">
                  <c:v>44943</c:v>
                </c:pt>
                <c:pt idx="220">
                  <c:v>44944</c:v>
                </c:pt>
                <c:pt idx="221">
                  <c:v>44945</c:v>
                </c:pt>
                <c:pt idx="222">
                  <c:v>44946</c:v>
                </c:pt>
                <c:pt idx="223">
                  <c:v>44949</c:v>
                </c:pt>
                <c:pt idx="224">
                  <c:v>44950</c:v>
                </c:pt>
                <c:pt idx="225">
                  <c:v>44951</c:v>
                </c:pt>
                <c:pt idx="226">
                  <c:v>44952</c:v>
                </c:pt>
                <c:pt idx="227">
                  <c:v>44953</c:v>
                </c:pt>
                <c:pt idx="228">
                  <c:v>44956</c:v>
                </c:pt>
                <c:pt idx="229">
                  <c:v>44957</c:v>
                </c:pt>
                <c:pt idx="230">
                  <c:v>44958</c:v>
                </c:pt>
                <c:pt idx="231">
                  <c:v>44959</c:v>
                </c:pt>
                <c:pt idx="232">
                  <c:v>44960</c:v>
                </c:pt>
                <c:pt idx="233">
                  <c:v>44963</c:v>
                </c:pt>
                <c:pt idx="234">
                  <c:v>44964</c:v>
                </c:pt>
                <c:pt idx="235">
                  <c:v>44965</c:v>
                </c:pt>
                <c:pt idx="236">
                  <c:v>44966</c:v>
                </c:pt>
                <c:pt idx="237">
                  <c:v>44967</c:v>
                </c:pt>
                <c:pt idx="238">
                  <c:v>44970</c:v>
                </c:pt>
                <c:pt idx="239">
                  <c:v>44971</c:v>
                </c:pt>
                <c:pt idx="240">
                  <c:v>44972</c:v>
                </c:pt>
                <c:pt idx="241">
                  <c:v>44973</c:v>
                </c:pt>
                <c:pt idx="242">
                  <c:v>44974</c:v>
                </c:pt>
                <c:pt idx="243">
                  <c:v>44977</c:v>
                </c:pt>
                <c:pt idx="244">
                  <c:v>44978</c:v>
                </c:pt>
                <c:pt idx="245">
                  <c:v>44979</c:v>
                </c:pt>
                <c:pt idx="246">
                  <c:v>44980</c:v>
                </c:pt>
                <c:pt idx="247">
                  <c:v>44981</c:v>
                </c:pt>
                <c:pt idx="248">
                  <c:v>44984</c:v>
                </c:pt>
                <c:pt idx="249">
                  <c:v>44985</c:v>
                </c:pt>
                <c:pt idx="250">
                  <c:v>44986</c:v>
                </c:pt>
                <c:pt idx="251">
                  <c:v>44987</c:v>
                </c:pt>
                <c:pt idx="252">
                  <c:v>44988</c:v>
                </c:pt>
                <c:pt idx="253">
                  <c:v>44991</c:v>
                </c:pt>
                <c:pt idx="254">
                  <c:v>44992</c:v>
                </c:pt>
                <c:pt idx="255">
                  <c:v>44993</c:v>
                </c:pt>
                <c:pt idx="256">
                  <c:v>44994</c:v>
                </c:pt>
                <c:pt idx="257">
                  <c:v>44995</c:v>
                </c:pt>
                <c:pt idx="258">
                  <c:v>44998</c:v>
                </c:pt>
                <c:pt idx="259">
                  <c:v>44999</c:v>
                </c:pt>
                <c:pt idx="260">
                  <c:v>45000</c:v>
                </c:pt>
                <c:pt idx="261">
                  <c:v>45001</c:v>
                </c:pt>
                <c:pt idx="262">
                  <c:v>45002</c:v>
                </c:pt>
                <c:pt idx="263">
                  <c:v>45005</c:v>
                </c:pt>
                <c:pt idx="264">
                  <c:v>45006</c:v>
                </c:pt>
                <c:pt idx="265">
                  <c:v>45007</c:v>
                </c:pt>
                <c:pt idx="266">
                  <c:v>45008</c:v>
                </c:pt>
                <c:pt idx="267">
                  <c:v>45009</c:v>
                </c:pt>
                <c:pt idx="268">
                  <c:v>45012</c:v>
                </c:pt>
                <c:pt idx="269">
                  <c:v>45013</c:v>
                </c:pt>
                <c:pt idx="270">
                  <c:v>45014</c:v>
                </c:pt>
                <c:pt idx="271">
                  <c:v>45015</c:v>
                </c:pt>
                <c:pt idx="272">
                  <c:v>45016</c:v>
                </c:pt>
              </c:numCache>
            </c:numRef>
          </c:cat>
          <c:val>
            <c:numRef>
              <c:f>'[2]graf diario (pr. mayor.2)'!$E$6:$E$278</c:f>
              <c:numCache>
                <c:formatCode>General</c:formatCode>
                <c:ptCount val="273"/>
                <c:pt idx="0">
                  <c:v>8130.5089450956202</c:v>
                </c:pt>
                <c:pt idx="1">
                  <c:v>7831.6011851088497</c:v>
                </c:pt>
                <c:pt idx="2">
                  <c:v>8495.3054650741942</c:v>
                </c:pt>
                <c:pt idx="3">
                  <c:v>8248.0102755721618</c:v>
                </c:pt>
                <c:pt idx="4">
                  <c:v>8833.0695878686383</c:v>
                </c:pt>
                <c:pt idx="5">
                  <c:v>8273.0881342998855</c:v>
                </c:pt>
                <c:pt idx="6">
                  <c:v>8247.3045147291996</c:v>
                </c:pt>
                <c:pt idx="7">
                  <c:v>8186.4831093352705</c:v>
                </c:pt>
                <c:pt idx="8">
                  <c:v>7951.2918163672657</c:v>
                </c:pt>
                <c:pt idx="9">
                  <c:v>8126.3605339757105</c:v>
                </c:pt>
                <c:pt idx="10">
                  <c:v>8208.9463414634138</c:v>
                </c:pt>
                <c:pt idx="11">
                  <c:v>8110.2666971637691</c:v>
                </c:pt>
                <c:pt idx="12">
                  <c:v>7818.1442831215973</c:v>
                </c:pt>
                <c:pt idx="13">
                  <c:v>7677.5241742460512</c:v>
                </c:pt>
                <c:pt idx="14">
                  <c:v>8056.1690971144899</c:v>
                </c:pt>
                <c:pt idx="15">
                  <c:v>8215.648152932059</c:v>
                </c:pt>
                <c:pt idx="16">
                  <c:v>7531.6526019690573</c:v>
                </c:pt>
                <c:pt idx="17">
                  <c:v>7818.5266356810871</c:v>
                </c:pt>
                <c:pt idx="18">
                  <c:v>7850.7092651757184</c:v>
                </c:pt>
                <c:pt idx="19">
                  <c:v>7981.1617806731811</c:v>
                </c:pt>
                <c:pt idx="20">
                  <c:v>7746.6659209545114</c:v>
                </c:pt>
                <c:pt idx="21">
                  <c:v>7956.5975083852418</c:v>
                </c:pt>
                <c:pt idx="22">
                  <c:v>7930.8767217630857</c:v>
                </c:pt>
                <c:pt idx="23">
                  <c:v>7610.2659574468089</c:v>
                </c:pt>
                <c:pt idx="24">
                  <c:v>8134.4200798671236</c:v>
                </c:pt>
                <c:pt idx="25">
                  <c:v>7728.917930125247</c:v>
                </c:pt>
                <c:pt idx="26">
                  <c:v>8038.4768729641692</c:v>
                </c:pt>
                <c:pt idx="27">
                  <c:v>7746.0454166666668</c:v>
                </c:pt>
                <c:pt idx="28">
                  <c:v>7455.6166020671835</c:v>
                </c:pt>
                <c:pt idx="29">
                  <c:v>7825.7189811010685</c:v>
                </c:pt>
                <c:pt idx="30">
                  <c:v>7847.7919237240603</c:v>
                </c:pt>
                <c:pt idx="31">
                  <c:v>8019.7024661893392</c:v>
                </c:pt>
                <c:pt idx="32">
                  <c:v>7758.2477145384846</c:v>
                </c:pt>
                <c:pt idx="33">
                  <c:v>7537.9503017689904</c:v>
                </c:pt>
                <c:pt idx="34">
                  <c:v>7757.0374181478019</c:v>
                </c:pt>
                <c:pt idx="35">
                  <c:v>8082.9404630650497</c:v>
                </c:pt>
                <c:pt idx="36">
                  <c:v>7638.3407655146784</c:v>
                </c:pt>
                <c:pt idx="37">
                  <c:v>7910.6832822085889</c:v>
                </c:pt>
                <c:pt idx="38">
                  <c:v>7730.2840221879305</c:v>
                </c:pt>
                <c:pt idx="39">
                  <c:v>7947.950171167744</c:v>
                </c:pt>
                <c:pt idx="40">
                  <c:v>8508.109032308781</c:v>
                </c:pt>
                <c:pt idx="41">
                  <c:v>8384.2204092204083</c:v>
                </c:pt>
                <c:pt idx="42">
                  <c:v>8284.647719044171</c:v>
                </c:pt>
                <c:pt idx="43">
                  <c:v>7705.2119143654982</c:v>
                </c:pt>
                <c:pt idx="44">
                  <c:v>7799.6194885361556</c:v>
                </c:pt>
                <c:pt idx="45">
                  <c:v>7773.729985539635</c:v>
                </c:pt>
                <c:pt idx="46">
                  <c:v>7825.3752959747435</c:v>
                </c:pt>
                <c:pt idx="47">
                  <c:v>7925.8099385245905</c:v>
                </c:pt>
                <c:pt idx="48">
                  <c:v>8182.4042253521129</c:v>
                </c:pt>
                <c:pt idx="49">
                  <c:v>7838.182680901542</c:v>
                </c:pt>
                <c:pt idx="50">
                  <c:v>8127.8211382113823</c:v>
                </c:pt>
                <c:pt idx="51">
                  <c:v>8124.4241915161692</c:v>
                </c:pt>
                <c:pt idx="52">
                  <c:v>8136.8746067415732</c:v>
                </c:pt>
                <c:pt idx="53">
                  <c:v>7991.0087873462217</c:v>
                </c:pt>
                <c:pt idx="54">
                  <c:v>8133.6946466809422</c:v>
                </c:pt>
                <c:pt idx="55">
                  <c:v>7896.1790596865621</c:v>
                </c:pt>
                <c:pt idx="56">
                  <c:v>7929.0296783978492</c:v>
                </c:pt>
                <c:pt idx="57">
                  <c:v>7904.3758829465187</c:v>
                </c:pt>
                <c:pt idx="58">
                  <c:v>7811.9278451951459</c:v>
                </c:pt>
                <c:pt idx="59">
                  <c:v>7914.6262462947989</c:v>
                </c:pt>
                <c:pt idx="60">
                  <c:v>7665.2154022112081</c:v>
                </c:pt>
                <c:pt idx="61">
                  <c:v>7690.2215858540922</c:v>
                </c:pt>
                <c:pt idx="62">
                  <c:v>7792.5281058101091</c:v>
                </c:pt>
                <c:pt idx="63">
                  <c:v>7608.9218289085547</c:v>
                </c:pt>
                <c:pt idx="64">
                  <c:v>7851.9180597423956</c:v>
                </c:pt>
                <c:pt idx="65">
                  <c:v>7918.9167429094232</c:v>
                </c:pt>
                <c:pt idx="66">
                  <c:v>7677.6656293222686</c:v>
                </c:pt>
                <c:pt idx="67">
                  <c:v>7775.1558388157891</c:v>
                </c:pt>
                <c:pt idx="68">
                  <c:v>7767.6698113207549</c:v>
                </c:pt>
                <c:pt idx="69">
                  <c:v>7707.3558863328826</c:v>
                </c:pt>
                <c:pt idx="70">
                  <c:v>7519.098684741386</c:v>
                </c:pt>
                <c:pt idx="71">
                  <c:v>7276.0980658296576</c:v>
                </c:pt>
                <c:pt idx="72">
                  <c:v>7218.7523440025861</c:v>
                </c:pt>
                <c:pt idx="73">
                  <c:v>7921.7923550372534</c:v>
                </c:pt>
                <c:pt idx="74">
                  <c:v>7768.2146242383205</c:v>
                </c:pt>
                <c:pt idx="75">
                  <c:v>8047.3919129082424</c:v>
                </c:pt>
                <c:pt idx="76">
                  <c:v>7805.7794970986461</c:v>
                </c:pt>
                <c:pt idx="77">
                  <c:v>7491.6983739837397</c:v>
                </c:pt>
                <c:pt idx="78">
                  <c:v>7575.2765088207989</c:v>
                </c:pt>
                <c:pt idx="79">
                  <c:v>8015.5512943432404</c:v>
                </c:pt>
                <c:pt idx="80">
                  <c:v>7646.6921410891091</c:v>
                </c:pt>
                <c:pt idx="81">
                  <c:v>7712.6730236850199</c:v>
                </c:pt>
                <c:pt idx="82">
                  <c:v>7778.5468384074939</c:v>
                </c:pt>
                <c:pt idx="83">
                  <c:v>8252.7077018249311</c:v>
                </c:pt>
                <c:pt idx="84">
                  <c:v>8111.8587316611456</c:v>
                </c:pt>
                <c:pt idx="85">
                  <c:v>8480.0885237861694</c:v>
                </c:pt>
                <c:pt idx="86">
                  <c:v>8906.9028727770183</c:v>
                </c:pt>
                <c:pt idx="87">
                  <c:v>8349.4980376766089</c:v>
                </c:pt>
                <c:pt idx="88">
                  <c:v>8574.8545454545456</c:v>
                </c:pt>
                <c:pt idx="89">
                  <c:v>8810.3299078667605</c:v>
                </c:pt>
                <c:pt idx="90">
                  <c:v>8915.9413441955185</c:v>
                </c:pt>
                <c:pt idx="91">
                  <c:v>8917.0456521739125</c:v>
                </c:pt>
                <c:pt idx="92">
                  <c:v>9211.7702952029522</c:v>
                </c:pt>
                <c:pt idx="93">
                  <c:v>9181.5399568034554</c:v>
                </c:pt>
                <c:pt idx="94">
                  <c:v>8986.8450488997551</c:v>
                </c:pt>
                <c:pt idx="95">
                  <c:v>8809.9786075457014</c:v>
                </c:pt>
                <c:pt idx="96">
                  <c:v>8832.6668213457069</c:v>
                </c:pt>
                <c:pt idx="97">
                  <c:v>8984.9494680851058</c:v>
                </c:pt>
                <c:pt idx="98">
                  <c:v>8707.927135678392</c:v>
                </c:pt>
                <c:pt idx="99">
                  <c:v>8932.1145975443378</c:v>
                </c:pt>
                <c:pt idx="100">
                  <c:v>8747.5467746439535</c:v>
                </c:pt>
                <c:pt idx="101">
                  <c:v>8839.3096702068196</c:v>
                </c:pt>
                <c:pt idx="102">
                  <c:v>9862.6397384518041</c:v>
                </c:pt>
                <c:pt idx="103">
                  <c:v>8612.1954787234044</c:v>
                </c:pt>
                <c:pt idx="104">
                  <c:v>8595.3147092360323</c:v>
                </c:pt>
                <c:pt idx="105">
                  <c:v>8614.4896067415739</c:v>
                </c:pt>
                <c:pt idx="106">
                  <c:v>8514.0838150289019</c:v>
                </c:pt>
                <c:pt idx="107">
                  <c:v>8492.8011913626215</c:v>
                </c:pt>
                <c:pt idx="108">
                  <c:v>8714.280174119509</c:v>
                </c:pt>
                <c:pt idx="109">
                  <c:v>8375.4092356687906</c:v>
                </c:pt>
                <c:pt idx="110">
                  <c:v>8248.9978004399127</c:v>
                </c:pt>
                <c:pt idx="111">
                  <c:v>8383.5515918680467</c:v>
                </c:pt>
                <c:pt idx="112">
                  <c:v>8171.7351955307258</c:v>
                </c:pt>
                <c:pt idx="113">
                  <c:v>8339.0956610864359</c:v>
                </c:pt>
                <c:pt idx="114">
                  <c:v>8028.765245901639</c:v>
                </c:pt>
                <c:pt idx="115">
                  <c:v>8114.1920391061449</c:v>
                </c:pt>
                <c:pt idx="116">
                  <c:v>8480.8410415856979</c:v>
                </c:pt>
                <c:pt idx="117">
                  <c:v>8765.8021060275969</c:v>
                </c:pt>
                <c:pt idx="118">
                  <c:v>8783.9971896955503</c:v>
                </c:pt>
                <c:pt idx="119">
                  <c:v>8359.8385093167708</c:v>
                </c:pt>
                <c:pt idx="120">
                  <c:v>8350.9808201531523</c:v>
                </c:pt>
                <c:pt idx="121">
                  <c:v>7849.1223515368547</c:v>
                </c:pt>
                <c:pt idx="122">
                  <c:v>8599.320160995243</c:v>
                </c:pt>
                <c:pt idx="123">
                  <c:v>8404.9112849900812</c:v>
                </c:pt>
                <c:pt idx="124">
                  <c:v>8202.9541539316469</c:v>
                </c:pt>
                <c:pt idx="125">
                  <c:v>8140.8667255075025</c:v>
                </c:pt>
                <c:pt idx="126">
                  <c:v>8444.4493132766511</c:v>
                </c:pt>
                <c:pt idx="127">
                  <c:v>8023.701672862454</c:v>
                </c:pt>
                <c:pt idx="128">
                  <c:v>8549.6167216062331</c:v>
                </c:pt>
                <c:pt idx="129">
                  <c:v>8669.0720762459459</c:v>
                </c:pt>
                <c:pt idx="130">
                  <c:v>8484.2741290275662</c:v>
                </c:pt>
                <c:pt idx="131">
                  <c:v>8480.543217111046</c:v>
                </c:pt>
                <c:pt idx="132">
                  <c:v>8644.4226258040107</c:v>
                </c:pt>
                <c:pt idx="133">
                  <c:v>8309.5314625850333</c:v>
                </c:pt>
                <c:pt idx="134">
                  <c:v>7904.2307986243786</c:v>
                </c:pt>
                <c:pt idx="135">
                  <c:v>8423.5367947669656</c:v>
                </c:pt>
                <c:pt idx="136">
                  <c:v>8506.8018510727816</c:v>
                </c:pt>
                <c:pt idx="137">
                  <c:v>8277.3390733907345</c:v>
                </c:pt>
                <c:pt idx="138">
                  <c:v>8440.6955567745481</c:v>
                </c:pt>
                <c:pt idx="139">
                  <c:v>8017.9369592088997</c:v>
                </c:pt>
                <c:pt idx="140">
                  <c:v>7927.7635542168673</c:v>
                </c:pt>
                <c:pt idx="141">
                  <c:v>7681.375717439294</c:v>
                </c:pt>
                <c:pt idx="142">
                  <c:v>8170.4708723211588</c:v>
                </c:pt>
                <c:pt idx="143">
                  <c:v>8433.0609174311921</c:v>
                </c:pt>
                <c:pt idx="144">
                  <c:v>8556.8939588688954</c:v>
                </c:pt>
                <c:pt idx="145">
                  <c:v>8730.422502870264</c:v>
                </c:pt>
                <c:pt idx="146">
                  <c:v>8338.031187586419</c:v>
                </c:pt>
                <c:pt idx="147">
                  <c:v>8626.6060714927244</c:v>
                </c:pt>
                <c:pt idx="148">
                  <c:v>8356.5168195718652</c:v>
                </c:pt>
                <c:pt idx="149">
                  <c:v>8215.6445070422542</c:v>
                </c:pt>
                <c:pt idx="150">
                  <c:v>8557.9536423841055</c:v>
                </c:pt>
                <c:pt idx="151">
                  <c:v>8325.6043752317382</c:v>
                </c:pt>
                <c:pt idx="152">
                  <c:v>9972.7516531961792</c:v>
                </c:pt>
                <c:pt idx="153">
                  <c:v>8725.6131155533894</c:v>
                </c:pt>
                <c:pt idx="154">
                  <c:v>10624.2558356676</c:v>
                </c:pt>
                <c:pt idx="155">
                  <c:v>9534.8160655737702</c:v>
                </c:pt>
                <c:pt idx="156">
                  <c:v>9957.3526936026938</c:v>
                </c:pt>
                <c:pt idx="157">
                  <c:v>9030.2250755287005</c:v>
                </c:pt>
                <c:pt idx="158">
                  <c:v>8917.5614646904978</c:v>
                </c:pt>
                <c:pt idx="159">
                  <c:v>10112.224689165187</c:v>
                </c:pt>
                <c:pt idx="160">
                  <c:v>10448.050833333333</c:v>
                </c:pt>
                <c:pt idx="161">
                  <c:v>10787.679587831208</c:v>
                </c:pt>
                <c:pt idx="162">
                  <c:v>11270.046071428571</c:v>
                </c:pt>
                <c:pt idx="163">
                  <c:v>10372.566858940745</c:v>
                </c:pt>
                <c:pt idx="164">
                  <c:v>10295.394291754757</c:v>
                </c:pt>
                <c:pt idx="165">
                  <c:v>10771.599514563106</c:v>
                </c:pt>
                <c:pt idx="166">
                  <c:v>10664.43157708628</c:v>
                </c:pt>
                <c:pt idx="167">
                  <c:v>10009.401433691757</c:v>
                </c:pt>
                <c:pt idx="168">
                  <c:v>10132.655647382921</c:v>
                </c:pt>
                <c:pt idx="169">
                  <c:v>9611.4565144951684</c:v>
                </c:pt>
                <c:pt idx="170">
                  <c:v>10263.310408921932</c:v>
                </c:pt>
                <c:pt idx="171">
                  <c:v>11698.799077986938</c:v>
                </c:pt>
                <c:pt idx="172">
                  <c:v>11158.006236601052</c:v>
                </c:pt>
                <c:pt idx="173">
                  <c:v>12195.496213368455</c:v>
                </c:pt>
                <c:pt idx="174">
                  <c:v>12015.690426638917</c:v>
                </c:pt>
                <c:pt idx="175">
                  <c:v>12102.680547432448</c:v>
                </c:pt>
                <c:pt idx="176">
                  <c:v>11546.502877379371</c:v>
                </c:pt>
                <c:pt idx="177">
                  <c:v>12062.832647462277</c:v>
                </c:pt>
                <c:pt idx="178">
                  <c:v>12364.003204101249</c:v>
                </c:pt>
                <c:pt idx="179">
                  <c:v>12206.024967574578</c:v>
                </c:pt>
                <c:pt idx="180">
                  <c:v>12339.422835633626</c:v>
                </c:pt>
                <c:pt idx="181">
                  <c:v>12084.148763680583</c:v>
                </c:pt>
                <c:pt idx="182">
                  <c:v>12013.240775251585</c:v>
                </c:pt>
                <c:pt idx="183">
                  <c:v>12285.004021447721</c:v>
                </c:pt>
                <c:pt idx="184">
                  <c:v>12936.077681874229</c:v>
                </c:pt>
                <c:pt idx="185">
                  <c:v>11867.878492527616</c:v>
                </c:pt>
                <c:pt idx="186">
                  <c:v>12602.745905267817</c:v>
                </c:pt>
                <c:pt idx="187">
                  <c:v>11842.323651452281</c:v>
                </c:pt>
                <c:pt idx="188">
                  <c:v>12648.717461245978</c:v>
                </c:pt>
                <c:pt idx="189">
                  <c:v>12374.957795431976</c:v>
                </c:pt>
                <c:pt idx="190">
                  <c:v>12274.17100792752</c:v>
                </c:pt>
                <c:pt idx="191">
                  <c:v>12314.792186201164</c:v>
                </c:pt>
                <c:pt idx="192">
                  <c:v>11859.73010064044</c:v>
                </c:pt>
                <c:pt idx="193">
                  <c:v>12423.504355400697</c:v>
                </c:pt>
                <c:pt idx="194">
                  <c:v>12254.610486891386</c:v>
                </c:pt>
                <c:pt idx="195">
                  <c:v>12635.852287166455</c:v>
                </c:pt>
                <c:pt idx="196">
                  <c:v>11923.76801087449</c:v>
                </c:pt>
                <c:pt idx="197">
                  <c:v>11778.456908344733</c:v>
                </c:pt>
                <c:pt idx="198">
                  <c:v>12016.381766381766</c:v>
                </c:pt>
                <c:pt idx="199">
                  <c:v>12234.375580904098</c:v>
                </c:pt>
                <c:pt idx="200">
                  <c:v>12832.664967006598</c:v>
                </c:pt>
                <c:pt idx="201">
                  <c:v>12075.254896699758</c:v>
                </c:pt>
                <c:pt idx="202">
                  <c:v>12409.275029679462</c:v>
                </c:pt>
                <c:pt idx="203">
                  <c:v>12027.18814394505</c:v>
                </c:pt>
                <c:pt idx="204">
                  <c:v>11904.479056331247</c:v>
                </c:pt>
                <c:pt idx="205">
                  <c:v>11883.828509852217</c:v>
                </c:pt>
                <c:pt idx="206">
                  <c:v>12233.2688900469</c:v>
                </c:pt>
                <c:pt idx="207">
                  <c:v>12119.576789992016</c:v>
                </c:pt>
                <c:pt idx="208">
                  <c:v>11486.480646373544</c:v>
                </c:pt>
                <c:pt idx="209">
                  <c:v>12286.794759825327</c:v>
                </c:pt>
                <c:pt idx="210">
                  <c:v>12135.357643758765</c:v>
                </c:pt>
                <c:pt idx="211">
                  <c:v>11689.67495047722</c:v>
                </c:pt>
                <c:pt idx="212">
                  <c:v>12062.354838709678</c:v>
                </c:pt>
                <c:pt idx="213">
                  <c:v>11685.050997782706</c:v>
                </c:pt>
                <c:pt idx="214">
                  <c:v>12164.769860358258</c:v>
                </c:pt>
                <c:pt idx="215">
                  <c:v>11311.879533678757</c:v>
                </c:pt>
                <c:pt idx="216">
                  <c:v>11803.447065431059</c:v>
                </c:pt>
                <c:pt idx="217">
                  <c:v>11936.351052048727</c:v>
                </c:pt>
                <c:pt idx="218">
                  <c:v>11506.016856300042</c:v>
                </c:pt>
                <c:pt idx="219">
                  <c:v>11897.635379969804</c:v>
                </c:pt>
                <c:pt idx="220">
                  <c:v>12034.719516660563</c:v>
                </c:pt>
                <c:pt idx="221">
                  <c:v>11443.598880597016</c:v>
                </c:pt>
                <c:pt idx="222">
                  <c:v>11669.979140592408</c:v>
                </c:pt>
                <c:pt idx="223">
                  <c:v>11457.826331582895</c:v>
                </c:pt>
                <c:pt idx="224">
                  <c:v>11735.008376545673</c:v>
                </c:pt>
                <c:pt idx="225">
                  <c:v>11224.196735645584</c:v>
                </c:pt>
                <c:pt idx="226">
                  <c:v>11479.950337837838</c:v>
                </c:pt>
                <c:pt idx="227">
                  <c:v>11653.233379823338</c:v>
                </c:pt>
                <c:pt idx="228">
                  <c:v>11752.778212017587</c:v>
                </c:pt>
                <c:pt idx="229">
                  <c:v>11584.462820512821</c:v>
                </c:pt>
                <c:pt idx="230">
                  <c:v>11456.257436452137</c:v>
                </c:pt>
                <c:pt idx="231">
                  <c:v>11458.141226353555</c:v>
                </c:pt>
                <c:pt idx="232">
                  <c:v>11195.690846286701</c:v>
                </c:pt>
                <c:pt idx="233">
                  <c:v>11938.586282378694</c:v>
                </c:pt>
                <c:pt idx="234">
                  <c:v>12060.292894280763</c:v>
                </c:pt>
                <c:pt idx="235">
                  <c:v>11175.624298111281</c:v>
                </c:pt>
                <c:pt idx="236">
                  <c:v>11875.651987110634</c:v>
                </c:pt>
                <c:pt idx="237">
                  <c:v>11666.615532734275</c:v>
                </c:pt>
                <c:pt idx="238">
                  <c:v>11873.373438223045</c:v>
                </c:pt>
                <c:pt idx="239">
                  <c:v>11982.566906925729</c:v>
                </c:pt>
                <c:pt idx="240">
                  <c:v>11648.544169611307</c:v>
                </c:pt>
                <c:pt idx="241">
                  <c:v>11763.109107230292</c:v>
                </c:pt>
                <c:pt idx="242">
                  <c:v>11753.742056074767</c:v>
                </c:pt>
                <c:pt idx="243">
                  <c:v>11995.125029768993</c:v>
                </c:pt>
                <c:pt idx="244">
                  <c:v>11932.755520504732</c:v>
                </c:pt>
                <c:pt idx="245">
                  <c:v>11581.134571645185</c:v>
                </c:pt>
                <c:pt idx="246">
                  <c:v>11498.302961275627</c:v>
                </c:pt>
                <c:pt idx="247">
                  <c:v>11569.654927072217</c:v>
                </c:pt>
                <c:pt idx="248">
                  <c:v>11681.244857594937</c:v>
                </c:pt>
                <c:pt idx="249">
                  <c:v>11564.552413793104</c:v>
                </c:pt>
                <c:pt idx="250">
                  <c:v>11672.216644052465</c:v>
                </c:pt>
                <c:pt idx="251">
                  <c:v>11587.580271565495</c:v>
                </c:pt>
                <c:pt idx="252">
                  <c:v>11665.10175725378</c:v>
                </c:pt>
                <c:pt idx="253">
                  <c:v>11460.446732673267</c:v>
                </c:pt>
                <c:pt idx="254">
                  <c:v>11296.393149085246</c:v>
                </c:pt>
                <c:pt idx="255">
                  <c:v>11553.880297072958</c:v>
                </c:pt>
                <c:pt idx="256">
                  <c:v>11813.271882494006</c:v>
                </c:pt>
                <c:pt idx="257">
                  <c:v>11389.909633027522</c:v>
                </c:pt>
                <c:pt idx="258">
                  <c:v>11416.08036835496</c:v>
                </c:pt>
                <c:pt idx="259">
                  <c:v>11594.46082644628</c:v>
                </c:pt>
                <c:pt idx="260">
                  <c:v>11065.243186582809</c:v>
                </c:pt>
                <c:pt idx="261">
                  <c:v>11309.508660892738</c:v>
                </c:pt>
                <c:pt idx="262">
                  <c:v>11600.903726708075</c:v>
                </c:pt>
                <c:pt idx="263">
                  <c:v>11352.602976476237</c:v>
                </c:pt>
                <c:pt idx="264">
                  <c:v>11773.537772585671</c:v>
                </c:pt>
                <c:pt idx="265">
                  <c:v>11641.970017636684</c:v>
                </c:pt>
                <c:pt idx="266">
                  <c:v>11292.789552686882</c:v>
                </c:pt>
                <c:pt idx="267">
                  <c:v>11591.366329731614</c:v>
                </c:pt>
                <c:pt idx="268">
                  <c:v>11357.562605042016</c:v>
                </c:pt>
                <c:pt idx="269">
                  <c:v>11585.734038921133</c:v>
                </c:pt>
                <c:pt idx="270">
                  <c:v>10974.169120422801</c:v>
                </c:pt>
                <c:pt idx="271">
                  <c:v>11288.43113772455</c:v>
                </c:pt>
                <c:pt idx="272">
                  <c:v>11220.584800000001</c:v>
                </c:pt>
              </c:numCache>
            </c:numRef>
          </c:val>
          <c:smooth val="0"/>
          <c:extLst>
            <c:ext xmlns:c16="http://schemas.microsoft.com/office/drawing/2014/chart" uri="{C3380CC4-5D6E-409C-BE32-E72D297353CC}">
              <c16:uniqueId val="{00000001-B03E-4EA1-910B-F03D5881F7F8}"/>
            </c:ext>
          </c:extLst>
        </c:ser>
        <c:dLbls>
          <c:showLegendKey val="0"/>
          <c:showVal val="0"/>
          <c:showCatName val="0"/>
          <c:showSerName val="0"/>
          <c:showPercent val="0"/>
          <c:showBubbleSize val="0"/>
        </c:dLbls>
        <c:smooth val="0"/>
        <c:axId val="762065952"/>
        <c:axId val="762062208"/>
      </c:lineChart>
      <c:catAx>
        <c:axId val="762065952"/>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es-CL"/>
          </a:p>
        </c:txPr>
        <c:crossAx val="762062208"/>
        <c:crosses val="autoZero"/>
        <c:auto val="1"/>
        <c:lblAlgn val="ctr"/>
        <c:lblOffset val="100"/>
        <c:noMultiLvlLbl val="0"/>
      </c:catAx>
      <c:valAx>
        <c:axId val="762062208"/>
        <c:scaling>
          <c:orientation val="minMax"/>
          <c:max val="13000"/>
          <c:min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t>Precio $/25 kg</a:t>
                </a:r>
              </a:p>
            </c:rich>
          </c:tx>
          <c:layout>
            <c:manualLayout>
              <c:xMode val="edge"/>
              <c:yMode val="edge"/>
              <c:x val="9.2836257309941526E-3"/>
              <c:y val="0.3470934959349593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762065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es-CL" sz="1000" b="1" i="0" u="none" strike="noStrike" baseline="0">
                <a:solidFill>
                  <a:srgbClr val="000000"/>
                </a:solidFill>
                <a:latin typeface="+mn-lt"/>
                <a:cs typeface="Arial"/>
              </a:rPr>
              <a:t>Gráfico 3. Precio diario de papa en los mercados mayoristas según mercado  ($ nominales con IVA / 25 kilos)</a:t>
            </a:r>
          </a:p>
        </c:rich>
      </c:tx>
      <c:layout>
        <c:manualLayout>
          <c:xMode val="edge"/>
          <c:yMode val="edge"/>
          <c:x val="0.18842115746440835"/>
          <c:y val="2.1848888644726568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2225" cap="rnd">
              <a:solidFill>
                <a:schemeClr val="tx2">
                  <a:lumMod val="40000"/>
                  <a:lumOff val="60000"/>
                </a:schemeClr>
              </a:solidFill>
              <a:round/>
            </a:ln>
            <a:effectLst/>
          </c:spPr>
          <c:marker>
            <c:symbol val="circle"/>
            <c:size val="3"/>
            <c:spPr>
              <a:solidFill>
                <a:schemeClr val="accent1">
                  <a:lumMod val="60000"/>
                  <a:lumOff val="40000"/>
                </a:schemeClr>
              </a:solidFill>
              <a:ln>
                <a:noFill/>
              </a:ln>
            </c:spPr>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mayorista3'!$C$6:$C$48</c:f>
              <c:numCache>
                <c:formatCode>#,##0</c:formatCode>
                <c:ptCount val="43"/>
                <c:pt idx="1">
                  <c:v>13500</c:v>
                </c:pt>
                <c:pt idx="4">
                  <c:v>14104.903225806451</c:v>
                </c:pt>
                <c:pt idx="5">
                  <c:v>14500</c:v>
                </c:pt>
                <c:pt idx="8">
                  <c:v>14536.487804878048</c:v>
                </c:pt>
                <c:pt idx="9">
                  <c:v>14166.666666666666</c:v>
                </c:pt>
                <c:pt idx="11">
                  <c:v>14585.341463414634</c:v>
                </c:pt>
                <c:pt idx="13">
                  <c:v>14500</c:v>
                </c:pt>
                <c:pt idx="14">
                  <c:v>15000</c:v>
                </c:pt>
                <c:pt idx="16">
                  <c:v>15500</c:v>
                </c:pt>
                <c:pt idx="17">
                  <c:v>14500</c:v>
                </c:pt>
                <c:pt idx="18">
                  <c:v>14789.421052631578</c:v>
                </c:pt>
                <c:pt idx="19">
                  <c:v>14368</c:v>
                </c:pt>
                <c:pt idx="22">
                  <c:v>14600</c:v>
                </c:pt>
                <c:pt idx="23">
                  <c:v>14450</c:v>
                </c:pt>
                <c:pt idx="29">
                  <c:v>13536.347826086956</c:v>
                </c:pt>
                <c:pt idx="31">
                  <c:v>13550</c:v>
                </c:pt>
                <c:pt idx="32">
                  <c:v>15500.285714285714</c:v>
                </c:pt>
                <c:pt idx="33">
                  <c:v>13600</c:v>
                </c:pt>
                <c:pt idx="36">
                  <c:v>13000</c:v>
                </c:pt>
                <c:pt idx="38">
                  <c:v>12523.809523809523</c:v>
                </c:pt>
                <c:pt idx="39">
                  <c:v>14500</c:v>
                </c:pt>
                <c:pt idx="41">
                  <c:v>15500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2225" cap="rnd">
              <a:solidFill>
                <a:schemeClr val="accent2"/>
              </a:solidFill>
              <a:round/>
            </a:ln>
            <a:effectLst/>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mayorista3'!$D$6:$D$48</c:f>
              <c:numCache>
                <c:formatCode>#,##0</c:formatCode>
                <c:ptCount val="43"/>
                <c:pt idx="0">
                  <c:v>12750</c:v>
                </c:pt>
                <c:pt idx="1">
                  <c:v>12750</c:v>
                </c:pt>
                <c:pt idx="2">
                  <c:v>12900</c:v>
                </c:pt>
                <c:pt idx="3">
                  <c:v>12900</c:v>
                </c:pt>
                <c:pt idx="4">
                  <c:v>12750</c:v>
                </c:pt>
                <c:pt idx="5">
                  <c:v>12750</c:v>
                </c:pt>
                <c:pt idx="7">
                  <c:v>12750</c:v>
                </c:pt>
                <c:pt idx="8">
                  <c:v>12500</c:v>
                </c:pt>
                <c:pt idx="9">
                  <c:v>12250</c:v>
                </c:pt>
                <c:pt idx="10">
                  <c:v>11900</c:v>
                </c:pt>
                <c:pt idx="12">
                  <c:v>11900</c:v>
                </c:pt>
                <c:pt idx="13">
                  <c:v>11750</c:v>
                </c:pt>
                <c:pt idx="14">
                  <c:v>11900</c:v>
                </c:pt>
                <c:pt idx="15">
                  <c:v>11750</c:v>
                </c:pt>
                <c:pt idx="16">
                  <c:v>11750</c:v>
                </c:pt>
                <c:pt idx="17">
                  <c:v>11750</c:v>
                </c:pt>
                <c:pt idx="18">
                  <c:v>11750</c:v>
                </c:pt>
                <c:pt idx="19">
                  <c:v>11500</c:v>
                </c:pt>
                <c:pt idx="20">
                  <c:v>11500</c:v>
                </c:pt>
                <c:pt idx="21">
                  <c:v>11500</c:v>
                </c:pt>
                <c:pt idx="22">
                  <c:v>11500</c:v>
                </c:pt>
                <c:pt idx="26">
                  <c:v>11750</c:v>
                </c:pt>
                <c:pt idx="27">
                  <c:v>11500</c:v>
                </c:pt>
                <c:pt idx="28">
                  <c:v>11750</c:v>
                </c:pt>
                <c:pt idx="29">
                  <c:v>11750</c:v>
                </c:pt>
                <c:pt idx="30">
                  <c:v>11750</c:v>
                </c:pt>
                <c:pt idx="31">
                  <c:v>11643.617021276596</c:v>
                </c:pt>
                <c:pt idx="32">
                  <c:v>11621.794871794871</c:v>
                </c:pt>
                <c:pt idx="33">
                  <c:v>12750</c:v>
                </c:pt>
                <c:pt idx="34">
                  <c:v>12750</c:v>
                </c:pt>
                <c:pt idx="35">
                  <c:v>12250</c:v>
                </c:pt>
                <c:pt idx="36">
                  <c:v>11500</c:v>
                </c:pt>
                <c:pt idx="37">
                  <c:v>12750</c:v>
                </c:pt>
                <c:pt idx="38">
                  <c:v>11500</c:v>
                </c:pt>
                <c:pt idx="39">
                  <c:v>11500</c:v>
                </c:pt>
                <c:pt idx="40">
                  <c:v>11500</c:v>
                </c:pt>
                <c:pt idx="41">
                  <c:v>11500</c:v>
                </c:pt>
                <c:pt idx="42">
                  <c:v>12750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2225" cap="rnd">
              <a:solidFill>
                <a:schemeClr val="accent3"/>
              </a:solidFill>
              <a:round/>
            </a:ln>
            <a:effectLst/>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mayorista3'!$E$6:$E$48</c:f>
              <c:numCache>
                <c:formatCode>#,##0</c:formatCode>
                <c:ptCount val="43"/>
                <c:pt idx="0">
                  <c:v>11310</c:v>
                </c:pt>
                <c:pt idx="1">
                  <c:v>11265.774193548386</c:v>
                </c:pt>
                <c:pt idx="2">
                  <c:v>11240</c:v>
                </c:pt>
                <c:pt idx="3">
                  <c:v>11247.702702702703</c:v>
                </c:pt>
                <c:pt idx="4">
                  <c:v>11257.291262135923</c:v>
                </c:pt>
                <c:pt idx="5">
                  <c:v>11752.392523364486</c:v>
                </c:pt>
                <c:pt idx="6">
                  <c:v>11328.767123287671</c:v>
                </c:pt>
                <c:pt idx="7">
                  <c:v>11241</c:v>
                </c:pt>
                <c:pt idx="8">
                  <c:v>11164.21052631579</c:v>
                </c:pt>
                <c:pt idx="9">
                  <c:v>11183.489795918367</c:v>
                </c:pt>
                <c:pt idx="10">
                  <c:v>12258</c:v>
                </c:pt>
                <c:pt idx="11">
                  <c:v>11999.90243902439</c:v>
                </c:pt>
                <c:pt idx="12">
                  <c:v>12345.183098591549</c:v>
                </c:pt>
                <c:pt idx="13">
                  <c:v>11688.478260869566</c:v>
                </c:pt>
                <c:pt idx="14">
                  <c:v>11836.953488372093</c:v>
                </c:pt>
                <c:pt idx="15">
                  <c:v>11750.05</c:v>
                </c:pt>
                <c:pt idx="16">
                  <c:v>11241.271929824561</c:v>
                </c:pt>
                <c:pt idx="17">
                  <c:v>11736</c:v>
                </c:pt>
                <c:pt idx="18">
                  <c:v>11242.616161616161</c:v>
                </c:pt>
                <c:pt idx="19">
                  <c:v>11240</c:v>
                </c:pt>
                <c:pt idx="20">
                  <c:v>11793.613333333333</c:v>
                </c:pt>
                <c:pt idx="21">
                  <c:v>11752.258064516129</c:v>
                </c:pt>
                <c:pt idx="22">
                  <c:v>11811</c:v>
                </c:pt>
                <c:pt idx="23">
                  <c:v>11767.627906976744</c:v>
                </c:pt>
                <c:pt idx="24">
                  <c:v>11756.146341463415</c:v>
                </c:pt>
                <c:pt idx="25">
                  <c:v>11688.164179104477</c:v>
                </c:pt>
                <c:pt idx="26">
                  <c:v>11664.407894736842</c:v>
                </c:pt>
                <c:pt idx="27">
                  <c:v>11646.18918918919</c:v>
                </c:pt>
                <c:pt idx="28">
                  <c:v>11121.837837837838</c:v>
                </c:pt>
                <c:pt idx="29">
                  <c:v>11153.483870967742</c:v>
                </c:pt>
                <c:pt idx="30">
                  <c:v>11342.101265822785</c:v>
                </c:pt>
                <c:pt idx="31">
                  <c:v>11150.333333333334</c:v>
                </c:pt>
                <c:pt idx="32">
                  <c:v>11154.647887323943</c:v>
                </c:pt>
                <c:pt idx="33">
                  <c:v>10298.305555555555</c:v>
                </c:pt>
                <c:pt idx="34">
                  <c:v>10152.569444444445</c:v>
                </c:pt>
                <c:pt idx="35">
                  <c:v>10866.035714285714</c:v>
                </c:pt>
                <c:pt idx="36">
                  <c:v>10041.333333333334</c:v>
                </c:pt>
                <c:pt idx="37">
                  <c:v>10859.82456140351</c:v>
                </c:pt>
                <c:pt idx="38">
                  <c:v>11156.445783132531</c:v>
                </c:pt>
                <c:pt idx="39">
                  <c:v>10775</c:v>
                </c:pt>
                <c:pt idx="40">
                  <c:v>10848.473684210527</c:v>
                </c:pt>
                <c:pt idx="41">
                  <c:v>11103.013698630137</c:v>
                </c:pt>
                <c:pt idx="42">
                  <c:v>10728.881355932202</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Mercado Lo Valledor de Santiago</c:v>
                </c:pt>
              </c:strCache>
            </c:strRef>
          </c:tx>
          <c:spPr>
            <a:ln w="22225" cap="rnd">
              <a:solidFill>
                <a:schemeClr val="accent4"/>
              </a:solidFill>
              <a:round/>
            </a:ln>
            <a:effectLst/>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mayorista3'!$F$6:$F$48</c:f>
              <c:numCache>
                <c:formatCode>#,##0</c:formatCode>
                <c:ptCount val="43"/>
                <c:pt idx="0">
                  <c:v>11275.291338582678</c:v>
                </c:pt>
                <c:pt idx="1">
                  <c:v>11332.709944751381</c:v>
                </c:pt>
                <c:pt idx="2">
                  <c:v>10828.904109589041</c:v>
                </c:pt>
                <c:pt idx="3">
                  <c:v>11962.165876777251</c:v>
                </c:pt>
                <c:pt idx="4">
                  <c:v>11765.389830508475</c:v>
                </c:pt>
                <c:pt idx="5">
                  <c:v>11561.40490797546</c:v>
                </c:pt>
                <c:pt idx="6">
                  <c:v>11751.731543624161</c:v>
                </c:pt>
                <c:pt idx="7">
                  <c:v>11668.046082949309</c:v>
                </c:pt>
                <c:pt idx="8">
                  <c:v>11640.083682008368</c:v>
                </c:pt>
                <c:pt idx="9">
                  <c:v>11752.39603960396</c:v>
                </c:pt>
                <c:pt idx="10">
                  <c:v>11235.326923076924</c:v>
                </c:pt>
                <c:pt idx="11">
                  <c:v>11599.287671232876</c:v>
                </c:pt>
                <c:pt idx="12">
                  <c:v>11795.27559055118</c:v>
                </c:pt>
                <c:pt idx="13">
                  <c:v>11715.851851851852</c:v>
                </c:pt>
                <c:pt idx="14">
                  <c:v>11721.974137931034</c:v>
                </c:pt>
                <c:pt idx="15">
                  <c:v>11561.746913580248</c:v>
                </c:pt>
                <c:pt idx="16">
                  <c:v>11367.895833333334</c:v>
                </c:pt>
                <c:pt idx="17">
                  <c:v>11259.597402597403</c:v>
                </c:pt>
                <c:pt idx="18">
                  <c:v>11461.664335664336</c:v>
                </c:pt>
                <c:pt idx="19">
                  <c:v>11367.691891891893</c:v>
                </c:pt>
                <c:pt idx="20">
                  <c:v>11727.512261580381</c:v>
                </c:pt>
                <c:pt idx="21">
                  <c:v>11638.026392961878</c:v>
                </c:pt>
                <c:pt idx="22">
                  <c:v>11709.012861736335</c:v>
                </c:pt>
                <c:pt idx="23">
                  <c:v>11366.940786357176</c:v>
                </c:pt>
                <c:pt idx="24">
                  <c:v>11267.401162790698</c:v>
                </c:pt>
                <c:pt idx="25">
                  <c:v>11636.151436031332</c:v>
                </c:pt>
                <c:pt idx="26">
                  <c:v>11936.972972972973</c:v>
                </c:pt>
                <c:pt idx="27">
                  <c:v>11470.596491228071</c:v>
                </c:pt>
                <c:pt idx="28">
                  <c:v>11484.409937888198</c:v>
                </c:pt>
                <c:pt idx="29">
                  <c:v>11324.506625891947</c:v>
                </c:pt>
                <c:pt idx="30">
                  <c:v>10917.999226604796</c:v>
                </c:pt>
                <c:pt idx="31">
                  <c:v>11277.140056022408</c:v>
                </c:pt>
                <c:pt idx="32">
                  <c:v>11239.057971014492</c:v>
                </c:pt>
                <c:pt idx="33">
                  <c:v>11278.940789473685</c:v>
                </c:pt>
                <c:pt idx="34">
                  <c:v>11705.854671280276</c:v>
                </c:pt>
                <c:pt idx="35">
                  <c:v>11543.40192926045</c:v>
                </c:pt>
                <c:pt idx="36">
                  <c:v>11066.833333333334</c:v>
                </c:pt>
                <c:pt idx="37">
                  <c:v>11485.698630136987</c:v>
                </c:pt>
                <c:pt idx="38">
                  <c:v>11252.105660377358</c:v>
                </c:pt>
                <c:pt idx="39">
                  <c:v>11438.181818181818</c:v>
                </c:pt>
                <c:pt idx="40">
                  <c:v>10982.305</c:v>
                </c:pt>
                <c:pt idx="41">
                  <c:v>11117.788177339902</c:v>
                </c:pt>
                <c:pt idx="42">
                  <c:v>11061.787878787878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2225" cap="rnd">
              <a:solidFill>
                <a:schemeClr val="accent5"/>
              </a:solidFill>
              <a:round/>
            </a:ln>
            <a:effectLst/>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mayorista3'!$G$6:$G$48</c:f>
              <c:numCache>
                <c:formatCode>#,##0</c:formatCode>
                <c:ptCount val="43"/>
                <c:pt idx="0">
                  <c:v>11948.529411764706</c:v>
                </c:pt>
                <c:pt idx="1">
                  <c:v>11837.662337662337</c:v>
                </c:pt>
                <c:pt idx="2">
                  <c:v>11849.264705882353</c:v>
                </c:pt>
                <c:pt idx="4">
                  <c:v>12948.529411764706</c:v>
                </c:pt>
                <c:pt idx="5">
                  <c:v>12837.662337662337</c:v>
                </c:pt>
                <c:pt idx="6">
                  <c:v>12837.662337662337</c:v>
                </c:pt>
                <c:pt idx="7">
                  <c:v>12837.662337662337</c:v>
                </c:pt>
                <c:pt idx="9">
                  <c:v>12837.662337662337</c:v>
                </c:pt>
                <c:pt idx="10">
                  <c:v>12837.662337662337</c:v>
                </c:pt>
                <c:pt idx="11">
                  <c:v>11837.662337662337</c:v>
                </c:pt>
                <c:pt idx="12">
                  <c:v>12837.662337662337</c:v>
                </c:pt>
                <c:pt idx="14">
                  <c:v>12509.803921568628</c:v>
                </c:pt>
                <c:pt idx="15">
                  <c:v>13122.549019607843</c:v>
                </c:pt>
                <c:pt idx="16">
                  <c:v>12632.35294117647</c:v>
                </c:pt>
                <c:pt idx="17">
                  <c:v>11877.450980392157</c:v>
                </c:pt>
                <c:pt idx="19">
                  <c:v>11978.813559322034</c:v>
                </c:pt>
                <c:pt idx="20">
                  <c:v>12580.882352941177</c:v>
                </c:pt>
                <c:pt idx="21">
                  <c:v>12555.084745762711</c:v>
                </c:pt>
                <c:pt idx="22">
                  <c:v>12190.677966101695</c:v>
                </c:pt>
                <c:pt idx="24">
                  <c:v>11863.095238095239</c:v>
                </c:pt>
                <c:pt idx="25">
                  <c:v>12767.857142857143</c:v>
                </c:pt>
                <c:pt idx="26">
                  <c:v>12965.686274509804</c:v>
                </c:pt>
                <c:pt idx="27">
                  <c:v>12948.529411764706</c:v>
                </c:pt>
                <c:pt idx="29">
                  <c:v>12788.990825688074</c:v>
                </c:pt>
                <c:pt idx="30">
                  <c:v>11948.529411764706</c:v>
                </c:pt>
                <c:pt idx="31">
                  <c:v>11799.019607843138</c:v>
                </c:pt>
                <c:pt idx="32">
                  <c:v>11948.529411764706</c:v>
                </c:pt>
                <c:pt idx="34">
                  <c:v>11978.813559322034</c:v>
                </c:pt>
                <c:pt idx="35">
                  <c:v>11747.706422018349</c:v>
                </c:pt>
                <c:pt idx="36">
                  <c:v>11978.813559322034</c:v>
                </c:pt>
                <c:pt idx="37">
                  <c:v>11978.813559322034</c:v>
                </c:pt>
                <c:pt idx="39">
                  <c:v>11978.813559322034</c:v>
                </c:pt>
                <c:pt idx="40">
                  <c:v>11580.882352941177</c:v>
                </c:pt>
                <c:pt idx="41">
                  <c:v>11978.813559322034</c:v>
                </c:pt>
                <c:pt idx="42">
                  <c:v>11978.813559322034</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2225" cap="rnd">
              <a:solidFill>
                <a:schemeClr val="accent6"/>
              </a:solidFill>
              <a:round/>
            </a:ln>
            <a:effectLst/>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mayorista3'!$H$6:$H$48</c:f>
              <c:numCache>
                <c:formatCode>#,##0</c:formatCode>
                <c:ptCount val="43"/>
                <c:pt idx="0">
                  <c:v>11000</c:v>
                </c:pt>
                <c:pt idx="1">
                  <c:v>10000</c:v>
                </c:pt>
                <c:pt idx="2">
                  <c:v>11000</c:v>
                </c:pt>
                <c:pt idx="3">
                  <c:v>11545.454545454546</c:v>
                </c:pt>
                <c:pt idx="4">
                  <c:v>11315.78947368421</c:v>
                </c:pt>
                <c:pt idx="5">
                  <c:v>10000</c:v>
                </c:pt>
                <c:pt idx="6">
                  <c:v>11000</c:v>
                </c:pt>
                <c:pt idx="7">
                  <c:v>11000</c:v>
                </c:pt>
                <c:pt idx="8">
                  <c:v>11500</c:v>
                </c:pt>
                <c:pt idx="9">
                  <c:v>11500</c:v>
                </c:pt>
                <c:pt idx="10">
                  <c:v>12500</c:v>
                </c:pt>
                <c:pt idx="11">
                  <c:v>11500</c:v>
                </c:pt>
                <c:pt idx="12">
                  <c:v>11500</c:v>
                </c:pt>
                <c:pt idx="13">
                  <c:v>11000</c:v>
                </c:pt>
                <c:pt idx="14">
                  <c:v>11500</c:v>
                </c:pt>
                <c:pt idx="15">
                  <c:v>12000</c:v>
                </c:pt>
                <c:pt idx="16">
                  <c:v>11000</c:v>
                </c:pt>
                <c:pt idx="17">
                  <c:v>11545.454545454546</c:v>
                </c:pt>
                <c:pt idx="18">
                  <c:v>10500</c:v>
                </c:pt>
                <c:pt idx="19">
                  <c:v>11800</c:v>
                </c:pt>
                <c:pt idx="20">
                  <c:v>11000</c:v>
                </c:pt>
                <c:pt idx="21">
                  <c:v>11000</c:v>
                </c:pt>
                <c:pt idx="22">
                  <c:v>11000</c:v>
                </c:pt>
                <c:pt idx="23">
                  <c:v>11000</c:v>
                </c:pt>
                <c:pt idx="24">
                  <c:v>10000</c:v>
                </c:pt>
                <c:pt idx="25">
                  <c:v>10000</c:v>
                </c:pt>
                <c:pt idx="26">
                  <c:v>10000</c:v>
                </c:pt>
                <c:pt idx="27">
                  <c:v>10500</c:v>
                </c:pt>
                <c:pt idx="28">
                  <c:v>11000</c:v>
                </c:pt>
                <c:pt idx="29">
                  <c:v>10500</c:v>
                </c:pt>
                <c:pt idx="30">
                  <c:v>11000</c:v>
                </c:pt>
                <c:pt idx="31">
                  <c:v>10000</c:v>
                </c:pt>
                <c:pt idx="32">
                  <c:v>11000</c:v>
                </c:pt>
                <c:pt idx="33">
                  <c:v>10000</c:v>
                </c:pt>
                <c:pt idx="34">
                  <c:v>12000</c:v>
                </c:pt>
                <c:pt idx="35">
                  <c:v>12000</c:v>
                </c:pt>
                <c:pt idx="36">
                  <c:v>10500</c:v>
                </c:pt>
                <c:pt idx="37">
                  <c:v>11000</c:v>
                </c:pt>
                <c:pt idx="38">
                  <c:v>11000</c:v>
                </c:pt>
                <c:pt idx="39">
                  <c:v>10500</c:v>
                </c:pt>
                <c:pt idx="40">
                  <c:v>10000</c:v>
                </c:pt>
                <c:pt idx="41">
                  <c:v>11000</c:v>
                </c:pt>
                <c:pt idx="42">
                  <c:v>11000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mayorista3'!$I$6:$I$48</c:f>
              <c:numCache>
                <c:formatCode>#,##0</c:formatCode>
                <c:ptCount val="43"/>
                <c:pt idx="0">
                  <c:v>11500</c:v>
                </c:pt>
                <c:pt idx="2">
                  <c:v>11500</c:v>
                </c:pt>
                <c:pt idx="3">
                  <c:v>11000</c:v>
                </c:pt>
                <c:pt idx="4">
                  <c:v>11500</c:v>
                </c:pt>
                <c:pt idx="5">
                  <c:v>11250</c:v>
                </c:pt>
                <c:pt idx="7">
                  <c:v>11400</c:v>
                </c:pt>
                <c:pt idx="8">
                  <c:v>11250</c:v>
                </c:pt>
                <c:pt idx="9">
                  <c:v>12000</c:v>
                </c:pt>
                <c:pt idx="11">
                  <c:v>11850</c:v>
                </c:pt>
                <c:pt idx="12">
                  <c:v>11500</c:v>
                </c:pt>
                <c:pt idx="15">
                  <c:v>11500</c:v>
                </c:pt>
                <c:pt idx="16">
                  <c:v>11500</c:v>
                </c:pt>
                <c:pt idx="17">
                  <c:v>10667</c:v>
                </c:pt>
                <c:pt idx="18">
                  <c:v>11077</c:v>
                </c:pt>
                <c:pt idx="19">
                  <c:v>11250</c:v>
                </c:pt>
                <c:pt idx="20">
                  <c:v>10955</c:v>
                </c:pt>
                <c:pt idx="22">
                  <c:v>11500</c:v>
                </c:pt>
                <c:pt idx="23">
                  <c:v>11000</c:v>
                </c:pt>
                <c:pt idx="25">
                  <c:v>12000</c:v>
                </c:pt>
                <c:pt idx="26">
                  <c:v>12000</c:v>
                </c:pt>
                <c:pt idx="27">
                  <c:v>11571.428571428571</c:v>
                </c:pt>
                <c:pt idx="28">
                  <c:v>11400</c:v>
                </c:pt>
                <c:pt idx="29">
                  <c:v>11000</c:v>
                </c:pt>
                <c:pt idx="30">
                  <c:v>10695.652173913044</c:v>
                </c:pt>
                <c:pt idx="31">
                  <c:v>12000</c:v>
                </c:pt>
                <c:pt idx="32">
                  <c:v>10909.09090909091</c:v>
                </c:pt>
                <c:pt idx="33">
                  <c:v>11272.848484848484</c:v>
                </c:pt>
                <c:pt idx="34">
                  <c:v>11285.714285714286</c:v>
                </c:pt>
                <c:pt idx="35">
                  <c:v>11000</c:v>
                </c:pt>
                <c:pt idx="36">
                  <c:v>11000</c:v>
                </c:pt>
                <c:pt idx="37">
                  <c:v>10625</c:v>
                </c:pt>
                <c:pt idx="38">
                  <c:v>11235.529411764706</c:v>
                </c:pt>
                <c:pt idx="39">
                  <c:v>10923.076923076924</c:v>
                </c:pt>
                <c:pt idx="40">
                  <c:v>10750</c:v>
                </c:pt>
                <c:pt idx="41">
                  <c:v>10500</c:v>
                </c:pt>
                <c:pt idx="42">
                  <c:v>12000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2225" cap="rnd">
              <a:solidFill>
                <a:schemeClr val="accent2">
                  <a:lumMod val="60000"/>
                </a:schemeClr>
              </a:solidFill>
              <a:round/>
            </a:ln>
            <a:effectLst/>
          </c:spPr>
          <c:marker>
            <c:symbol val="circle"/>
            <c:size val="3"/>
            <c:spPr>
              <a:solidFill>
                <a:schemeClr val="accent2">
                  <a:lumMod val="50000"/>
                </a:schemeClr>
              </a:solidFill>
              <a:ln>
                <a:noFill/>
              </a:ln>
            </c:spPr>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mayorista3'!$J$6:$J$48</c:f>
              <c:numCache>
                <c:formatCode>#,##0</c:formatCode>
                <c:ptCount val="43"/>
                <c:pt idx="0">
                  <c:v>11455</c:v>
                </c:pt>
                <c:pt idx="1">
                  <c:v>11500</c:v>
                </c:pt>
                <c:pt idx="2">
                  <c:v>11500</c:v>
                </c:pt>
                <c:pt idx="4">
                  <c:v>12500</c:v>
                </c:pt>
                <c:pt idx="6">
                  <c:v>12500</c:v>
                </c:pt>
                <c:pt idx="7">
                  <c:v>11250</c:v>
                </c:pt>
                <c:pt idx="9">
                  <c:v>11750</c:v>
                </c:pt>
                <c:pt idx="11">
                  <c:v>11714</c:v>
                </c:pt>
                <c:pt idx="14">
                  <c:v>11500</c:v>
                </c:pt>
                <c:pt idx="15">
                  <c:v>11250</c:v>
                </c:pt>
                <c:pt idx="17">
                  <c:v>11750</c:v>
                </c:pt>
                <c:pt idx="19">
                  <c:v>10577.153846153846</c:v>
                </c:pt>
                <c:pt idx="20">
                  <c:v>10066.888888888889</c:v>
                </c:pt>
                <c:pt idx="21">
                  <c:v>12081.755102040815</c:v>
                </c:pt>
                <c:pt idx="22">
                  <c:v>10277.325301204819</c:v>
                </c:pt>
                <c:pt idx="24">
                  <c:v>11750</c:v>
                </c:pt>
                <c:pt idx="26">
                  <c:v>11750</c:v>
                </c:pt>
                <c:pt idx="29">
                  <c:v>10052.025974025973</c:v>
                </c:pt>
                <c:pt idx="30">
                  <c:v>10574.255319148937</c:v>
                </c:pt>
                <c:pt idx="31">
                  <c:v>11425.744680851063</c:v>
                </c:pt>
                <c:pt idx="32">
                  <c:v>10230.538461538461</c:v>
                </c:pt>
                <c:pt idx="34">
                  <c:v>11750</c:v>
                </c:pt>
                <c:pt idx="36">
                  <c:v>11750</c:v>
                </c:pt>
                <c:pt idx="37">
                  <c:v>11750</c:v>
                </c:pt>
                <c:pt idx="39">
                  <c:v>10467.872340425532</c:v>
                </c:pt>
                <c:pt idx="40">
                  <c:v>10187.1875</c:v>
                </c:pt>
                <c:pt idx="41">
                  <c:v>10000.23076923077</c:v>
                </c:pt>
                <c:pt idx="42">
                  <c:v>11556</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w="22225">
              <a:solidFill>
                <a:schemeClr val="accent3">
                  <a:lumMod val="50000"/>
                </a:schemeClr>
              </a:solidFill>
            </a:ln>
          </c:spPr>
          <c:marker>
            <c:symbol val="circle"/>
            <c:size val="3"/>
            <c:spPr>
              <a:solidFill>
                <a:schemeClr val="accent3">
                  <a:lumMod val="50000"/>
                </a:schemeClr>
              </a:solidFill>
              <a:ln>
                <a:noFill/>
              </a:ln>
            </c:spPr>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mayorista3'!$K$6:$K$48</c:f>
              <c:numCache>
                <c:formatCode>#,##0</c:formatCode>
                <c:ptCount val="43"/>
                <c:pt idx="0">
                  <c:v>12000</c:v>
                </c:pt>
                <c:pt idx="1">
                  <c:v>11000</c:v>
                </c:pt>
                <c:pt idx="2">
                  <c:v>11000</c:v>
                </c:pt>
                <c:pt idx="3">
                  <c:v>11000</c:v>
                </c:pt>
                <c:pt idx="4">
                  <c:v>11000</c:v>
                </c:pt>
                <c:pt idx="5">
                  <c:v>12764.705882352941</c:v>
                </c:pt>
                <c:pt idx="6">
                  <c:v>10000</c:v>
                </c:pt>
                <c:pt idx="7">
                  <c:v>10000</c:v>
                </c:pt>
                <c:pt idx="8">
                  <c:v>10600</c:v>
                </c:pt>
                <c:pt idx="9">
                  <c:v>11200</c:v>
                </c:pt>
                <c:pt idx="11">
                  <c:v>10400</c:v>
                </c:pt>
                <c:pt idx="12">
                  <c:v>10923.076923076924</c:v>
                </c:pt>
                <c:pt idx="13">
                  <c:v>10392.670157068063</c:v>
                </c:pt>
                <c:pt idx="14">
                  <c:v>10000</c:v>
                </c:pt>
                <c:pt idx="15">
                  <c:v>10000</c:v>
                </c:pt>
                <c:pt idx="16">
                  <c:v>10000</c:v>
                </c:pt>
                <c:pt idx="18">
                  <c:v>10600</c:v>
                </c:pt>
                <c:pt idx="19">
                  <c:v>10857.142857142857</c:v>
                </c:pt>
                <c:pt idx="20">
                  <c:v>10857.142857142857</c:v>
                </c:pt>
                <c:pt idx="21">
                  <c:v>10600</c:v>
                </c:pt>
                <c:pt idx="22">
                  <c:v>10652.173913043478</c:v>
                </c:pt>
                <c:pt idx="23">
                  <c:v>10000</c:v>
                </c:pt>
                <c:pt idx="24">
                  <c:v>10000</c:v>
                </c:pt>
                <c:pt idx="25">
                  <c:v>10000</c:v>
                </c:pt>
                <c:pt idx="26">
                  <c:v>10000</c:v>
                </c:pt>
                <c:pt idx="27">
                  <c:v>10000</c:v>
                </c:pt>
                <c:pt idx="28">
                  <c:v>11000.344827586207</c:v>
                </c:pt>
                <c:pt idx="29">
                  <c:v>10000</c:v>
                </c:pt>
                <c:pt idx="31">
                  <c:v>10787.636363636364</c:v>
                </c:pt>
                <c:pt idx="32">
                  <c:v>10538.461538461539</c:v>
                </c:pt>
                <c:pt idx="33">
                  <c:v>10000</c:v>
                </c:pt>
                <c:pt idx="34">
                  <c:v>10000</c:v>
                </c:pt>
                <c:pt idx="35">
                  <c:v>10000</c:v>
                </c:pt>
                <c:pt idx="36">
                  <c:v>11373.493975903615</c:v>
                </c:pt>
                <c:pt idx="37">
                  <c:v>11924.528301886792</c:v>
                </c:pt>
                <c:pt idx="38">
                  <c:v>11309.380952380952</c:v>
                </c:pt>
                <c:pt idx="39">
                  <c:v>12000</c:v>
                </c:pt>
                <c:pt idx="40">
                  <c:v>12500</c:v>
                </c:pt>
                <c:pt idx="41">
                  <c:v>11182.045454545454</c:v>
                </c:pt>
                <c:pt idx="42">
                  <c:v>11230.76923076923</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spPr>
            <a:ln w="22225"/>
          </c:spPr>
          <c:marker>
            <c:symbol val="circle"/>
            <c:size val="3"/>
          </c:marker>
          <c:cat>
            <c:numRef>
              <c:f>'precio mayorista3'!$B$6:$B$48</c:f>
              <c:numCache>
                <c:formatCode>m/d/yyyy</c:formatCode>
                <c:ptCount val="43"/>
                <c:pt idx="0">
                  <c:v>44958</c:v>
                </c:pt>
                <c:pt idx="1">
                  <c:v>44959</c:v>
                </c:pt>
                <c:pt idx="2">
                  <c:v>44960</c:v>
                </c:pt>
                <c:pt idx="3">
                  <c:v>44963</c:v>
                </c:pt>
                <c:pt idx="4">
                  <c:v>44964</c:v>
                </c:pt>
                <c:pt idx="5">
                  <c:v>44965</c:v>
                </c:pt>
                <c:pt idx="6">
                  <c:v>44966</c:v>
                </c:pt>
                <c:pt idx="7">
                  <c:v>44967</c:v>
                </c:pt>
                <c:pt idx="8">
                  <c:v>44970</c:v>
                </c:pt>
                <c:pt idx="9">
                  <c:v>44971</c:v>
                </c:pt>
                <c:pt idx="10">
                  <c:v>44972</c:v>
                </c:pt>
                <c:pt idx="11">
                  <c:v>44973</c:v>
                </c:pt>
                <c:pt idx="12">
                  <c:v>44974</c:v>
                </c:pt>
                <c:pt idx="13">
                  <c:v>44977</c:v>
                </c:pt>
                <c:pt idx="14">
                  <c:v>44978</c:v>
                </c:pt>
                <c:pt idx="15">
                  <c:v>44979</c:v>
                </c:pt>
                <c:pt idx="16">
                  <c:v>44980</c:v>
                </c:pt>
                <c:pt idx="17">
                  <c:v>44981</c:v>
                </c:pt>
                <c:pt idx="18">
                  <c:v>44984</c:v>
                </c:pt>
                <c:pt idx="19">
                  <c:v>44985</c:v>
                </c:pt>
                <c:pt idx="20">
                  <c:v>44986</c:v>
                </c:pt>
                <c:pt idx="21">
                  <c:v>44987</c:v>
                </c:pt>
                <c:pt idx="22">
                  <c:v>44988</c:v>
                </c:pt>
                <c:pt idx="23">
                  <c:v>44991</c:v>
                </c:pt>
                <c:pt idx="24">
                  <c:v>44992</c:v>
                </c:pt>
                <c:pt idx="25">
                  <c:v>44993</c:v>
                </c:pt>
                <c:pt idx="26">
                  <c:v>44994</c:v>
                </c:pt>
                <c:pt idx="27">
                  <c:v>44995</c:v>
                </c:pt>
                <c:pt idx="28">
                  <c:v>44998</c:v>
                </c:pt>
                <c:pt idx="29">
                  <c:v>44999</c:v>
                </c:pt>
                <c:pt idx="30">
                  <c:v>45000</c:v>
                </c:pt>
                <c:pt idx="31">
                  <c:v>45001</c:v>
                </c:pt>
                <c:pt idx="32">
                  <c:v>45002</c:v>
                </c:pt>
                <c:pt idx="33">
                  <c:v>45005</c:v>
                </c:pt>
                <c:pt idx="34">
                  <c:v>45006</c:v>
                </c:pt>
                <c:pt idx="35">
                  <c:v>45007</c:v>
                </c:pt>
                <c:pt idx="36">
                  <c:v>45008</c:v>
                </c:pt>
                <c:pt idx="37">
                  <c:v>45009</c:v>
                </c:pt>
                <c:pt idx="38">
                  <c:v>45012</c:v>
                </c:pt>
                <c:pt idx="39">
                  <c:v>45013</c:v>
                </c:pt>
                <c:pt idx="40">
                  <c:v>45014</c:v>
                </c:pt>
                <c:pt idx="41">
                  <c:v>45015</c:v>
                </c:pt>
                <c:pt idx="42">
                  <c:v>45016</c:v>
                </c:pt>
              </c:numCache>
            </c:numRef>
          </c:cat>
          <c:val>
            <c:numRef>
              <c:f>'precio mayorista3'!$L$6:$L$48</c:f>
              <c:numCache>
                <c:formatCode>#,##0</c:formatCode>
                <c:ptCount val="43"/>
                <c:pt idx="0">
                  <c:v>12000</c:v>
                </c:pt>
                <c:pt idx="1">
                  <c:v>12000</c:v>
                </c:pt>
                <c:pt idx="2">
                  <c:v>12500</c:v>
                </c:pt>
                <c:pt idx="3">
                  <c:v>12000</c:v>
                </c:pt>
                <c:pt idx="4">
                  <c:v>12000</c:v>
                </c:pt>
                <c:pt idx="5">
                  <c:v>12000</c:v>
                </c:pt>
                <c:pt idx="6">
                  <c:v>12000</c:v>
                </c:pt>
                <c:pt idx="7">
                  <c:v>12000</c:v>
                </c:pt>
                <c:pt idx="8">
                  <c:v>12000</c:v>
                </c:pt>
                <c:pt idx="9">
                  <c:v>12000</c:v>
                </c:pt>
                <c:pt idx="10">
                  <c:v>11533</c:v>
                </c:pt>
                <c:pt idx="11">
                  <c:v>11600</c:v>
                </c:pt>
                <c:pt idx="12">
                  <c:v>11500</c:v>
                </c:pt>
                <c:pt idx="13">
                  <c:v>11500</c:v>
                </c:pt>
                <c:pt idx="14">
                  <c:v>11500</c:v>
                </c:pt>
                <c:pt idx="16">
                  <c:v>11500</c:v>
                </c:pt>
                <c:pt idx="17">
                  <c:v>12500</c:v>
                </c:pt>
                <c:pt idx="18">
                  <c:v>12600</c:v>
                </c:pt>
                <c:pt idx="19">
                  <c:v>13000</c:v>
                </c:pt>
                <c:pt idx="20">
                  <c:v>13000</c:v>
                </c:pt>
                <c:pt idx="21">
                  <c:v>13000</c:v>
                </c:pt>
                <c:pt idx="22">
                  <c:v>12000</c:v>
                </c:pt>
                <c:pt idx="23">
                  <c:v>12000</c:v>
                </c:pt>
                <c:pt idx="24">
                  <c:v>12500</c:v>
                </c:pt>
                <c:pt idx="25">
                  <c:v>12533</c:v>
                </c:pt>
                <c:pt idx="26">
                  <c:v>12600</c:v>
                </c:pt>
                <c:pt idx="27">
                  <c:v>12500</c:v>
                </c:pt>
                <c:pt idx="28">
                  <c:v>12500</c:v>
                </c:pt>
                <c:pt idx="29">
                  <c:v>12500</c:v>
                </c:pt>
                <c:pt idx="30">
                  <c:v>12533</c:v>
                </c:pt>
                <c:pt idx="31">
                  <c:v>12500</c:v>
                </c:pt>
                <c:pt idx="32">
                  <c:v>12000</c:v>
                </c:pt>
                <c:pt idx="33">
                  <c:v>12000</c:v>
                </c:pt>
                <c:pt idx="34">
                  <c:v>12000</c:v>
                </c:pt>
                <c:pt idx="35">
                  <c:v>12000</c:v>
                </c:pt>
                <c:pt idx="36">
                  <c:v>12000</c:v>
                </c:pt>
                <c:pt idx="37">
                  <c:v>12000</c:v>
                </c:pt>
                <c:pt idx="38">
                  <c:v>12000</c:v>
                </c:pt>
                <c:pt idx="39">
                  <c:v>12000</c:v>
                </c:pt>
                <c:pt idx="40">
                  <c:v>12000</c:v>
                </c:pt>
                <c:pt idx="41">
                  <c:v>12000</c:v>
                </c:pt>
                <c:pt idx="42">
                  <c:v>12000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title>
          <c:tx>
            <c:rich>
              <a:bodyPr/>
              <a:lstStyle/>
              <a:p>
                <a:pPr>
                  <a:defRPr/>
                </a:pPr>
                <a:r>
                  <a:rPr lang="es-CL"/>
                  <a:t>Días</a:t>
                </a:r>
              </a:p>
            </c:rich>
          </c:tx>
          <c:overlay val="0"/>
        </c:title>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000000"/>
                </a:solidFill>
                <a:latin typeface="+mn-lt"/>
                <a:ea typeface="Arial"/>
                <a:cs typeface="Arial"/>
              </a:defRPr>
            </a:pPr>
            <a:endParaRPr lang="es-CL"/>
          </a:p>
        </c:txPr>
        <c:crossAx val="-2140127560"/>
        <c:crosses val="autoZero"/>
        <c:auto val="1"/>
        <c:lblOffset val="100"/>
        <c:baseTimeUnit val="days"/>
        <c:majorUnit val="2"/>
        <c:majorTimeUnit val="days"/>
      </c:dateAx>
      <c:valAx>
        <c:axId val="-2140127560"/>
        <c:scaling>
          <c:orientation val="minMax"/>
          <c:max val="16000"/>
          <c:min val="9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 Precio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40123528"/>
        <c:crosses val="autoZero"/>
        <c:crossBetween val="between"/>
        <c:majorUnit val="1000"/>
        <c:minorUnit val="200"/>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Calibri (Cuerpo)"/>
                <a:ea typeface="+mn-ea"/>
                <a:cs typeface="+mn-cs"/>
              </a:defRPr>
            </a:pPr>
            <a:r>
              <a:rPr lang="es-CL" sz="1000" b="1"/>
              <a:t>Gráafico 4. Precio promedio mensual de papa en supermercados, supermercado en línea, ferias libres y mercados mayoristas de la Región Metropolitana</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Calibri (Cuerpo)"/>
              <a:ea typeface="+mn-ea"/>
              <a:cs typeface="+mn-cs"/>
            </a:defRPr>
          </a:pPr>
          <a:endParaRPr lang="es-CL"/>
        </a:p>
      </c:txPr>
    </c:title>
    <c:autoTitleDeleted val="0"/>
    <c:plotArea>
      <c:layout/>
      <c:lineChart>
        <c:grouping val="standard"/>
        <c:varyColors val="0"/>
        <c:ser>
          <c:idx val="0"/>
          <c:order val="0"/>
          <c:tx>
            <c:strRef>
              <c:f>'precio minorista'!$E$26</c:f>
              <c:strCache>
                <c:ptCount val="1"/>
                <c:pt idx="0">
                  <c:v>Feria Libre</c:v>
                </c:pt>
              </c:strCache>
            </c:strRef>
          </c:tx>
          <c:spPr>
            <a:ln w="28575"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cat>
            <c:numRef>
              <c:f>'precio minorista'!$D$27:$D$45</c:f>
              <c:numCache>
                <c:formatCode>mmm\-yy</c:formatCode>
                <c:ptCount val="19"/>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pt idx="13">
                  <c:v>44835</c:v>
                </c:pt>
                <c:pt idx="14">
                  <c:v>44866</c:v>
                </c:pt>
                <c:pt idx="15">
                  <c:v>44896</c:v>
                </c:pt>
                <c:pt idx="16">
                  <c:v>44927</c:v>
                </c:pt>
                <c:pt idx="17">
                  <c:v>44958</c:v>
                </c:pt>
                <c:pt idx="18">
                  <c:v>44986</c:v>
                </c:pt>
              </c:numCache>
            </c:numRef>
          </c:cat>
          <c:val>
            <c:numRef>
              <c:f>'precio minorista'!$E$27:$E$45</c:f>
              <c:numCache>
                <c:formatCode>#,##0</c:formatCode>
                <c:ptCount val="19"/>
                <c:pt idx="0">
                  <c:v>596.81949999999995</c:v>
                </c:pt>
                <c:pt idx="1">
                  <c:v>632.80600000000004</c:v>
                </c:pt>
                <c:pt idx="2">
                  <c:v>622.32749999999999</c:v>
                </c:pt>
                <c:pt idx="3">
                  <c:v>647.23699999999997</c:v>
                </c:pt>
                <c:pt idx="4">
                  <c:v>585.87199999999996</c:v>
                </c:pt>
                <c:pt idx="5">
                  <c:v>623</c:v>
                </c:pt>
                <c:pt idx="6">
                  <c:v>600.59050000000002</c:v>
                </c:pt>
                <c:pt idx="7">
                  <c:v>587.10900000000004</c:v>
                </c:pt>
                <c:pt idx="8">
                  <c:v>567</c:v>
                </c:pt>
                <c:pt idx="9">
                  <c:v>587</c:v>
                </c:pt>
                <c:pt idx="10">
                  <c:v>579.5</c:v>
                </c:pt>
                <c:pt idx="11">
                  <c:v>565</c:v>
                </c:pt>
                <c:pt idx="12">
                  <c:v>567</c:v>
                </c:pt>
                <c:pt idx="13">
                  <c:v>601.5</c:v>
                </c:pt>
                <c:pt idx="14">
                  <c:v>673.5</c:v>
                </c:pt>
                <c:pt idx="15">
                  <c:v>697</c:v>
                </c:pt>
                <c:pt idx="16">
                  <c:v>745.5</c:v>
                </c:pt>
                <c:pt idx="17">
                  <c:v>724.5</c:v>
                </c:pt>
                <c:pt idx="18">
                  <c:v>721.5</c:v>
                </c:pt>
              </c:numCache>
            </c:numRef>
          </c:val>
          <c:smooth val="0"/>
          <c:extLst>
            <c:ext xmlns:c16="http://schemas.microsoft.com/office/drawing/2014/chart" uri="{C3380CC4-5D6E-409C-BE32-E72D297353CC}">
              <c16:uniqueId val="{00000000-17B7-447E-A3F8-B21039C454A5}"/>
            </c:ext>
          </c:extLst>
        </c:ser>
        <c:ser>
          <c:idx val="1"/>
          <c:order val="1"/>
          <c:tx>
            <c:strRef>
              <c:f>'precio minorista'!$F$26</c:f>
              <c:strCache>
                <c:ptCount val="1"/>
                <c:pt idx="0">
                  <c:v>Supermercado</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'precio minorista'!$D$27:$D$45</c:f>
              <c:numCache>
                <c:formatCode>mmm\-yy</c:formatCode>
                <c:ptCount val="19"/>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pt idx="13">
                  <c:v>44835</c:v>
                </c:pt>
                <c:pt idx="14">
                  <c:v>44866</c:v>
                </c:pt>
                <c:pt idx="15">
                  <c:v>44896</c:v>
                </c:pt>
                <c:pt idx="16">
                  <c:v>44927</c:v>
                </c:pt>
                <c:pt idx="17">
                  <c:v>44958</c:v>
                </c:pt>
                <c:pt idx="18">
                  <c:v>44986</c:v>
                </c:pt>
              </c:numCache>
            </c:numRef>
          </c:cat>
          <c:val>
            <c:numRef>
              <c:f>'precio minorista'!$F$27:$F$45</c:f>
              <c:numCache>
                <c:formatCode>#,##0</c:formatCode>
                <c:ptCount val="19"/>
                <c:pt idx="0">
                  <c:v>1236.0055</c:v>
                </c:pt>
                <c:pt idx="1">
                  <c:v>1256.3275000000001</c:v>
                </c:pt>
                <c:pt idx="2">
                  <c:v>1278.8119999999999</c:v>
                </c:pt>
                <c:pt idx="3">
                  <c:v>1266.8135</c:v>
                </c:pt>
                <c:pt idx="4">
                  <c:v>1271.9939999999999</c:v>
                </c:pt>
                <c:pt idx="5">
                  <c:v>1227.5</c:v>
                </c:pt>
                <c:pt idx="6">
                  <c:v>1300.9929999999999</c:v>
                </c:pt>
                <c:pt idx="7">
                  <c:v>1327.44975</c:v>
                </c:pt>
                <c:pt idx="8">
                  <c:v>1349.5</c:v>
                </c:pt>
                <c:pt idx="9">
                  <c:v>1382</c:v>
                </c:pt>
                <c:pt idx="10">
                  <c:v>1382.5</c:v>
                </c:pt>
                <c:pt idx="11">
                  <c:v>1352.5</c:v>
                </c:pt>
                <c:pt idx="12">
                  <c:v>1374.5</c:v>
                </c:pt>
                <c:pt idx="13">
                  <c:v>1346.5</c:v>
                </c:pt>
                <c:pt idx="14">
                  <c:v>1346</c:v>
                </c:pt>
                <c:pt idx="15">
                  <c:v>1337</c:v>
                </c:pt>
                <c:pt idx="16">
                  <c:v>1382.5</c:v>
                </c:pt>
                <c:pt idx="17">
                  <c:v>1417.5</c:v>
                </c:pt>
                <c:pt idx="18">
                  <c:v>1485.5</c:v>
                </c:pt>
              </c:numCache>
            </c:numRef>
          </c:val>
          <c:smooth val="0"/>
          <c:extLst>
            <c:ext xmlns:c16="http://schemas.microsoft.com/office/drawing/2014/chart" uri="{C3380CC4-5D6E-409C-BE32-E72D297353CC}">
              <c16:uniqueId val="{00000001-17B7-447E-A3F8-B21039C454A5}"/>
            </c:ext>
          </c:extLst>
        </c:ser>
        <c:ser>
          <c:idx val="2"/>
          <c:order val="2"/>
          <c:tx>
            <c:strRef>
              <c:f>'precio minorista'!$G$26</c:f>
              <c:strCache>
                <c:ptCount val="1"/>
                <c:pt idx="0">
                  <c:v>Supermercado en Línea</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'precio minorista'!$D$27:$D$45</c:f>
              <c:numCache>
                <c:formatCode>mmm\-yy</c:formatCode>
                <c:ptCount val="19"/>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pt idx="13">
                  <c:v>44835</c:v>
                </c:pt>
                <c:pt idx="14">
                  <c:v>44866</c:v>
                </c:pt>
                <c:pt idx="15">
                  <c:v>44896</c:v>
                </c:pt>
                <c:pt idx="16">
                  <c:v>44927</c:v>
                </c:pt>
                <c:pt idx="17">
                  <c:v>44958</c:v>
                </c:pt>
                <c:pt idx="18">
                  <c:v>44986</c:v>
                </c:pt>
              </c:numCache>
            </c:numRef>
          </c:cat>
          <c:val>
            <c:numRef>
              <c:f>'precio minorista'!$G$27:$G$45</c:f>
              <c:numCache>
                <c:formatCode>#,##0</c:formatCode>
                <c:ptCount val="19"/>
                <c:pt idx="0">
                  <c:v>1214.5</c:v>
                </c:pt>
                <c:pt idx="1">
                  <c:v>1515</c:v>
                </c:pt>
                <c:pt idx="2">
                  <c:v>1262.5</c:v>
                </c:pt>
                <c:pt idx="3">
                  <c:v>1269.5</c:v>
                </c:pt>
                <c:pt idx="4">
                  <c:v>1285</c:v>
                </c:pt>
                <c:pt idx="5">
                  <c:v>1266</c:v>
                </c:pt>
                <c:pt idx="6">
                  <c:v>1262</c:v>
                </c:pt>
                <c:pt idx="7">
                  <c:v>1294</c:v>
                </c:pt>
                <c:pt idx="8">
                  <c:v>1263</c:v>
                </c:pt>
                <c:pt idx="9">
                  <c:v>1292.5</c:v>
                </c:pt>
                <c:pt idx="10">
                  <c:v>1290</c:v>
                </c:pt>
                <c:pt idx="11">
                  <c:v>1298</c:v>
                </c:pt>
                <c:pt idx="12">
                  <c:v>1351</c:v>
                </c:pt>
                <c:pt idx="13">
                  <c:v>1340.5</c:v>
                </c:pt>
                <c:pt idx="14">
                  <c:v>1375</c:v>
                </c:pt>
                <c:pt idx="15">
                  <c:v>1376</c:v>
                </c:pt>
                <c:pt idx="16">
                  <c:v>1402</c:v>
                </c:pt>
                <c:pt idx="17">
                  <c:v>1456</c:v>
                </c:pt>
                <c:pt idx="18">
                  <c:v>1543</c:v>
                </c:pt>
              </c:numCache>
            </c:numRef>
          </c:val>
          <c:smooth val="0"/>
          <c:extLst>
            <c:ext xmlns:c16="http://schemas.microsoft.com/office/drawing/2014/chart" uri="{C3380CC4-5D6E-409C-BE32-E72D297353CC}">
              <c16:uniqueId val="{00000002-17B7-447E-A3F8-B21039C454A5}"/>
            </c:ext>
          </c:extLst>
        </c:ser>
        <c:ser>
          <c:idx val="3"/>
          <c:order val="3"/>
          <c:tx>
            <c:strRef>
              <c:f>'precio minorista'!$H$26</c:f>
              <c:strCache>
                <c:ptCount val="1"/>
                <c:pt idx="0">
                  <c:v>Mayorista</c:v>
                </c:pt>
              </c:strCache>
            </c:strRef>
          </c:tx>
          <c:spPr>
            <a:ln w="28575" cap="rnd">
              <a:solidFill>
                <a:schemeClr val="accent3">
                  <a:lumMod val="75000"/>
                </a:schemeClr>
              </a:solidFill>
              <a:round/>
            </a:ln>
            <a:effectLst/>
          </c:spPr>
          <c:marker>
            <c:symbol val="circle"/>
            <c:size val="5"/>
            <c:spPr>
              <a:solidFill>
                <a:schemeClr val="accent3">
                  <a:lumMod val="75000"/>
                </a:schemeClr>
              </a:solidFill>
              <a:ln w="9525">
                <a:solidFill>
                  <a:schemeClr val="accent3">
                    <a:lumMod val="75000"/>
                  </a:schemeClr>
                </a:solidFill>
              </a:ln>
              <a:effectLst/>
            </c:spPr>
          </c:marker>
          <c:cat>
            <c:numRef>
              <c:f>'precio minorista'!$D$27:$D$45</c:f>
              <c:numCache>
                <c:formatCode>mmm\-yy</c:formatCode>
                <c:ptCount val="19"/>
                <c:pt idx="0">
                  <c:v>44440</c:v>
                </c:pt>
                <c:pt idx="1">
                  <c:v>44470</c:v>
                </c:pt>
                <c:pt idx="2">
                  <c:v>44501</c:v>
                </c:pt>
                <c:pt idx="3">
                  <c:v>44531</c:v>
                </c:pt>
                <c:pt idx="4">
                  <c:v>44562</c:v>
                </c:pt>
                <c:pt idx="5">
                  <c:v>44593</c:v>
                </c:pt>
                <c:pt idx="6">
                  <c:v>44621</c:v>
                </c:pt>
                <c:pt idx="7">
                  <c:v>44652</c:v>
                </c:pt>
                <c:pt idx="8">
                  <c:v>44682</c:v>
                </c:pt>
                <c:pt idx="9">
                  <c:v>44713</c:v>
                </c:pt>
                <c:pt idx="10">
                  <c:v>44743</c:v>
                </c:pt>
                <c:pt idx="11">
                  <c:v>44774</c:v>
                </c:pt>
                <c:pt idx="12">
                  <c:v>44805</c:v>
                </c:pt>
                <c:pt idx="13">
                  <c:v>44835</c:v>
                </c:pt>
                <c:pt idx="14">
                  <c:v>44866</c:v>
                </c:pt>
                <c:pt idx="15">
                  <c:v>44896</c:v>
                </c:pt>
                <c:pt idx="16">
                  <c:v>44927</c:v>
                </c:pt>
                <c:pt idx="17">
                  <c:v>44958</c:v>
                </c:pt>
                <c:pt idx="18">
                  <c:v>44986</c:v>
                </c:pt>
              </c:numCache>
            </c:numRef>
          </c:cat>
          <c:val>
            <c:numRef>
              <c:f>'precio minorista'!$H$27:$H$45</c:f>
              <c:numCache>
                <c:formatCode>#,##0</c:formatCode>
                <c:ptCount val="19"/>
                <c:pt idx="0">
                  <c:v>374.77072713262567</c:v>
                </c:pt>
                <c:pt idx="1">
                  <c:v>433.37652506075699</c:v>
                </c:pt>
                <c:pt idx="2">
                  <c:v>439.11405485880636</c:v>
                </c:pt>
                <c:pt idx="3">
                  <c:v>373.61865773095144</c:v>
                </c:pt>
                <c:pt idx="4">
                  <c:v>356.66202407375789</c:v>
                </c:pt>
                <c:pt idx="5">
                  <c:v>324.12305997690788</c:v>
                </c:pt>
                <c:pt idx="6">
                  <c:v>327.3184895188067</c:v>
                </c:pt>
                <c:pt idx="7">
                  <c:v>317.73898149883667</c:v>
                </c:pt>
                <c:pt idx="8">
                  <c:v>315.64722325161716</c:v>
                </c:pt>
                <c:pt idx="9">
                  <c:v>310.11145296740403</c:v>
                </c:pt>
                <c:pt idx="10">
                  <c:v>357.72372050510603</c:v>
                </c:pt>
                <c:pt idx="11">
                  <c:v>326.33560069749763</c:v>
                </c:pt>
                <c:pt idx="12">
                  <c:v>324.10091902786274</c:v>
                </c:pt>
                <c:pt idx="13">
                  <c:v>393.53197493463915</c:v>
                </c:pt>
                <c:pt idx="14">
                  <c:v>471.55860942291611</c:v>
                </c:pt>
                <c:pt idx="15">
                  <c:v>475.67791559513819</c:v>
                </c:pt>
                <c:pt idx="16">
                  <c:v>463.84330342902712</c:v>
                </c:pt>
                <c:pt idx="17">
                  <c:v>463.25997049499358</c:v>
                </c:pt>
                <c:pt idx="18">
                  <c:v>457.68360244690996</c:v>
                </c:pt>
              </c:numCache>
            </c:numRef>
          </c:val>
          <c:smooth val="0"/>
          <c:extLst>
            <c:ext xmlns:c16="http://schemas.microsoft.com/office/drawing/2014/chart" uri="{C3380CC4-5D6E-409C-BE32-E72D297353CC}">
              <c16:uniqueId val="{00000003-17B7-447E-A3F8-B21039C454A5}"/>
            </c:ext>
          </c:extLst>
        </c:ser>
        <c:dLbls>
          <c:showLegendKey val="0"/>
          <c:showVal val="0"/>
          <c:showCatName val="0"/>
          <c:showSerName val="0"/>
          <c:showPercent val="0"/>
          <c:showBubbleSize val="0"/>
        </c:dLbls>
        <c:marker val="1"/>
        <c:smooth val="0"/>
        <c:axId val="352394271"/>
        <c:axId val="352395711"/>
      </c:lineChart>
      <c:dateAx>
        <c:axId val="352394271"/>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r>
                  <a:rPr lang="es-CL"/>
                  <a:t>Mes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crossAx val="352395711"/>
        <c:crosses val="autoZero"/>
        <c:auto val="1"/>
        <c:lblOffset val="100"/>
        <c:baseTimeUnit val="months"/>
      </c:dateAx>
      <c:valAx>
        <c:axId val="352395711"/>
        <c:scaling>
          <c:orientation val="minMax"/>
          <c:max val="16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r>
                  <a:rPr lang="es-CL"/>
                  <a:t>Precio / kilo (con IVA)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crossAx val="352394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latin typeface="Calibri (Cuerpo)"/>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5a. Precio semanal a consumidor de papa en supermercados según región</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08806157020491"/>
          <c:y val="0.16647156862745099"/>
          <c:w val="0.85525967664986791"/>
          <c:h val="0.66080934909270539"/>
        </c:manualLayout>
      </c:layout>
      <c:lineChart>
        <c:grouping val="standard"/>
        <c:varyColors val="0"/>
        <c:ser>
          <c:idx val="0"/>
          <c:order val="0"/>
          <c:tx>
            <c:strRef>
              <c:f>'precio minorista regiones'!$D$6</c:f>
              <c:strCache>
                <c:ptCount val="1"/>
                <c:pt idx="0">
                  <c:v>Arica y Parinacota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regiones'!$D$7:$D$25</c:f>
              <c:numCache>
                <c:formatCode>#,##0</c:formatCode>
                <c:ptCount val="19"/>
                <c:pt idx="0">
                  <c:v>1330</c:v>
                </c:pt>
                <c:pt idx="1">
                  <c:v>1320</c:v>
                </c:pt>
                <c:pt idx="2">
                  <c:v>1395</c:v>
                </c:pt>
                <c:pt idx="3">
                  <c:v>1315</c:v>
                </c:pt>
                <c:pt idx="4">
                  <c:v>1324.5</c:v>
                </c:pt>
                <c:pt idx="5">
                  <c:v>1340</c:v>
                </c:pt>
                <c:pt idx="6">
                  <c:v>1370</c:v>
                </c:pt>
                <c:pt idx="7">
                  <c:v>1382</c:v>
                </c:pt>
                <c:pt idx="8">
                  <c:v>1380.4765</c:v>
                </c:pt>
                <c:pt idx="9">
                  <c:v>1685</c:v>
                </c:pt>
                <c:pt idx="10">
                  <c:v>1390</c:v>
                </c:pt>
                <c:pt idx="11">
                  <c:v>1442</c:v>
                </c:pt>
                <c:pt idx="12">
                  <c:v>1443.5715</c:v>
                </c:pt>
                <c:pt idx="13">
                  <c:v>1453.3335</c:v>
                </c:pt>
                <c:pt idx="14">
                  <c:v>1510</c:v>
                </c:pt>
                <c:pt idx="15">
                  <c:v>1456.6669999999999</c:v>
                </c:pt>
                <c:pt idx="16">
                  <c:v>1490</c:v>
                </c:pt>
                <c:pt idx="17">
                  <c:v>1510</c:v>
                </c:pt>
                <c:pt idx="18">
                  <c:v>1510</c:v>
                </c:pt>
              </c:numCache>
            </c:numRef>
          </c:val>
          <c:smooth val="0"/>
          <c:extLst>
            <c:ext xmlns:c16="http://schemas.microsoft.com/office/drawing/2014/chart" uri="{C3380CC4-5D6E-409C-BE32-E72D297353CC}">
              <c16:uniqueId val="{00000000-BCC0-4B6B-BE48-A33640C73D83}"/>
            </c:ext>
          </c:extLst>
        </c:ser>
        <c:ser>
          <c:idx val="1"/>
          <c:order val="1"/>
          <c:tx>
            <c:strRef>
              <c:f>'precio minorista regiones'!$E$6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regiones'!$E$7:$E$25</c:f>
              <c:numCache>
                <c:formatCode>#,##0</c:formatCode>
                <c:ptCount val="19"/>
                <c:pt idx="0">
                  <c:v>1372.5</c:v>
                </c:pt>
                <c:pt idx="1">
                  <c:v>1357.857</c:v>
                </c:pt>
                <c:pt idx="2">
                  <c:v>1354.2855</c:v>
                </c:pt>
                <c:pt idx="3">
                  <c:v>1337.4335000000001</c:v>
                </c:pt>
                <c:pt idx="4">
                  <c:v>1336.5454999999999</c:v>
                </c:pt>
                <c:pt idx="5">
                  <c:v>1390.1399999999999</c:v>
                </c:pt>
                <c:pt idx="6">
                  <c:v>1373.4180000000001</c:v>
                </c:pt>
                <c:pt idx="7">
                  <c:v>1380.2</c:v>
                </c:pt>
                <c:pt idx="8">
                  <c:v>1377.5</c:v>
                </c:pt>
                <c:pt idx="9">
                  <c:v>1390</c:v>
                </c:pt>
                <c:pt idx="10">
                  <c:v>1395.8820000000001</c:v>
                </c:pt>
                <c:pt idx="11">
                  <c:v>1390.3634999999999</c:v>
                </c:pt>
                <c:pt idx="12">
                  <c:v>1390</c:v>
                </c:pt>
                <c:pt idx="13">
                  <c:v>1426.6030000000001</c:v>
                </c:pt>
                <c:pt idx="14">
                  <c:v>1503.961</c:v>
                </c:pt>
                <c:pt idx="15">
                  <c:v>1517.8845000000001</c:v>
                </c:pt>
                <c:pt idx="16">
                  <c:v>1539.0435</c:v>
                </c:pt>
                <c:pt idx="17">
                  <c:v>1520</c:v>
                </c:pt>
                <c:pt idx="18">
                  <c:v>1535.4549999999999</c:v>
                </c:pt>
              </c:numCache>
            </c:numRef>
          </c:val>
          <c:smooth val="0"/>
          <c:extLst>
            <c:ext xmlns:c16="http://schemas.microsoft.com/office/drawing/2014/chart" uri="{C3380CC4-5D6E-409C-BE32-E72D297353CC}">
              <c16:uniqueId val="{00000001-BCC0-4B6B-BE48-A33640C73D83}"/>
            </c:ext>
          </c:extLst>
        </c:ser>
        <c:ser>
          <c:idx val="2"/>
          <c:order val="2"/>
          <c:tx>
            <c:strRef>
              <c:f>'precio minorista regiones'!$F$6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regiones'!$F$7:$F$25</c:f>
              <c:numCache>
                <c:formatCode>#,##0</c:formatCode>
                <c:ptCount val="19"/>
                <c:pt idx="0">
                  <c:v>1356.5</c:v>
                </c:pt>
                <c:pt idx="1">
                  <c:v>1340</c:v>
                </c:pt>
                <c:pt idx="2">
                  <c:v>1335</c:v>
                </c:pt>
                <c:pt idx="3">
                  <c:v>1327.5</c:v>
                </c:pt>
                <c:pt idx="4">
                  <c:v>1328</c:v>
                </c:pt>
                <c:pt idx="5">
                  <c:v>1315.7139999999999</c:v>
                </c:pt>
                <c:pt idx="6">
                  <c:v>1333.3330000000001</c:v>
                </c:pt>
                <c:pt idx="7">
                  <c:v>1378.3330000000001</c:v>
                </c:pt>
                <c:pt idx="8">
                  <c:v>1386.3890000000001</c:v>
                </c:pt>
                <c:pt idx="9">
                  <c:v>1384.444</c:v>
                </c:pt>
                <c:pt idx="10">
                  <c:v>1396.5909999999999</c:v>
                </c:pt>
                <c:pt idx="11">
                  <c:v>1443.846</c:v>
                </c:pt>
                <c:pt idx="12">
                  <c:v>1430</c:v>
                </c:pt>
                <c:pt idx="13">
                  <c:v>1466</c:v>
                </c:pt>
                <c:pt idx="14">
                  <c:v>1492.7779999999998</c:v>
                </c:pt>
                <c:pt idx="15">
                  <c:v>1501.818</c:v>
                </c:pt>
                <c:pt idx="16">
                  <c:v>1495.3335</c:v>
                </c:pt>
                <c:pt idx="17">
                  <c:v>1510.6665</c:v>
                </c:pt>
                <c:pt idx="18">
                  <c:v>1500</c:v>
                </c:pt>
              </c:numCache>
            </c:numRef>
          </c:val>
          <c:smooth val="0"/>
          <c:extLst>
            <c:ext xmlns:c16="http://schemas.microsoft.com/office/drawing/2014/chart" uri="{C3380CC4-5D6E-409C-BE32-E72D297353CC}">
              <c16:uniqueId val="{00000002-BCC0-4B6B-BE48-A33640C73D83}"/>
            </c:ext>
          </c:extLst>
        </c:ser>
        <c:ser>
          <c:idx val="3"/>
          <c:order val="3"/>
          <c:tx>
            <c:strRef>
              <c:f>'precio minorista regiones'!$G$6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regiones'!$G$7:$G$25</c:f>
              <c:numCache>
                <c:formatCode>#,##0</c:formatCode>
                <c:ptCount val="19"/>
                <c:pt idx="0">
                  <c:v>1344.3440000000001</c:v>
                </c:pt>
                <c:pt idx="1">
                  <c:v>1338.941</c:v>
                </c:pt>
                <c:pt idx="2">
                  <c:v>1340.3879999999999</c:v>
                </c:pt>
                <c:pt idx="3">
                  <c:v>1344.4445000000001</c:v>
                </c:pt>
                <c:pt idx="4">
                  <c:v>1319.8485000000001</c:v>
                </c:pt>
                <c:pt idx="5">
                  <c:v>1344.1524999999999</c:v>
                </c:pt>
                <c:pt idx="6">
                  <c:v>1379.1955</c:v>
                </c:pt>
                <c:pt idx="7">
                  <c:v>1363</c:v>
                </c:pt>
                <c:pt idx="8">
                  <c:v>1385.6995000000002</c:v>
                </c:pt>
                <c:pt idx="9">
                  <c:v>1392.8205</c:v>
                </c:pt>
                <c:pt idx="10">
                  <c:v>1408.75</c:v>
                </c:pt>
                <c:pt idx="11">
                  <c:v>1420.1280000000002</c:v>
                </c:pt>
                <c:pt idx="12">
                  <c:v>1264.25</c:v>
                </c:pt>
                <c:pt idx="13">
                  <c:v>1460</c:v>
                </c:pt>
                <c:pt idx="14">
                  <c:v>1464.0970000000002</c:v>
                </c:pt>
                <c:pt idx="15">
                  <c:v>1478.875</c:v>
                </c:pt>
                <c:pt idx="16">
                  <c:v>1505.848</c:v>
                </c:pt>
                <c:pt idx="17">
                  <c:v>1515.877</c:v>
                </c:pt>
                <c:pt idx="18">
                  <c:v>1491.433</c:v>
                </c:pt>
              </c:numCache>
            </c:numRef>
          </c:val>
          <c:smooth val="0"/>
          <c:extLst>
            <c:ext xmlns:c16="http://schemas.microsoft.com/office/drawing/2014/chart" uri="{C3380CC4-5D6E-409C-BE32-E72D297353CC}">
              <c16:uniqueId val="{00000003-BCC0-4B6B-BE48-A33640C73D83}"/>
            </c:ext>
          </c:extLst>
        </c:ser>
        <c:ser>
          <c:idx val="4"/>
          <c:order val="4"/>
          <c:tx>
            <c:strRef>
              <c:f>'precio minorista regiones'!$H$6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regiones'!$H$7:$H$25</c:f>
              <c:numCache>
                <c:formatCode>#,##0</c:formatCode>
                <c:ptCount val="19"/>
                <c:pt idx="0">
                  <c:v>1466.364</c:v>
                </c:pt>
                <c:pt idx="1">
                  <c:v>1450</c:v>
                </c:pt>
                <c:pt idx="2">
                  <c:v>1354</c:v>
                </c:pt>
                <c:pt idx="3">
                  <c:v>1445.385</c:v>
                </c:pt>
                <c:pt idx="4">
                  <c:v>1417</c:v>
                </c:pt>
                <c:pt idx="5">
                  <c:v>1342.857</c:v>
                </c:pt>
                <c:pt idx="6">
                  <c:v>1377.5</c:v>
                </c:pt>
                <c:pt idx="7">
                  <c:v>1340</c:v>
                </c:pt>
                <c:pt idx="8">
                  <c:v>1390</c:v>
                </c:pt>
                <c:pt idx="9">
                  <c:v>1390</c:v>
                </c:pt>
                <c:pt idx="10">
                  <c:v>1406.6669999999999</c:v>
                </c:pt>
                <c:pt idx="11">
                  <c:v>1354</c:v>
                </c:pt>
                <c:pt idx="12">
                  <c:v>1435.4549999999999</c:v>
                </c:pt>
                <c:pt idx="13">
                  <c:v>1477.5</c:v>
                </c:pt>
                <c:pt idx="14">
                  <c:v>1478.182</c:v>
                </c:pt>
                <c:pt idx="15">
                  <c:v>1523.3330000000001</c:v>
                </c:pt>
                <c:pt idx="16">
                  <c:v>1483.3330000000001</c:v>
                </c:pt>
                <c:pt idx="17">
                  <c:v>1517.143</c:v>
                </c:pt>
                <c:pt idx="18">
                  <c:v>1473.75</c:v>
                </c:pt>
              </c:numCache>
            </c:numRef>
          </c:val>
          <c:smooth val="0"/>
          <c:extLst>
            <c:ext xmlns:c16="http://schemas.microsoft.com/office/drawing/2014/chart" uri="{C3380CC4-5D6E-409C-BE32-E72D297353CC}">
              <c16:uniqueId val="{00000004-BCC0-4B6B-BE48-A33640C73D83}"/>
            </c:ext>
          </c:extLst>
        </c:ser>
        <c:ser>
          <c:idx val="5"/>
          <c:order val="5"/>
          <c:tx>
            <c:strRef>
              <c:f>'precio minorista regiones'!$I$6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regiones'!$I$7:$I$25</c:f>
              <c:numCache>
                <c:formatCode>#,##0</c:formatCode>
                <c:ptCount val="19"/>
                <c:pt idx="0">
                  <c:v>1350.664</c:v>
                </c:pt>
                <c:pt idx="1">
                  <c:v>1363.0765000000001</c:v>
                </c:pt>
                <c:pt idx="2">
                  <c:v>1376.6665</c:v>
                </c:pt>
                <c:pt idx="3">
                  <c:v>1354.0065</c:v>
                </c:pt>
                <c:pt idx="4">
                  <c:v>1341.5355</c:v>
                </c:pt>
                <c:pt idx="5">
                  <c:v>1331.0454999999999</c:v>
                </c:pt>
                <c:pt idx="6">
                  <c:v>1332</c:v>
                </c:pt>
                <c:pt idx="7">
                  <c:v>1375</c:v>
                </c:pt>
                <c:pt idx="8">
                  <c:v>1372</c:v>
                </c:pt>
                <c:pt idx="9">
                  <c:v>1375</c:v>
                </c:pt>
                <c:pt idx="10">
                  <c:v>1405.7139999999999</c:v>
                </c:pt>
                <c:pt idx="11">
                  <c:v>1420</c:v>
                </c:pt>
                <c:pt idx="12">
                  <c:v>1420</c:v>
                </c:pt>
                <c:pt idx="13">
                  <c:v>1523.3330000000001</c:v>
                </c:pt>
                <c:pt idx="14">
                  <c:v>1360</c:v>
                </c:pt>
                <c:pt idx="15">
                  <c:v>1491.25</c:v>
                </c:pt>
                <c:pt idx="16">
                  <c:v>1488.6665</c:v>
                </c:pt>
                <c:pt idx="17">
                  <c:v>1498.5709999999999</c:v>
                </c:pt>
                <c:pt idx="18">
                  <c:v>1485</c:v>
                </c:pt>
              </c:numCache>
            </c:numRef>
          </c:val>
          <c:smooth val="0"/>
          <c:extLst>
            <c:ext xmlns:c16="http://schemas.microsoft.com/office/drawing/2014/chart" uri="{C3380CC4-5D6E-409C-BE32-E72D297353CC}">
              <c16:uniqueId val="{00000005-BCC0-4B6B-BE48-A33640C73D83}"/>
            </c:ext>
          </c:extLst>
        </c:ser>
        <c:ser>
          <c:idx val="6"/>
          <c:order val="6"/>
          <c:tx>
            <c:strRef>
              <c:f>'precio minorista regiones'!$J$6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regiones'!$J$7:$J$25</c:f>
              <c:numCache>
                <c:formatCode>#,##0</c:formatCode>
                <c:ptCount val="19"/>
                <c:pt idx="0">
                  <c:v>1385.009</c:v>
                </c:pt>
                <c:pt idx="1">
                  <c:v>1389.65</c:v>
                </c:pt>
                <c:pt idx="2">
                  <c:v>1387.5</c:v>
                </c:pt>
                <c:pt idx="3">
                  <c:v>1390</c:v>
                </c:pt>
                <c:pt idx="4">
                  <c:v>1370</c:v>
                </c:pt>
                <c:pt idx="5">
                  <c:v>1391.5</c:v>
                </c:pt>
                <c:pt idx="6">
                  <c:v>1388.182</c:v>
                </c:pt>
                <c:pt idx="7">
                  <c:v>1491.7439999999999</c:v>
                </c:pt>
                <c:pt idx="8">
                  <c:v>1493.9875</c:v>
                </c:pt>
                <c:pt idx="9">
                  <c:v>1591.3395</c:v>
                </c:pt>
                <c:pt idx="10">
                  <c:v>1595.309</c:v>
                </c:pt>
                <c:pt idx="11">
                  <c:v>1374</c:v>
                </c:pt>
                <c:pt idx="12">
                  <c:v>1391.125</c:v>
                </c:pt>
                <c:pt idx="13">
                  <c:v>1440.567</c:v>
                </c:pt>
                <c:pt idx="14">
                  <c:v>1448.3834999999999</c:v>
                </c:pt>
                <c:pt idx="15">
                  <c:v>1577.396</c:v>
                </c:pt>
                <c:pt idx="16">
                  <c:v>1486.0585000000001</c:v>
                </c:pt>
                <c:pt idx="17">
                  <c:v>1425.3125</c:v>
                </c:pt>
                <c:pt idx="18">
                  <c:v>1509.8609999999999</c:v>
                </c:pt>
              </c:numCache>
            </c:numRef>
          </c:val>
          <c:smooth val="0"/>
          <c:extLst>
            <c:ext xmlns:c16="http://schemas.microsoft.com/office/drawing/2014/chart" uri="{C3380CC4-5D6E-409C-BE32-E72D297353CC}">
              <c16:uniqueId val="{00000006-BCC0-4B6B-BE48-A33640C73D83}"/>
            </c:ext>
          </c:extLst>
        </c:ser>
        <c:ser>
          <c:idx val="7"/>
          <c:order val="7"/>
          <c:tx>
            <c:strRef>
              <c:f>'precio minorista regiones'!$K$6</c:f>
              <c:strCache>
                <c:ptCount val="1"/>
                <c:pt idx="0">
                  <c:v>La Araucanía</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regiones'!$K$7:$K$25</c:f>
              <c:numCache>
                <c:formatCode>#,##0</c:formatCode>
                <c:ptCount val="19"/>
                <c:pt idx="0">
                  <c:v>1270.9454999999998</c:v>
                </c:pt>
                <c:pt idx="1">
                  <c:v>1335.0830000000001</c:v>
                </c:pt>
                <c:pt idx="2">
                  <c:v>1334</c:v>
                </c:pt>
                <c:pt idx="3">
                  <c:v>1356.5929999999998</c:v>
                </c:pt>
                <c:pt idx="4">
                  <c:v>1157.5</c:v>
                </c:pt>
                <c:pt idx="5">
                  <c:v>1357.2725</c:v>
                </c:pt>
                <c:pt idx="6">
                  <c:v>1394.7270000000001</c:v>
                </c:pt>
                <c:pt idx="7">
                  <c:v>1392.6089999999999</c:v>
                </c:pt>
                <c:pt idx="8">
                  <c:v>1400.4765</c:v>
                </c:pt>
                <c:pt idx="9">
                  <c:v>1380.1055000000001</c:v>
                </c:pt>
                <c:pt idx="10">
                  <c:v>1391.4704999999999</c:v>
                </c:pt>
                <c:pt idx="11">
                  <c:v>1400.5</c:v>
                </c:pt>
                <c:pt idx="12">
                  <c:v>1428.875</c:v>
                </c:pt>
                <c:pt idx="13">
                  <c:v>1452.1035000000002</c:v>
                </c:pt>
                <c:pt idx="14">
                  <c:v>1468.4545000000001</c:v>
                </c:pt>
                <c:pt idx="15">
                  <c:v>1472.2619999999999</c:v>
                </c:pt>
                <c:pt idx="16">
                  <c:v>1418.3625</c:v>
                </c:pt>
                <c:pt idx="17">
                  <c:v>1505.1880000000001</c:v>
                </c:pt>
                <c:pt idx="18">
                  <c:v>1474.1174999999998</c:v>
                </c:pt>
              </c:numCache>
            </c:numRef>
          </c:val>
          <c:smooth val="0"/>
          <c:extLst>
            <c:ext xmlns:c16="http://schemas.microsoft.com/office/drawing/2014/chart" uri="{C3380CC4-5D6E-409C-BE32-E72D297353CC}">
              <c16:uniqueId val="{00000007-BCC0-4B6B-BE48-A33640C73D83}"/>
            </c:ext>
          </c:extLst>
        </c:ser>
        <c:ser>
          <c:idx val="8"/>
          <c:order val="8"/>
          <c:tx>
            <c:strRef>
              <c:f>'precio minorista regiones'!$L$6</c:f>
              <c:strCache>
                <c:ptCount val="1"/>
                <c:pt idx="0">
                  <c:v>Los Lagos</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regiones'!$L$7:$L$25</c:f>
              <c:numCache>
                <c:formatCode>#,##0</c:formatCode>
                <c:ptCount val="19"/>
                <c:pt idx="0">
                  <c:v>1321.125</c:v>
                </c:pt>
                <c:pt idx="1">
                  <c:v>1313.7139999999999</c:v>
                </c:pt>
                <c:pt idx="2">
                  <c:v>1266.6669999999999</c:v>
                </c:pt>
                <c:pt idx="3">
                  <c:v>1363.846</c:v>
                </c:pt>
                <c:pt idx="4">
                  <c:v>1319.4290000000001</c:v>
                </c:pt>
                <c:pt idx="5">
                  <c:v>1251.1110000000001</c:v>
                </c:pt>
                <c:pt idx="6">
                  <c:v>1390</c:v>
                </c:pt>
                <c:pt idx="7">
                  <c:v>1363.231</c:v>
                </c:pt>
                <c:pt idx="8">
                  <c:v>1347</c:v>
                </c:pt>
                <c:pt idx="9">
                  <c:v>1371.3330000000001</c:v>
                </c:pt>
                <c:pt idx="10">
                  <c:v>1379.231</c:v>
                </c:pt>
                <c:pt idx="11">
                  <c:v>1382.941</c:v>
                </c:pt>
                <c:pt idx="12">
                  <c:v>1384.6669999999999</c:v>
                </c:pt>
                <c:pt idx="13">
                  <c:v>1420</c:v>
                </c:pt>
                <c:pt idx="14">
                  <c:v>1444.8130000000001</c:v>
                </c:pt>
                <c:pt idx="15">
                  <c:v>1523.3330000000001</c:v>
                </c:pt>
                <c:pt idx="16">
                  <c:v>1520.769</c:v>
                </c:pt>
                <c:pt idx="17">
                  <c:v>1519.8130000000001</c:v>
                </c:pt>
                <c:pt idx="18">
                  <c:v>1502</c:v>
                </c:pt>
              </c:numCache>
            </c:numRef>
          </c:val>
          <c:smooth val="0"/>
          <c:extLst>
            <c:ext xmlns:c16="http://schemas.microsoft.com/office/drawing/2014/chart" uri="{C3380CC4-5D6E-409C-BE32-E72D297353CC}">
              <c16:uniqueId val="{00000008-BCC0-4B6B-BE48-A33640C73D83}"/>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0"/>
        <c:axPos val="b"/>
        <c:title>
          <c:tx>
            <c:rich>
              <a:bodyPr/>
              <a:lstStyle/>
              <a:p>
                <a:pPr>
                  <a:defRPr sz="900"/>
                </a:pPr>
                <a:r>
                  <a:rPr lang="es-CL" sz="900"/>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681528"/>
        <c:crosses val="autoZero"/>
        <c:auto val="0"/>
        <c:lblAlgn val="ctr"/>
        <c:lblOffset val="100"/>
        <c:tickLblSkip val="1"/>
        <c:noMultiLvlLbl val="1"/>
      </c:catAx>
      <c:valAx>
        <c:axId val="-2124681528"/>
        <c:scaling>
          <c:orientation val="minMax"/>
          <c:max val="1700"/>
          <c:min val="11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layout>
            <c:manualLayout>
              <c:xMode val="edge"/>
              <c:yMode val="edge"/>
              <c:x val="1.123609621071037E-2"/>
              <c:y val="0.33674477182287699"/>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5b. Precio semanal a consumidor de papa en ferias libres según región </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5686339869281044"/>
          <c:w val="0.84944845132775881"/>
          <c:h val="0.67198698829553927"/>
        </c:manualLayout>
      </c:layout>
      <c:lineChart>
        <c:grouping val="standard"/>
        <c:varyColors val="0"/>
        <c:ser>
          <c:idx val="0"/>
          <c:order val="0"/>
          <c:tx>
            <c:strRef>
              <c:f>'precio minorista regiones'!$M$6</c:f>
              <c:strCache>
                <c:ptCount val="1"/>
                <c:pt idx="0">
                  <c:v>Arica y Parinacota</c:v>
                </c:pt>
              </c:strCache>
            </c:strRef>
          </c:tx>
          <c:spPr>
            <a:ln w="22225" cap="rnd">
              <a:solidFill>
                <a:schemeClr val="accent1"/>
              </a:solidFill>
              <a:round/>
            </a:ln>
            <a:effectLst/>
          </c:spPr>
          <c:marker>
            <c:symbol val="circle"/>
            <c:size val="3"/>
          </c:marker>
          <c:dPt>
            <c:idx val="0"/>
            <c:bubble3D val="0"/>
            <c:extLst>
              <c:ext xmlns:c16="http://schemas.microsoft.com/office/drawing/2014/chart" uri="{C3380CC4-5D6E-409C-BE32-E72D297353CC}">
                <c16:uniqueId val="{00000000-77E2-4D12-878D-1428578076A2}"/>
              </c:ext>
            </c:extLst>
          </c:dPt>
          <c:dPt>
            <c:idx val="1"/>
            <c:bubble3D val="0"/>
            <c:extLst>
              <c:ext xmlns:c16="http://schemas.microsoft.com/office/drawing/2014/chart" uri="{C3380CC4-5D6E-409C-BE32-E72D297353CC}">
                <c16:uniqueId val="{00000001-77E2-4D12-878D-1428578076A2}"/>
              </c:ext>
            </c:extLst>
          </c:dPt>
          <c:dPt>
            <c:idx val="2"/>
            <c:bubble3D val="0"/>
            <c:extLst>
              <c:ext xmlns:c16="http://schemas.microsoft.com/office/drawing/2014/chart" uri="{C3380CC4-5D6E-409C-BE32-E72D297353CC}">
                <c16:uniqueId val="{00000002-77E2-4D12-878D-1428578076A2}"/>
              </c:ext>
            </c:extLst>
          </c:dPt>
          <c:dPt>
            <c:idx val="3"/>
            <c:bubble3D val="0"/>
            <c:extLst>
              <c:ext xmlns:c16="http://schemas.microsoft.com/office/drawing/2014/chart" uri="{C3380CC4-5D6E-409C-BE32-E72D297353CC}">
                <c16:uniqueId val="{00000003-77E2-4D12-878D-1428578076A2}"/>
              </c:ext>
            </c:extLst>
          </c:dPt>
          <c:dPt>
            <c:idx val="4"/>
            <c:bubble3D val="0"/>
            <c:extLst>
              <c:ext xmlns:c16="http://schemas.microsoft.com/office/drawing/2014/chart" uri="{C3380CC4-5D6E-409C-BE32-E72D297353CC}">
                <c16:uniqueId val="{00000004-77E2-4D12-878D-1428578076A2}"/>
              </c:ext>
            </c:extLst>
          </c:dPt>
          <c:dPt>
            <c:idx val="5"/>
            <c:bubble3D val="0"/>
            <c:extLst>
              <c:ext xmlns:c16="http://schemas.microsoft.com/office/drawing/2014/chart" uri="{C3380CC4-5D6E-409C-BE32-E72D297353CC}">
                <c16:uniqueId val="{00000005-77E2-4D12-878D-1428578076A2}"/>
              </c:ext>
            </c:extLst>
          </c:dPt>
          <c:dPt>
            <c:idx val="6"/>
            <c:bubble3D val="0"/>
            <c:extLst>
              <c:ext xmlns:c16="http://schemas.microsoft.com/office/drawing/2014/chart" uri="{C3380CC4-5D6E-409C-BE32-E72D297353CC}">
                <c16:uniqueId val="{00000006-77E2-4D12-878D-1428578076A2}"/>
              </c:ext>
            </c:extLst>
          </c:dPt>
          <c:dPt>
            <c:idx val="7"/>
            <c:bubble3D val="0"/>
            <c:extLst>
              <c:ext xmlns:c16="http://schemas.microsoft.com/office/drawing/2014/chart" uri="{C3380CC4-5D6E-409C-BE32-E72D297353CC}">
                <c16:uniqueId val="{00000007-77E2-4D12-878D-1428578076A2}"/>
              </c:ext>
            </c:extLst>
          </c:dPt>
          <c:dPt>
            <c:idx val="8"/>
            <c:bubble3D val="0"/>
            <c:extLst>
              <c:ext xmlns:c16="http://schemas.microsoft.com/office/drawing/2014/chart" uri="{C3380CC4-5D6E-409C-BE32-E72D297353CC}">
                <c16:uniqueId val="{00000008-77E2-4D12-878D-1428578076A2}"/>
              </c:ext>
            </c:extLst>
          </c:dPt>
          <c:dPt>
            <c:idx val="9"/>
            <c:bubble3D val="0"/>
            <c:extLst>
              <c:ext xmlns:c16="http://schemas.microsoft.com/office/drawing/2014/chart" uri="{C3380CC4-5D6E-409C-BE32-E72D297353CC}">
                <c16:uniqueId val="{00000009-77E2-4D12-878D-1428578076A2}"/>
              </c:ext>
            </c:extLst>
          </c:dPt>
          <c:dPt>
            <c:idx val="10"/>
            <c:bubble3D val="0"/>
            <c:extLst>
              <c:ext xmlns:c16="http://schemas.microsoft.com/office/drawing/2014/chart" uri="{C3380CC4-5D6E-409C-BE32-E72D297353CC}">
                <c16:uniqueId val="{0000000A-77E2-4D12-878D-1428578076A2}"/>
              </c:ext>
            </c:extLst>
          </c:dPt>
          <c:dPt>
            <c:idx val="11"/>
            <c:bubble3D val="0"/>
            <c:extLst>
              <c:ext xmlns:c16="http://schemas.microsoft.com/office/drawing/2014/chart" uri="{C3380CC4-5D6E-409C-BE32-E72D297353CC}">
                <c16:uniqueId val="{0000000B-77E2-4D12-878D-1428578076A2}"/>
              </c:ext>
            </c:extLst>
          </c:dPt>
          <c:dPt>
            <c:idx val="12"/>
            <c:bubble3D val="0"/>
            <c:extLst>
              <c:ext xmlns:c16="http://schemas.microsoft.com/office/drawing/2014/chart" uri="{C3380CC4-5D6E-409C-BE32-E72D297353CC}">
                <c16:uniqueId val="{0000000C-77E2-4D12-878D-1428578076A2}"/>
              </c:ext>
            </c:extLst>
          </c:dPt>
          <c:dPt>
            <c:idx val="16"/>
            <c:bubble3D val="0"/>
            <c:extLst>
              <c:ext xmlns:c16="http://schemas.microsoft.com/office/drawing/2014/chart" uri="{C3380CC4-5D6E-409C-BE32-E72D297353CC}">
                <c16:uniqueId val="{0000000D-77E2-4D12-878D-1428578076A2}"/>
              </c:ext>
            </c:extLst>
          </c:dPt>
          <c:dPt>
            <c:idx val="17"/>
            <c:bubble3D val="0"/>
            <c:extLst>
              <c:ext xmlns:c16="http://schemas.microsoft.com/office/drawing/2014/chart" uri="{C3380CC4-5D6E-409C-BE32-E72D297353CC}">
                <c16:uniqueId val="{0000000E-77E2-4D12-878D-1428578076A2}"/>
              </c:ext>
            </c:extLst>
          </c:dPt>
          <c:dPt>
            <c:idx val="18"/>
            <c:bubble3D val="0"/>
            <c:extLst>
              <c:ext xmlns:c16="http://schemas.microsoft.com/office/drawing/2014/chart" uri="{C3380CC4-5D6E-409C-BE32-E72D297353CC}">
                <c16:uniqueId val="{0000000F-77E2-4D12-878D-1428578076A2}"/>
              </c:ext>
            </c:extLst>
          </c:dPt>
          <c:dPt>
            <c:idx val="19"/>
            <c:bubble3D val="0"/>
            <c:extLst>
              <c:ext xmlns:c16="http://schemas.microsoft.com/office/drawing/2014/chart" uri="{C3380CC4-5D6E-409C-BE32-E72D297353CC}">
                <c16:uniqueId val="{00000010-77E2-4D12-878D-1428578076A2}"/>
              </c:ext>
            </c:extLst>
          </c:dPt>
          <c:dPt>
            <c:idx val="20"/>
            <c:bubble3D val="0"/>
            <c:extLst>
              <c:ext xmlns:c16="http://schemas.microsoft.com/office/drawing/2014/chart" uri="{C3380CC4-5D6E-409C-BE32-E72D297353CC}">
                <c16:uniqueId val="{00000011-77E2-4D12-878D-1428578076A2}"/>
              </c:ext>
            </c:extLst>
          </c:dPt>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regiones'!$M$7:$M$25</c:f>
              <c:numCache>
                <c:formatCode>#,##0</c:formatCode>
                <c:ptCount val="19"/>
                <c:pt idx="0">
                  <c:v>800</c:v>
                </c:pt>
                <c:pt idx="1">
                  <c:v>950</c:v>
                </c:pt>
                <c:pt idx="2">
                  <c:v>950</c:v>
                </c:pt>
                <c:pt idx="3">
                  <c:v>797.5</c:v>
                </c:pt>
                <c:pt idx="4">
                  <c:v>833.33299999999997</c:v>
                </c:pt>
                <c:pt idx="5">
                  <c:v>800</c:v>
                </c:pt>
                <c:pt idx="6">
                  <c:v>800</c:v>
                </c:pt>
                <c:pt idx="7">
                  <c:v>816.66700000000003</c:v>
                </c:pt>
                <c:pt idx="8">
                  <c:v>792.5</c:v>
                </c:pt>
                <c:pt idx="9">
                  <c:v>752.5</c:v>
                </c:pt>
                <c:pt idx="10">
                  <c:v>781.25</c:v>
                </c:pt>
                <c:pt idx="11">
                  <c:v>752.5</c:v>
                </c:pt>
                <c:pt idx="12">
                  <c:v>748.75</c:v>
                </c:pt>
                <c:pt idx="13">
                  <c:v>728.75</c:v>
                </c:pt>
                <c:pt idx="14">
                  <c:v>747.5</c:v>
                </c:pt>
                <c:pt idx="15">
                  <c:v>747.5</c:v>
                </c:pt>
                <c:pt idx="16">
                  <c:v>725</c:v>
                </c:pt>
                <c:pt idx="17">
                  <c:v>747.5</c:v>
                </c:pt>
                <c:pt idx="18">
                  <c:v>725</c:v>
                </c:pt>
              </c:numCache>
            </c:numRef>
          </c:val>
          <c:smooth val="0"/>
          <c:extLst>
            <c:ext xmlns:c16="http://schemas.microsoft.com/office/drawing/2014/chart" uri="{C3380CC4-5D6E-409C-BE32-E72D297353CC}">
              <c16:uniqueId val="{00000012-77E2-4D12-878D-1428578076A2}"/>
            </c:ext>
          </c:extLst>
        </c:ser>
        <c:ser>
          <c:idx val="1"/>
          <c:order val="1"/>
          <c:tx>
            <c:strRef>
              <c:f>'precio minorista regiones'!$N$6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regiones'!$N$7:$N$25</c:f>
              <c:numCache>
                <c:formatCode>#,##0</c:formatCode>
                <c:ptCount val="19"/>
                <c:pt idx="0">
                  <c:v>655.55600000000004</c:v>
                </c:pt>
                <c:pt idx="1">
                  <c:v>698.75</c:v>
                </c:pt>
                <c:pt idx="2">
                  <c:v>665.625</c:v>
                </c:pt>
                <c:pt idx="3">
                  <c:v>672.72699999999998</c:v>
                </c:pt>
                <c:pt idx="4">
                  <c:v>704.16700000000003</c:v>
                </c:pt>
                <c:pt idx="5">
                  <c:v>695.83299999999997</c:v>
                </c:pt>
                <c:pt idx="6">
                  <c:v>691.66700000000003</c:v>
                </c:pt>
                <c:pt idx="7">
                  <c:v>677.27300000000002</c:v>
                </c:pt>
                <c:pt idx="8">
                  <c:v>650</c:v>
                </c:pt>
                <c:pt idx="9">
                  <c:v>673.077</c:v>
                </c:pt>
                <c:pt idx="10">
                  <c:v>722.72699999999998</c:v>
                </c:pt>
                <c:pt idx="11">
                  <c:v>719.23099999999999</c:v>
                </c:pt>
                <c:pt idx="12">
                  <c:v>662.58699999999999</c:v>
                </c:pt>
                <c:pt idx="13">
                  <c:v>714.28599999999994</c:v>
                </c:pt>
                <c:pt idx="14">
                  <c:v>703.846</c:v>
                </c:pt>
                <c:pt idx="15">
                  <c:v>733.33349999999996</c:v>
                </c:pt>
                <c:pt idx="16">
                  <c:v>650</c:v>
                </c:pt>
                <c:pt idx="17">
                  <c:v>695</c:v>
                </c:pt>
                <c:pt idx="18">
                  <c:v>686.66650000000004</c:v>
                </c:pt>
              </c:numCache>
            </c:numRef>
          </c:val>
          <c:smooth val="0"/>
          <c:extLst>
            <c:ext xmlns:c16="http://schemas.microsoft.com/office/drawing/2014/chart" uri="{C3380CC4-5D6E-409C-BE32-E72D297353CC}">
              <c16:uniqueId val="{00000013-77E2-4D12-878D-1428578076A2}"/>
            </c:ext>
          </c:extLst>
        </c:ser>
        <c:ser>
          <c:idx val="2"/>
          <c:order val="2"/>
          <c:tx>
            <c:strRef>
              <c:f>'precio minorista regiones'!$O$6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regiones'!$O$7:$O$25</c:f>
              <c:numCache>
                <c:formatCode>#,##0</c:formatCode>
                <c:ptCount val="19"/>
                <c:pt idx="0">
                  <c:v>608.71199999999999</c:v>
                </c:pt>
                <c:pt idx="1">
                  <c:v>610.71400000000006</c:v>
                </c:pt>
                <c:pt idx="2">
                  <c:v>610</c:v>
                </c:pt>
                <c:pt idx="3">
                  <c:v>625</c:v>
                </c:pt>
                <c:pt idx="4">
                  <c:v>603.57150000000001</c:v>
                </c:pt>
                <c:pt idx="5">
                  <c:v>607.14300000000003</c:v>
                </c:pt>
                <c:pt idx="6">
                  <c:v>607.14300000000003</c:v>
                </c:pt>
                <c:pt idx="7">
                  <c:v>635</c:v>
                </c:pt>
                <c:pt idx="8">
                  <c:v>639.47649999999999</c:v>
                </c:pt>
                <c:pt idx="9">
                  <c:v>637.98900000000003</c:v>
                </c:pt>
                <c:pt idx="10">
                  <c:v>640.28599999999994</c:v>
                </c:pt>
                <c:pt idx="11">
                  <c:v>633</c:v>
                </c:pt>
                <c:pt idx="12">
                  <c:v>683.33349999999996</c:v>
                </c:pt>
                <c:pt idx="13">
                  <c:v>641.66700000000003</c:v>
                </c:pt>
                <c:pt idx="14">
                  <c:v>664.85</c:v>
                </c:pt>
                <c:pt idx="15">
                  <c:v>636.20299999999997</c:v>
                </c:pt>
                <c:pt idx="16">
                  <c:v>633.14300000000003</c:v>
                </c:pt>
                <c:pt idx="17">
                  <c:v>638.5</c:v>
                </c:pt>
                <c:pt idx="18">
                  <c:v>637.17949999999996</c:v>
                </c:pt>
              </c:numCache>
            </c:numRef>
          </c:val>
          <c:smooth val="0"/>
          <c:extLst>
            <c:ext xmlns:c16="http://schemas.microsoft.com/office/drawing/2014/chart" uri="{C3380CC4-5D6E-409C-BE32-E72D297353CC}">
              <c16:uniqueId val="{00000014-77E2-4D12-878D-1428578076A2}"/>
            </c:ext>
          </c:extLst>
        </c:ser>
        <c:ser>
          <c:idx val="3"/>
          <c:order val="3"/>
          <c:tx>
            <c:strRef>
              <c:f>'precio minorista regiones'!$P$6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regiones'!$P$7:$P$25</c:f>
              <c:numCache>
                <c:formatCode>#,##0</c:formatCode>
                <c:ptCount val="19"/>
                <c:pt idx="0">
                  <c:v>663.1155</c:v>
                </c:pt>
                <c:pt idx="1">
                  <c:v>716.02649999999994</c:v>
                </c:pt>
                <c:pt idx="2">
                  <c:v>707.41899999999998</c:v>
                </c:pt>
                <c:pt idx="3">
                  <c:v>706.10300000000007</c:v>
                </c:pt>
                <c:pt idx="4">
                  <c:v>682.59799999999996</c:v>
                </c:pt>
                <c:pt idx="5">
                  <c:v>692.97399999999993</c:v>
                </c:pt>
                <c:pt idx="6">
                  <c:v>681.68900000000008</c:v>
                </c:pt>
                <c:pt idx="7">
                  <c:v>753.91399999999999</c:v>
                </c:pt>
                <c:pt idx="8">
                  <c:v>789.32600000000002</c:v>
                </c:pt>
                <c:pt idx="9">
                  <c:v>746.29649999999992</c:v>
                </c:pt>
                <c:pt idx="10">
                  <c:v>731.62699999999995</c:v>
                </c:pt>
                <c:pt idx="11">
                  <c:v>744.82749999999999</c:v>
                </c:pt>
                <c:pt idx="12">
                  <c:v>708.47949999999992</c:v>
                </c:pt>
                <c:pt idx="13">
                  <c:v>713.05150000000003</c:v>
                </c:pt>
                <c:pt idx="14">
                  <c:v>727.20600000000002</c:v>
                </c:pt>
                <c:pt idx="15">
                  <c:v>718.86349999999993</c:v>
                </c:pt>
                <c:pt idx="16">
                  <c:v>711.24300000000005</c:v>
                </c:pt>
                <c:pt idx="17">
                  <c:v>718.05549999999994</c:v>
                </c:pt>
                <c:pt idx="18">
                  <c:v>737.38149999999996</c:v>
                </c:pt>
              </c:numCache>
            </c:numRef>
          </c:val>
          <c:smooth val="0"/>
          <c:extLst>
            <c:ext xmlns:c16="http://schemas.microsoft.com/office/drawing/2014/chart" uri="{C3380CC4-5D6E-409C-BE32-E72D297353CC}">
              <c16:uniqueId val="{00000015-77E2-4D12-878D-1428578076A2}"/>
            </c:ext>
          </c:extLst>
        </c:ser>
        <c:ser>
          <c:idx val="4"/>
          <c:order val="4"/>
          <c:tx>
            <c:strRef>
              <c:f>'precio minorista regiones'!$Q$6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regiones'!$Q$7:$Q$25</c:f>
              <c:numCache>
                <c:formatCode>#,##0</c:formatCode>
                <c:ptCount val="19"/>
                <c:pt idx="0">
                  <c:v>665</c:v>
                </c:pt>
                <c:pt idx="1">
                  <c:v>690.90899999999999</c:v>
                </c:pt>
                <c:pt idx="2">
                  <c:v>681.25</c:v>
                </c:pt>
                <c:pt idx="3">
                  <c:v>675.83349999999996</c:v>
                </c:pt>
                <c:pt idx="4">
                  <c:v>690.90899999999999</c:v>
                </c:pt>
                <c:pt idx="5">
                  <c:v>657.77800000000002</c:v>
                </c:pt>
                <c:pt idx="6">
                  <c:v>716.66650000000004</c:v>
                </c:pt>
                <c:pt idx="7">
                  <c:v>657.14300000000003</c:v>
                </c:pt>
                <c:pt idx="8">
                  <c:v>700</c:v>
                </c:pt>
                <c:pt idx="9">
                  <c:v>687.5</c:v>
                </c:pt>
                <c:pt idx="10">
                  <c:v>744.44399999999996</c:v>
                </c:pt>
                <c:pt idx="11">
                  <c:v>759.02800000000002</c:v>
                </c:pt>
                <c:pt idx="12">
                  <c:v>763.63650000000007</c:v>
                </c:pt>
                <c:pt idx="13">
                  <c:v>732.5</c:v>
                </c:pt>
                <c:pt idx="14">
                  <c:v>763.63650000000007</c:v>
                </c:pt>
                <c:pt idx="15">
                  <c:v>750</c:v>
                </c:pt>
                <c:pt idx="16">
                  <c:v>750</c:v>
                </c:pt>
                <c:pt idx="17">
                  <c:v>708.654</c:v>
                </c:pt>
                <c:pt idx="18">
                  <c:v>705</c:v>
                </c:pt>
              </c:numCache>
            </c:numRef>
          </c:val>
          <c:smooth val="0"/>
          <c:extLst>
            <c:ext xmlns:c16="http://schemas.microsoft.com/office/drawing/2014/chart" uri="{C3380CC4-5D6E-409C-BE32-E72D297353CC}">
              <c16:uniqueId val="{00000016-77E2-4D12-878D-1428578076A2}"/>
            </c:ext>
          </c:extLst>
        </c:ser>
        <c:ser>
          <c:idx val="5"/>
          <c:order val="5"/>
          <c:tx>
            <c:strRef>
              <c:f>'precio minorista regiones'!$R$6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regiones'!$R$7:$R$25</c:f>
              <c:numCache>
                <c:formatCode>#,##0</c:formatCode>
                <c:ptCount val="19"/>
                <c:pt idx="0">
                  <c:v>460</c:v>
                </c:pt>
                <c:pt idx="1">
                  <c:v>650</c:v>
                </c:pt>
                <c:pt idx="2">
                  <c:v>458.33300000000003</c:v>
                </c:pt>
                <c:pt idx="3">
                  <c:v>687.5</c:v>
                </c:pt>
                <c:pt idx="4">
                  <c:v>633.33349999999996</c:v>
                </c:pt>
                <c:pt idx="5">
                  <c:v>650</c:v>
                </c:pt>
                <c:pt idx="6">
                  <c:v>640</c:v>
                </c:pt>
                <c:pt idx="7">
                  <c:v>730</c:v>
                </c:pt>
                <c:pt idx="8">
                  <c:v>716.66700000000003</c:v>
                </c:pt>
                <c:pt idx="9">
                  <c:v>750</c:v>
                </c:pt>
                <c:pt idx="10">
                  <c:v>720</c:v>
                </c:pt>
                <c:pt idx="11">
                  <c:v>690</c:v>
                </c:pt>
                <c:pt idx="12">
                  <c:v>660</c:v>
                </c:pt>
                <c:pt idx="13">
                  <c:v>716.66700000000003</c:v>
                </c:pt>
                <c:pt idx="14">
                  <c:v>700</c:v>
                </c:pt>
                <c:pt idx="15">
                  <c:v>730</c:v>
                </c:pt>
                <c:pt idx="16">
                  <c:v>725</c:v>
                </c:pt>
                <c:pt idx="17">
                  <c:v>750</c:v>
                </c:pt>
                <c:pt idx="18">
                  <c:v>733.33299999999997</c:v>
                </c:pt>
              </c:numCache>
            </c:numRef>
          </c:val>
          <c:smooth val="0"/>
          <c:extLst>
            <c:ext xmlns:c16="http://schemas.microsoft.com/office/drawing/2014/chart" uri="{C3380CC4-5D6E-409C-BE32-E72D297353CC}">
              <c16:uniqueId val="{00000017-77E2-4D12-878D-1428578076A2}"/>
            </c:ext>
          </c:extLst>
        </c:ser>
        <c:ser>
          <c:idx val="6"/>
          <c:order val="6"/>
          <c:tx>
            <c:strRef>
              <c:f>'precio minorista regiones'!$S$6</c:f>
              <c:strCache>
                <c:ptCount val="1"/>
                <c:pt idx="0">
                  <c:v>Biobío</c:v>
                </c:pt>
              </c:strCache>
            </c:strRef>
          </c:tx>
          <c:spPr>
            <a:ln w="22225" cap="rnd">
              <a:solidFill>
                <a:schemeClr val="accent1">
                  <a:lumMod val="60000"/>
                </a:schemeClr>
              </a:solidFill>
              <a:round/>
            </a:ln>
            <a:effectLst/>
          </c:spPr>
          <c:marker>
            <c:symbol val="circle"/>
            <c:size val="3"/>
            <c:spPr>
              <a:solidFill>
                <a:schemeClr val="tx2">
                  <a:lumMod val="75000"/>
                </a:schemeClr>
              </a:solidFill>
              <a:ln>
                <a:solidFill>
                  <a:schemeClr val="tx2"/>
                </a:solidFill>
              </a:ln>
            </c:spPr>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regiones'!$S$7:$S$25</c:f>
              <c:numCache>
                <c:formatCode>#,##0</c:formatCode>
                <c:ptCount val="19"/>
                <c:pt idx="0">
                  <c:v>557.95450000000005</c:v>
                </c:pt>
                <c:pt idx="1">
                  <c:v>542.85699999999997</c:v>
                </c:pt>
                <c:pt idx="2">
                  <c:v>602.5</c:v>
                </c:pt>
                <c:pt idx="3">
                  <c:v>550</c:v>
                </c:pt>
                <c:pt idx="4">
                  <c:v>557.14300000000003</c:v>
                </c:pt>
                <c:pt idx="5">
                  <c:v>560</c:v>
                </c:pt>
                <c:pt idx="6">
                  <c:v>575.625</c:v>
                </c:pt>
                <c:pt idx="7">
                  <c:v>586.93200000000002</c:v>
                </c:pt>
                <c:pt idx="8">
                  <c:v>557.5</c:v>
                </c:pt>
                <c:pt idx="9">
                  <c:v>600.85249999999996</c:v>
                </c:pt>
                <c:pt idx="10">
                  <c:v>587.5</c:v>
                </c:pt>
                <c:pt idx="11">
                  <c:v>580</c:v>
                </c:pt>
                <c:pt idx="12">
                  <c:v>582.5</c:v>
                </c:pt>
                <c:pt idx="13">
                  <c:v>597.72749999999996</c:v>
                </c:pt>
                <c:pt idx="14">
                  <c:v>605</c:v>
                </c:pt>
                <c:pt idx="15">
                  <c:v>610.79549999999995</c:v>
                </c:pt>
                <c:pt idx="16">
                  <c:v>593.33349999999996</c:v>
                </c:pt>
                <c:pt idx="17">
                  <c:v>618.21450000000004</c:v>
                </c:pt>
                <c:pt idx="18">
                  <c:v>607.29150000000004</c:v>
                </c:pt>
              </c:numCache>
            </c:numRef>
          </c:val>
          <c:smooth val="0"/>
          <c:extLst>
            <c:ext xmlns:c16="http://schemas.microsoft.com/office/drawing/2014/chart" uri="{C3380CC4-5D6E-409C-BE32-E72D297353CC}">
              <c16:uniqueId val="{00000018-77E2-4D12-878D-1428578076A2}"/>
            </c:ext>
          </c:extLst>
        </c:ser>
        <c:ser>
          <c:idx val="7"/>
          <c:order val="7"/>
          <c:tx>
            <c:strRef>
              <c:f>'precio minorista regiones'!$T$6</c:f>
              <c:strCache>
                <c:ptCount val="1"/>
                <c:pt idx="0">
                  <c:v>La Araucanía</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regiones'!$T$7:$T$25</c:f>
              <c:numCache>
                <c:formatCode>#,##0</c:formatCode>
                <c:ptCount val="19"/>
                <c:pt idx="0">
                  <c:v>833.33349999999996</c:v>
                </c:pt>
                <c:pt idx="1">
                  <c:v>920.83349999999996</c:v>
                </c:pt>
                <c:pt idx="2">
                  <c:v>700</c:v>
                </c:pt>
                <c:pt idx="3">
                  <c:v>695.83349999999996</c:v>
                </c:pt>
                <c:pt idx="4">
                  <c:v>855.55600000000004</c:v>
                </c:pt>
                <c:pt idx="5">
                  <c:v>891.66700000000003</c:v>
                </c:pt>
                <c:pt idx="6">
                  <c:v>816.66700000000003</c:v>
                </c:pt>
                <c:pt idx="7">
                  <c:v>843.75</c:v>
                </c:pt>
                <c:pt idx="8">
                  <c:v>871.42899999999997</c:v>
                </c:pt>
                <c:pt idx="9">
                  <c:v>784.02800000000002</c:v>
                </c:pt>
                <c:pt idx="10">
                  <c:v>744.44399999999996</c:v>
                </c:pt>
                <c:pt idx="11">
                  <c:v>837.5</c:v>
                </c:pt>
                <c:pt idx="12">
                  <c:v>809.92100000000005</c:v>
                </c:pt>
                <c:pt idx="13">
                  <c:v>732.5</c:v>
                </c:pt>
                <c:pt idx="14">
                  <c:v>868.75</c:v>
                </c:pt>
                <c:pt idx="15">
                  <c:v>794.44399999999996</c:v>
                </c:pt>
                <c:pt idx="16">
                  <c:v>875</c:v>
                </c:pt>
                <c:pt idx="17">
                  <c:v>777.77800000000002</c:v>
                </c:pt>
                <c:pt idx="18">
                  <c:v>766.66700000000003</c:v>
                </c:pt>
              </c:numCache>
            </c:numRef>
          </c:val>
          <c:smooth val="0"/>
          <c:extLst>
            <c:ext xmlns:c16="http://schemas.microsoft.com/office/drawing/2014/chart" uri="{C3380CC4-5D6E-409C-BE32-E72D297353CC}">
              <c16:uniqueId val="{00000019-77E2-4D12-878D-1428578076A2}"/>
            </c:ext>
          </c:extLst>
        </c:ser>
        <c:ser>
          <c:idx val="8"/>
          <c:order val="8"/>
          <c:tx>
            <c:strRef>
              <c:f>'precio minorista regiones'!$U$6</c:f>
              <c:strCache>
                <c:ptCount val="1"/>
                <c:pt idx="0">
                  <c:v>Los Lagos</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regiones'!$U$7:$U$25</c:f>
              <c:numCache>
                <c:formatCode>#,##0</c:formatCode>
                <c:ptCount val="19"/>
                <c:pt idx="0">
                  <c:v>650</c:v>
                </c:pt>
                <c:pt idx="1">
                  <c:v>975</c:v>
                </c:pt>
                <c:pt idx="2">
                  <c:v>850</c:v>
                </c:pt>
                <c:pt idx="3">
                  <c:v>1000</c:v>
                </c:pt>
                <c:pt idx="4">
                  <c:v>1000</c:v>
                </c:pt>
                <c:pt idx="5">
                  <c:v>1000</c:v>
                </c:pt>
                <c:pt idx="6">
                  <c:v>875</c:v>
                </c:pt>
                <c:pt idx="7">
                  <c:v>816.66700000000003</c:v>
                </c:pt>
                <c:pt idx="8">
                  <c:v>820</c:v>
                </c:pt>
                <c:pt idx="9">
                  <c:v>825</c:v>
                </c:pt>
                <c:pt idx="10">
                  <c:v>850</c:v>
                </c:pt>
                <c:pt idx="11">
                  <c:v>958.33349999999996</c:v>
                </c:pt>
                <c:pt idx="12">
                  <c:v>904.16650000000004</c:v>
                </c:pt>
                <c:pt idx="13">
                  <c:v>850</c:v>
                </c:pt>
                <c:pt idx="14">
                  <c:v>925</c:v>
                </c:pt>
                <c:pt idx="15">
                  <c:v>825</c:v>
                </c:pt>
                <c:pt idx="16">
                  <c:v>883.33299999999997</c:v>
                </c:pt>
                <c:pt idx="17">
                  <c:v>787.5</c:v>
                </c:pt>
                <c:pt idx="18">
                  <c:v>880</c:v>
                </c:pt>
              </c:numCache>
            </c:numRef>
          </c:val>
          <c:smooth val="0"/>
          <c:extLst>
            <c:ext xmlns:c16="http://schemas.microsoft.com/office/drawing/2014/chart" uri="{C3380CC4-5D6E-409C-BE32-E72D297353CC}">
              <c16:uniqueId val="{0000001A-77E2-4D12-878D-1428578076A2}"/>
            </c:ext>
          </c:extLst>
        </c:ser>
        <c:dLbls>
          <c:showLegendKey val="0"/>
          <c:showVal val="0"/>
          <c:showCatName val="0"/>
          <c:showSerName val="0"/>
          <c:showPercent val="0"/>
          <c:showBubbleSize val="0"/>
        </c:dLbls>
        <c:marker val="1"/>
        <c:smooth val="0"/>
        <c:axId val="-2124593256"/>
        <c:axId val="-2124589720"/>
      </c:lineChart>
      <c:catAx>
        <c:axId val="-2124593256"/>
        <c:scaling>
          <c:orientation val="minMax"/>
        </c:scaling>
        <c:delete val="0"/>
        <c:axPos val="b"/>
        <c:title>
          <c:tx>
            <c:rich>
              <a:bodyPr/>
              <a:lstStyle/>
              <a:p>
                <a:pPr>
                  <a:defRPr sz="900"/>
                </a:pPr>
                <a:r>
                  <a:rPr lang="es-CL" sz="900"/>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589720"/>
        <c:crosses val="autoZero"/>
        <c:auto val="1"/>
        <c:lblAlgn val="ctr"/>
        <c:lblOffset val="100"/>
        <c:noMultiLvlLbl val="1"/>
      </c:catAx>
      <c:valAx>
        <c:axId val="-2124589720"/>
        <c:scaling>
          <c:orientation val="minMax"/>
          <c:max val="11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9858276041666667"/>
          <c:y val="0.98408594771241831"/>
          <c:w val="1.3002777777777778E-2"/>
          <c:h val="1.5694117647058824E-2"/>
        </c:manualLayout>
      </c:layout>
      <c:lineChart>
        <c:grouping val="standard"/>
        <c:varyColors val="0"/>
        <c:ser>
          <c:idx val="0"/>
          <c:order val="0"/>
          <c:tx>
            <c:strRef>
              <c:f>'precio minorista regiones'!$D$6</c:f>
              <c:strCache>
                <c:ptCount val="1"/>
                <c:pt idx="0">
                  <c:v>Arica y Parinacota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regiones'!$D$7:$D$25</c:f>
              <c:numCache>
                <c:formatCode>#,##0</c:formatCode>
                <c:ptCount val="19"/>
                <c:pt idx="0">
                  <c:v>1330</c:v>
                </c:pt>
                <c:pt idx="1">
                  <c:v>1320</c:v>
                </c:pt>
                <c:pt idx="2">
                  <c:v>1395</c:v>
                </c:pt>
                <c:pt idx="3">
                  <c:v>1315</c:v>
                </c:pt>
                <c:pt idx="4">
                  <c:v>1324.5</c:v>
                </c:pt>
                <c:pt idx="5">
                  <c:v>1340</c:v>
                </c:pt>
                <c:pt idx="6">
                  <c:v>1370</c:v>
                </c:pt>
                <c:pt idx="7">
                  <c:v>1382</c:v>
                </c:pt>
                <c:pt idx="8">
                  <c:v>1380.4765</c:v>
                </c:pt>
                <c:pt idx="9">
                  <c:v>1685</c:v>
                </c:pt>
                <c:pt idx="10">
                  <c:v>1390</c:v>
                </c:pt>
                <c:pt idx="11">
                  <c:v>1442</c:v>
                </c:pt>
                <c:pt idx="12">
                  <c:v>1443.5715</c:v>
                </c:pt>
                <c:pt idx="13">
                  <c:v>1453.3335</c:v>
                </c:pt>
                <c:pt idx="14">
                  <c:v>1510</c:v>
                </c:pt>
                <c:pt idx="15">
                  <c:v>1456.6669999999999</c:v>
                </c:pt>
                <c:pt idx="16">
                  <c:v>1490</c:v>
                </c:pt>
                <c:pt idx="17">
                  <c:v>1510</c:v>
                </c:pt>
                <c:pt idx="18">
                  <c:v>1510</c:v>
                </c:pt>
              </c:numCache>
            </c:numRef>
          </c:val>
          <c:smooth val="0"/>
          <c:extLst>
            <c:ext xmlns:c16="http://schemas.microsoft.com/office/drawing/2014/chart" uri="{C3380CC4-5D6E-409C-BE32-E72D297353CC}">
              <c16:uniqueId val="{00000000-3D54-4FB3-A956-94CBBB321034}"/>
            </c:ext>
          </c:extLst>
        </c:ser>
        <c:ser>
          <c:idx val="1"/>
          <c:order val="1"/>
          <c:tx>
            <c:strRef>
              <c:f>'precio minorista regiones'!$E$6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regiones'!$E$7:$E$25</c:f>
              <c:numCache>
                <c:formatCode>#,##0</c:formatCode>
                <c:ptCount val="19"/>
                <c:pt idx="0">
                  <c:v>1372.5</c:v>
                </c:pt>
                <c:pt idx="1">
                  <c:v>1357.857</c:v>
                </c:pt>
                <c:pt idx="2">
                  <c:v>1354.2855</c:v>
                </c:pt>
                <c:pt idx="3">
                  <c:v>1337.4335000000001</c:v>
                </c:pt>
                <c:pt idx="4">
                  <c:v>1336.5454999999999</c:v>
                </c:pt>
                <c:pt idx="5">
                  <c:v>1390.1399999999999</c:v>
                </c:pt>
                <c:pt idx="6">
                  <c:v>1373.4180000000001</c:v>
                </c:pt>
                <c:pt idx="7">
                  <c:v>1380.2</c:v>
                </c:pt>
                <c:pt idx="8">
                  <c:v>1377.5</c:v>
                </c:pt>
                <c:pt idx="9">
                  <c:v>1390</c:v>
                </c:pt>
                <c:pt idx="10">
                  <c:v>1395.8820000000001</c:v>
                </c:pt>
                <c:pt idx="11">
                  <c:v>1390.3634999999999</c:v>
                </c:pt>
                <c:pt idx="12">
                  <c:v>1390</c:v>
                </c:pt>
                <c:pt idx="13">
                  <c:v>1426.6030000000001</c:v>
                </c:pt>
                <c:pt idx="14">
                  <c:v>1503.961</c:v>
                </c:pt>
                <c:pt idx="15">
                  <c:v>1517.8845000000001</c:v>
                </c:pt>
                <c:pt idx="16">
                  <c:v>1539.0435</c:v>
                </c:pt>
                <c:pt idx="17">
                  <c:v>1520</c:v>
                </c:pt>
                <c:pt idx="18">
                  <c:v>1535.4549999999999</c:v>
                </c:pt>
              </c:numCache>
            </c:numRef>
          </c:val>
          <c:smooth val="0"/>
          <c:extLst>
            <c:ext xmlns:c16="http://schemas.microsoft.com/office/drawing/2014/chart" uri="{C3380CC4-5D6E-409C-BE32-E72D297353CC}">
              <c16:uniqueId val="{00000001-3D54-4FB3-A956-94CBBB321034}"/>
            </c:ext>
          </c:extLst>
        </c:ser>
        <c:ser>
          <c:idx val="2"/>
          <c:order val="2"/>
          <c:tx>
            <c:strRef>
              <c:f>'precio minorista regiones'!$F$6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regiones'!$F$7:$F$25</c:f>
              <c:numCache>
                <c:formatCode>#,##0</c:formatCode>
                <c:ptCount val="19"/>
                <c:pt idx="0">
                  <c:v>1356.5</c:v>
                </c:pt>
                <c:pt idx="1">
                  <c:v>1340</c:v>
                </c:pt>
                <c:pt idx="2">
                  <c:v>1335</c:v>
                </c:pt>
                <c:pt idx="3">
                  <c:v>1327.5</c:v>
                </c:pt>
                <c:pt idx="4">
                  <c:v>1328</c:v>
                </c:pt>
                <c:pt idx="5">
                  <c:v>1315.7139999999999</c:v>
                </c:pt>
                <c:pt idx="6">
                  <c:v>1333.3330000000001</c:v>
                </c:pt>
                <c:pt idx="7">
                  <c:v>1378.3330000000001</c:v>
                </c:pt>
                <c:pt idx="8">
                  <c:v>1386.3890000000001</c:v>
                </c:pt>
                <c:pt idx="9">
                  <c:v>1384.444</c:v>
                </c:pt>
                <c:pt idx="10">
                  <c:v>1396.5909999999999</c:v>
                </c:pt>
                <c:pt idx="11">
                  <c:v>1443.846</c:v>
                </c:pt>
                <c:pt idx="12">
                  <c:v>1430</c:v>
                </c:pt>
                <c:pt idx="13">
                  <c:v>1466</c:v>
                </c:pt>
                <c:pt idx="14">
                  <c:v>1492.7779999999998</c:v>
                </c:pt>
                <c:pt idx="15">
                  <c:v>1501.818</c:v>
                </c:pt>
                <c:pt idx="16">
                  <c:v>1495.3335</c:v>
                </c:pt>
                <c:pt idx="17">
                  <c:v>1510.6665</c:v>
                </c:pt>
                <c:pt idx="18">
                  <c:v>1500</c:v>
                </c:pt>
              </c:numCache>
            </c:numRef>
          </c:val>
          <c:smooth val="0"/>
          <c:extLst>
            <c:ext xmlns:c16="http://schemas.microsoft.com/office/drawing/2014/chart" uri="{C3380CC4-5D6E-409C-BE32-E72D297353CC}">
              <c16:uniqueId val="{00000002-3D54-4FB3-A956-94CBBB321034}"/>
            </c:ext>
          </c:extLst>
        </c:ser>
        <c:ser>
          <c:idx val="3"/>
          <c:order val="3"/>
          <c:tx>
            <c:strRef>
              <c:f>'precio minorista regiones'!$G$6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regiones'!$G$7:$G$25</c:f>
              <c:numCache>
                <c:formatCode>#,##0</c:formatCode>
                <c:ptCount val="19"/>
                <c:pt idx="0">
                  <c:v>1344.3440000000001</c:v>
                </c:pt>
                <c:pt idx="1">
                  <c:v>1338.941</c:v>
                </c:pt>
                <c:pt idx="2">
                  <c:v>1340.3879999999999</c:v>
                </c:pt>
                <c:pt idx="3">
                  <c:v>1344.4445000000001</c:v>
                </c:pt>
                <c:pt idx="4">
                  <c:v>1319.8485000000001</c:v>
                </c:pt>
                <c:pt idx="5">
                  <c:v>1344.1524999999999</c:v>
                </c:pt>
                <c:pt idx="6">
                  <c:v>1379.1955</c:v>
                </c:pt>
                <c:pt idx="7">
                  <c:v>1363</c:v>
                </c:pt>
                <c:pt idx="8">
                  <c:v>1385.6995000000002</c:v>
                </c:pt>
                <c:pt idx="9">
                  <c:v>1392.8205</c:v>
                </c:pt>
                <c:pt idx="10">
                  <c:v>1408.75</c:v>
                </c:pt>
                <c:pt idx="11">
                  <c:v>1420.1280000000002</c:v>
                </c:pt>
                <c:pt idx="12">
                  <c:v>1264.25</c:v>
                </c:pt>
                <c:pt idx="13">
                  <c:v>1460</c:v>
                </c:pt>
                <c:pt idx="14">
                  <c:v>1464.0970000000002</c:v>
                </c:pt>
                <c:pt idx="15">
                  <c:v>1478.875</c:v>
                </c:pt>
                <c:pt idx="16">
                  <c:v>1505.848</c:v>
                </c:pt>
                <c:pt idx="17">
                  <c:v>1515.877</c:v>
                </c:pt>
                <c:pt idx="18">
                  <c:v>1491.433</c:v>
                </c:pt>
              </c:numCache>
            </c:numRef>
          </c:val>
          <c:smooth val="0"/>
          <c:extLst>
            <c:ext xmlns:c16="http://schemas.microsoft.com/office/drawing/2014/chart" uri="{C3380CC4-5D6E-409C-BE32-E72D297353CC}">
              <c16:uniqueId val="{00000003-3D54-4FB3-A956-94CBBB321034}"/>
            </c:ext>
          </c:extLst>
        </c:ser>
        <c:ser>
          <c:idx val="4"/>
          <c:order val="4"/>
          <c:tx>
            <c:strRef>
              <c:f>'precio minorista regiones'!$H$6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regiones'!$H$7:$H$25</c:f>
              <c:numCache>
                <c:formatCode>#,##0</c:formatCode>
                <c:ptCount val="19"/>
                <c:pt idx="0">
                  <c:v>1466.364</c:v>
                </c:pt>
                <c:pt idx="1">
                  <c:v>1450</c:v>
                </c:pt>
                <c:pt idx="2">
                  <c:v>1354</c:v>
                </c:pt>
                <c:pt idx="3">
                  <c:v>1445.385</c:v>
                </c:pt>
                <c:pt idx="4">
                  <c:v>1417</c:v>
                </c:pt>
                <c:pt idx="5">
                  <c:v>1342.857</c:v>
                </c:pt>
                <c:pt idx="6">
                  <c:v>1377.5</c:v>
                </c:pt>
                <c:pt idx="7">
                  <c:v>1340</c:v>
                </c:pt>
                <c:pt idx="8">
                  <c:v>1390</c:v>
                </c:pt>
                <c:pt idx="9">
                  <c:v>1390</c:v>
                </c:pt>
                <c:pt idx="10">
                  <c:v>1406.6669999999999</c:v>
                </c:pt>
                <c:pt idx="11">
                  <c:v>1354</c:v>
                </c:pt>
                <c:pt idx="12">
                  <c:v>1435.4549999999999</c:v>
                </c:pt>
                <c:pt idx="13">
                  <c:v>1477.5</c:v>
                </c:pt>
                <c:pt idx="14">
                  <c:v>1478.182</c:v>
                </c:pt>
                <c:pt idx="15">
                  <c:v>1523.3330000000001</c:v>
                </c:pt>
                <c:pt idx="16">
                  <c:v>1483.3330000000001</c:v>
                </c:pt>
                <c:pt idx="17">
                  <c:v>1517.143</c:v>
                </c:pt>
                <c:pt idx="18">
                  <c:v>1473.75</c:v>
                </c:pt>
              </c:numCache>
            </c:numRef>
          </c:val>
          <c:smooth val="0"/>
          <c:extLst>
            <c:ext xmlns:c16="http://schemas.microsoft.com/office/drawing/2014/chart" uri="{C3380CC4-5D6E-409C-BE32-E72D297353CC}">
              <c16:uniqueId val="{00000004-3D54-4FB3-A956-94CBBB321034}"/>
            </c:ext>
          </c:extLst>
        </c:ser>
        <c:ser>
          <c:idx val="5"/>
          <c:order val="5"/>
          <c:tx>
            <c:strRef>
              <c:f>'precio minorista regiones'!$I$6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regiones'!$I$7:$I$25</c:f>
              <c:numCache>
                <c:formatCode>#,##0</c:formatCode>
                <c:ptCount val="19"/>
                <c:pt idx="0">
                  <c:v>1350.664</c:v>
                </c:pt>
                <c:pt idx="1">
                  <c:v>1363.0765000000001</c:v>
                </c:pt>
                <c:pt idx="2">
                  <c:v>1376.6665</c:v>
                </c:pt>
                <c:pt idx="3">
                  <c:v>1354.0065</c:v>
                </c:pt>
                <c:pt idx="4">
                  <c:v>1341.5355</c:v>
                </c:pt>
                <c:pt idx="5">
                  <c:v>1331.0454999999999</c:v>
                </c:pt>
                <c:pt idx="6">
                  <c:v>1332</c:v>
                </c:pt>
                <c:pt idx="7">
                  <c:v>1375</c:v>
                </c:pt>
                <c:pt idx="8">
                  <c:v>1372</c:v>
                </c:pt>
                <c:pt idx="9">
                  <c:v>1375</c:v>
                </c:pt>
                <c:pt idx="10">
                  <c:v>1405.7139999999999</c:v>
                </c:pt>
                <c:pt idx="11">
                  <c:v>1420</c:v>
                </c:pt>
                <c:pt idx="12">
                  <c:v>1420</c:v>
                </c:pt>
                <c:pt idx="13">
                  <c:v>1523.3330000000001</c:v>
                </c:pt>
                <c:pt idx="14">
                  <c:v>1360</c:v>
                </c:pt>
                <c:pt idx="15">
                  <c:v>1491.25</c:v>
                </c:pt>
                <c:pt idx="16">
                  <c:v>1488.6665</c:v>
                </c:pt>
                <c:pt idx="17">
                  <c:v>1498.5709999999999</c:v>
                </c:pt>
                <c:pt idx="18">
                  <c:v>1485</c:v>
                </c:pt>
              </c:numCache>
            </c:numRef>
          </c:val>
          <c:smooth val="0"/>
          <c:extLst>
            <c:ext xmlns:c16="http://schemas.microsoft.com/office/drawing/2014/chart" uri="{C3380CC4-5D6E-409C-BE32-E72D297353CC}">
              <c16:uniqueId val="{00000005-3D54-4FB3-A956-94CBBB321034}"/>
            </c:ext>
          </c:extLst>
        </c:ser>
        <c:ser>
          <c:idx val="6"/>
          <c:order val="6"/>
          <c:tx>
            <c:strRef>
              <c:f>'precio minorista regiones'!$J$6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regiones'!$J$7:$J$25</c:f>
              <c:numCache>
                <c:formatCode>#,##0</c:formatCode>
                <c:ptCount val="19"/>
                <c:pt idx="0">
                  <c:v>1385.009</c:v>
                </c:pt>
                <c:pt idx="1">
                  <c:v>1389.65</c:v>
                </c:pt>
                <c:pt idx="2">
                  <c:v>1387.5</c:v>
                </c:pt>
                <c:pt idx="3">
                  <c:v>1390</c:v>
                </c:pt>
                <c:pt idx="4">
                  <c:v>1370</c:v>
                </c:pt>
                <c:pt idx="5">
                  <c:v>1391.5</c:v>
                </c:pt>
                <c:pt idx="6">
                  <c:v>1388.182</c:v>
                </c:pt>
                <c:pt idx="7">
                  <c:v>1491.7439999999999</c:v>
                </c:pt>
                <c:pt idx="8">
                  <c:v>1493.9875</c:v>
                </c:pt>
                <c:pt idx="9">
                  <c:v>1591.3395</c:v>
                </c:pt>
                <c:pt idx="10">
                  <c:v>1595.309</c:v>
                </c:pt>
                <c:pt idx="11">
                  <c:v>1374</c:v>
                </c:pt>
                <c:pt idx="12">
                  <c:v>1391.125</c:v>
                </c:pt>
                <c:pt idx="13">
                  <c:v>1440.567</c:v>
                </c:pt>
                <c:pt idx="14">
                  <c:v>1448.3834999999999</c:v>
                </c:pt>
                <c:pt idx="15">
                  <c:v>1577.396</c:v>
                </c:pt>
                <c:pt idx="16">
                  <c:v>1486.0585000000001</c:v>
                </c:pt>
                <c:pt idx="17">
                  <c:v>1425.3125</c:v>
                </c:pt>
                <c:pt idx="18">
                  <c:v>1509.8609999999999</c:v>
                </c:pt>
              </c:numCache>
            </c:numRef>
          </c:val>
          <c:smooth val="0"/>
          <c:extLst>
            <c:ext xmlns:c16="http://schemas.microsoft.com/office/drawing/2014/chart" uri="{C3380CC4-5D6E-409C-BE32-E72D297353CC}">
              <c16:uniqueId val="{00000006-3D54-4FB3-A956-94CBBB321034}"/>
            </c:ext>
          </c:extLst>
        </c:ser>
        <c:ser>
          <c:idx val="7"/>
          <c:order val="7"/>
          <c:tx>
            <c:strRef>
              <c:f>'precio minorista regiones'!$K$6</c:f>
              <c:strCache>
                <c:ptCount val="1"/>
                <c:pt idx="0">
                  <c:v>La Araucanía</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regiones'!$K$7:$K$25</c:f>
              <c:numCache>
                <c:formatCode>#,##0</c:formatCode>
                <c:ptCount val="19"/>
                <c:pt idx="0">
                  <c:v>1270.9454999999998</c:v>
                </c:pt>
                <c:pt idx="1">
                  <c:v>1335.0830000000001</c:v>
                </c:pt>
                <c:pt idx="2">
                  <c:v>1334</c:v>
                </c:pt>
                <c:pt idx="3">
                  <c:v>1356.5929999999998</c:v>
                </c:pt>
                <c:pt idx="4">
                  <c:v>1157.5</c:v>
                </c:pt>
                <c:pt idx="5">
                  <c:v>1357.2725</c:v>
                </c:pt>
                <c:pt idx="6">
                  <c:v>1394.7270000000001</c:v>
                </c:pt>
                <c:pt idx="7">
                  <c:v>1392.6089999999999</c:v>
                </c:pt>
                <c:pt idx="8">
                  <c:v>1400.4765</c:v>
                </c:pt>
                <c:pt idx="9">
                  <c:v>1380.1055000000001</c:v>
                </c:pt>
                <c:pt idx="10">
                  <c:v>1391.4704999999999</c:v>
                </c:pt>
                <c:pt idx="11">
                  <c:v>1400.5</c:v>
                </c:pt>
                <c:pt idx="12">
                  <c:v>1428.875</c:v>
                </c:pt>
                <c:pt idx="13">
                  <c:v>1452.1035000000002</c:v>
                </c:pt>
                <c:pt idx="14">
                  <c:v>1468.4545000000001</c:v>
                </c:pt>
                <c:pt idx="15">
                  <c:v>1472.2619999999999</c:v>
                </c:pt>
                <c:pt idx="16">
                  <c:v>1418.3625</c:v>
                </c:pt>
                <c:pt idx="17">
                  <c:v>1505.1880000000001</c:v>
                </c:pt>
                <c:pt idx="18">
                  <c:v>1474.1174999999998</c:v>
                </c:pt>
              </c:numCache>
            </c:numRef>
          </c:val>
          <c:smooth val="0"/>
          <c:extLst>
            <c:ext xmlns:c16="http://schemas.microsoft.com/office/drawing/2014/chart" uri="{C3380CC4-5D6E-409C-BE32-E72D297353CC}">
              <c16:uniqueId val="{00000007-3D54-4FB3-A956-94CBBB321034}"/>
            </c:ext>
          </c:extLst>
        </c:ser>
        <c:ser>
          <c:idx val="8"/>
          <c:order val="8"/>
          <c:tx>
            <c:strRef>
              <c:f>'precio minorista regiones'!$L$6</c:f>
              <c:strCache>
                <c:ptCount val="1"/>
                <c:pt idx="0">
                  <c:v>Los Lagos</c:v>
                </c:pt>
              </c:strCache>
            </c:strRef>
          </c:tx>
          <c:spPr>
            <a:ln w="22225"/>
          </c:spPr>
          <c:marker>
            <c:symbol val="circle"/>
            <c:size val="3"/>
          </c:marker>
          <c:cat>
            <c:numRef>
              <c:f>'precio minorista regiones'!$B$7:$B$25</c:f>
              <c:numCache>
                <c:formatCode>General</c:formatCode>
                <c:ptCount val="19"/>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numCache>
            </c:numRef>
          </c:cat>
          <c:val>
            <c:numRef>
              <c:f>'precio minorista regiones'!$L$7:$L$25</c:f>
              <c:numCache>
                <c:formatCode>#,##0</c:formatCode>
                <c:ptCount val="19"/>
                <c:pt idx="0">
                  <c:v>1321.125</c:v>
                </c:pt>
                <c:pt idx="1">
                  <c:v>1313.7139999999999</c:v>
                </c:pt>
                <c:pt idx="2">
                  <c:v>1266.6669999999999</c:v>
                </c:pt>
                <c:pt idx="3">
                  <c:v>1363.846</c:v>
                </c:pt>
                <c:pt idx="4">
                  <c:v>1319.4290000000001</c:v>
                </c:pt>
                <c:pt idx="5">
                  <c:v>1251.1110000000001</c:v>
                </c:pt>
                <c:pt idx="6">
                  <c:v>1390</c:v>
                </c:pt>
                <c:pt idx="7">
                  <c:v>1363.231</c:v>
                </c:pt>
                <c:pt idx="8">
                  <c:v>1347</c:v>
                </c:pt>
                <c:pt idx="9">
                  <c:v>1371.3330000000001</c:v>
                </c:pt>
                <c:pt idx="10">
                  <c:v>1379.231</c:v>
                </c:pt>
                <c:pt idx="11">
                  <c:v>1382.941</c:v>
                </c:pt>
                <c:pt idx="12">
                  <c:v>1384.6669999999999</c:v>
                </c:pt>
                <c:pt idx="13">
                  <c:v>1420</c:v>
                </c:pt>
                <c:pt idx="14">
                  <c:v>1444.8130000000001</c:v>
                </c:pt>
                <c:pt idx="15">
                  <c:v>1523.3330000000001</c:v>
                </c:pt>
                <c:pt idx="16">
                  <c:v>1520.769</c:v>
                </c:pt>
                <c:pt idx="17">
                  <c:v>1519.8130000000001</c:v>
                </c:pt>
                <c:pt idx="18">
                  <c:v>1502</c:v>
                </c:pt>
              </c:numCache>
            </c:numRef>
          </c:val>
          <c:smooth val="0"/>
          <c:extLst>
            <c:ext xmlns:c16="http://schemas.microsoft.com/office/drawing/2014/chart" uri="{C3380CC4-5D6E-409C-BE32-E72D297353CC}">
              <c16:uniqueId val="{00000008-3D54-4FB3-A956-94CBBB321034}"/>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1"/>
        <c:axPos val="b"/>
        <c:numFmt formatCode="#,##0" sourceLinked="0"/>
        <c:majorTickMark val="out"/>
        <c:minorTickMark val="none"/>
        <c:tickLblPos val="nextTo"/>
        <c:crossAx val="-2124681528"/>
        <c:crosses val="autoZero"/>
        <c:auto val="0"/>
        <c:lblAlgn val="ctr"/>
        <c:lblOffset val="100"/>
        <c:tickLblSkip val="1"/>
        <c:noMultiLvlLbl val="1"/>
      </c:catAx>
      <c:valAx>
        <c:axId val="-2124681528"/>
        <c:scaling>
          <c:orientation val="minMax"/>
          <c:max val="1600"/>
          <c:min val="100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124685064"/>
        <c:crosses val="autoZero"/>
        <c:crossBetween val="between"/>
      </c:valAx>
      <c:spPr>
        <a:noFill/>
        <a:ln w="25400">
          <a:noFill/>
        </a:ln>
      </c:spPr>
    </c:plotArea>
    <c:legend>
      <c:legendPos val="r"/>
      <c:layout>
        <c:manualLayout>
          <c:xMode val="edge"/>
          <c:yMode val="edge"/>
          <c:x val="8.044444444444443E-2"/>
          <c:y val="0.35543531547179991"/>
          <c:w val="0.86154698283003583"/>
          <c:h val="0.22970037128882079"/>
        </c:manualLayout>
      </c:layout>
      <c:overlay val="0"/>
      <c:spPr>
        <a:noFill/>
        <a:ln w="25400">
          <a:noFill/>
        </a:ln>
      </c:spPr>
      <c:txPr>
        <a:bodyPr/>
        <a:lstStyle/>
        <a:p>
          <a:pPr>
            <a:defRPr sz="9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6.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033624247501119"/>
          <c:h val="0.57327518518518517"/>
        </c:manualLayout>
      </c:layout>
      <c:lineChart>
        <c:grouping val="standard"/>
        <c:varyColors val="0"/>
        <c:ser>
          <c:idx val="0"/>
          <c:order val="0"/>
          <c:tx>
            <c:strRef>
              <c:f>'sup, prod y rend'!$D$5:$D$6</c:f>
              <c:strCache>
                <c:ptCount val="2"/>
                <c:pt idx="0">
                  <c:v>Superficie (ha)</c:v>
                </c:pt>
              </c:strCache>
            </c:strRef>
          </c:tx>
          <c:spPr>
            <a:ln w="19050" cap="rnd">
              <a:solidFill>
                <a:schemeClr val="accent1"/>
              </a:solidFill>
              <a:round/>
            </a:ln>
            <a:effectLst/>
          </c:spPr>
          <c:marker>
            <c:symbol val="circle"/>
            <c:size val="3"/>
            <c:spPr>
              <a:solidFill>
                <a:schemeClr val="accent1"/>
              </a:solidFill>
              <a:ln w="19050">
                <a:solidFill>
                  <a:schemeClr val="accent1"/>
                </a:solidFill>
              </a:ln>
              <a:effectLst/>
            </c:spPr>
          </c:marker>
          <c:cat>
            <c:strRef>
              <c:f>'sup, prod y rend'!$C$7:$C$26</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'sup, prod y rend'!$D$7:$D$26</c:f>
              <c:numCache>
                <c:formatCode>#,##0</c:formatCode>
                <c:ptCount val="20"/>
                <c:pt idx="0">
                  <c:v>59560</c:v>
                </c:pt>
                <c:pt idx="1">
                  <c:v>55620</c:v>
                </c:pt>
                <c:pt idx="2">
                  <c:v>63200</c:v>
                </c:pt>
                <c:pt idx="3">
                  <c:v>54145</c:v>
                </c:pt>
                <c:pt idx="4">
                  <c:v>55976</c:v>
                </c:pt>
                <c:pt idx="5">
                  <c:v>45078</c:v>
                </c:pt>
                <c:pt idx="6">
                  <c:v>50771</c:v>
                </c:pt>
                <c:pt idx="7">
                  <c:v>53653</c:v>
                </c:pt>
                <c:pt idx="8">
                  <c:v>41534</c:v>
                </c:pt>
                <c:pt idx="9">
                  <c:v>49576</c:v>
                </c:pt>
                <c:pt idx="10">
                  <c:v>48965</c:v>
                </c:pt>
                <c:pt idx="11">
                  <c:v>50526.337967409301</c:v>
                </c:pt>
                <c:pt idx="12">
                  <c:v>53485</c:v>
                </c:pt>
                <c:pt idx="13">
                  <c:v>54082</c:v>
                </c:pt>
                <c:pt idx="14">
                  <c:v>41268</c:v>
                </c:pt>
                <c:pt idx="15">
                  <c:v>41811</c:v>
                </c:pt>
                <c:pt idx="16">
                  <c:v>44145</c:v>
                </c:pt>
                <c:pt idx="17">
                  <c:v>36329</c:v>
                </c:pt>
                <c:pt idx="18">
                  <c:v>36573</c:v>
                </c:pt>
                <c:pt idx="19">
                  <c:v>30304</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19050" cap="rnd">
              <a:solidFill>
                <a:schemeClr val="accent2"/>
              </a:solidFill>
              <a:round/>
            </a:ln>
            <a:effectLst/>
          </c:spPr>
          <c:marker>
            <c:symbol val="diamond"/>
            <c:size val="3"/>
            <c:spPr>
              <a:solidFill>
                <a:schemeClr val="accent2"/>
              </a:solidFill>
              <a:ln w="19050">
                <a:solidFill>
                  <a:schemeClr val="accent2"/>
                </a:solidFill>
              </a:ln>
              <a:effectLst/>
            </c:spPr>
          </c:marker>
          <c:cat>
            <c:strRef>
              <c:f>'sup, prod y rend'!$C$7:$C$26</c:f>
              <c:strCache>
                <c:ptCount val="20"/>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strCache>
            </c:strRef>
          </c:cat>
          <c:val>
            <c:numRef>
              <c:f>'sup, prod y rend'!$E$7:$E$26</c:f>
              <c:numCache>
                <c:formatCode>#,##0</c:formatCode>
                <c:ptCount val="20"/>
                <c:pt idx="0">
                  <c:v>1144170</c:v>
                </c:pt>
                <c:pt idx="1">
                  <c:v>1115735.7</c:v>
                </c:pt>
                <c:pt idx="2">
                  <c:v>1391378.2</c:v>
                </c:pt>
                <c:pt idx="3">
                  <c:v>834859.9</c:v>
                </c:pt>
                <c:pt idx="4">
                  <c:v>965939.5</c:v>
                </c:pt>
                <c:pt idx="5">
                  <c:v>924548.1</c:v>
                </c:pt>
                <c:pt idx="6">
                  <c:v>1081349.2</c:v>
                </c:pt>
                <c:pt idx="7">
                  <c:v>1676444</c:v>
                </c:pt>
                <c:pt idx="8">
                  <c:v>1093452</c:v>
                </c:pt>
                <c:pt idx="9">
                  <c:v>1159022.1000000001</c:v>
                </c:pt>
                <c:pt idx="10">
                  <c:v>1061324.9400000002</c:v>
                </c:pt>
                <c:pt idx="11">
                  <c:v>960502</c:v>
                </c:pt>
                <c:pt idx="12">
                  <c:v>1166024.8999999999</c:v>
                </c:pt>
                <c:pt idx="13">
                  <c:v>1426478.7500000002</c:v>
                </c:pt>
                <c:pt idx="14">
                  <c:v>1183356.6000000001</c:v>
                </c:pt>
                <c:pt idx="15">
                  <c:v>1162568</c:v>
                </c:pt>
                <c:pt idx="16">
                  <c:v>1288153.6000000001</c:v>
                </c:pt>
                <c:pt idx="17">
                  <c:v>994507.8</c:v>
                </c:pt>
                <c:pt idx="18">
                  <c:v>1024511.4</c:v>
                </c:pt>
                <c:pt idx="19">
                  <c:v>854220.22161095159</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dd/mm/yy;@" sourceLinked="0"/>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s-CL"/>
          </a:p>
        </c:txPr>
        <c:crossAx val="-2124535608"/>
        <c:crosses val="autoZero"/>
        <c:auto val="1"/>
        <c:lblAlgn val="ctr"/>
        <c:lblOffset val="100"/>
        <c:noMultiLvlLbl val="0"/>
      </c:catAx>
      <c:valAx>
        <c:axId val="-2124535608"/>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2124538920"/>
        <c:crosses val="autoZero"/>
        <c:crossBetween val="between"/>
        <c:majorUnit val="4000"/>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500000"/>
        </c:scaling>
        <c:delete val="0"/>
        <c:axPos val="r"/>
        <c:title>
          <c:tx>
            <c:rich>
              <a:bodyPr/>
              <a:lstStyle/>
              <a:p>
                <a:pPr>
                  <a:defRPr/>
                </a:pPr>
                <a:r>
                  <a:rPr lang="en-US"/>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a:pPr>
            <a:endParaRPr lang="es-CL"/>
          </a:p>
        </c:txPr>
        <c:crossAx val="-2124529192"/>
        <c:crosses val="max"/>
        <c:crossBetween val="between"/>
      </c:valAx>
      <c:spPr>
        <a:noFill/>
        <a:ln w="25400">
          <a:noFill/>
        </a:ln>
      </c:spPr>
    </c:plotArea>
    <c:legend>
      <c:legendPos val="r"/>
      <c:layout>
        <c:manualLayout>
          <c:xMode val="edge"/>
          <c:yMode val="edge"/>
          <c:x val="0.18633837294016148"/>
          <c:y val="0.86749296296296297"/>
          <c:w val="0.61833411139813099"/>
          <c:h val="6.8566983250805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ysClr val="windowText" lastClr="000000"/>
          </a:solidFill>
          <a:latin typeface="+mn-lt"/>
          <a:ea typeface="Calibri"/>
          <a:cs typeface="Calibri"/>
        </a:defRPr>
      </a:pPr>
      <a:endParaRPr lang="es-CL"/>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en-US">
                <a:latin typeface="+mn-lt"/>
              </a:rPr>
              <a:t>Gráfico 7. Superficie regional de papa entre las regiones de Coquimbo y Los Lagos (hectáreas)</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es-CL"/>
        </a:p>
      </c:tx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región'!$B$21</c:f>
              <c:strCache>
                <c:ptCount val="1"/>
                <c:pt idx="0">
                  <c:v>2019/20</c:v>
                </c:pt>
              </c:strCache>
            </c:strRef>
          </c:tx>
          <c:spPr>
            <a:solidFill>
              <a:schemeClr val="accent1"/>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región'!$C$21:$L$21</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0-D232-413C-BDB7-51A66E8779FE}"/>
            </c:ext>
          </c:extLst>
        </c:ser>
        <c:ser>
          <c:idx val="1"/>
          <c:order val="1"/>
          <c:tx>
            <c:strRef>
              <c:f>'sup región'!$B$22</c:f>
              <c:strCache>
                <c:ptCount val="1"/>
                <c:pt idx="0">
                  <c:v>2020/21</c:v>
                </c:pt>
              </c:strCache>
            </c:strRef>
          </c:tx>
          <c:spPr>
            <a:solidFill>
              <a:schemeClr val="accent2"/>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1-D232-413C-BDB7-51A66E8779FE}"/>
            </c:ext>
          </c:extLst>
        </c:ser>
        <c:ser>
          <c:idx val="2"/>
          <c:order val="2"/>
          <c:tx>
            <c:strRef>
              <c:f>'sup región'!$B$23</c:f>
              <c:strCache>
                <c:ptCount val="1"/>
                <c:pt idx="0">
                  <c:v>2021/22</c:v>
                </c:pt>
              </c:strCache>
            </c:strRef>
          </c:tx>
          <c:spPr>
            <a:solidFill>
              <a:schemeClr val="accent3"/>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1112</c:v>
                </c:pt>
                <c:pt idx="1">
                  <c:v>579</c:v>
                </c:pt>
                <c:pt idx="2">
                  <c:v>2208</c:v>
                </c:pt>
                <c:pt idx="3">
                  <c:v>1053</c:v>
                </c:pt>
                <c:pt idx="4">
                  <c:v>2769</c:v>
                </c:pt>
                <c:pt idx="5">
                  <c:v>1977</c:v>
                </c:pt>
                <c:pt idx="6">
                  <c:v>3117</c:v>
                </c:pt>
                <c:pt idx="7">
                  <c:v>9648</c:v>
                </c:pt>
                <c:pt idx="8">
                  <c:v>2800</c:v>
                </c:pt>
                <c:pt idx="9">
                  <c:v>10623</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en-US">
                    <a:latin typeface="+mn-lt"/>
                  </a:rPr>
                  <a:t>Superficie</a:t>
                </a:r>
                <a:r>
                  <a:rPr lang="en-US" baseline="0">
                    <a:latin typeface="+mn-lt"/>
                  </a:rPr>
                  <a:t> (hás)</a:t>
                </a:r>
                <a:endParaRPr lang="en-US">
                  <a:latin typeface="+mn-l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es-CL"/>
            </a:p>
          </c:txPr>
        </c:title>
        <c:numFmt formatCode="#,##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4264"/>
        <c:crosses val="autoZero"/>
        <c:crossBetween val="between"/>
      </c:valAx>
      <c:spPr>
        <a:noFill/>
        <a:ln w="25400">
          <a:noFill/>
        </a:ln>
        <a:effectLst/>
      </c:spPr>
    </c:plotArea>
    <c:legend>
      <c:legendPos val="r"/>
      <c:layout>
        <c:manualLayout>
          <c:xMode val="edge"/>
          <c:yMode val="edge"/>
          <c:x val="0.38246042934589503"/>
          <c:y val="0.91960083114610702"/>
          <c:w val="0.23944411970337801"/>
          <c:h val="5.8983213035870501E-2"/>
        </c:manualLayout>
      </c:layout>
      <c:overlay val="0"/>
      <c:spPr>
        <a:noFill/>
        <a:ln w="25400">
          <a:noFill/>
        </a:ln>
        <a:effectLst/>
      </c:spPr>
      <c:txPr>
        <a:bodyPr rot="0" spcFirstLastPara="1" vertOverflow="ellipsis" vert="horz" wrap="square" anchor="ctr" anchorCtr="1"/>
        <a:lstStyle/>
        <a:p>
          <a:pPr>
            <a:defRPr sz="920" b="0" i="0" u="none" strike="noStrike" kern="1200"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37</xdr:row>
      <xdr:rowOff>45243</xdr:rowOff>
    </xdr:from>
    <xdr:to>
      <xdr:col>2</xdr:col>
      <xdr:colOff>438150</xdr:colOff>
      <xdr:row>37</xdr:row>
      <xdr:rowOff>140493</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7260431"/>
          <a:ext cx="1871663"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407103" cy="11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26477</xdr:colOff>
      <xdr:row>28</xdr:row>
      <xdr:rowOff>46495</xdr:rowOff>
    </xdr:from>
    <xdr:to>
      <xdr:col>6</xdr:col>
      <xdr:colOff>846574</xdr:colOff>
      <xdr:row>45</xdr:row>
      <xdr:rowOff>47745</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71155</xdr:colOff>
      <xdr:row>43</xdr:row>
      <xdr:rowOff>136353</xdr:rowOff>
    </xdr:from>
    <xdr:to>
      <xdr:col>4</xdr:col>
      <xdr:colOff>575469</xdr:colOff>
      <xdr:row>45</xdr:row>
      <xdr:rowOff>72856</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71155" y="7369400"/>
          <a:ext cx="3212986" cy="25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900" i="1"/>
            <a:t>Fuente: elaborado por Odepa con información del INE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43090</xdr:colOff>
      <xdr:row>27</xdr:row>
      <xdr:rowOff>93324</xdr:rowOff>
    </xdr:from>
    <xdr:to>
      <xdr:col>12</xdr:col>
      <xdr:colOff>614590</xdr:colOff>
      <xdr:row>45</xdr:row>
      <xdr:rowOff>129137</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30045</xdr:colOff>
      <xdr:row>44</xdr:row>
      <xdr:rowOff>5102</xdr:rowOff>
    </xdr:from>
    <xdr:to>
      <xdr:col>5</xdr:col>
      <xdr:colOff>374758</xdr:colOff>
      <xdr:row>45</xdr:row>
      <xdr:rowOff>100354</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3389" y="6934540"/>
          <a:ext cx="3559400" cy="2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78581</xdr:colOff>
      <xdr:row>30</xdr:row>
      <xdr:rowOff>67467</xdr:rowOff>
    </xdr:from>
    <xdr:to>
      <xdr:col>12</xdr:col>
      <xdr:colOff>550334</xdr:colOff>
      <xdr:row>49</xdr:row>
      <xdr:rowOff>111217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46114</xdr:colOff>
      <xdr:row>47</xdr:row>
      <xdr:rowOff>154967</xdr:rowOff>
    </xdr:from>
    <xdr:to>
      <xdr:col>5</xdr:col>
      <xdr:colOff>365881</xdr:colOff>
      <xdr:row>49</xdr:row>
      <xdr:rowOff>91468</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30781" y="6769550"/>
          <a:ext cx="3336017"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78582</xdr:colOff>
      <xdr:row>30</xdr:row>
      <xdr:rowOff>66673</xdr:rowOff>
    </xdr:from>
    <xdr:to>
      <xdr:col>12</xdr:col>
      <xdr:colOff>559594</xdr:colOff>
      <xdr:row>48</xdr:row>
      <xdr:rowOff>126298</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57830</xdr:colOff>
      <xdr:row>47</xdr:row>
      <xdr:rowOff>13601</xdr:rowOff>
    </xdr:from>
    <xdr:to>
      <xdr:col>5</xdr:col>
      <xdr:colOff>275544</xdr:colOff>
      <xdr:row>48</xdr:row>
      <xdr:rowOff>108854</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41174" y="7335945"/>
          <a:ext cx="3313339" cy="26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500063</xdr:colOff>
      <xdr:row>0</xdr:row>
      <xdr:rowOff>47625</xdr:rowOff>
    </xdr:from>
    <xdr:to>
      <xdr:col>21</xdr:col>
      <xdr:colOff>476249</xdr:colOff>
      <xdr:row>40</xdr:row>
      <xdr:rowOff>23812</xdr:rowOff>
    </xdr:to>
    <xdr:graphicFrame macro="">
      <xdr:nvGraphicFramePr>
        <xdr:cNvPr id="2" name="Gráfico 1">
          <a:extLst>
            <a:ext uri="{FF2B5EF4-FFF2-40B4-BE49-F238E27FC236}">
              <a16:creationId xmlns:a16="http://schemas.microsoft.com/office/drawing/2014/main" id="{B09040E3-345B-1A42-115C-4B5A10BBC8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0</xdr:row>
      <xdr:rowOff>39290</xdr:rowOff>
    </xdr:from>
    <xdr:to>
      <xdr:col>12</xdr:col>
      <xdr:colOff>404814</xdr:colOff>
      <xdr:row>40</xdr:row>
      <xdr:rowOff>23813</xdr:rowOff>
    </xdr:to>
    <xdr:graphicFrame macro="">
      <xdr:nvGraphicFramePr>
        <xdr:cNvPr id="3" name="Gráfico 2">
          <a:extLst>
            <a:ext uri="{FF2B5EF4-FFF2-40B4-BE49-F238E27FC236}">
              <a16:creationId xmlns:a16="http://schemas.microsoft.com/office/drawing/2014/main" id="{DDE6B220-E844-F074-11C0-E9CC4E5BC6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473870</xdr:colOff>
      <xdr:row>38</xdr:row>
      <xdr:rowOff>154783</xdr:rowOff>
    </xdr:from>
    <xdr:to>
      <xdr:col>14</xdr:col>
      <xdr:colOff>166686</xdr:colOff>
      <xdr:row>39</xdr:row>
      <xdr:rowOff>178595</xdr:rowOff>
    </xdr:to>
    <xdr:sp macro="" textlink="">
      <xdr:nvSpPr>
        <xdr:cNvPr id="4" name="CuadroTexto 3">
          <a:extLst>
            <a:ext uri="{FF2B5EF4-FFF2-40B4-BE49-F238E27FC236}">
              <a16:creationId xmlns:a16="http://schemas.microsoft.com/office/drawing/2014/main" id="{0DE99622-3D69-019F-E4BD-07B585A74915}"/>
            </a:ext>
          </a:extLst>
        </xdr:cNvPr>
        <xdr:cNvSpPr txBox="1"/>
      </xdr:nvSpPr>
      <xdr:spPr>
        <a:xfrm>
          <a:off x="7319964" y="7393783"/>
          <a:ext cx="1216816"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i="1"/>
            <a:t>Fuente: SAG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0.96801</cdr:y>
    </cdr:from>
    <cdr:to>
      <cdr:x>0.16865</cdr:x>
      <cdr:y>0.99619</cdr:y>
    </cdr:to>
    <cdr:sp macro="" textlink="">
      <cdr:nvSpPr>
        <cdr:cNvPr id="3" name="CuadroTexto 3">
          <a:extLst xmlns:a="http://schemas.openxmlformats.org/drawingml/2006/main">
            <a:ext uri="{FF2B5EF4-FFF2-40B4-BE49-F238E27FC236}">
              <a16:creationId xmlns:a16="http://schemas.microsoft.com/office/drawing/2014/main" id="{0DE99622-3D69-019F-E4BD-07B585A74915}"/>
            </a:ext>
          </a:extLst>
        </cdr:cNvPr>
        <cdr:cNvSpPr txBox="1"/>
      </cdr:nvSpPr>
      <cdr:spPr>
        <a:xfrm xmlns:a="http://schemas.openxmlformats.org/drawingml/2006/main">
          <a:off x="0" y="7361238"/>
          <a:ext cx="1216816" cy="214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1050" i="1"/>
            <a:t>Fuente: SAG</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37</xdr:row>
      <xdr:rowOff>73819</xdr:rowOff>
    </xdr:from>
    <xdr:to>
      <xdr:col>2</xdr:col>
      <xdr:colOff>476250</xdr:colOff>
      <xdr:row>37</xdr:row>
      <xdr:rowOff>169069</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1342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33</xdr:row>
      <xdr:rowOff>35718</xdr:rowOff>
    </xdr:from>
    <xdr:to>
      <xdr:col>3</xdr:col>
      <xdr:colOff>311150</xdr:colOff>
      <xdr:row>33</xdr:row>
      <xdr:rowOff>146843</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286624"/>
          <a:ext cx="1839119" cy="111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65015</xdr:colOff>
      <xdr:row>22</xdr:row>
      <xdr:rowOff>80581</xdr:rowOff>
    </xdr:from>
    <xdr:to>
      <xdr:col>8</xdr:col>
      <xdr:colOff>131432</xdr:colOff>
      <xdr:row>41</xdr:row>
      <xdr:rowOff>124331</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74084</xdr:colOff>
      <xdr:row>40</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4084" y="728360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15874</xdr:colOff>
      <xdr:row>48</xdr:row>
      <xdr:rowOff>805663</xdr:rowOff>
    </xdr:from>
    <xdr:to>
      <xdr:col>11</xdr:col>
      <xdr:colOff>751415</xdr:colOff>
      <xdr:row>67</xdr:row>
      <xdr:rowOff>74083</xdr:rowOff>
    </xdr:to>
    <xdr:graphicFrame macro="">
      <xdr:nvGraphicFramePr>
        <xdr:cNvPr id="2" name="Gráfico 1">
          <a:extLst>
            <a:ext uri="{FF2B5EF4-FFF2-40B4-BE49-F238E27FC236}">
              <a16:creationId xmlns:a16="http://schemas.microsoft.com/office/drawing/2014/main" id="{AA7ACD1D-F864-48D6-A88A-F6979B001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18329</xdr:colOff>
      <xdr:row>66</xdr:row>
      <xdr:rowOff>14356</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8329" y="1127502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mn-lt"/>
              <a:cs typeface="Arial" panose="020B0604020202020204" pitchFamily="34" charset="0"/>
            </a:rPr>
            <a:t>Fuente: Odepa</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12695</xdr:colOff>
      <xdr:row>49</xdr:row>
      <xdr:rowOff>50233</xdr:rowOff>
    </xdr:from>
    <xdr:to>
      <xdr:col>12</xdr:col>
      <xdr:colOff>812909</xdr:colOff>
      <xdr:row>67</xdr:row>
      <xdr:rowOff>109858</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74067</xdr:colOff>
      <xdr:row>66</xdr:row>
      <xdr:rowOff>50459</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93130" y="11528084"/>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mn-lt"/>
              <a:cs typeface="Arial" panose="020B0604020202020204" pitchFamily="34" charset="0"/>
            </a:rPr>
            <a:t>Fuente: Odepa</a:t>
          </a:r>
          <a:endParaRPr lang="es-ES" sz="1100" i="1">
            <a:latin typeface="+mn-l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23811</xdr:colOff>
      <xdr:row>24</xdr:row>
      <xdr:rowOff>134540</xdr:rowOff>
    </xdr:from>
    <xdr:to>
      <xdr:col>16</xdr:col>
      <xdr:colOff>559593</xdr:colOff>
      <xdr:row>45</xdr:row>
      <xdr:rowOff>59531</xdr:rowOff>
    </xdr:to>
    <xdr:graphicFrame macro="">
      <xdr:nvGraphicFramePr>
        <xdr:cNvPr id="2" name="Gráfico 1">
          <a:extLst>
            <a:ext uri="{FF2B5EF4-FFF2-40B4-BE49-F238E27FC236}">
              <a16:creationId xmlns:a16="http://schemas.microsoft.com/office/drawing/2014/main" id="{22B7A03B-636B-8D5D-FD6F-CF6B0EA548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0.93602</cdr:y>
    </cdr:from>
    <cdr:to>
      <cdr:x>0.12657</cdr:x>
      <cdr:y>1</cdr:y>
    </cdr:to>
    <cdr:sp macro="" textlink="">
      <cdr:nvSpPr>
        <cdr:cNvPr id="2" name="1 CuadroTexto">
          <a:extLst xmlns:a="http://schemas.openxmlformats.org/drawingml/2006/main">
            <a:ext uri="{FF2B5EF4-FFF2-40B4-BE49-F238E27FC236}">
              <a16:creationId xmlns:a16="http://schemas.microsoft.com/office/drawing/2014/main" id="{38DFDEEB-8EA1-C75D-7D80-ECE8AF99ACBC}"/>
            </a:ext>
          </a:extLst>
        </cdr:cNvPr>
        <cdr:cNvSpPr txBox="1"/>
      </cdr:nvSpPr>
      <cdr:spPr>
        <a:xfrm xmlns:a="http://schemas.openxmlformats.org/drawingml/2006/main">
          <a:off x="0" y="3083672"/>
          <a:ext cx="1249244" cy="2107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mn-lt"/>
              <a:cs typeface="Arial" panose="020B0604020202020204" pitchFamily="34" charset="0"/>
            </a:rPr>
            <a:t>Fuente: Odepa</a:t>
          </a:r>
          <a:endParaRPr lang="es-ES" sz="1100" i="1">
            <a:latin typeface="+mn-l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60099</xdr:colOff>
      <xdr:row>26</xdr:row>
      <xdr:rowOff>97632</xdr:rowOff>
    </xdr:from>
    <xdr:to>
      <xdr:col>10</xdr:col>
      <xdr:colOff>486099</xdr:colOff>
      <xdr:row>42</xdr:row>
      <xdr:rowOff>119064</xdr:rowOff>
    </xdr:to>
    <xdr:graphicFrame macro="">
      <xdr:nvGraphicFramePr>
        <xdr:cNvPr id="2" name="Gráfico 1">
          <a:extLst>
            <a:ext uri="{FF2B5EF4-FFF2-40B4-BE49-F238E27FC236}">
              <a16:creationId xmlns:a16="http://schemas.microsoft.com/office/drawing/2014/main" id="{4B31778A-D18E-4639-A8D1-A0738C72B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558917</xdr:colOff>
      <xdr:row>26</xdr:row>
      <xdr:rowOff>97632</xdr:rowOff>
    </xdr:from>
    <xdr:to>
      <xdr:col>20</xdr:col>
      <xdr:colOff>544386</xdr:colOff>
      <xdr:row>42</xdr:row>
      <xdr:rowOff>130970</xdr:rowOff>
    </xdr:to>
    <xdr:graphicFrame macro="">
      <xdr:nvGraphicFramePr>
        <xdr:cNvPr id="3" name="Gráfico 4">
          <a:extLst>
            <a:ext uri="{FF2B5EF4-FFF2-40B4-BE49-F238E27FC236}">
              <a16:creationId xmlns:a16="http://schemas.microsoft.com/office/drawing/2014/main" id="{CB3CF7A4-1620-44F0-969B-637901A13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547688</xdr:colOff>
      <xdr:row>43</xdr:row>
      <xdr:rowOff>47624</xdr:rowOff>
    </xdr:from>
    <xdr:to>
      <xdr:col>17</xdr:col>
      <xdr:colOff>345281</xdr:colOff>
      <xdr:row>44</xdr:row>
      <xdr:rowOff>107248</xdr:rowOff>
    </xdr:to>
    <xdr:graphicFrame macro="">
      <xdr:nvGraphicFramePr>
        <xdr:cNvPr id="4" name="Gráfico 3">
          <a:extLst>
            <a:ext uri="{FF2B5EF4-FFF2-40B4-BE49-F238E27FC236}">
              <a16:creationId xmlns:a16="http://schemas.microsoft.com/office/drawing/2014/main" id="{2D0EAFD2-E398-42AB-8F3D-54CF9A420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depa-my.sharepoint.com/personal/jpefaur_odepa_gob_cl/Documents/02%20rubro/02%20PAPA/2023%20B%20Papa/01%20Boletin%20mayoristas.xlsx" TargetMode="External"/><Relationship Id="rId1" Type="http://schemas.openxmlformats.org/officeDocument/2006/relationships/externalLinkPath" Target="01%20Boletin%20mayor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se diario"/>
      <sheetName val="mensual (pr. mayor.)"/>
      <sheetName val="diario x var. (pr. mayor.2)"/>
      <sheetName val="graf diario (pr. mayor.2)"/>
      <sheetName val="diario x mercado (pr. mayor.3)"/>
    </sheetNames>
    <sheetDataSet>
      <sheetData sheetId="0" refreshError="1"/>
      <sheetData sheetId="1" refreshError="1"/>
      <sheetData sheetId="2" refreshError="1"/>
      <sheetData sheetId="3">
        <row r="6">
          <cell r="D6">
            <v>44621</v>
          </cell>
          <cell r="E6">
            <v>8130.5089450956202</v>
          </cell>
        </row>
        <row r="7">
          <cell r="D7">
            <v>44622</v>
          </cell>
          <cell r="E7">
            <v>7831.6011851088497</v>
          </cell>
        </row>
        <row r="8">
          <cell r="D8">
            <v>44623</v>
          </cell>
          <cell r="E8">
            <v>8495.3054650741942</v>
          </cell>
        </row>
        <row r="9">
          <cell r="D9">
            <v>44624</v>
          </cell>
          <cell r="E9">
            <v>8248.0102755721618</v>
          </cell>
        </row>
        <row r="10">
          <cell r="D10">
            <v>44627</v>
          </cell>
          <cell r="E10">
            <v>8833.0695878686383</v>
          </cell>
        </row>
        <row r="11">
          <cell r="D11">
            <v>44628</v>
          </cell>
          <cell r="E11">
            <v>8273.0881342998855</v>
          </cell>
        </row>
        <row r="12">
          <cell r="D12">
            <v>44629</v>
          </cell>
          <cell r="E12">
            <v>8247.3045147291996</v>
          </cell>
        </row>
        <row r="13">
          <cell r="D13">
            <v>44630</v>
          </cell>
          <cell r="E13">
            <v>8186.4831093352705</v>
          </cell>
        </row>
        <row r="14">
          <cell r="D14">
            <v>44631</v>
          </cell>
          <cell r="E14">
            <v>7951.2918163672657</v>
          </cell>
        </row>
        <row r="15">
          <cell r="D15">
            <v>44634</v>
          </cell>
          <cell r="E15">
            <v>8126.3605339757105</v>
          </cell>
        </row>
        <row r="16">
          <cell r="D16">
            <v>44635</v>
          </cell>
          <cell r="E16">
            <v>8208.9463414634138</v>
          </cell>
        </row>
        <row r="17">
          <cell r="D17">
            <v>44636</v>
          </cell>
          <cell r="E17">
            <v>8110.2666971637691</v>
          </cell>
        </row>
        <row r="18">
          <cell r="D18">
            <v>44637</v>
          </cell>
          <cell r="E18">
            <v>7818.1442831215973</v>
          </cell>
        </row>
        <row r="19">
          <cell r="D19">
            <v>44638</v>
          </cell>
          <cell r="E19">
            <v>7677.5241742460512</v>
          </cell>
        </row>
        <row r="20">
          <cell r="D20">
            <v>44641</v>
          </cell>
          <cell r="E20">
            <v>8056.1690971144899</v>
          </cell>
        </row>
        <row r="21">
          <cell r="D21">
            <v>44642</v>
          </cell>
          <cell r="E21">
            <v>8215.648152932059</v>
          </cell>
        </row>
        <row r="22">
          <cell r="D22">
            <v>44643</v>
          </cell>
          <cell r="E22">
            <v>7531.6526019690573</v>
          </cell>
        </row>
        <row r="23">
          <cell r="D23">
            <v>44644</v>
          </cell>
          <cell r="E23">
            <v>7818.5266356810871</v>
          </cell>
        </row>
        <row r="24">
          <cell r="D24">
            <v>44645</v>
          </cell>
          <cell r="E24">
            <v>7850.7092651757184</v>
          </cell>
        </row>
        <row r="25">
          <cell r="D25">
            <v>44648</v>
          </cell>
          <cell r="E25">
            <v>7981.1617806731811</v>
          </cell>
        </row>
        <row r="26">
          <cell r="D26">
            <v>44649</v>
          </cell>
          <cell r="E26">
            <v>7746.6659209545114</v>
          </cell>
        </row>
        <row r="27">
          <cell r="D27">
            <v>44650</v>
          </cell>
          <cell r="E27">
            <v>7956.5975083852418</v>
          </cell>
        </row>
        <row r="28">
          <cell r="D28">
            <v>44651</v>
          </cell>
          <cell r="E28">
            <v>7930.8767217630857</v>
          </cell>
        </row>
        <row r="29">
          <cell r="D29">
            <v>44652</v>
          </cell>
          <cell r="E29">
            <v>7610.2659574468089</v>
          </cell>
        </row>
        <row r="30">
          <cell r="D30">
            <v>44655</v>
          </cell>
          <cell r="E30">
            <v>8134.4200798671236</v>
          </cell>
        </row>
        <row r="31">
          <cell r="D31">
            <v>44656</v>
          </cell>
          <cell r="E31">
            <v>7728.917930125247</v>
          </cell>
        </row>
        <row r="32">
          <cell r="D32">
            <v>44657</v>
          </cell>
          <cell r="E32">
            <v>8038.4768729641692</v>
          </cell>
        </row>
        <row r="33">
          <cell r="D33">
            <v>44658</v>
          </cell>
          <cell r="E33">
            <v>7746.0454166666668</v>
          </cell>
        </row>
        <row r="34">
          <cell r="D34">
            <v>44659</v>
          </cell>
          <cell r="E34">
            <v>7455.6166020671835</v>
          </cell>
        </row>
        <row r="35">
          <cell r="D35">
            <v>44662</v>
          </cell>
          <cell r="E35">
            <v>7825.7189811010685</v>
          </cell>
        </row>
        <row r="36">
          <cell r="D36">
            <v>44663</v>
          </cell>
          <cell r="E36">
            <v>7847.7919237240603</v>
          </cell>
        </row>
        <row r="37">
          <cell r="D37">
            <v>44664</v>
          </cell>
          <cell r="E37">
            <v>8019.7024661893392</v>
          </cell>
        </row>
        <row r="38">
          <cell r="D38">
            <v>44665</v>
          </cell>
          <cell r="E38">
            <v>7758.2477145384846</v>
          </cell>
        </row>
        <row r="39">
          <cell r="D39">
            <v>44669</v>
          </cell>
          <cell r="E39">
            <v>7537.9503017689904</v>
          </cell>
        </row>
        <row r="40">
          <cell r="D40">
            <v>44670</v>
          </cell>
          <cell r="E40">
            <v>7757.0374181478019</v>
          </cell>
        </row>
        <row r="41">
          <cell r="D41">
            <v>44671</v>
          </cell>
          <cell r="E41">
            <v>8082.9404630650497</v>
          </cell>
        </row>
        <row r="42">
          <cell r="D42">
            <v>44672</v>
          </cell>
          <cell r="E42">
            <v>7638.3407655146784</v>
          </cell>
        </row>
        <row r="43">
          <cell r="D43">
            <v>44673</v>
          </cell>
          <cell r="E43">
            <v>7910.6832822085889</v>
          </cell>
        </row>
        <row r="44">
          <cell r="D44">
            <v>44676</v>
          </cell>
          <cell r="E44">
            <v>7730.2840221879305</v>
          </cell>
        </row>
        <row r="45">
          <cell r="D45">
            <v>44677</v>
          </cell>
          <cell r="E45">
            <v>7947.950171167744</v>
          </cell>
        </row>
        <row r="46">
          <cell r="D46">
            <v>44678</v>
          </cell>
          <cell r="E46">
            <v>8508.109032308781</v>
          </cell>
        </row>
        <row r="47">
          <cell r="D47">
            <v>44679</v>
          </cell>
          <cell r="E47">
            <v>8384.2204092204083</v>
          </cell>
        </row>
        <row r="48">
          <cell r="D48">
            <v>44680</v>
          </cell>
          <cell r="E48">
            <v>8284.647719044171</v>
          </cell>
        </row>
        <row r="49">
          <cell r="D49">
            <v>44683</v>
          </cell>
          <cell r="E49">
            <v>7705.2119143654982</v>
          </cell>
        </row>
        <row r="50">
          <cell r="D50">
            <v>44684</v>
          </cell>
          <cell r="E50">
            <v>7799.6194885361556</v>
          </cell>
        </row>
        <row r="51">
          <cell r="D51">
            <v>44685</v>
          </cell>
          <cell r="E51">
            <v>7773.729985539635</v>
          </cell>
        </row>
        <row r="52">
          <cell r="D52">
            <v>44686</v>
          </cell>
          <cell r="E52">
            <v>7825.3752959747435</v>
          </cell>
        </row>
        <row r="53">
          <cell r="D53">
            <v>44687</v>
          </cell>
          <cell r="E53">
            <v>7925.8099385245905</v>
          </cell>
        </row>
        <row r="54">
          <cell r="D54">
            <v>44690</v>
          </cell>
          <cell r="E54">
            <v>8182.4042253521129</v>
          </cell>
        </row>
        <row r="55">
          <cell r="D55">
            <v>44691</v>
          </cell>
          <cell r="E55">
            <v>7838.182680901542</v>
          </cell>
        </row>
        <row r="56">
          <cell r="D56">
            <v>44692</v>
          </cell>
          <cell r="E56">
            <v>8127.8211382113823</v>
          </cell>
        </row>
        <row r="57">
          <cell r="D57">
            <v>44693</v>
          </cell>
          <cell r="E57">
            <v>8124.4241915161692</v>
          </cell>
        </row>
        <row r="58">
          <cell r="D58">
            <v>44694</v>
          </cell>
          <cell r="E58">
            <v>8136.8746067415732</v>
          </cell>
        </row>
        <row r="59">
          <cell r="D59">
            <v>44697</v>
          </cell>
          <cell r="E59">
            <v>7991.0087873462217</v>
          </cell>
        </row>
        <row r="60">
          <cell r="D60">
            <v>44698</v>
          </cell>
          <cell r="E60">
            <v>8133.6946466809422</v>
          </cell>
        </row>
        <row r="61">
          <cell r="D61">
            <v>44699</v>
          </cell>
          <cell r="E61">
            <v>7896.1790596865621</v>
          </cell>
        </row>
        <row r="62">
          <cell r="D62">
            <v>44700</v>
          </cell>
          <cell r="E62">
            <v>7929.0296783978492</v>
          </cell>
        </row>
        <row r="63">
          <cell r="D63">
            <v>44701</v>
          </cell>
          <cell r="E63">
            <v>7904.3758829465187</v>
          </cell>
        </row>
        <row r="64">
          <cell r="D64">
            <v>44704</v>
          </cell>
          <cell r="E64">
            <v>7811.9278451951459</v>
          </cell>
        </row>
        <row r="65">
          <cell r="D65">
            <v>44705</v>
          </cell>
          <cell r="E65">
            <v>7914.6262462947989</v>
          </cell>
        </row>
        <row r="66">
          <cell r="D66">
            <v>44706</v>
          </cell>
          <cell r="E66">
            <v>7665.2154022112081</v>
          </cell>
        </row>
        <row r="67">
          <cell r="D67">
            <v>44707</v>
          </cell>
          <cell r="E67">
            <v>7690.2215858540922</v>
          </cell>
        </row>
        <row r="68">
          <cell r="D68">
            <v>44708</v>
          </cell>
          <cell r="E68">
            <v>7792.5281058101091</v>
          </cell>
        </row>
        <row r="69">
          <cell r="D69">
            <v>44711</v>
          </cell>
          <cell r="E69">
            <v>7608.9218289085547</v>
          </cell>
        </row>
        <row r="70">
          <cell r="D70">
            <v>44712</v>
          </cell>
          <cell r="E70">
            <v>7851.9180597423956</v>
          </cell>
        </row>
        <row r="71">
          <cell r="D71">
            <v>44713</v>
          </cell>
          <cell r="E71">
            <v>7918.9167429094232</v>
          </cell>
        </row>
        <row r="72">
          <cell r="D72">
            <v>44714</v>
          </cell>
          <cell r="E72">
            <v>7677.6656293222686</v>
          </cell>
        </row>
        <row r="73">
          <cell r="D73">
            <v>44715</v>
          </cell>
          <cell r="E73">
            <v>7775.1558388157891</v>
          </cell>
        </row>
        <row r="74">
          <cell r="D74">
            <v>44718</v>
          </cell>
          <cell r="E74">
            <v>7767.6698113207549</v>
          </cell>
        </row>
        <row r="75">
          <cell r="D75">
            <v>44719</v>
          </cell>
          <cell r="E75">
            <v>7707.3558863328826</v>
          </cell>
        </row>
        <row r="76">
          <cell r="D76">
            <v>44720</v>
          </cell>
          <cell r="E76">
            <v>7519.098684741386</v>
          </cell>
        </row>
        <row r="77">
          <cell r="D77">
            <v>44721</v>
          </cell>
          <cell r="E77">
            <v>7276.0980658296576</v>
          </cell>
        </row>
        <row r="78">
          <cell r="D78">
            <v>44722</v>
          </cell>
          <cell r="E78">
            <v>7218.7523440025861</v>
          </cell>
        </row>
        <row r="79">
          <cell r="D79">
            <v>44725</v>
          </cell>
          <cell r="E79">
            <v>7921.7923550372534</v>
          </cell>
        </row>
        <row r="80">
          <cell r="D80">
            <v>44726</v>
          </cell>
          <cell r="E80">
            <v>7768.2146242383205</v>
          </cell>
        </row>
        <row r="81">
          <cell r="D81">
            <v>44727</v>
          </cell>
          <cell r="E81">
            <v>8047.3919129082424</v>
          </cell>
        </row>
        <row r="82">
          <cell r="D82">
            <v>44728</v>
          </cell>
          <cell r="E82">
            <v>7805.7794970986461</v>
          </cell>
        </row>
        <row r="83">
          <cell r="D83">
            <v>44729</v>
          </cell>
          <cell r="E83">
            <v>7491.6983739837397</v>
          </cell>
        </row>
        <row r="84">
          <cell r="D84">
            <v>44732</v>
          </cell>
          <cell r="E84">
            <v>7575.2765088207989</v>
          </cell>
        </row>
        <row r="85">
          <cell r="D85">
            <v>44734</v>
          </cell>
          <cell r="E85">
            <v>8015.5512943432404</v>
          </cell>
        </row>
        <row r="86">
          <cell r="D86">
            <v>44735</v>
          </cell>
          <cell r="E86">
            <v>7646.6921410891091</v>
          </cell>
        </row>
        <row r="87">
          <cell r="D87">
            <v>44736</v>
          </cell>
          <cell r="E87">
            <v>7712.6730236850199</v>
          </cell>
        </row>
        <row r="88">
          <cell r="D88">
            <v>44740</v>
          </cell>
          <cell r="E88">
            <v>7778.5468384074939</v>
          </cell>
        </row>
        <row r="89">
          <cell r="D89">
            <v>44741</v>
          </cell>
          <cell r="E89">
            <v>8252.7077018249311</v>
          </cell>
        </row>
        <row r="90">
          <cell r="D90">
            <v>44742</v>
          </cell>
          <cell r="E90">
            <v>8111.8587316611456</v>
          </cell>
        </row>
        <row r="91">
          <cell r="D91">
            <v>44743</v>
          </cell>
          <cell r="E91">
            <v>8480.0885237861694</v>
          </cell>
        </row>
        <row r="92">
          <cell r="D92">
            <v>44746</v>
          </cell>
          <cell r="E92">
            <v>8906.9028727770183</v>
          </cell>
        </row>
        <row r="93">
          <cell r="D93">
            <v>44747</v>
          </cell>
          <cell r="E93">
            <v>8349.4980376766089</v>
          </cell>
        </row>
        <row r="94">
          <cell r="D94">
            <v>44748</v>
          </cell>
          <cell r="E94">
            <v>8574.8545454545456</v>
          </cell>
        </row>
        <row r="95">
          <cell r="D95">
            <v>44749</v>
          </cell>
          <cell r="E95">
            <v>8810.3299078667605</v>
          </cell>
        </row>
        <row r="96">
          <cell r="D96">
            <v>44750</v>
          </cell>
          <cell r="E96">
            <v>8915.9413441955185</v>
          </cell>
        </row>
        <row r="97">
          <cell r="D97">
            <v>44753</v>
          </cell>
          <cell r="E97">
            <v>8917.0456521739125</v>
          </cell>
        </row>
        <row r="98">
          <cell r="D98">
            <v>44754</v>
          </cell>
          <cell r="E98">
            <v>9211.7702952029522</v>
          </cell>
        </row>
        <row r="99">
          <cell r="D99">
            <v>44755</v>
          </cell>
          <cell r="E99">
            <v>9181.5399568034554</v>
          </cell>
        </row>
        <row r="100">
          <cell r="D100">
            <v>44756</v>
          </cell>
          <cell r="E100">
            <v>8986.8450488997551</v>
          </cell>
        </row>
        <row r="101">
          <cell r="D101">
            <v>44757</v>
          </cell>
          <cell r="E101">
            <v>8809.9786075457014</v>
          </cell>
        </row>
        <row r="102">
          <cell r="D102">
            <v>44760</v>
          </cell>
          <cell r="E102">
            <v>8832.6668213457069</v>
          </cell>
        </row>
        <row r="103">
          <cell r="D103">
            <v>44761</v>
          </cell>
          <cell r="E103">
            <v>8984.9494680851058</v>
          </cell>
        </row>
        <row r="104">
          <cell r="D104">
            <v>44762</v>
          </cell>
          <cell r="E104">
            <v>8707.927135678392</v>
          </cell>
        </row>
        <row r="105">
          <cell r="D105">
            <v>44763</v>
          </cell>
          <cell r="E105">
            <v>8932.1145975443378</v>
          </cell>
        </row>
        <row r="106">
          <cell r="D106">
            <v>44764</v>
          </cell>
          <cell r="E106">
            <v>8747.5467746439535</v>
          </cell>
        </row>
        <row r="107">
          <cell r="D107">
            <v>44767</v>
          </cell>
          <cell r="E107">
            <v>8839.3096702068196</v>
          </cell>
        </row>
        <row r="108">
          <cell r="D108">
            <v>44768</v>
          </cell>
          <cell r="E108">
            <v>9862.6397384518041</v>
          </cell>
        </row>
        <row r="109">
          <cell r="D109">
            <v>44769</v>
          </cell>
          <cell r="E109">
            <v>8612.1954787234044</v>
          </cell>
        </row>
        <row r="110">
          <cell r="D110">
            <v>44770</v>
          </cell>
          <cell r="E110">
            <v>8595.3147092360323</v>
          </cell>
        </row>
        <row r="111">
          <cell r="D111">
            <v>44771</v>
          </cell>
          <cell r="E111">
            <v>8614.4896067415739</v>
          </cell>
        </row>
        <row r="112">
          <cell r="D112">
            <v>44774</v>
          </cell>
          <cell r="E112">
            <v>8514.0838150289019</v>
          </cell>
        </row>
        <row r="113">
          <cell r="D113">
            <v>44775</v>
          </cell>
          <cell r="E113">
            <v>8492.8011913626215</v>
          </cell>
        </row>
        <row r="114">
          <cell r="D114">
            <v>44776</v>
          </cell>
          <cell r="E114">
            <v>8714.280174119509</v>
          </cell>
        </row>
        <row r="115">
          <cell r="D115">
            <v>44777</v>
          </cell>
          <cell r="E115">
            <v>8375.4092356687906</v>
          </cell>
        </row>
        <row r="116">
          <cell r="D116">
            <v>44778</v>
          </cell>
          <cell r="E116">
            <v>8248.9978004399127</v>
          </cell>
        </row>
        <row r="117">
          <cell r="D117">
            <v>44781</v>
          </cell>
          <cell r="E117">
            <v>8383.5515918680467</v>
          </cell>
        </row>
        <row r="118">
          <cell r="D118">
            <v>44782</v>
          </cell>
          <cell r="E118">
            <v>8171.7351955307258</v>
          </cell>
        </row>
        <row r="119">
          <cell r="D119">
            <v>44783</v>
          </cell>
          <cell r="E119">
            <v>8339.0956610864359</v>
          </cell>
        </row>
        <row r="120">
          <cell r="D120">
            <v>44784</v>
          </cell>
          <cell r="E120">
            <v>8028.765245901639</v>
          </cell>
        </row>
        <row r="121">
          <cell r="D121">
            <v>44785</v>
          </cell>
          <cell r="E121">
            <v>8114.1920391061449</v>
          </cell>
        </row>
        <row r="122">
          <cell r="D122">
            <v>44789</v>
          </cell>
          <cell r="E122">
            <v>8480.8410415856979</v>
          </cell>
        </row>
        <row r="123">
          <cell r="D123">
            <v>44790</v>
          </cell>
          <cell r="E123">
            <v>8765.8021060275969</v>
          </cell>
        </row>
        <row r="124">
          <cell r="D124">
            <v>44791</v>
          </cell>
          <cell r="E124">
            <v>8783.9971896955503</v>
          </cell>
        </row>
        <row r="125">
          <cell r="D125">
            <v>44792</v>
          </cell>
          <cell r="E125">
            <v>8359.8385093167708</v>
          </cell>
        </row>
        <row r="126">
          <cell r="D126">
            <v>44795</v>
          </cell>
          <cell r="E126">
            <v>8350.9808201531523</v>
          </cell>
        </row>
        <row r="127">
          <cell r="D127">
            <v>44796</v>
          </cell>
          <cell r="E127">
            <v>7849.1223515368547</v>
          </cell>
        </row>
        <row r="128">
          <cell r="D128">
            <v>44797</v>
          </cell>
          <cell r="E128">
            <v>8599.320160995243</v>
          </cell>
        </row>
        <row r="129">
          <cell r="D129">
            <v>44798</v>
          </cell>
          <cell r="E129">
            <v>8404.9112849900812</v>
          </cell>
        </row>
        <row r="130">
          <cell r="D130">
            <v>44799</v>
          </cell>
          <cell r="E130">
            <v>8202.9541539316469</v>
          </cell>
        </row>
        <row r="131">
          <cell r="D131">
            <v>44802</v>
          </cell>
          <cell r="E131">
            <v>8140.8667255075025</v>
          </cell>
        </row>
        <row r="132">
          <cell r="D132">
            <v>44803</v>
          </cell>
          <cell r="E132">
            <v>8444.4493132766511</v>
          </cell>
        </row>
        <row r="133">
          <cell r="D133">
            <v>44804</v>
          </cell>
          <cell r="E133">
            <v>8023.701672862454</v>
          </cell>
        </row>
        <row r="134">
          <cell r="D134">
            <v>44805</v>
          </cell>
          <cell r="E134">
            <v>8549.6167216062331</v>
          </cell>
        </row>
        <row r="135">
          <cell r="D135">
            <v>44806</v>
          </cell>
          <cell r="E135">
            <v>8669.0720762459459</v>
          </cell>
        </row>
        <row r="136">
          <cell r="D136">
            <v>44809</v>
          </cell>
          <cell r="E136">
            <v>8484.2741290275662</v>
          </cell>
        </row>
        <row r="137">
          <cell r="D137">
            <v>44810</v>
          </cell>
          <cell r="E137">
            <v>8480.543217111046</v>
          </cell>
        </row>
        <row r="138">
          <cell r="D138">
            <v>44811</v>
          </cell>
          <cell r="E138">
            <v>8644.4226258040107</v>
          </cell>
        </row>
        <row r="139">
          <cell r="D139">
            <v>44812</v>
          </cell>
          <cell r="E139">
            <v>8309.5314625850333</v>
          </cell>
        </row>
        <row r="140">
          <cell r="D140">
            <v>44813</v>
          </cell>
          <cell r="E140">
            <v>7904.2307986243786</v>
          </cell>
        </row>
        <row r="141">
          <cell r="D141">
            <v>44816</v>
          </cell>
          <cell r="E141">
            <v>8423.5367947669656</v>
          </cell>
        </row>
        <row r="142">
          <cell r="D142">
            <v>44817</v>
          </cell>
          <cell r="E142">
            <v>8506.8018510727816</v>
          </cell>
        </row>
        <row r="143">
          <cell r="D143">
            <v>44818</v>
          </cell>
          <cell r="E143">
            <v>8277.3390733907345</v>
          </cell>
        </row>
        <row r="144">
          <cell r="D144">
            <v>44819</v>
          </cell>
          <cell r="E144">
            <v>8440.6955567745481</v>
          </cell>
        </row>
        <row r="145">
          <cell r="D145">
            <v>44824</v>
          </cell>
          <cell r="E145">
            <v>8017.9369592088997</v>
          </cell>
        </row>
        <row r="146">
          <cell r="D146">
            <v>44825</v>
          </cell>
          <cell r="E146">
            <v>7927.7635542168673</v>
          </cell>
        </row>
        <row r="147">
          <cell r="D147">
            <v>44826</v>
          </cell>
          <cell r="E147">
            <v>7681.375717439294</v>
          </cell>
        </row>
        <row r="148">
          <cell r="D148">
            <v>44827</v>
          </cell>
          <cell r="E148">
            <v>8170.4708723211588</v>
          </cell>
        </row>
        <row r="149">
          <cell r="D149">
            <v>44830</v>
          </cell>
          <cell r="E149">
            <v>8433.0609174311921</v>
          </cell>
        </row>
        <row r="150">
          <cell r="D150">
            <v>44831</v>
          </cell>
          <cell r="E150">
            <v>8556.8939588688954</v>
          </cell>
        </row>
        <row r="151">
          <cell r="D151">
            <v>44832</v>
          </cell>
          <cell r="E151">
            <v>8730.422502870264</v>
          </cell>
        </row>
        <row r="152">
          <cell r="D152">
            <v>44833</v>
          </cell>
          <cell r="E152">
            <v>8338.031187586419</v>
          </cell>
        </row>
        <row r="153">
          <cell r="D153">
            <v>44834</v>
          </cell>
          <cell r="E153">
            <v>8626.6060714927244</v>
          </cell>
        </row>
        <row r="154">
          <cell r="D154">
            <v>44837</v>
          </cell>
          <cell r="E154">
            <v>8356.5168195718652</v>
          </cell>
        </row>
        <row r="155">
          <cell r="D155">
            <v>44838</v>
          </cell>
          <cell r="E155">
            <v>8215.6445070422542</v>
          </cell>
        </row>
        <row r="156">
          <cell r="D156">
            <v>44839</v>
          </cell>
          <cell r="E156">
            <v>8557.9536423841055</v>
          </cell>
        </row>
        <row r="157">
          <cell r="D157">
            <v>44840</v>
          </cell>
          <cell r="E157">
            <v>8325.6043752317382</v>
          </cell>
        </row>
        <row r="158">
          <cell r="D158">
            <v>44841</v>
          </cell>
          <cell r="E158">
            <v>9972.7516531961792</v>
          </cell>
        </row>
        <row r="159">
          <cell r="D159">
            <v>44845</v>
          </cell>
          <cell r="E159">
            <v>8725.6131155533894</v>
          </cell>
        </row>
        <row r="160">
          <cell r="D160">
            <v>44846</v>
          </cell>
          <cell r="E160">
            <v>10624.2558356676</v>
          </cell>
        </row>
        <row r="161">
          <cell r="D161">
            <v>44847</v>
          </cell>
          <cell r="E161">
            <v>9534.8160655737702</v>
          </cell>
        </row>
        <row r="162">
          <cell r="D162">
            <v>44848</v>
          </cell>
          <cell r="E162">
            <v>9957.3526936026938</v>
          </cell>
        </row>
        <row r="163">
          <cell r="D163">
            <v>44851</v>
          </cell>
          <cell r="E163">
            <v>9030.2250755287005</v>
          </cell>
        </row>
        <row r="164">
          <cell r="D164">
            <v>44852</v>
          </cell>
          <cell r="E164">
            <v>8917.5614646904978</v>
          </cell>
        </row>
        <row r="165">
          <cell r="D165">
            <v>44853</v>
          </cell>
          <cell r="E165">
            <v>10112.224689165187</v>
          </cell>
        </row>
        <row r="166">
          <cell r="D166">
            <v>44854</v>
          </cell>
          <cell r="E166">
            <v>10448.050833333333</v>
          </cell>
        </row>
        <row r="167">
          <cell r="D167">
            <v>44855</v>
          </cell>
          <cell r="E167">
            <v>10787.679587831208</v>
          </cell>
        </row>
        <row r="168">
          <cell r="D168">
            <v>44858</v>
          </cell>
          <cell r="E168">
            <v>11270.046071428571</v>
          </cell>
        </row>
        <row r="169">
          <cell r="D169">
            <v>44859</v>
          </cell>
          <cell r="E169">
            <v>10372.566858940745</v>
          </cell>
        </row>
        <row r="170">
          <cell r="D170">
            <v>44860</v>
          </cell>
          <cell r="E170">
            <v>10295.394291754757</v>
          </cell>
        </row>
        <row r="171">
          <cell r="D171">
            <v>44861</v>
          </cell>
          <cell r="E171">
            <v>10771.599514563106</v>
          </cell>
        </row>
        <row r="172">
          <cell r="D172">
            <v>44862</v>
          </cell>
          <cell r="E172">
            <v>10664.43157708628</v>
          </cell>
        </row>
        <row r="173">
          <cell r="D173">
            <v>44867</v>
          </cell>
          <cell r="E173">
            <v>10009.401433691757</v>
          </cell>
        </row>
        <row r="174">
          <cell r="D174">
            <v>44868</v>
          </cell>
          <cell r="E174">
            <v>10132.655647382921</v>
          </cell>
        </row>
        <row r="175">
          <cell r="D175">
            <v>44869</v>
          </cell>
          <cell r="E175">
            <v>9611.4565144951684</v>
          </cell>
        </row>
        <row r="176">
          <cell r="D176">
            <v>44872</v>
          </cell>
          <cell r="E176">
            <v>10263.310408921932</v>
          </cell>
        </row>
        <row r="177">
          <cell r="D177">
            <v>44873</v>
          </cell>
          <cell r="E177">
            <v>11698.799077986938</v>
          </cell>
        </row>
        <row r="178">
          <cell r="D178">
            <v>44874</v>
          </cell>
          <cell r="E178">
            <v>11158.006236601052</v>
          </cell>
        </row>
        <row r="179">
          <cell r="D179">
            <v>44875</v>
          </cell>
          <cell r="E179">
            <v>12195.496213368455</v>
          </cell>
        </row>
        <row r="180">
          <cell r="D180">
            <v>44876</v>
          </cell>
          <cell r="E180">
            <v>12015.690426638917</v>
          </cell>
        </row>
        <row r="181">
          <cell r="D181">
            <v>44879</v>
          </cell>
          <cell r="E181">
            <v>12102.680547432448</v>
          </cell>
        </row>
        <row r="182">
          <cell r="D182">
            <v>44880</v>
          </cell>
          <cell r="E182">
            <v>11546.502877379371</v>
          </cell>
        </row>
        <row r="183">
          <cell r="D183">
            <v>44881</v>
          </cell>
          <cell r="E183">
            <v>12062.832647462277</v>
          </cell>
        </row>
        <row r="184">
          <cell r="D184">
            <v>44882</v>
          </cell>
          <cell r="E184">
            <v>12364.003204101249</v>
          </cell>
        </row>
        <row r="185">
          <cell r="D185">
            <v>44883</v>
          </cell>
          <cell r="E185">
            <v>12206.024967574578</v>
          </cell>
        </row>
        <row r="186">
          <cell r="D186">
            <v>44886</v>
          </cell>
          <cell r="E186">
            <v>12339.422835633626</v>
          </cell>
        </row>
        <row r="187">
          <cell r="D187">
            <v>44887</v>
          </cell>
          <cell r="E187">
            <v>12084.148763680583</v>
          </cell>
        </row>
        <row r="188">
          <cell r="D188">
            <v>44888</v>
          </cell>
          <cell r="E188">
            <v>12013.240775251585</v>
          </cell>
        </row>
        <row r="189">
          <cell r="D189">
            <v>44889</v>
          </cell>
          <cell r="E189">
            <v>12285.004021447721</v>
          </cell>
        </row>
        <row r="190">
          <cell r="D190">
            <v>44890</v>
          </cell>
          <cell r="E190">
            <v>12936.077681874229</v>
          </cell>
        </row>
        <row r="191">
          <cell r="D191">
            <v>44893</v>
          </cell>
          <cell r="E191">
            <v>11867.878492527616</v>
          </cell>
        </row>
        <row r="192">
          <cell r="D192">
            <v>44894</v>
          </cell>
          <cell r="E192">
            <v>12602.745905267817</v>
          </cell>
        </row>
        <row r="193">
          <cell r="D193">
            <v>44895</v>
          </cell>
          <cell r="E193">
            <v>11842.323651452281</v>
          </cell>
        </row>
        <row r="194">
          <cell r="D194">
            <v>44896</v>
          </cell>
          <cell r="E194">
            <v>12648.717461245978</v>
          </cell>
        </row>
        <row r="195">
          <cell r="D195">
            <v>44897</v>
          </cell>
          <cell r="E195">
            <v>12374.957795431976</v>
          </cell>
        </row>
        <row r="196">
          <cell r="D196">
            <v>44900</v>
          </cell>
          <cell r="E196">
            <v>12274.17100792752</v>
          </cell>
        </row>
        <row r="197">
          <cell r="D197">
            <v>44901</v>
          </cell>
          <cell r="E197">
            <v>12314.792186201164</v>
          </cell>
        </row>
        <row r="198">
          <cell r="D198">
            <v>44902</v>
          </cell>
          <cell r="E198">
            <v>11859.73010064044</v>
          </cell>
        </row>
        <row r="199">
          <cell r="D199">
            <v>44904</v>
          </cell>
          <cell r="E199">
            <v>12423.504355400697</v>
          </cell>
        </row>
        <row r="200">
          <cell r="D200">
            <v>44907</v>
          </cell>
          <cell r="E200">
            <v>12254.610486891386</v>
          </cell>
        </row>
        <row r="201">
          <cell r="D201">
            <v>44908</v>
          </cell>
          <cell r="E201">
            <v>12635.852287166455</v>
          </cell>
        </row>
        <row r="202">
          <cell r="D202">
            <v>44909</v>
          </cell>
          <cell r="E202">
            <v>11923.76801087449</v>
          </cell>
        </row>
        <row r="203">
          <cell r="D203">
            <v>44910</v>
          </cell>
          <cell r="E203">
            <v>11778.456908344733</v>
          </cell>
        </row>
        <row r="204">
          <cell r="D204">
            <v>44911</v>
          </cell>
          <cell r="E204">
            <v>12016.381766381766</v>
          </cell>
        </row>
        <row r="205">
          <cell r="D205">
            <v>44914</v>
          </cell>
          <cell r="E205">
            <v>12234.375580904098</v>
          </cell>
        </row>
        <row r="206">
          <cell r="D206">
            <v>44915</v>
          </cell>
          <cell r="E206">
            <v>12832.664967006598</v>
          </cell>
        </row>
        <row r="207">
          <cell r="D207">
            <v>44916</v>
          </cell>
          <cell r="E207">
            <v>12075.254896699758</v>
          </cell>
        </row>
        <row r="208">
          <cell r="D208">
            <v>44917</v>
          </cell>
          <cell r="E208">
            <v>12409.275029679462</v>
          </cell>
        </row>
        <row r="209">
          <cell r="D209">
            <v>44918</v>
          </cell>
          <cell r="E209">
            <v>12027.18814394505</v>
          </cell>
        </row>
        <row r="210">
          <cell r="D210">
            <v>44921</v>
          </cell>
          <cell r="E210">
            <v>11904.479056331247</v>
          </cell>
        </row>
        <row r="211">
          <cell r="D211">
            <v>44922</v>
          </cell>
          <cell r="E211">
            <v>11883.828509852217</v>
          </cell>
        </row>
        <row r="212">
          <cell r="D212">
            <v>44923</v>
          </cell>
          <cell r="E212">
            <v>12233.2688900469</v>
          </cell>
        </row>
        <row r="213">
          <cell r="D213">
            <v>44924</v>
          </cell>
          <cell r="E213">
            <v>12119.576789992016</v>
          </cell>
        </row>
        <row r="214">
          <cell r="D214">
            <v>44925</v>
          </cell>
          <cell r="E214">
            <v>11486.480646373544</v>
          </cell>
        </row>
        <row r="215">
          <cell r="D215">
            <v>44929</v>
          </cell>
          <cell r="E215">
            <v>12286.794759825327</v>
          </cell>
        </row>
        <row r="216">
          <cell r="D216">
            <v>44930</v>
          </cell>
          <cell r="E216">
            <v>12135.357643758765</v>
          </cell>
        </row>
        <row r="217">
          <cell r="D217">
            <v>44931</v>
          </cell>
          <cell r="E217">
            <v>11689.67495047722</v>
          </cell>
        </row>
        <row r="218">
          <cell r="D218">
            <v>44932</v>
          </cell>
          <cell r="E218">
            <v>12062.354838709678</v>
          </cell>
        </row>
        <row r="219">
          <cell r="D219">
            <v>44935</v>
          </cell>
          <cell r="E219">
            <v>11685.050997782706</v>
          </cell>
        </row>
        <row r="220">
          <cell r="D220">
            <v>44936</v>
          </cell>
          <cell r="E220">
            <v>12164.769860358258</v>
          </cell>
        </row>
        <row r="221">
          <cell r="D221">
            <v>44937</v>
          </cell>
          <cell r="E221">
            <v>11311.879533678757</v>
          </cell>
        </row>
        <row r="222">
          <cell r="D222">
            <v>44938</v>
          </cell>
          <cell r="E222">
            <v>11803.447065431059</v>
          </cell>
        </row>
        <row r="223">
          <cell r="D223">
            <v>44939</v>
          </cell>
          <cell r="E223">
            <v>11936.351052048727</v>
          </cell>
        </row>
        <row r="224">
          <cell r="D224">
            <v>44942</v>
          </cell>
          <cell r="E224">
            <v>11506.016856300042</v>
          </cell>
        </row>
        <row r="225">
          <cell r="D225">
            <v>44943</v>
          </cell>
          <cell r="E225">
            <v>11897.635379969804</v>
          </cell>
        </row>
        <row r="226">
          <cell r="D226">
            <v>44944</v>
          </cell>
          <cell r="E226">
            <v>12034.719516660563</v>
          </cell>
        </row>
        <row r="227">
          <cell r="D227">
            <v>44945</v>
          </cell>
          <cell r="E227">
            <v>11443.598880597016</v>
          </cell>
        </row>
        <row r="228">
          <cell r="D228">
            <v>44946</v>
          </cell>
          <cell r="E228">
            <v>11669.979140592408</v>
          </cell>
        </row>
        <row r="229">
          <cell r="D229">
            <v>44949</v>
          </cell>
          <cell r="E229">
            <v>11457.826331582895</v>
          </cell>
        </row>
        <row r="230">
          <cell r="D230">
            <v>44950</v>
          </cell>
          <cell r="E230">
            <v>11735.008376545673</v>
          </cell>
        </row>
        <row r="231">
          <cell r="D231">
            <v>44951</v>
          </cell>
          <cell r="E231">
            <v>11224.196735645584</v>
          </cell>
        </row>
        <row r="232">
          <cell r="D232">
            <v>44952</v>
          </cell>
          <cell r="E232">
            <v>11479.950337837838</v>
          </cell>
        </row>
        <row r="233">
          <cell r="D233">
            <v>44953</v>
          </cell>
          <cell r="E233">
            <v>11653.233379823338</v>
          </cell>
        </row>
        <row r="234">
          <cell r="D234">
            <v>44956</v>
          </cell>
          <cell r="E234">
            <v>11752.778212017587</v>
          </cell>
        </row>
        <row r="235">
          <cell r="D235">
            <v>44957</v>
          </cell>
          <cell r="E235">
            <v>11584.462820512821</v>
          </cell>
        </row>
        <row r="236">
          <cell r="D236">
            <v>44958</v>
          </cell>
          <cell r="E236">
            <v>11456.257436452137</v>
          </cell>
        </row>
        <row r="237">
          <cell r="D237">
            <v>44959</v>
          </cell>
          <cell r="E237">
            <v>11458.141226353555</v>
          </cell>
        </row>
        <row r="238">
          <cell r="D238">
            <v>44960</v>
          </cell>
          <cell r="E238">
            <v>11195.690846286701</v>
          </cell>
        </row>
        <row r="239">
          <cell r="D239">
            <v>44963</v>
          </cell>
          <cell r="E239">
            <v>11938.586282378694</v>
          </cell>
        </row>
        <row r="240">
          <cell r="D240">
            <v>44964</v>
          </cell>
          <cell r="E240">
            <v>12060.292894280763</v>
          </cell>
        </row>
        <row r="241">
          <cell r="D241">
            <v>44965</v>
          </cell>
          <cell r="E241">
            <v>11175.624298111281</v>
          </cell>
        </row>
        <row r="242">
          <cell r="D242">
            <v>44966</v>
          </cell>
          <cell r="E242">
            <v>11875.651987110634</v>
          </cell>
        </row>
        <row r="243">
          <cell r="D243">
            <v>44967</v>
          </cell>
          <cell r="E243">
            <v>11666.615532734275</v>
          </cell>
        </row>
        <row r="244">
          <cell r="D244">
            <v>44970</v>
          </cell>
          <cell r="E244">
            <v>11873.373438223045</v>
          </cell>
        </row>
        <row r="245">
          <cell r="D245">
            <v>44971</v>
          </cell>
          <cell r="E245">
            <v>11982.566906925729</v>
          </cell>
        </row>
        <row r="246">
          <cell r="D246">
            <v>44972</v>
          </cell>
          <cell r="E246">
            <v>11648.544169611307</v>
          </cell>
        </row>
        <row r="247">
          <cell r="D247">
            <v>44973</v>
          </cell>
          <cell r="E247">
            <v>11763.109107230292</v>
          </cell>
        </row>
        <row r="248">
          <cell r="D248">
            <v>44974</v>
          </cell>
          <cell r="E248">
            <v>11753.742056074767</v>
          </cell>
        </row>
        <row r="249">
          <cell r="D249">
            <v>44977</v>
          </cell>
          <cell r="E249">
            <v>11995.125029768993</v>
          </cell>
        </row>
        <row r="250">
          <cell r="D250">
            <v>44978</v>
          </cell>
          <cell r="E250">
            <v>11932.755520504732</v>
          </cell>
        </row>
        <row r="251">
          <cell r="D251">
            <v>44979</v>
          </cell>
          <cell r="E251">
            <v>11581.134571645185</v>
          </cell>
        </row>
        <row r="252">
          <cell r="D252">
            <v>44980</v>
          </cell>
          <cell r="E252">
            <v>11498.302961275627</v>
          </cell>
        </row>
        <row r="253">
          <cell r="D253">
            <v>44981</v>
          </cell>
          <cell r="E253">
            <v>11569.654927072217</v>
          </cell>
        </row>
        <row r="254">
          <cell r="D254">
            <v>44984</v>
          </cell>
          <cell r="E254">
            <v>11681.244857594937</v>
          </cell>
        </row>
        <row r="255">
          <cell r="D255">
            <v>44985</v>
          </cell>
          <cell r="E255">
            <v>11564.552413793104</v>
          </cell>
        </row>
        <row r="256">
          <cell r="D256">
            <v>44986</v>
          </cell>
          <cell r="E256">
            <v>11672.216644052465</v>
          </cell>
        </row>
        <row r="257">
          <cell r="D257">
            <v>44987</v>
          </cell>
          <cell r="E257">
            <v>11587.580271565495</v>
          </cell>
        </row>
        <row r="258">
          <cell r="D258">
            <v>44988</v>
          </cell>
          <cell r="E258">
            <v>11665.10175725378</v>
          </cell>
        </row>
        <row r="259">
          <cell r="D259">
            <v>44991</v>
          </cell>
          <cell r="E259">
            <v>11460.446732673267</v>
          </cell>
        </row>
        <row r="260">
          <cell r="D260">
            <v>44992</v>
          </cell>
          <cell r="E260">
            <v>11296.393149085246</v>
          </cell>
        </row>
        <row r="261">
          <cell r="D261">
            <v>44993</v>
          </cell>
          <cell r="E261">
            <v>11553.880297072958</v>
          </cell>
        </row>
        <row r="262">
          <cell r="D262">
            <v>44994</v>
          </cell>
          <cell r="E262">
            <v>11813.271882494006</v>
          </cell>
        </row>
        <row r="263">
          <cell r="D263">
            <v>44995</v>
          </cell>
          <cell r="E263">
            <v>11389.909633027522</v>
          </cell>
        </row>
        <row r="264">
          <cell r="D264">
            <v>44998</v>
          </cell>
          <cell r="E264">
            <v>11416.08036835496</v>
          </cell>
        </row>
        <row r="265">
          <cell r="D265">
            <v>44999</v>
          </cell>
          <cell r="E265">
            <v>11594.46082644628</v>
          </cell>
        </row>
        <row r="266">
          <cell r="D266">
            <v>45000</v>
          </cell>
          <cell r="E266">
            <v>11065.243186582809</v>
          </cell>
        </row>
        <row r="267">
          <cell r="D267">
            <v>45001</v>
          </cell>
          <cell r="E267">
            <v>11309.508660892738</v>
          </cell>
        </row>
        <row r="268">
          <cell r="D268">
            <v>45002</v>
          </cell>
          <cell r="E268">
            <v>11600.903726708075</v>
          </cell>
        </row>
        <row r="269">
          <cell r="D269">
            <v>45005</v>
          </cell>
          <cell r="E269">
            <v>11352.602976476237</v>
          </cell>
        </row>
        <row r="270">
          <cell r="D270">
            <v>45006</v>
          </cell>
          <cell r="E270">
            <v>11773.537772585671</v>
          </cell>
        </row>
        <row r="271">
          <cell r="D271">
            <v>45007</v>
          </cell>
          <cell r="E271">
            <v>11641.970017636684</v>
          </cell>
        </row>
        <row r="272">
          <cell r="D272">
            <v>45008</v>
          </cell>
          <cell r="E272">
            <v>11292.789552686882</v>
          </cell>
        </row>
        <row r="273">
          <cell r="D273">
            <v>45009</v>
          </cell>
          <cell r="E273">
            <v>11591.366329731614</v>
          </cell>
        </row>
        <row r="274">
          <cell r="D274">
            <v>45012</v>
          </cell>
          <cell r="E274">
            <v>11357.562605042016</v>
          </cell>
        </row>
        <row r="275">
          <cell r="D275">
            <v>45013</v>
          </cell>
          <cell r="E275">
            <v>11585.734038921133</v>
          </cell>
        </row>
        <row r="276">
          <cell r="D276">
            <v>45014</v>
          </cell>
          <cell r="E276">
            <v>10974.169120422801</v>
          </cell>
        </row>
        <row r="277">
          <cell r="D277">
            <v>45015</v>
          </cell>
          <cell r="E277">
            <v>11288.43113772455</v>
          </cell>
        </row>
        <row r="278">
          <cell r="D278">
            <v>45016</v>
          </cell>
          <cell r="E278">
            <v>11220.584800000001</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www.sag.cl/ambitos-de-accion/estadistica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38"/>
  <sheetViews>
    <sheetView tabSelected="1" zoomScale="80" zoomScaleNormal="80" zoomScaleSheetLayoutView="80" zoomScalePageLayoutView="40" workbookViewId="0"/>
  </sheetViews>
  <sheetFormatPr baseColWidth="10" defaultColWidth="10.85546875" defaultRowHeight="15"/>
  <cols>
    <col min="1" max="9" width="10.85546875" style="2" customWidth="1"/>
    <col min="10" max="16" width="10.85546875" style="2"/>
    <col min="17" max="17" width="10.85546875" style="2" customWidth="1"/>
    <col min="18" max="26" width="10.85546875" style="2"/>
    <col min="27" max="27" width="10.85546875" style="2" customWidth="1"/>
    <col min="28" max="16384" width="10.85546875" style="2"/>
  </cols>
  <sheetData>
    <row r="1" spans="1:2">
      <c r="A1" s="53"/>
    </row>
    <row r="2" spans="1:2">
      <c r="B2"/>
    </row>
    <row r="19" spans="1:9" ht="26.25">
      <c r="A19" s="299" t="s">
        <v>0</v>
      </c>
      <c r="B19" s="299"/>
      <c r="C19" s="299"/>
      <c r="D19" s="299"/>
      <c r="E19" s="299"/>
      <c r="F19" s="299"/>
      <c r="G19" s="299"/>
      <c r="H19" s="299"/>
      <c r="I19" s="299"/>
    </row>
    <row r="34" spans="4:6" ht="15.75">
      <c r="D34" s="296"/>
      <c r="E34" s="297"/>
      <c r="F34" s="297"/>
    </row>
    <row r="38" spans="4:6" ht="15.75">
      <c r="D38" s="298" t="s">
        <v>282</v>
      </c>
      <c r="E38" s="298"/>
    </row>
  </sheetData>
  <mergeCells count="3">
    <mergeCell ref="D34:F34"/>
    <mergeCell ref="D38:E38"/>
    <mergeCell ref="A19:I19"/>
  </mergeCells>
  <printOptions horizontalCentered="1" verticalCentered="1"/>
  <pageMargins left="0.7" right="0.7" top="0.75" bottom="0.75" header="0.3" footer="0.3"/>
  <pageSetup paperSize="9" scale="90"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C7A0-3A62-4377-9E14-899C4904E37C}">
  <sheetPr>
    <pageSetUpPr fitToPage="1"/>
  </sheetPr>
  <dimension ref="A1:AI58"/>
  <sheetViews>
    <sheetView zoomScale="80" zoomScaleNormal="80" zoomScaleSheetLayoutView="70" workbookViewId="0"/>
  </sheetViews>
  <sheetFormatPr baseColWidth="10" defaultColWidth="10.85546875" defaultRowHeight="12.75"/>
  <cols>
    <col min="1" max="1" width="1.7109375" style="4" customWidth="1"/>
    <col min="2" max="2" width="8.7109375" style="4" customWidth="1"/>
    <col min="3" max="3" width="11.85546875" style="4" customWidth="1"/>
    <col min="4" max="4" width="9.85546875" style="4" customWidth="1"/>
    <col min="5" max="5" width="9.7109375" style="4" customWidth="1"/>
    <col min="6" max="6" width="10.7109375" style="4" customWidth="1"/>
    <col min="7" max="7" width="7.5703125" style="4" customWidth="1"/>
    <col min="8" max="9" width="8" style="4" customWidth="1"/>
    <col min="10" max="10" width="7.140625" style="4" customWidth="1"/>
    <col min="11" max="11" width="11.42578125" style="4" customWidth="1"/>
    <col min="12" max="12" width="9.140625" style="4" customWidth="1"/>
    <col min="13" max="13" width="9.7109375" style="4" customWidth="1"/>
    <col min="14" max="14" width="9.42578125" style="4" customWidth="1"/>
    <col min="15" max="15" width="10" style="4" customWidth="1"/>
    <col min="16" max="16" width="6.140625" style="4" customWidth="1"/>
    <col min="17" max="17" width="8" style="4" customWidth="1"/>
    <col min="18" max="19" width="7.85546875" style="4" customWidth="1"/>
    <col min="20" max="20" width="11" style="4" customWidth="1"/>
    <col min="21" max="21" width="9.140625" style="4" customWidth="1"/>
    <col min="22" max="22" width="2.140625" style="4" customWidth="1"/>
    <col min="23" max="23" width="10.85546875" style="4"/>
    <col min="24" max="24" width="3.85546875" style="206" customWidth="1"/>
    <col min="25" max="25" width="10.85546875" style="208" hidden="1" customWidth="1"/>
    <col min="26" max="26" width="6" style="208" hidden="1" customWidth="1"/>
    <col min="27" max="28" width="9.85546875" style="208" hidden="1" customWidth="1"/>
    <col min="29" max="29" width="6" style="208" hidden="1" customWidth="1"/>
    <col min="30" max="30" width="6.5703125" style="208" hidden="1" customWidth="1"/>
    <col min="31" max="31" width="6.28515625" style="208" hidden="1" customWidth="1"/>
    <col min="32" max="32" width="7" style="208" hidden="1" customWidth="1"/>
    <col min="33" max="33" width="11.5703125" style="208" hidden="1" customWidth="1"/>
    <col min="34" max="34" width="8.7109375" style="208" hidden="1" customWidth="1"/>
    <col min="35" max="35" width="4.7109375" style="205" customWidth="1"/>
    <col min="36" max="16384" width="10.85546875" style="4"/>
  </cols>
  <sheetData>
    <row r="1" spans="1:35" ht="8.25" customHeight="1">
      <c r="A1" s="4" t="s">
        <v>86</v>
      </c>
    </row>
    <row r="2" spans="1:35">
      <c r="B2" s="314" t="s">
        <v>87</v>
      </c>
      <c r="C2" s="314"/>
      <c r="D2" s="314"/>
      <c r="E2" s="314"/>
      <c r="F2" s="314"/>
      <c r="G2" s="314"/>
      <c r="H2" s="314"/>
      <c r="I2" s="314"/>
      <c r="J2" s="314"/>
      <c r="K2" s="314"/>
      <c r="L2" s="314"/>
      <c r="M2" s="314"/>
      <c r="N2" s="314"/>
      <c r="O2" s="314"/>
      <c r="P2" s="314"/>
      <c r="Q2" s="314"/>
      <c r="R2" s="314"/>
      <c r="S2" s="314"/>
      <c r="T2" s="314"/>
      <c r="U2" s="314"/>
      <c r="V2" s="6"/>
      <c r="W2" s="1" t="s">
        <v>6</v>
      </c>
    </row>
    <row r="3" spans="1:35">
      <c r="B3" s="314" t="s">
        <v>24</v>
      </c>
      <c r="C3" s="314"/>
      <c r="D3" s="314"/>
      <c r="E3" s="314"/>
      <c r="F3" s="314"/>
      <c r="G3" s="314"/>
      <c r="H3" s="314"/>
      <c r="I3" s="314"/>
      <c r="J3" s="314"/>
      <c r="K3" s="314"/>
      <c r="L3" s="314"/>
      <c r="M3" s="314"/>
      <c r="N3" s="314"/>
      <c r="O3" s="314"/>
      <c r="P3" s="314"/>
      <c r="Q3" s="314"/>
      <c r="R3" s="314"/>
      <c r="S3" s="314"/>
      <c r="T3" s="314"/>
      <c r="U3" s="314"/>
      <c r="V3" s="6"/>
    </row>
    <row r="4" spans="1:35">
      <c r="B4" s="314" t="s">
        <v>81</v>
      </c>
      <c r="C4" s="314"/>
      <c r="D4" s="314"/>
      <c r="E4" s="314"/>
      <c r="F4" s="314"/>
      <c r="G4" s="314"/>
      <c r="H4" s="314"/>
      <c r="I4" s="314"/>
      <c r="J4" s="314"/>
      <c r="K4" s="314"/>
      <c r="L4" s="314"/>
      <c r="M4" s="314"/>
      <c r="N4" s="314"/>
      <c r="O4" s="314"/>
      <c r="P4" s="314"/>
      <c r="Q4" s="314"/>
      <c r="R4" s="314"/>
      <c r="S4" s="314"/>
      <c r="T4" s="314"/>
      <c r="U4" s="314"/>
      <c r="V4" s="6"/>
    </row>
    <row r="5" spans="1:35">
      <c r="D5" s="329" t="s">
        <v>88</v>
      </c>
      <c r="E5" s="329"/>
      <c r="F5" s="329"/>
      <c r="G5" s="329"/>
      <c r="H5" s="329"/>
      <c r="I5" s="329"/>
      <c r="J5" s="329"/>
      <c r="K5" s="329"/>
      <c r="L5" s="329"/>
      <c r="M5" s="329" t="s">
        <v>89</v>
      </c>
      <c r="N5" s="329"/>
      <c r="O5" s="329"/>
      <c r="P5" s="329"/>
      <c r="Q5" s="329"/>
      <c r="R5" s="329"/>
      <c r="S5" s="329"/>
      <c r="T5" s="329"/>
      <c r="U5" s="329"/>
      <c r="V5" s="92"/>
      <c r="W5" s="93"/>
    </row>
    <row r="6" spans="1:35" ht="30" customHeight="1">
      <c r="B6" s="94" t="s">
        <v>204</v>
      </c>
      <c r="C6" s="94" t="s">
        <v>207</v>
      </c>
      <c r="D6" s="95" t="s">
        <v>275</v>
      </c>
      <c r="E6" s="96" t="s">
        <v>91</v>
      </c>
      <c r="F6" s="96" t="s">
        <v>92</v>
      </c>
      <c r="G6" s="96" t="s">
        <v>93</v>
      </c>
      <c r="H6" s="96" t="s">
        <v>94</v>
      </c>
      <c r="I6" s="96" t="s">
        <v>95</v>
      </c>
      <c r="J6" s="96" t="s">
        <v>203</v>
      </c>
      <c r="K6" s="96" t="s">
        <v>97</v>
      </c>
      <c r="L6" s="97" t="s">
        <v>98</v>
      </c>
      <c r="M6" s="95" t="s">
        <v>275</v>
      </c>
      <c r="N6" s="96" t="s">
        <v>91</v>
      </c>
      <c r="O6" s="96" t="s">
        <v>92</v>
      </c>
      <c r="P6" s="96" t="s">
        <v>93</v>
      </c>
      <c r="Q6" s="96" t="s">
        <v>94</v>
      </c>
      <c r="R6" s="96" t="s">
        <v>95</v>
      </c>
      <c r="S6" s="96" t="s">
        <v>203</v>
      </c>
      <c r="T6" s="96" t="s">
        <v>97</v>
      </c>
      <c r="U6" s="97" t="s">
        <v>98</v>
      </c>
      <c r="V6" s="9"/>
      <c r="W6" s="93"/>
      <c r="Y6" s="279"/>
      <c r="Z6" s="280" t="s">
        <v>90</v>
      </c>
      <c r="AA6" s="280" t="s">
        <v>91</v>
      </c>
      <c r="AB6" s="280" t="s">
        <v>92</v>
      </c>
      <c r="AC6" s="280" t="s">
        <v>93</v>
      </c>
      <c r="AD6" s="280" t="s">
        <v>94</v>
      </c>
      <c r="AE6" s="280" t="s">
        <v>95</v>
      </c>
      <c r="AF6" s="280" t="s">
        <v>96</v>
      </c>
      <c r="AG6" s="280" t="s">
        <v>97</v>
      </c>
      <c r="AH6" s="280" t="s">
        <v>98</v>
      </c>
      <c r="AI6" s="206"/>
    </row>
    <row r="7" spans="1:35">
      <c r="B7" s="98">
        <v>47</v>
      </c>
      <c r="C7" s="99">
        <v>44886.125</v>
      </c>
      <c r="D7" s="100">
        <v>1330</v>
      </c>
      <c r="E7" s="19">
        <v>1372.5</v>
      </c>
      <c r="F7" s="19">
        <v>1356.5</v>
      </c>
      <c r="G7" s="19">
        <v>1344.3440000000001</v>
      </c>
      <c r="H7" s="19">
        <v>1466.364</v>
      </c>
      <c r="I7" s="19">
        <v>1350.664</v>
      </c>
      <c r="J7" s="19">
        <v>1385.009</v>
      </c>
      <c r="K7" s="19">
        <v>1270.9454999999998</v>
      </c>
      <c r="L7" s="101">
        <v>1321.125</v>
      </c>
      <c r="M7" s="100">
        <v>800</v>
      </c>
      <c r="N7" s="19">
        <v>655.55600000000004</v>
      </c>
      <c r="O7" s="19">
        <v>608.71199999999999</v>
      </c>
      <c r="P7" s="19">
        <v>663.1155</v>
      </c>
      <c r="Q7" s="19">
        <v>665</v>
      </c>
      <c r="R7" s="19">
        <v>460</v>
      </c>
      <c r="S7" s="19">
        <v>557.95450000000005</v>
      </c>
      <c r="T7" s="19">
        <v>833.33349999999996</v>
      </c>
      <c r="U7" s="101">
        <v>650</v>
      </c>
      <c r="V7" s="12"/>
      <c r="W7" s="93"/>
      <c r="Y7" s="279"/>
      <c r="Z7" s="281">
        <f>+IF(M7="","",((D7-M7)/M7))</f>
        <v>0.66249999999999998</v>
      </c>
      <c r="AA7" s="281">
        <f t="shared" ref="AA7:AH22" si="0">+IF(N7="","",((E7-N7)/N7))</f>
        <v>1.0936426483778654</v>
      </c>
      <c r="AB7" s="281">
        <f t="shared" si="0"/>
        <v>1.2284758637910869</v>
      </c>
      <c r="AC7" s="281">
        <f t="shared" si="0"/>
        <v>1.027315000177194</v>
      </c>
      <c r="AD7" s="281">
        <f t="shared" si="0"/>
        <v>1.2050586466165414</v>
      </c>
      <c r="AE7" s="281">
        <f t="shared" si="0"/>
        <v>1.9362260869565218</v>
      </c>
      <c r="AF7" s="281">
        <f t="shared" si="0"/>
        <v>1.4822973916331885</v>
      </c>
      <c r="AG7" s="281">
        <f t="shared" si="0"/>
        <v>0.5251342949731409</v>
      </c>
      <c r="AH7" s="281">
        <f t="shared" si="0"/>
        <v>1.0325</v>
      </c>
      <c r="AI7" s="206"/>
    </row>
    <row r="8" spans="1:35">
      <c r="B8" s="102">
        <v>48</v>
      </c>
      <c r="C8" s="103">
        <v>44893.125</v>
      </c>
      <c r="D8" s="104">
        <v>1320</v>
      </c>
      <c r="E8" s="11">
        <v>1357.857</v>
      </c>
      <c r="F8" s="11">
        <v>1340</v>
      </c>
      <c r="G8" s="11">
        <v>1338.941</v>
      </c>
      <c r="H8" s="11">
        <v>1450</v>
      </c>
      <c r="I8" s="11">
        <v>1363.0765000000001</v>
      </c>
      <c r="J8" s="11">
        <v>1389.65</v>
      </c>
      <c r="K8" s="11">
        <v>1335.0830000000001</v>
      </c>
      <c r="L8" s="105">
        <v>1313.7139999999999</v>
      </c>
      <c r="M8" s="104">
        <v>950</v>
      </c>
      <c r="N8" s="11">
        <v>698.75</v>
      </c>
      <c r="O8" s="11">
        <v>610.71400000000006</v>
      </c>
      <c r="P8" s="11">
        <v>716.02649999999994</v>
      </c>
      <c r="Q8" s="11">
        <v>690.90899999999999</v>
      </c>
      <c r="R8" s="11">
        <v>650</v>
      </c>
      <c r="S8" s="11">
        <v>542.85699999999997</v>
      </c>
      <c r="T8" s="11">
        <v>920.83349999999996</v>
      </c>
      <c r="U8" s="105">
        <v>975</v>
      </c>
      <c r="V8" s="12"/>
      <c r="W8" s="93"/>
      <c r="Y8" s="279"/>
      <c r="Z8" s="281">
        <f>+IF(M8="","",((D8-M8)/M8))</f>
        <v>0.38947368421052631</v>
      </c>
      <c r="AA8" s="281">
        <f t="shared" si="0"/>
        <v>0.94326583184257595</v>
      </c>
      <c r="AB8" s="281">
        <f t="shared" si="0"/>
        <v>1.1941530732879873</v>
      </c>
      <c r="AC8" s="281">
        <f t="shared" si="0"/>
        <v>0.86996012019108249</v>
      </c>
      <c r="AD8" s="281">
        <f t="shared" si="0"/>
        <v>1.0986844866690115</v>
      </c>
      <c r="AE8" s="281">
        <f t="shared" si="0"/>
        <v>1.0970407692307693</v>
      </c>
      <c r="AF8" s="281">
        <f t="shared" si="0"/>
        <v>1.5598822526005931</v>
      </c>
      <c r="AG8" s="281">
        <f t="shared" si="0"/>
        <v>0.44986362898395871</v>
      </c>
      <c r="AH8" s="281">
        <f t="shared" si="0"/>
        <v>0.34739897435897432</v>
      </c>
      <c r="AI8" s="206"/>
    </row>
    <row r="9" spans="1:35">
      <c r="B9" s="102">
        <v>49</v>
      </c>
      <c r="C9" s="103">
        <v>44900.125</v>
      </c>
      <c r="D9" s="104">
        <v>1395</v>
      </c>
      <c r="E9" s="11">
        <v>1354.2855</v>
      </c>
      <c r="F9" s="11">
        <v>1335</v>
      </c>
      <c r="G9" s="11">
        <v>1340.3879999999999</v>
      </c>
      <c r="H9" s="11">
        <v>1354</v>
      </c>
      <c r="I9" s="11">
        <v>1376.6665</v>
      </c>
      <c r="J9" s="11">
        <v>1387.5</v>
      </c>
      <c r="K9" s="11">
        <v>1334</v>
      </c>
      <c r="L9" s="105">
        <v>1266.6669999999999</v>
      </c>
      <c r="M9" s="104">
        <v>950</v>
      </c>
      <c r="N9" s="11">
        <v>665.625</v>
      </c>
      <c r="O9" s="11">
        <v>610</v>
      </c>
      <c r="P9" s="11">
        <v>707.41899999999998</v>
      </c>
      <c r="Q9" s="11">
        <v>681.25</v>
      </c>
      <c r="R9" s="11">
        <v>458.33300000000003</v>
      </c>
      <c r="S9" s="11">
        <v>602.5</v>
      </c>
      <c r="T9" s="11">
        <v>700</v>
      </c>
      <c r="U9" s="105">
        <v>850</v>
      </c>
      <c r="V9" s="12"/>
      <c r="W9" s="93"/>
      <c r="Y9" s="279"/>
      <c r="Z9" s="281">
        <f t="shared" ref="Z9:AH24" si="1">+IF(M9="","",((D9-M9)/M9))</f>
        <v>0.46842105263157896</v>
      </c>
      <c r="AA9" s="281">
        <f t="shared" si="0"/>
        <v>1.0346073239436619</v>
      </c>
      <c r="AB9" s="281">
        <f t="shared" si="0"/>
        <v>1.1885245901639345</v>
      </c>
      <c r="AC9" s="281">
        <f t="shared" si="0"/>
        <v>0.89475826914459455</v>
      </c>
      <c r="AD9" s="281">
        <f t="shared" si="0"/>
        <v>0.98752293577981654</v>
      </c>
      <c r="AE9" s="281">
        <f t="shared" si="0"/>
        <v>2.0036381844641338</v>
      </c>
      <c r="AF9" s="281">
        <f t="shared" si="0"/>
        <v>1.3029045643153527</v>
      </c>
      <c r="AG9" s="281">
        <f t="shared" si="0"/>
        <v>0.90571428571428569</v>
      </c>
      <c r="AH9" s="281">
        <f t="shared" si="0"/>
        <v>0.49019647058823518</v>
      </c>
      <c r="AI9" s="206"/>
    </row>
    <row r="10" spans="1:35">
      <c r="B10" s="102">
        <v>50</v>
      </c>
      <c r="C10" s="103">
        <v>44907.125</v>
      </c>
      <c r="D10" s="104">
        <v>1315</v>
      </c>
      <c r="E10" s="11">
        <v>1337.4335000000001</v>
      </c>
      <c r="F10" s="11">
        <v>1327.5</v>
      </c>
      <c r="G10" s="11">
        <v>1344.4445000000001</v>
      </c>
      <c r="H10" s="11">
        <v>1445.385</v>
      </c>
      <c r="I10" s="11">
        <v>1354.0065</v>
      </c>
      <c r="J10" s="11">
        <v>1390</v>
      </c>
      <c r="K10" s="11">
        <v>1356.5929999999998</v>
      </c>
      <c r="L10" s="105">
        <v>1363.846</v>
      </c>
      <c r="M10" s="104">
        <v>797.5</v>
      </c>
      <c r="N10" s="11">
        <v>672.72699999999998</v>
      </c>
      <c r="O10" s="11">
        <v>625</v>
      </c>
      <c r="P10" s="11">
        <v>706.10300000000007</v>
      </c>
      <c r="Q10" s="11">
        <v>675.83349999999996</v>
      </c>
      <c r="R10" s="11">
        <v>687.5</v>
      </c>
      <c r="S10" s="11">
        <v>550</v>
      </c>
      <c r="T10" s="11">
        <v>695.83349999999996</v>
      </c>
      <c r="U10" s="105">
        <v>1000</v>
      </c>
      <c r="V10" s="12"/>
      <c r="W10" s="93"/>
      <c r="Y10" s="279"/>
      <c r="Z10" s="281">
        <f t="shared" si="1"/>
        <v>0.64890282131661448</v>
      </c>
      <c r="AA10" s="281">
        <f t="shared" si="0"/>
        <v>0.98807763030174223</v>
      </c>
      <c r="AB10" s="281">
        <f t="shared" si="0"/>
        <v>1.1240000000000001</v>
      </c>
      <c r="AC10" s="281">
        <f t="shared" si="0"/>
        <v>0.90403453887039131</v>
      </c>
      <c r="AD10" s="281">
        <f t="shared" si="0"/>
        <v>1.1386702494031444</v>
      </c>
      <c r="AE10" s="281">
        <f t="shared" si="0"/>
        <v>0.96946399999999999</v>
      </c>
      <c r="AF10" s="281">
        <f t="shared" si="0"/>
        <v>1.5272727272727273</v>
      </c>
      <c r="AG10" s="281">
        <f t="shared" si="0"/>
        <v>0.94959426357023613</v>
      </c>
      <c r="AH10" s="281">
        <f t="shared" si="0"/>
        <v>0.363846</v>
      </c>
      <c r="AI10" s="206"/>
    </row>
    <row r="11" spans="1:35">
      <c r="B11" s="102">
        <v>51</v>
      </c>
      <c r="C11" s="103">
        <v>44914.125</v>
      </c>
      <c r="D11" s="104">
        <v>1324.5</v>
      </c>
      <c r="E11" s="11">
        <v>1336.5454999999999</v>
      </c>
      <c r="F11" s="11">
        <v>1328</v>
      </c>
      <c r="G11" s="11">
        <v>1319.8485000000001</v>
      </c>
      <c r="H11" s="11">
        <v>1417</v>
      </c>
      <c r="I11" s="11">
        <v>1341.5355</v>
      </c>
      <c r="J11" s="11">
        <v>1370</v>
      </c>
      <c r="K11" s="11">
        <v>1157.5</v>
      </c>
      <c r="L11" s="105">
        <v>1319.4290000000001</v>
      </c>
      <c r="M11" s="104">
        <v>833.33299999999997</v>
      </c>
      <c r="N11" s="11">
        <v>704.16700000000003</v>
      </c>
      <c r="O11" s="11">
        <v>603.57150000000001</v>
      </c>
      <c r="P11" s="11">
        <v>682.59799999999996</v>
      </c>
      <c r="Q11" s="11">
        <v>690.90899999999999</v>
      </c>
      <c r="R11" s="11">
        <v>633.33349999999996</v>
      </c>
      <c r="S11" s="11">
        <v>557.14300000000003</v>
      </c>
      <c r="T11" s="11">
        <v>855.55600000000004</v>
      </c>
      <c r="U11" s="105">
        <v>1000</v>
      </c>
      <c r="V11" s="12"/>
      <c r="W11" s="93"/>
      <c r="Y11" s="279"/>
      <c r="Z11" s="281">
        <f t="shared" si="1"/>
        <v>0.58940063576025437</v>
      </c>
      <c r="AA11" s="281">
        <f t="shared" si="0"/>
        <v>0.89805188257899038</v>
      </c>
      <c r="AB11" s="281">
        <f t="shared" si="0"/>
        <v>1.2002364260075236</v>
      </c>
      <c r="AC11" s="281">
        <f t="shared" si="0"/>
        <v>0.93356631575246363</v>
      </c>
      <c r="AD11" s="281">
        <f t="shared" si="0"/>
        <v>1.0509213224896476</v>
      </c>
      <c r="AE11" s="281">
        <f t="shared" si="0"/>
        <v>1.1182133899438449</v>
      </c>
      <c r="AF11" s="281">
        <f t="shared" si="0"/>
        <v>1.4589737284682747</v>
      </c>
      <c r="AG11" s="281">
        <f t="shared" si="0"/>
        <v>0.35292137510577909</v>
      </c>
      <c r="AH11" s="281">
        <f t="shared" si="0"/>
        <v>0.31942900000000007</v>
      </c>
      <c r="AI11" s="206"/>
    </row>
    <row r="12" spans="1:35">
      <c r="B12" s="102">
        <v>52</v>
      </c>
      <c r="C12" s="103">
        <v>44921.125</v>
      </c>
      <c r="D12" s="104">
        <v>1340</v>
      </c>
      <c r="E12" s="11">
        <v>1390.1399999999999</v>
      </c>
      <c r="F12" s="11">
        <v>1315.7139999999999</v>
      </c>
      <c r="G12" s="11">
        <v>1344.1524999999999</v>
      </c>
      <c r="H12" s="11">
        <v>1342.857</v>
      </c>
      <c r="I12" s="11">
        <v>1331.0454999999999</v>
      </c>
      <c r="J12" s="11">
        <v>1391.5</v>
      </c>
      <c r="K12" s="11">
        <v>1357.2725</v>
      </c>
      <c r="L12" s="105">
        <v>1251.1110000000001</v>
      </c>
      <c r="M12" s="104">
        <v>800</v>
      </c>
      <c r="N12" s="11">
        <v>695.83299999999997</v>
      </c>
      <c r="O12" s="11">
        <v>607.14300000000003</v>
      </c>
      <c r="P12" s="11">
        <v>692.97399999999993</v>
      </c>
      <c r="Q12" s="11">
        <v>657.77800000000002</v>
      </c>
      <c r="R12" s="11">
        <v>650</v>
      </c>
      <c r="S12" s="11">
        <v>560</v>
      </c>
      <c r="T12" s="11">
        <v>891.66700000000003</v>
      </c>
      <c r="U12" s="105">
        <v>1000</v>
      </c>
      <c r="V12" s="12"/>
      <c r="W12" s="93"/>
      <c r="Y12" s="279"/>
      <c r="Z12" s="281">
        <f t="shared" si="1"/>
        <v>0.67500000000000004</v>
      </c>
      <c r="AA12" s="281">
        <f t="shared" si="0"/>
        <v>0.99780694505721912</v>
      </c>
      <c r="AB12" s="281">
        <f t="shared" si="0"/>
        <v>1.1670578430452132</v>
      </c>
      <c r="AC12" s="281">
        <f t="shared" si="0"/>
        <v>0.93968677035502057</v>
      </c>
      <c r="AD12" s="281">
        <f t="shared" si="0"/>
        <v>1.0415048846267281</v>
      </c>
      <c r="AE12" s="281">
        <f t="shared" si="0"/>
        <v>1.0477623076923077</v>
      </c>
      <c r="AF12" s="281">
        <f t="shared" si="0"/>
        <v>1.4848214285714285</v>
      </c>
      <c r="AG12" s="281">
        <f t="shared" si="0"/>
        <v>0.52217419731805703</v>
      </c>
      <c r="AH12" s="281">
        <f t="shared" si="0"/>
        <v>0.25111100000000008</v>
      </c>
      <c r="AI12" s="206"/>
    </row>
    <row r="13" spans="1:35">
      <c r="B13" s="102">
        <v>1</v>
      </c>
      <c r="C13" s="103">
        <v>44928.125</v>
      </c>
      <c r="D13" s="104">
        <v>1370</v>
      </c>
      <c r="E13" s="11">
        <v>1373.4180000000001</v>
      </c>
      <c r="F13" s="11">
        <v>1333.3330000000001</v>
      </c>
      <c r="G13" s="11">
        <v>1379.1955</v>
      </c>
      <c r="H13" s="11">
        <v>1377.5</v>
      </c>
      <c r="I13" s="11">
        <v>1332</v>
      </c>
      <c r="J13" s="11">
        <v>1388.182</v>
      </c>
      <c r="K13" s="11">
        <v>1394.7270000000001</v>
      </c>
      <c r="L13" s="105">
        <v>1390</v>
      </c>
      <c r="M13" s="104">
        <v>800</v>
      </c>
      <c r="N13" s="11">
        <v>691.66700000000003</v>
      </c>
      <c r="O13" s="11">
        <v>607.14300000000003</v>
      </c>
      <c r="P13" s="11">
        <v>681.68900000000008</v>
      </c>
      <c r="Q13" s="11">
        <v>716.66650000000004</v>
      </c>
      <c r="R13" s="11">
        <v>640</v>
      </c>
      <c r="S13" s="11">
        <v>575.625</v>
      </c>
      <c r="T13" s="11">
        <v>816.66700000000003</v>
      </c>
      <c r="U13" s="105">
        <v>875</v>
      </c>
      <c r="V13" s="12"/>
      <c r="W13" s="93"/>
      <c r="Y13" s="279"/>
      <c r="Z13" s="281">
        <f t="shared" si="1"/>
        <v>0.71250000000000002</v>
      </c>
      <c r="AA13" s="281">
        <f t="shared" si="0"/>
        <v>0.98566362136692953</v>
      </c>
      <c r="AB13" s="281">
        <f t="shared" si="0"/>
        <v>1.1960773656288552</v>
      </c>
      <c r="AC13" s="281">
        <f t="shared" si="0"/>
        <v>1.0232033962701466</v>
      </c>
      <c r="AD13" s="281">
        <f t="shared" si="0"/>
        <v>0.92209347025429533</v>
      </c>
      <c r="AE13" s="281">
        <f t="shared" si="0"/>
        <v>1.08125</v>
      </c>
      <c r="AF13" s="281">
        <f t="shared" si="0"/>
        <v>1.4116082519001085</v>
      </c>
      <c r="AG13" s="281">
        <f t="shared" si="0"/>
        <v>0.70782828251906837</v>
      </c>
      <c r="AH13" s="281">
        <f t="shared" si="0"/>
        <v>0.58857142857142852</v>
      </c>
      <c r="AI13" s="206"/>
    </row>
    <row r="14" spans="1:35">
      <c r="B14" s="102">
        <v>2</v>
      </c>
      <c r="C14" s="103">
        <v>44935.125</v>
      </c>
      <c r="D14" s="104">
        <v>1382</v>
      </c>
      <c r="E14" s="11">
        <v>1380.2</v>
      </c>
      <c r="F14" s="11">
        <v>1378.3330000000001</v>
      </c>
      <c r="G14" s="11">
        <v>1363</v>
      </c>
      <c r="H14" s="11">
        <v>1340</v>
      </c>
      <c r="I14" s="11">
        <v>1375</v>
      </c>
      <c r="J14" s="11">
        <v>1491.7439999999999</v>
      </c>
      <c r="K14" s="11">
        <v>1392.6089999999999</v>
      </c>
      <c r="L14" s="105">
        <v>1363.231</v>
      </c>
      <c r="M14" s="104">
        <v>816.66700000000003</v>
      </c>
      <c r="N14" s="11">
        <v>677.27300000000002</v>
      </c>
      <c r="O14" s="11">
        <v>635</v>
      </c>
      <c r="P14" s="11">
        <v>753.91399999999999</v>
      </c>
      <c r="Q14" s="11">
        <v>657.14300000000003</v>
      </c>
      <c r="R14" s="11">
        <v>730</v>
      </c>
      <c r="S14" s="11">
        <v>586.93200000000002</v>
      </c>
      <c r="T14" s="11">
        <v>843.75</v>
      </c>
      <c r="U14" s="105">
        <v>816.66700000000003</v>
      </c>
      <c r="V14" s="12"/>
      <c r="W14" s="93"/>
      <c r="Y14" s="279"/>
      <c r="Z14" s="281">
        <f t="shared" si="1"/>
        <v>0.69224420724726232</v>
      </c>
      <c r="AA14" s="281">
        <f t="shared" si="0"/>
        <v>1.0378783740087085</v>
      </c>
      <c r="AB14" s="281">
        <f t="shared" si="0"/>
        <v>1.1706031496062994</v>
      </c>
      <c r="AC14" s="281">
        <f t="shared" si="0"/>
        <v>0.80789851362356979</v>
      </c>
      <c r="AD14" s="281">
        <f t="shared" si="0"/>
        <v>1.03912999149348</v>
      </c>
      <c r="AE14" s="281">
        <f t="shared" si="0"/>
        <v>0.88356164383561642</v>
      </c>
      <c r="AF14" s="281">
        <f t="shared" si="0"/>
        <v>1.5415959600089957</v>
      </c>
      <c r="AG14" s="281">
        <f t="shared" si="0"/>
        <v>0.6504995555555555</v>
      </c>
      <c r="AH14" s="281">
        <f t="shared" si="0"/>
        <v>0.66926176764825807</v>
      </c>
      <c r="AI14" s="206"/>
    </row>
    <row r="15" spans="1:35">
      <c r="B15" s="102">
        <v>3</v>
      </c>
      <c r="C15" s="103">
        <v>44942.125</v>
      </c>
      <c r="D15" s="104">
        <v>1380.4765</v>
      </c>
      <c r="E15" s="11">
        <v>1377.5</v>
      </c>
      <c r="F15" s="11">
        <v>1386.3890000000001</v>
      </c>
      <c r="G15" s="11">
        <v>1385.6995000000002</v>
      </c>
      <c r="H15" s="11">
        <v>1390</v>
      </c>
      <c r="I15" s="11">
        <v>1372</v>
      </c>
      <c r="J15" s="11">
        <v>1493.9875</v>
      </c>
      <c r="K15" s="11">
        <v>1400.4765</v>
      </c>
      <c r="L15" s="105">
        <v>1347</v>
      </c>
      <c r="M15" s="104">
        <v>792.5</v>
      </c>
      <c r="N15" s="11">
        <v>650</v>
      </c>
      <c r="O15" s="11">
        <v>639.47649999999999</v>
      </c>
      <c r="P15" s="11">
        <v>789.32600000000002</v>
      </c>
      <c r="Q15" s="11">
        <v>700</v>
      </c>
      <c r="R15" s="11">
        <v>716.66700000000003</v>
      </c>
      <c r="S15" s="11">
        <v>557.5</v>
      </c>
      <c r="T15" s="11">
        <v>871.42899999999997</v>
      </c>
      <c r="U15" s="105">
        <v>820</v>
      </c>
      <c r="V15" s="12"/>
      <c r="W15" s="93"/>
      <c r="Y15" s="279"/>
      <c r="Z15" s="281">
        <f t="shared" si="1"/>
        <v>0.74192618296529966</v>
      </c>
      <c r="AA15" s="281">
        <f t="shared" si="0"/>
        <v>1.1192307692307693</v>
      </c>
      <c r="AB15" s="281">
        <f t="shared" si="0"/>
        <v>1.1680061737999756</v>
      </c>
      <c r="AC15" s="281">
        <f t="shared" si="0"/>
        <v>0.75554777113638738</v>
      </c>
      <c r="AD15" s="281">
        <f t="shared" si="0"/>
        <v>0.98571428571428577</v>
      </c>
      <c r="AE15" s="281">
        <f t="shared" si="0"/>
        <v>0.91441771422431883</v>
      </c>
      <c r="AF15" s="281">
        <f t="shared" si="0"/>
        <v>1.6797982062780268</v>
      </c>
      <c r="AG15" s="281">
        <f t="shared" si="0"/>
        <v>0.60710338994915247</v>
      </c>
      <c r="AH15" s="281">
        <f t="shared" si="0"/>
        <v>0.64268292682926831</v>
      </c>
      <c r="AI15" s="206"/>
    </row>
    <row r="16" spans="1:35">
      <c r="B16" s="102">
        <v>4</v>
      </c>
      <c r="C16" s="103">
        <v>44949.125</v>
      </c>
      <c r="D16" s="104">
        <v>1685</v>
      </c>
      <c r="E16" s="11">
        <v>1390</v>
      </c>
      <c r="F16" s="11">
        <v>1384.444</v>
      </c>
      <c r="G16" s="11">
        <v>1392.8205</v>
      </c>
      <c r="H16" s="11">
        <v>1390</v>
      </c>
      <c r="I16" s="11">
        <v>1375</v>
      </c>
      <c r="J16" s="11">
        <v>1591.3395</v>
      </c>
      <c r="K16" s="11">
        <v>1380.1055000000001</v>
      </c>
      <c r="L16" s="105">
        <v>1371.3330000000001</v>
      </c>
      <c r="M16" s="104">
        <v>752.5</v>
      </c>
      <c r="N16" s="11">
        <v>673.077</v>
      </c>
      <c r="O16" s="11">
        <v>637.98900000000003</v>
      </c>
      <c r="P16" s="11">
        <v>746.29649999999992</v>
      </c>
      <c r="Q16" s="11">
        <v>687.5</v>
      </c>
      <c r="R16" s="11">
        <v>750</v>
      </c>
      <c r="S16" s="11">
        <v>600.85249999999996</v>
      </c>
      <c r="T16" s="11">
        <v>784.02800000000002</v>
      </c>
      <c r="U16" s="105">
        <v>825</v>
      </c>
      <c r="V16" s="12"/>
      <c r="W16" s="93"/>
      <c r="Y16" s="279"/>
      <c r="Z16" s="281">
        <f t="shared" si="1"/>
        <v>1.239202657807309</v>
      </c>
      <c r="AA16" s="281">
        <f t="shared" si="0"/>
        <v>1.0651426211265576</v>
      </c>
      <c r="AB16" s="281">
        <f t="shared" si="0"/>
        <v>1.1700123356358807</v>
      </c>
      <c r="AC16" s="281">
        <f t="shared" si="0"/>
        <v>0.86630983797994521</v>
      </c>
      <c r="AD16" s="281">
        <f t="shared" si="0"/>
        <v>1.0218181818181817</v>
      </c>
      <c r="AE16" s="281">
        <f t="shared" si="0"/>
        <v>0.83333333333333337</v>
      </c>
      <c r="AF16" s="281">
        <f t="shared" si="0"/>
        <v>1.6484694662999657</v>
      </c>
      <c r="AG16" s="281">
        <f t="shared" si="0"/>
        <v>0.76027578096700643</v>
      </c>
      <c r="AH16" s="281">
        <f t="shared" si="0"/>
        <v>0.66222181818181824</v>
      </c>
      <c r="AI16" s="206"/>
    </row>
    <row r="17" spans="2:35">
      <c r="B17" s="102">
        <v>5</v>
      </c>
      <c r="C17" s="103">
        <v>44956.125</v>
      </c>
      <c r="D17" s="104">
        <v>1390</v>
      </c>
      <c r="E17" s="11">
        <v>1395.8820000000001</v>
      </c>
      <c r="F17" s="11">
        <v>1396.5909999999999</v>
      </c>
      <c r="G17" s="11">
        <v>1408.75</v>
      </c>
      <c r="H17" s="11">
        <v>1406.6669999999999</v>
      </c>
      <c r="I17" s="11">
        <v>1405.7139999999999</v>
      </c>
      <c r="J17" s="11">
        <v>1595.309</v>
      </c>
      <c r="K17" s="11">
        <v>1391.4704999999999</v>
      </c>
      <c r="L17" s="105">
        <v>1379.231</v>
      </c>
      <c r="M17" s="104">
        <v>781.25</v>
      </c>
      <c r="N17" s="11">
        <v>722.72699999999998</v>
      </c>
      <c r="O17" s="11">
        <v>640.28599999999994</v>
      </c>
      <c r="P17" s="11">
        <v>731.62699999999995</v>
      </c>
      <c r="Q17" s="11">
        <v>744.44399999999996</v>
      </c>
      <c r="R17" s="11">
        <v>720</v>
      </c>
      <c r="S17" s="11">
        <v>587.5</v>
      </c>
      <c r="T17" s="11">
        <v>744.44399999999996</v>
      </c>
      <c r="U17" s="105">
        <v>850</v>
      </c>
      <c r="V17" s="12"/>
      <c r="W17" s="93"/>
      <c r="Y17" s="279"/>
      <c r="Z17" s="281">
        <f t="shared" si="1"/>
        <v>0.7792</v>
      </c>
      <c r="AA17" s="281">
        <f t="shared" si="0"/>
        <v>0.93140978543765507</v>
      </c>
      <c r="AB17" s="281">
        <f t="shared" si="0"/>
        <v>1.1811987143245362</v>
      </c>
      <c r="AC17" s="281">
        <f t="shared" si="0"/>
        <v>0.92550302271512686</v>
      </c>
      <c r="AD17" s="281">
        <f t="shared" si="0"/>
        <v>0.88955381465899386</v>
      </c>
      <c r="AE17" s="281">
        <f t="shared" si="0"/>
        <v>0.95238055555555545</v>
      </c>
      <c r="AF17" s="281">
        <f t="shared" si="0"/>
        <v>1.7154195744680851</v>
      </c>
      <c r="AG17" s="281">
        <f t="shared" si="0"/>
        <v>0.8691405935167722</v>
      </c>
      <c r="AH17" s="281">
        <f t="shared" si="0"/>
        <v>0.62262470588235297</v>
      </c>
      <c r="AI17" s="206"/>
    </row>
    <row r="18" spans="2:35">
      <c r="B18" s="102">
        <v>6</v>
      </c>
      <c r="C18" s="103">
        <v>44963.125</v>
      </c>
      <c r="D18" s="104">
        <v>1442</v>
      </c>
      <c r="E18" s="11">
        <v>1390.3634999999999</v>
      </c>
      <c r="F18" s="11">
        <v>1443.846</v>
      </c>
      <c r="G18" s="11">
        <v>1420.1280000000002</v>
      </c>
      <c r="H18" s="11">
        <v>1354</v>
      </c>
      <c r="I18" s="11">
        <v>1420</v>
      </c>
      <c r="J18" s="11">
        <v>1374</v>
      </c>
      <c r="K18" s="11">
        <v>1400.5</v>
      </c>
      <c r="L18" s="105">
        <v>1382.941</v>
      </c>
      <c r="M18" s="104">
        <v>752.5</v>
      </c>
      <c r="N18" s="11">
        <v>719.23099999999999</v>
      </c>
      <c r="O18" s="11">
        <v>633</v>
      </c>
      <c r="P18" s="11">
        <v>744.82749999999999</v>
      </c>
      <c r="Q18" s="11">
        <v>759.02800000000002</v>
      </c>
      <c r="R18" s="11">
        <v>690</v>
      </c>
      <c r="S18" s="11">
        <v>580</v>
      </c>
      <c r="T18" s="11">
        <v>837.5</v>
      </c>
      <c r="U18" s="105">
        <v>958.33349999999996</v>
      </c>
      <c r="V18" s="12"/>
      <c r="W18" s="93"/>
      <c r="Y18" s="279"/>
      <c r="Z18" s="281">
        <f t="shared" si="1"/>
        <v>0.91627906976744189</v>
      </c>
      <c r="AA18" s="281">
        <f t="shared" si="0"/>
        <v>0.93312510167109031</v>
      </c>
      <c r="AB18" s="281">
        <f t="shared" si="0"/>
        <v>1.280957345971564</v>
      </c>
      <c r="AC18" s="281">
        <f t="shared" si="0"/>
        <v>0.90665355401082826</v>
      </c>
      <c r="AD18" s="281">
        <f t="shared" si="0"/>
        <v>0.78386041094663172</v>
      </c>
      <c r="AE18" s="281">
        <f t="shared" si="0"/>
        <v>1.0579710144927537</v>
      </c>
      <c r="AF18" s="281">
        <f t="shared" si="0"/>
        <v>1.3689655172413793</v>
      </c>
      <c r="AG18" s="281">
        <f t="shared" si="0"/>
        <v>0.67223880597014929</v>
      </c>
      <c r="AH18" s="281">
        <f t="shared" si="0"/>
        <v>0.44306861859676205</v>
      </c>
      <c r="AI18" s="206"/>
    </row>
    <row r="19" spans="2:35">
      <c r="B19" s="102">
        <v>7</v>
      </c>
      <c r="C19" s="103">
        <v>44970.125</v>
      </c>
      <c r="D19" s="104">
        <v>1443.5715</v>
      </c>
      <c r="E19" s="11">
        <v>1390</v>
      </c>
      <c r="F19" s="11">
        <v>1430</v>
      </c>
      <c r="G19" s="11">
        <v>1264.25</v>
      </c>
      <c r="H19" s="11">
        <v>1435.4549999999999</v>
      </c>
      <c r="I19" s="11">
        <v>1420</v>
      </c>
      <c r="J19" s="11">
        <v>1391.125</v>
      </c>
      <c r="K19" s="11">
        <v>1428.875</v>
      </c>
      <c r="L19" s="105">
        <v>1384.6669999999999</v>
      </c>
      <c r="M19" s="104">
        <v>748.75</v>
      </c>
      <c r="N19" s="11">
        <v>662.58699999999999</v>
      </c>
      <c r="O19" s="11">
        <v>683.33349999999996</v>
      </c>
      <c r="P19" s="11">
        <v>708.47949999999992</v>
      </c>
      <c r="Q19" s="11">
        <v>763.63650000000007</v>
      </c>
      <c r="R19" s="11">
        <v>660</v>
      </c>
      <c r="S19" s="11">
        <v>582.5</v>
      </c>
      <c r="T19" s="11">
        <v>809.92100000000005</v>
      </c>
      <c r="U19" s="105">
        <v>904.16650000000004</v>
      </c>
      <c r="V19" s="12"/>
      <c r="W19" s="93"/>
      <c r="Y19" s="279"/>
      <c r="Z19" s="281">
        <f t="shared" si="1"/>
        <v>0.92797529215358932</v>
      </c>
      <c r="AA19" s="281">
        <f t="shared" si="0"/>
        <v>1.0978377179147796</v>
      </c>
      <c r="AB19" s="281">
        <f t="shared" si="0"/>
        <v>1.0926824164189231</v>
      </c>
      <c r="AC19" s="281">
        <f t="shared" si="0"/>
        <v>0.78445530181183809</v>
      </c>
      <c r="AD19" s="281">
        <f t="shared" si="0"/>
        <v>0.87976216432818466</v>
      </c>
      <c r="AE19" s="281">
        <f t="shared" si="0"/>
        <v>1.1515151515151516</v>
      </c>
      <c r="AF19" s="281">
        <f t="shared" si="0"/>
        <v>1.3881974248927038</v>
      </c>
      <c r="AG19" s="281">
        <f t="shared" si="0"/>
        <v>0.76421527531697531</v>
      </c>
      <c r="AH19" s="281">
        <f t="shared" si="0"/>
        <v>0.53142922238326662</v>
      </c>
      <c r="AI19" s="206"/>
    </row>
    <row r="20" spans="2:35">
      <c r="B20" s="102">
        <v>8</v>
      </c>
      <c r="C20" s="103">
        <v>44977.125</v>
      </c>
      <c r="D20" s="104">
        <v>1453.3335</v>
      </c>
      <c r="E20" s="11">
        <v>1426.6030000000001</v>
      </c>
      <c r="F20" s="11">
        <v>1466</v>
      </c>
      <c r="G20" s="11">
        <v>1460</v>
      </c>
      <c r="H20" s="11">
        <v>1477.5</v>
      </c>
      <c r="I20" s="11">
        <v>1523.3330000000001</v>
      </c>
      <c r="J20" s="11">
        <v>1440.567</v>
      </c>
      <c r="K20" s="11">
        <v>1452.1035000000002</v>
      </c>
      <c r="L20" s="105">
        <v>1420</v>
      </c>
      <c r="M20" s="104">
        <v>728.75</v>
      </c>
      <c r="N20" s="11">
        <v>714.28599999999994</v>
      </c>
      <c r="O20" s="11">
        <v>641.66700000000003</v>
      </c>
      <c r="P20" s="11">
        <v>713.05150000000003</v>
      </c>
      <c r="Q20" s="11">
        <v>732.5</v>
      </c>
      <c r="R20" s="11">
        <v>716.66700000000003</v>
      </c>
      <c r="S20" s="11">
        <v>597.72749999999996</v>
      </c>
      <c r="T20" s="11">
        <v>732.5</v>
      </c>
      <c r="U20" s="105">
        <v>850</v>
      </c>
      <c r="V20" s="12"/>
      <c r="W20" s="93"/>
      <c r="Y20" s="279"/>
      <c r="Z20" s="281">
        <f t="shared" si="1"/>
        <v>0.99428267581475127</v>
      </c>
      <c r="AA20" s="281">
        <f t="shared" si="0"/>
        <v>0.99724340110263976</v>
      </c>
      <c r="AB20" s="281">
        <f t="shared" si="0"/>
        <v>1.2846741378316167</v>
      </c>
      <c r="AC20" s="281">
        <f t="shared" si="0"/>
        <v>1.047537940807922</v>
      </c>
      <c r="AD20" s="281">
        <f t="shared" si="0"/>
        <v>1.0170648464163823</v>
      </c>
      <c r="AE20" s="281">
        <f t="shared" si="0"/>
        <v>1.1255799415907248</v>
      </c>
      <c r="AF20" s="281">
        <f t="shared" si="0"/>
        <v>1.4100731520634404</v>
      </c>
      <c r="AG20" s="281">
        <f t="shared" si="0"/>
        <v>0.98239385665529033</v>
      </c>
      <c r="AH20" s="281">
        <f t="shared" si="0"/>
        <v>0.6705882352941176</v>
      </c>
      <c r="AI20" s="206"/>
    </row>
    <row r="21" spans="2:35">
      <c r="B21" s="102">
        <v>9</v>
      </c>
      <c r="C21" s="103">
        <v>44984.125</v>
      </c>
      <c r="D21" s="104">
        <v>1510</v>
      </c>
      <c r="E21" s="11">
        <v>1503.961</v>
      </c>
      <c r="F21" s="11">
        <v>1492.7779999999998</v>
      </c>
      <c r="G21" s="11">
        <v>1464.0970000000002</v>
      </c>
      <c r="H21" s="11">
        <v>1478.182</v>
      </c>
      <c r="I21" s="11">
        <v>1360</v>
      </c>
      <c r="J21" s="11">
        <v>1448.3834999999999</v>
      </c>
      <c r="K21" s="11">
        <v>1468.4545000000001</v>
      </c>
      <c r="L21" s="105">
        <v>1444.8130000000001</v>
      </c>
      <c r="M21" s="104">
        <v>747.5</v>
      </c>
      <c r="N21" s="11">
        <v>703.846</v>
      </c>
      <c r="O21" s="11">
        <v>664.85</v>
      </c>
      <c r="P21" s="11">
        <v>727.20600000000002</v>
      </c>
      <c r="Q21" s="11">
        <v>763.63650000000007</v>
      </c>
      <c r="R21" s="11">
        <v>700</v>
      </c>
      <c r="S21" s="11">
        <v>605</v>
      </c>
      <c r="T21" s="11">
        <v>868.75</v>
      </c>
      <c r="U21" s="105">
        <v>925</v>
      </c>
      <c r="V21" s="12"/>
      <c r="W21" s="93"/>
      <c r="Y21" s="279"/>
      <c r="Z21" s="281">
        <f t="shared" si="1"/>
        <v>1.020066889632107</v>
      </c>
      <c r="AA21" s="281">
        <f t="shared" si="0"/>
        <v>1.1367756583116193</v>
      </c>
      <c r="AB21" s="281">
        <f t="shared" si="0"/>
        <v>1.2452854027224183</v>
      </c>
      <c r="AC21" s="281">
        <f t="shared" si="0"/>
        <v>1.0133180969353941</v>
      </c>
      <c r="AD21" s="281">
        <f t="shared" si="0"/>
        <v>0.93571417814627755</v>
      </c>
      <c r="AE21" s="281">
        <f t="shared" si="0"/>
        <v>0.94285714285714284</v>
      </c>
      <c r="AF21" s="281">
        <f t="shared" si="0"/>
        <v>1.3940223140495867</v>
      </c>
      <c r="AG21" s="281">
        <f t="shared" si="0"/>
        <v>0.69030733812949652</v>
      </c>
      <c r="AH21" s="281">
        <f t="shared" si="0"/>
        <v>0.56196000000000013</v>
      </c>
      <c r="AI21" s="206"/>
    </row>
    <row r="22" spans="2:35">
      <c r="B22" s="102">
        <v>10</v>
      </c>
      <c r="C22" s="103">
        <v>44991.125</v>
      </c>
      <c r="D22" s="104">
        <v>1456.6669999999999</v>
      </c>
      <c r="E22" s="11">
        <v>1517.8845000000001</v>
      </c>
      <c r="F22" s="11">
        <v>1501.818</v>
      </c>
      <c r="G22" s="11">
        <v>1478.875</v>
      </c>
      <c r="H22" s="11">
        <v>1523.3330000000001</v>
      </c>
      <c r="I22" s="11">
        <v>1491.25</v>
      </c>
      <c r="J22" s="11">
        <v>1577.396</v>
      </c>
      <c r="K22" s="11">
        <v>1472.2619999999999</v>
      </c>
      <c r="L22" s="105">
        <v>1523.3330000000001</v>
      </c>
      <c r="M22" s="104">
        <v>747.5</v>
      </c>
      <c r="N22" s="11">
        <v>733.33349999999996</v>
      </c>
      <c r="O22" s="11">
        <v>636.20299999999997</v>
      </c>
      <c r="P22" s="11">
        <v>718.86349999999993</v>
      </c>
      <c r="Q22" s="11">
        <v>750</v>
      </c>
      <c r="R22" s="11">
        <v>730</v>
      </c>
      <c r="S22" s="11">
        <v>610.79549999999995</v>
      </c>
      <c r="T22" s="11">
        <v>794.44399999999996</v>
      </c>
      <c r="U22" s="105">
        <v>825</v>
      </c>
      <c r="V22" s="12"/>
      <c r="W22" s="93"/>
      <c r="Y22" s="279"/>
      <c r="Z22" s="281">
        <f t="shared" si="1"/>
        <v>0.94871839464882934</v>
      </c>
      <c r="AA22" s="281">
        <f t="shared" si="0"/>
        <v>1.0698420295813571</v>
      </c>
      <c r="AB22" s="281">
        <f t="shared" si="0"/>
        <v>1.3605955960597482</v>
      </c>
      <c r="AC22" s="281">
        <f t="shared" si="0"/>
        <v>1.0572403523061056</v>
      </c>
      <c r="AD22" s="281">
        <f t="shared" si="0"/>
        <v>1.0311106666666667</v>
      </c>
      <c r="AE22" s="281">
        <f t="shared" si="0"/>
        <v>1.0428082191780821</v>
      </c>
      <c r="AF22" s="281">
        <f t="shared" si="0"/>
        <v>1.5825272124630914</v>
      </c>
      <c r="AG22" s="281">
        <f t="shared" si="0"/>
        <v>0.85319795983102653</v>
      </c>
      <c r="AH22" s="281">
        <f t="shared" si="0"/>
        <v>0.84646424242424256</v>
      </c>
      <c r="AI22" s="206"/>
    </row>
    <row r="23" spans="2:35">
      <c r="B23" s="102">
        <v>11</v>
      </c>
      <c r="C23" s="103">
        <v>44998.125</v>
      </c>
      <c r="D23" s="104">
        <v>1490</v>
      </c>
      <c r="E23" s="11">
        <v>1539.0435</v>
      </c>
      <c r="F23" s="11">
        <v>1495.3335</v>
      </c>
      <c r="G23" s="11">
        <v>1505.848</v>
      </c>
      <c r="H23" s="11">
        <v>1483.3330000000001</v>
      </c>
      <c r="I23" s="11">
        <v>1488.6665</v>
      </c>
      <c r="J23" s="11">
        <v>1486.0585000000001</v>
      </c>
      <c r="K23" s="11">
        <v>1418.3625</v>
      </c>
      <c r="L23" s="105">
        <v>1520.769</v>
      </c>
      <c r="M23" s="104">
        <v>725</v>
      </c>
      <c r="N23" s="11">
        <v>650</v>
      </c>
      <c r="O23" s="11">
        <v>633.14300000000003</v>
      </c>
      <c r="P23" s="11">
        <v>711.24300000000005</v>
      </c>
      <c r="Q23" s="11">
        <v>750</v>
      </c>
      <c r="R23" s="11">
        <v>725</v>
      </c>
      <c r="S23" s="11">
        <v>593.33349999999996</v>
      </c>
      <c r="T23" s="11">
        <v>875</v>
      </c>
      <c r="U23" s="105">
        <v>883.33299999999997</v>
      </c>
      <c r="V23" s="12"/>
      <c r="W23" s="93"/>
      <c r="Y23" s="279"/>
      <c r="Z23" s="281">
        <f t="shared" si="1"/>
        <v>1.0551724137931036</v>
      </c>
      <c r="AA23" s="281">
        <f t="shared" si="1"/>
        <v>1.3677592307692308</v>
      </c>
      <c r="AB23" s="281">
        <f t="shared" si="1"/>
        <v>1.3617626665697953</v>
      </c>
      <c r="AC23" s="281">
        <f t="shared" si="1"/>
        <v>1.1172060744358818</v>
      </c>
      <c r="AD23" s="281">
        <f t="shared" si="1"/>
        <v>0.9777773333333335</v>
      </c>
      <c r="AE23" s="281">
        <f t="shared" si="1"/>
        <v>1.053333103448276</v>
      </c>
      <c r="AF23" s="281">
        <f t="shared" si="1"/>
        <v>1.5045922739909345</v>
      </c>
      <c r="AG23" s="281">
        <f t="shared" si="1"/>
        <v>0.62098571428571425</v>
      </c>
      <c r="AH23" s="281">
        <f t="shared" si="1"/>
        <v>0.7216259326890313</v>
      </c>
      <c r="AI23" s="206"/>
    </row>
    <row r="24" spans="2:35">
      <c r="B24" s="102">
        <v>12</v>
      </c>
      <c r="C24" s="103">
        <v>45005.125</v>
      </c>
      <c r="D24" s="104">
        <v>1510</v>
      </c>
      <c r="E24" s="11">
        <v>1520</v>
      </c>
      <c r="F24" s="11">
        <v>1510.6665</v>
      </c>
      <c r="G24" s="11">
        <v>1515.877</v>
      </c>
      <c r="H24" s="11">
        <v>1517.143</v>
      </c>
      <c r="I24" s="11">
        <v>1498.5709999999999</v>
      </c>
      <c r="J24" s="11">
        <v>1425.3125</v>
      </c>
      <c r="K24" s="11">
        <v>1505.1880000000001</v>
      </c>
      <c r="L24" s="106">
        <v>1519.8130000000001</v>
      </c>
      <c r="M24" s="104">
        <v>747.5</v>
      </c>
      <c r="N24" s="11">
        <v>695</v>
      </c>
      <c r="O24" s="11">
        <v>638.5</v>
      </c>
      <c r="P24" s="11">
        <v>718.05549999999994</v>
      </c>
      <c r="Q24" s="11">
        <v>708.654</v>
      </c>
      <c r="R24" s="11">
        <v>750</v>
      </c>
      <c r="S24" s="11">
        <v>618.21450000000004</v>
      </c>
      <c r="T24" s="11">
        <v>777.77800000000002</v>
      </c>
      <c r="U24" s="105">
        <v>787.5</v>
      </c>
      <c r="V24" s="12"/>
      <c r="W24" s="93"/>
      <c r="Y24" s="279"/>
      <c r="Z24" s="281">
        <f t="shared" si="1"/>
        <v>1.020066889632107</v>
      </c>
      <c r="AA24" s="281">
        <f t="shared" si="1"/>
        <v>1.1870503597122302</v>
      </c>
      <c r="AB24" s="281">
        <f t="shared" si="1"/>
        <v>1.3659616288175411</v>
      </c>
      <c r="AC24" s="281">
        <f t="shared" si="1"/>
        <v>1.1110861207803577</v>
      </c>
      <c r="AD24" s="281">
        <f t="shared" si="1"/>
        <v>1.1408797523191854</v>
      </c>
      <c r="AE24" s="281">
        <f t="shared" si="1"/>
        <v>0.99809466666666657</v>
      </c>
      <c r="AF24" s="281">
        <f t="shared" si="1"/>
        <v>1.3055306855468449</v>
      </c>
      <c r="AG24" s="281">
        <f t="shared" si="1"/>
        <v>0.93524116135966828</v>
      </c>
      <c r="AH24" s="281">
        <f t="shared" si="1"/>
        <v>0.92992126984126999</v>
      </c>
      <c r="AI24" s="206"/>
    </row>
    <row r="25" spans="2:35">
      <c r="B25" s="107">
        <v>13</v>
      </c>
      <c r="C25" s="108">
        <v>45012.125</v>
      </c>
      <c r="D25" s="109">
        <v>1510</v>
      </c>
      <c r="E25" s="110">
        <v>1535.4549999999999</v>
      </c>
      <c r="F25" s="110">
        <v>1500</v>
      </c>
      <c r="G25" s="110">
        <v>1491.433</v>
      </c>
      <c r="H25" s="110">
        <v>1473.75</v>
      </c>
      <c r="I25" s="110">
        <v>1485</v>
      </c>
      <c r="J25" s="110">
        <v>1509.8609999999999</v>
      </c>
      <c r="K25" s="110">
        <v>1474.1174999999998</v>
      </c>
      <c r="L25" s="111">
        <v>1502</v>
      </c>
      <c r="M25" s="109">
        <v>725</v>
      </c>
      <c r="N25" s="110">
        <v>686.66650000000004</v>
      </c>
      <c r="O25" s="110">
        <v>637.17949999999996</v>
      </c>
      <c r="P25" s="110">
        <v>737.38149999999996</v>
      </c>
      <c r="Q25" s="110">
        <v>705</v>
      </c>
      <c r="R25" s="110">
        <v>733.33299999999997</v>
      </c>
      <c r="S25" s="110">
        <v>607.29150000000004</v>
      </c>
      <c r="T25" s="110">
        <v>766.66700000000003</v>
      </c>
      <c r="U25" s="112">
        <v>880</v>
      </c>
      <c r="V25" s="12"/>
      <c r="W25" s="93"/>
      <c r="X25" s="207"/>
      <c r="Y25" s="282"/>
      <c r="Z25" s="281">
        <f t="shared" ref="Z25:AH25" si="2">+IF(M25="","",((D25-M25)/M25))</f>
        <v>1.0827586206896551</v>
      </c>
      <c r="AA25" s="281">
        <f t="shared" si="2"/>
        <v>1.2361000573058389</v>
      </c>
      <c r="AB25" s="281">
        <f t="shared" si="2"/>
        <v>1.3541247011242517</v>
      </c>
      <c r="AC25" s="281">
        <f t="shared" si="2"/>
        <v>1.0226070222808683</v>
      </c>
      <c r="AD25" s="281">
        <f t="shared" si="2"/>
        <v>1.0904255319148937</v>
      </c>
      <c r="AE25" s="281">
        <f t="shared" si="2"/>
        <v>1.0250009204549639</v>
      </c>
      <c r="AF25" s="281">
        <f t="shared" si="2"/>
        <v>1.4862211969046162</v>
      </c>
      <c r="AG25" s="281">
        <f t="shared" si="2"/>
        <v>0.92276112053864301</v>
      </c>
      <c r="AH25" s="281">
        <f t="shared" si="2"/>
        <v>0.70681818181818179</v>
      </c>
      <c r="AI25" s="206"/>
    </row>
    <row r="26" spans="2:35">
      <c r="B26" s="113" t="s">
        <v>206</v>
      </c>
      <c r="C26" s="113"/>
      <c r="D26" s="113"/>
      <c r="E26" s="113"/>
      <c r="F26" s="113"/>
      <c r="G26" s="113"/>
      <c r="H26" s="113"/>
      <c r="I26" s="113"/>
      <c r="J26" s="113"/>
      <c r="K26" s="113"/>
      <c r="L26" s="113"/>
      <c r="S26" s="15"/>
      <c r="T26" s="15"/>
      <c r="W26" s="114"/>
      <c r="X26" s="207"/>
      <c r="Y26" s="279"/>
      <c r="Z26" s="279"/>
      <c r="AA26" s="279"/>
      <c r="AB26" s="279"/>
      <c r="AC26" s="279"/>
      <c r="AD26" s="279"/>
      <c r="AE26" s="279"/>
      <c r="AF26" s="279"/>
      <c r="AG26" s="279"/>
      <c r="AH26" s="279"/>
      <c r="AI26" s="206"/>
    </row>
    <row r="27" spans="2:35">
      <c r="W27" s="93"/>
      <c r="Y27" s="283" t="s">
        <v>99</v>
      </c>
      <c r="Z27" s="284">
        <f>+AVERAGE(D7:D25)</f>
        <v>1423.5551842105265</v>
      </c>
      <c r="AA27" s="284">
        <f t="shared" ref="AA27:AH27" si="3">+AVERAGE(E7:E25)</f>
        <v>1415.2143157894736</v>
      </c>
      <c r="AB27" s="284">
        <f t="shared" si="3"/>
        <v>1406.434</v>
      </c>
      <c r="AC27" s="284">
        <f t="shared" si="3"/>
        <v>1398.0048421052632</v>
      </c>
      <c r="AD27" s="284">
        <f t="shared" si="3"/>
        <v>1427.4983684210526</v>
      </c>
      <c r="AE27" s="284">
        <f t="shared" si="3"/>
        <v>1403.3436315789472</v>
      </c>
      <c r="AF27" s="284">
        <f t="shared" si="3"/>
        <v>1448.7855</v>
      </c>
      <c r="AG27" s="284">
        <f t="shared" si="3"/>
        <v>1388.9813421052631</v>
      </c>
      <c r="AH27" s="284">
        <f t="shared" si="3"/>
        <v>1388.6854210526317</v>
      </c>
      <c r="AI27" s="206"/>
    </row>
    <row r="28" spans="2:35">
      <c r="W28" s="93"/>
      <c r="Y28" s="283" t="s">
        <v>100</v>
      </c>
      <c r="Z28" s="284">
        <f>+AVERAGE(M7:M25)</f>
        <v>789.27631578947364</v>
      </c>
      <c r="AA28" s="284">
        <f t="shared" ref="AA28:AH28" si="4">+AVERAGE(N7:N25)</f>
        <v>688.01852631578947</v>
      </c>
      <c r="AB28" s="284">
        <f t="shared" si="4"/>
        <v>631.20584210526317</v>
      </c>
      <c r="AC28" s="284">
        <f t="shared" si="4"/>
        <v>718.43139473684198</v>
      </c>
      <c r="AD28" s="284">
        <f t="shared" si="4"/>
        <v>710.52042105263172</v>
      </c>
      <c r="AE28" s="284">
        <f t="shared" si="4"/>
        <v>673.72807894736843</v>
      </c>
      <c r="AF28" s="284">
        <f t="shared" si="4"/>
        <v>582.82771052631574</v>
      </c>
      <c r="AG28" s="284">
        <f t="shared" si="4"/>
        <v>811.58428947368418</v>
      </c>
      <c r="AH28" s="284">
        <f t="shared" si="4"/>
        <v>877.63157894736844</v>
      </c>
      <c r="AI28" s="206"/>
    </row>
    <row r="29" spans="2:35">
      <c r="W29" s="93"/>
      <c r="Y29" s="283" t="s">
        <v>101</v>
      </c>
      <c r="Z29" s="281">
        <f>+Z27/Z28-1</f>
        <v>0.80362080520130053</v>
      </c>
      <c r="AA29" s="281">
        <f t="shared" ref="AA29:AH29" si="5">+AA27/AA28-1</f>
        <v>1.0569421631241265</v>
      </c>
      <c r="AB29" s="281">
        <f t="shared" si="5"/>
        <v>1.2281701248345791</v>
      </c>
      <c r="AC29" s="281">
        <f t="shared" si="5"/>
        <v>0.94591279327004596</v>
      </c>
      <c r="AD29" s="281">
        <f t="shared" si="5"/>
        <v>1.0090884457708089</v>
      </c>
      <c r="AE29" s="281">
        <f t="shared" si="5"/>
        <v>1.0829525671121334</v>
      </c>
      <c r="AF29" s="281">
        <f t="shared" si="5"/>
        <v>1.4857869209610697</v>
      </c>
      <c r="AG29" s="281">
        <f t="shared" si="5"/>
        <v>0.71144434425415426</v>
      </c>
      <c r="AH29" s="281">
        <f t="shared" si="5"/>
        <v>0.58231022488755624</v>
      </c>
      <c r="AI29" s="206"/>
    </row>
    <row r="30" spans="2:35">
      <c r="W30" s="93"/>
      <c r="AI30" s="206"/>
    </row>
    <row r="31" spans="2:35">
      <c r="W31" s="93"/>
      <c r="AI31" s="206"/>
    </row>
    <row r="32" spans="2:35">
      <c r="W32" s="93"/>
      <c r="AI32" s="206"/>
    </row>
    <row r="33" spans="2:35">
      <c r="W33" s="93"/>
      <c r="AI33" s="206"/>
    </row>
    <row r="34" spans="2:35">
      <c r="W34" s="93"/>
      <c r="AI34" s="206"/>
    </row>
    <row r="35" spans="2:35">
      <c r="W35" s="93"/>
      <c r="AI35" s="206"/>
    </row>
    <row r="36" spans="2:35">
      <c r="AI36" s="206"/>
    </row>
    <row r="37" spans="2:35">
      <c r="AI37" s="206"/>
    </row>
    <row r="38" spans="2:35">
      <c r="AI38" s="206"/>
    </row>
    <row r="39" spans="2:35">
      <c r="AI39" s="206"/>
    </row>
    <row r="40" spans="2:35">
      <c r="AI40" s="206"/>
    </row>
    <row r="46" spans="2:35">
      <c r="B46" s="115" t="s">
        <v>208</v>
      </c>
    </row>
    <row r="49" spans="4:13">
      <c r="D49" s="15"/>
      <c r="M49" s="15"/>
    </row>
    <row r="57" spans="4:13">
      <c r="G57" s="15"/>
    </row>
    <row r="58" spans="4:13">
      <c r="G58" s="15"/>
    </row>
  </sheetData>
  <mergeCells count="5">
    <mergeCell ref="B2:U2"/>
    <mergeCell ref="B3:U3"/>
    <mergeCell ref="B4:U4"/>
    <mergeCell ref="D5:L5"/>
    <mergeCell ref="M5:U5"/>
  </mergeCells>
  <conditionalFormatting sqref="Z27:AH27">
    <cfRule type="top10" dxfId="5" priority="1" bottom="1" rank="1"/>
    <cfRule type="top10" dxfId="4" priority="2" rank="1"/>
  </conditionalFormatting>
  <conditionalFormatting sqref="Z28:AH28">
    <cfRule type="top10" dxfId="3" priority="3" bottom="1" rank="1"/>
    <cfRule type="top10" dxfId="2" priority="4" rank="1"/>
  </conditionalFormatting>
  <conditionalFormatting sqref="Z29:AH29">
    <cfRule type="top10" dxfId="1" priority="5" bottom="1" rank="1"/>
    <cfRule type="top10" dxfId="0" priority="6" rank="1"/>
  </conditionalFormatting>
  <hyperlinks>
    <hyperlink ref="W2" location="Índice!A1" display="Volver al índice" xr:uid="{9E0D263F-CA55-4103-918B-41A880A3C68F}"/>
  </hyperlinks>
  <printOptions horizontalCentered="1"/>
  <pageMargins left="0.70866141732283472" right="0.70866141732283472" top="0.74803149606299213" bottom="0.74803149606299213" header="0.31496062992125984" footer="0.31496062992125984"/>
  <pageSetup scale="67" orientation="landscape" r:id="rId1"/>
  <headerFooter differentFirst="1">
    <oddFooter>&amp;C&amp;P</oddFooter>
  </headerFooter>
  <colBreaks count="1" manualBreakCount="1">
    <brk id="22"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47"/>
  <sheetViews>
    <sheetView zoomScale="90" zoomScaleNormal="90" zoomScaleSheetLayoutView="100" zoomScalePageLayoutView="80" workbookViewId="0"/>
  </sheetViews>
  <sheetFormatPr baseColWidth="10" defaultColWidth="14.28515625" defaultRowHeight="12.75"/>
  <cols>
    <col min="1" max="1" width="1.28515625" style="22" customWidth="1"/>
    <col min="2" max="7" width="13.140625" style="22" customWidth="1"/>
    <col min="8" max="8" width="14.28515625" style="22"/>
    <col min="9" max="11" width="0" style="22" hidden="1" customWidth="1"/>
    <col min="12" max="16384" width="14.28515625" style="22"/>
  </cols>
  <sheetData>
    <row r="1" spans="3:8" ht="6" customHeight="1"/>
    <row r="2" spans="3:8">
      <c r="C2" s="331" t="s">
        <v>102</v>
      </c>
      <c r="D2" s="331"/>
      <c r="E2" s="331"/>
      <c r="F2" s="331"/>
      <c r="H2" s="1" t="s">
        <v>6</v>
      </c>
    </row>
    <row r="3" spans="3:8">
      <c r="C3" s="331" t="s">
        <v>25</v>
      </c>
      <c r="D3" s="331"/>
      <c r="E3" s="331"/>
      <c r="F3" s="331"/>
    </row>
    <row r="4" spans="3:8">
      <c r="C4" s="116"/>
      <c r="D4" s="116"/>
      <c r="E4" s="116"/>
      <c r="F4" s="116"/>
    </row>
    <row r="5" spans="3:8" ht="12.75" customHeight="1">
      <c r="C5" s="332" t="s">
        <v>103</v>
      </c>
      <c r="D5" s="332" t="s">
        <v>104</v>
      </c>
      <c r="E5" s="332" t="s">
        <v>105</v>
      </c>
      <c r="F5" s="332" t="s">
        <v>106</v>
      </c>
    </row>
    <row r="6" spans="3:8">
      <c r="C6" s="333"/>
      <c r="D6" s="333"/>
      <c r="E6" s="333"/>
      <c r="F6" s="333"/>
    </row>
    <row r="7" spans="3:8">
      <c r="C7" s="235" t="s">
        <v>107</v>
      </c>
      <c r="D7" s="231">
        <v>59560</v>
      </c>
      <c r="E7" s="231">
        <v>1144170</v>
      </c>
      <c r="F7" s="232">
        <v>19.210376091336467</v>
      </c>
    </row>
    <row r="8" spans="3:8" ht="12.75" customHeight="1">
      <c r="C8" s="235" t="s">
        <v>108</v>
      </c>
      <c r="D8" s="231">
        <v>55620</v>
      </c>
      <c r="E8" s="231">
        <v>1115735.7</v>
      </c>
      <c r="F8" s="232">
        <v>20.059973031283707</v>
      </c>
    </row>
    <row r="9" spans="3:8">
      <c r="C9" s="235" t="s">
        <v>109</v>
      </c>
      <c r="D9" s="231">
        <v>63200</v>
      </c>
      <c r="E9" s="231">
        <v>1391378.2</v>
      </c>
      <c r="F9" s="232">
        <v>22.015477848101266</v>
      </c>
    </row>
    <row r="10" spans="3:8">
      <c r="C10" s="235" t="s">
        <v>110</v>
      </c>
      <c r="D10" s="231">
        <v>54145</v>
      </c>
      <c r="E10" s="231">
        <v>834859.9</v>
      </c>
      <c r="F10" s="232">
        <v>15.418965740142211</v>
      </c>
    </row>
    <row r="11" spans="3:8">
      <c r="C11" s="235" t="s">
        <v>111</v>
      </c>
      <c r="D11" s="231">
        <v>55976</v>
      </c>
      <c r="E11" s="231">
        <v>965939.5</v>
      </c>
      <c r="F11" s="232">
        <v>17.25631520651708</v>
      </c>
    </row>
    <row r="12" spans="3:8">
      <c r="C12" s="235" t="s">
        <v>112</v>
      </c>
      <c r="D12" s="231">
        <v>45078</v>
      </c>
      <c r="E12" s="231">
        <v>924548.1</v>
      </c>
      <c r="F12" s="232">
        <v>20.509962731265809</v>
      </c>
    </row>
    <row r="13" spans="3:8">
      <c r="C13" s="235" t="s">
        <v>113</v>
      </c>
      <c r="D13" s="231">
        <v>50771</v>
      </c>
      <c r="E13" s="231">
        <v>1081349.2</v>
      </c>
      <c r="F13" s="232">
        <v>21.3</v>
      </c>
    </row>
    <row r="14" spans="3:8">
      <c r="C14" s="235" t="s">
        <v>114</v>
      </c>
      <c r="D14" s="231">
        <v>53653</v>
      </c>
      <c r="E14" s="231">
        <v>1676444</v>
      </c>
      <c r="F14" s="232">
        <v>31.25</v>
      </c>
    </row>
    <row r="15" spans="3:8">
      <c r="C15" s="235" t="s">
        <v>115</v>
      </c>
      <c r="D15" s="231">
        <v>41534</v>
      </c>
      <c r="E15" s="231">
        <v>1093452</v>
      </c>
      <c r="F15" s="232">
        <v>26.33</v>
      </c>
    </row>
    <row r="16" spans="3:8">
      <c r="C16" s="235" t="s">
        <v>116</v>
      </c>
      <c r="D16" s="231">
        <v>49576</v>
      </c>
      <c r="E16" s="231">
        <v>1159022.1000000001</v>
      </c>
      <c r="F16" s="232">
        <v>23.378693319348098</v>
      </c>
      <c r="H16" s="117"/>
    </row>
    <row r="17" spans="2:11">
      <c r="C17" s="235" t="s">
        <v>117</v>
      </c>
      <c r="D17" s="231">
        <v>48965</v>
      </c>
      <c r="E17" s="231">
        <v>1061324.9400000002</v>
      </c>
      <c r="F17" s="232">
        <v>21.675174920861842</v>
      </c>
    </row>
    <row r="18" spans="2:11" ht="12.75" customHeight="1">
      <c r="C18" s="235" t="s">
        <v>118</v>
      </c>
      <c r="D18" s="231">
        <v>50526.337967409301</v>
      </c>
      <c r="E18" s="231">
        <v>960502</v>
      </c>
      <c r="F18" s="232">
        <v>19.010000000000002</v>
      </c>
    </row>
    <row r="19" spans="2:11">
      <c r="C19" s="235" t="s">
        <v>119</v>
      </c>
      <c r="D19" s="231">
        <v>53485</v>
      </c>
      <c r="E19" s="231">
        <v>1166024.8999999999</v>
      </c>
      <c r="F19" s="232">
        <v>21.8</v>
      </c>
    </row>
    <row r="20" spans="2:11" ht="12.75" customHeight="1">
      <c r="C20" s="235" t="s">
        <v>120</v>
      </c>
      <c r="D20" s="231">
        <v>54082</v>
      </c>
      <c r="E20" s="231">
        <v>1426478.7500000002</v>
      </c>
      <c r="F20" s="232">
        <v>26.376220369069195</v>
      </c>
    </row>
    <row r="21" spans="2:11" ht="12.75" customHeight="1">
      <c r="C21" s="235" t="s">
        <v>121</v>
      </c>
      <c r="D21" s="231">
        <v>41268</v>
      </c>
      <c r="E21" s="231">
        <v>1183356.6000000001</v>
      </c>
      <c r="F21" s="232">
        <v>28.674920034893866</v>
      </c>
      <c r="H21" s="117"/>
    </row>
    <row r="22" spans="2:11" ht="12.75" customHeight="1">
      <c r="C22" s="235" t="s">
        <v>122</v>
      </c>
      <c r="D22" s="231">
        <v>41811</v>
      </c>
      <c r="E22" s="231">
        <v>1162568</v>
      </c>
      <c r="F22" s="232">
        <v>27.80531439094975</v>
      </c>
      <c r="G22" s="117"/>
    </row>
    <row r="23" spans="2:11" ht="12.75" customHeight="1">
      <c r="C23" s="235" t="s">
        <v>123</v>
      </c>
      <c r="D23" s="231">
        <v>44145</v>
      </c>
      <c r="E23" s="231">
        <v>1288153.6000000001</v>
      </c>
      <c r="F23" s="232">
        <v>29.180056631555104</v>
      </c>
      <c r="G23" s="118"/>
    </row>
    <row r="24" spans="2:11" ht="12.75" customHeight="1">
      <c r="C24" s="235" t="s">
        <v>193</v>
      </c>
      <c r="D24" s="231">
        <v>36329</v>
      </c>
      <c r="E24" s="231">
        <v>994507.8</v>
      </c>
      <c r="F24" s="232">
        <v>27.375039224861698</v>
      </c>
      <c r="G24" s="118"/>
    </row>
    <row r="25" spans="2:11" ht="12.75" customHeight="1">
      <c r="C25" s="235" t="s">
        <v>202</v>
      </c>
      <c r="D25" s="231">
        <v>36573</v>
      </c>
      <c r="E25" s="231">
        <v>1024511.4</v>
      </c>
      <c r="F25" s="232">
        <v>28.01</v>
      </c>
      <c r="G25" s="117"/>
    </row>
    <row r="26" spans="2:11" ht="12.75" customHeight="1">
      <c r="C26" s="236" t="s">
        <v>271</v>
      </c>
      <c r="D26" s="233">
        <v>30304</v>
      </c>
      <c r="E26" s="233">
        <f>+F26*D26</f>
        <v>854220.22161095159</v>
      </c>
      <c r="F26" s="234">
        <f>+AVERAGE(F23:F25)</f>
        <v>28.188365285472269</v>
      </c>
      <c r="G26" s="117"/>
      <c r="H26" s="117"/>
      <c r="I26" s="117">
        <f t="shared" ref="I26:K26" si="0">+D26/D25-1</f>
        <v>-0.17141060345063297</v>
      </c>
      <c r="J26" s="117">
        <f t="shared" si="0"/>
        <v>-0.16621696780440753</v>
      </c>
      <c r="K26" s="117">
        <f t="shared" si="0"/>
        <v>6.3679145116839475E-3</v>
      </c>
    </row>
    <row r="27" spans="2:11">
      <c r="B27" s="119"/>
      <c r="C27" s="120" t="s">
        <v>124</v>
      </c>
      <c r="D27" s="121"/>
      <c r="E27" s="121"/>
      <c r="F27" s="121"/>
      <c r="G27" s="119"/>
    </row>
    <row r="28" spans="2:11" ht="40.5" customHeight="1">
      <c r="B28" s="119"/>
      <c r="C28" s="330" t="s">
        <v>272</v>
      </c>
      <c r="D28" s="330"/>
      <c r="E28" s="330"/>
      <c r="F28" s="330"/>
      <c r="G28" s="119"/>
    </row>
    <row r="29" spans="2:11">
      <c r="G29" s="122"/>
    </row>
    <row r="35" spans="8:10" ht="15">
      <c r="J35"/>
    </row>
    <row r="36" spans="8:10" ht="15">
      <c r="I36" s="204"/>
    </row>
    <row r="47" spans="8:10">
      <c r="H47" s="122"/>
    </row>
  </sheetData>
  <mergeCells count="7">
    <mergeCell ref="C28:F28"/>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AA61"/>
  <sheetViews>
    <sheetView zoomScale="90" zoomScaleNormal="90" zoomScaleSheetLayoutView="80" zoomScalePageLayoutView="80" workbookViewId="0"/>
  </sheetViews>
  <sheetFormatPr baseColWidth="10" defaultColWidth="12.28515625" defaultRowHeight="12.75"/>
  <cols>
    <col min="1" max="1" width="1.28515625" style="22" customWidth="1"/>
    <col min="2" max="2" width="9.28515625" style="22" customWidth="1"/>
    <col min="3" max="3" width="11.85546875" style="22" customWidth="1"/>
    <col min="4" max="4" width="12.28515625" style="22" customWidth="1"/>
    <col min="5" max="5" width="14.85546875" style="22" customWidth="1"/>
    <col min="6" max="6" width="11.28515625" style="22" customWidth="1"/>
    <col min="7" max="8" width="11.85546875" style="22" customWidth="1"/>
    <col min="9" max="9" width="11.7109375" style="22" customWidth="1"/>
    <col min="10" max="10" width="14.28515625" style="22" customWidth="1"/>
    <col min="11" max="11" width="11.28515625" style="22" customWidth="1"/>
    <col min="12" max="12" width="12.140625" style="22" customWidth="1"/>
    <col min="13" max="13" width="10.28515625" style="22" customWidth="1"/>
    <col min="14" max="14" width="2" style="22" customWidth="1"/>
    <col min="15" max="15" width="14" style="22" customWidth="1"/>
    <col min="16" max="16" width="12.28515625" style="23"/>
    <col min="17" max="16384" width="12.28515625" style="22"/>
  </cols>
  <sheetData>
    <row r="1" spans="2:15" ht="6" customHeight="1"/>
    <row r="2" spans="2:15">
      <c r="B2" s="314" t="s">
        <v>125</v>
      </c>
      <c r="C2" s="314"/>
      <c r="D2" s="314"/>
      <c r="E2" s="314"/>
      <c r="F2" s="314"/>
      <c r="G2" s="314"/>
      <c r="H2" s="314"/>
      <c r="I2" s="314"/>
      <c r="J2" s="314"/>
      <c r="K2" s="314"/>
      <c r="L2" s="314"/>
      <c r="M2" s="314"/>
      <c r="N2" s="6"/>
      <c r="O2" s="1" t="s">
        <v>6</v>
      </c>
    </row>
    <row r="3" spans="2:15" ht="12.75" customHeight="1">
      <c r="B3" s="314" t="s">
        <v>26</v>
      </c>
      <c r="C3" s="314"/>
      <c r="D3" s="314"/>
      <c r="E3" s="314"/>
      <c r="F3" s="314"/>
      <c r="G3" s="314"/>
      <c r="H3" s="314"/>
      <c r="I3" s="314"/>
      <c r="J3" s="314"/>
      <c r="K3" s="314"/>
      <c r="L3" s="314"/>
      <c r="M3" s="314"/>
      <c r="N3" s="6"/>
    </row>
    <row r="4" spans="2:15">
      <c r="B4" s="314" t="s">
        <v>126</v>
      </c>
      <c r="C4" s="314"/>
      <c r="D4" s="314"/>
      <c r="E4" s="314"/>
      <c r="F4" s="314"/>
      <c r="G4" s="314"/>
      <c r="H4" s="314"/>
      <c r="I4" s="314"/>
      <c r="J4" s="314"/>
      <c r="K4" s="314"/>
      <c r="L4" s="314"/>
      <c r="M4" s="314"/>
      <c r="N4" s="6"/>
    </row>
    <row r="5" spans="2:15">
      <c r="K5" s="89"/>
    </row>
    <row r="6" spans="2:15">
      <c r="B6" s="334" t="s">
        <v>103</v>
      </c>
      <c r="C6" s="123" t="s">
        <v>127</v>
      </c>
      <c r="D6" s="123" t="s">
        <v>127</v>
      </c>
      <c r="E6" s="123" t="s">
        <v>128</v>
      </c>
      <c r="F6" s="123" t="s">
        <v>127</v>
      </c>
      <c r="G6" s="123" t="s">
        <v>129</v>
      </c>
      <c r="H6" s="123" t="s">
        <v>127</v>
      </c>
      <c r="I6" s="123" t="s">
        <v>129</v>
      </c>
      <c r="J6" s="123" t="s">
        <v>127</v>
      </c>
      <c r="K6" s="123" t="s">
        <v>127</v>
      </c>
      <c r="L6" s="123" t="s">
        <v>127</v>
      </c>
      <c r="M6" s="123" t="s">
        <v>130</v>
      </c>
      <c r="N6" s="124"/>
    </row>
    <row r="7" spans="2:15">
      <c r="B7" s="335"/>
      <c r="C7" s="125" t="s">
        <v>91</v>
      </c>
      <c r="D7" s="125" t="s">
        <v>92</v>
      </c>
      <c r="E7" s="125" t="s">
        <v>131</v>
      </c>
      <c r="F7" s="125" t="s">
        <v>132</v>
      </c>
      <c r="G7" s="125" t="s">
        <v>94</v>
      </c>
      <c r="H7" s="125" t="s">
        <v>267</v>
      </c>
      <c r="I7" s="125" t="s">
        <v>96</v>
      </c>
      <c r="J7" s="125" t="s">
        <v>97</v>
      </c>
      <c r="K7" s="125" t="s">
        <v>133</v>
      </c>
      <c r="L7" s="125" t="s">
        <v>98</v>
      </c>
      <c r="M7" s="125" t="s">
        <v>268</v>
      </c>
      <c r="N7" s="124"/>
    </row>
    <row r="8" spans="2:15">
      <c r="B8" s="235" t="s">
        <v>110</v>
      </c>
      <c r="C8" s="231">
        <v>3236.8</v>
      </c>
      <c r="D8" s="231">
        <v>2188.7800000000002</v>
      </c>
      <c r="E8" s="231">
        <v>5236.7</v>
      </c>
      <c r="F8" s="231">
        <v>1711.1</v>
      </c>
      <c r="G8" s="231">
        <v>3368.74</v>
      </c>
      <c r="H8" s="231" t="s">
        <v>134</v>
      </c>
      <c r="I8" s="231">
        <v>8440.58</v>
      </c>
      <c r="J8" s="231">
        <v>14058.9</v>
      </c>
      <c r="K8" s="231">
        <v>3971.3</v>
      </c>
      <c r="L8" s="231">
        <v>11228.6</v>
      </c>
      <c r="M8" s="231">
        <v>703.66</v>
      </c>
      <c r="N8" s="126"/>
    </row>
    <row r="9" spans="2:15">
      <c r="B9" s="235" t="s">
        <v>111</v>
      </c>
      <c r="C9" s="231">
        <v>3520</v>
      </c>
      <c r="D9" s="231">
        <v>2040</v>
      </c>
      <c r="E9" s="231">
        <v>5610</v>
      </c>
      <c r="F9" s="231">
        <v>1570</v>
      </c>
      <c r="G9" s="231">
        <v>3430</v>
      </c>
      <c r="H9" s="231" t="s">
        <v>134</v>
      </c>
      <c r="I9" s="231">
        <v>8100</v>
      </c>
      <c r="J9" s="231">
        <v>14800</v>
      </c>
      <c r="K9" s="231">
        <v>4240</v>
      </c>
      <c r="L9" s="231">
        <v>11960</v>
      </c>
      <c r="M9" s="231">
        <v>706</v>
      </c>
      <c r="N9" s="127"/>
    </row>
    <row r="10" spans="2:15">
      <c r="B10" s="235" t="s">
        <v>112</v>
      </c>
      <c r="C10" s="231">
        <v>2996</v>
      </c>
      <c r="D10" s="231">
        <v>606</v>
      </c>
      <c r="E10" s="231">
        <v>2760</v>
      </c>
      <c r="F10" s="231">
        <v>259</v>
      </c>
      <c r="G10" s="231">
        <v>2183</v>
      </c>
      <c r="H10" s="231" t="s">
        <v>134</v>
      </c>
      <c r="I10" s="231">
        <v>7025</v>
      </c>
      <c r="J10" s="231">
        <v>13473</v>
      </c>
      <c r="K10" s="231">
        <v>4567</v>
      </c>
      <c r="L10" s="231">
        <v>10522</v>
      </c>
      <c r="M10" s="231">
        <v>687</v>
      </c>
      <c r="N10" s="126"/>
    </row>
    <row r="11" spans="2:15">
      <c r="B11" s="235" t="s">
        <v>113</v>
      </c>
      <c r="C11" s="231">
        <v>3421</v>
      </c>
      <c r="D11" s="231">
        <v>447</v>
      </c>
      <c r="E11" s="231">
        <v>3493</v>
      </c>
      <c r="F11" s="231">
        <v>1981</v>
      </c>
      <c r="G11" s="231">
        <v>4589</v>
      </c>
      <c r="H11" s="231" t="s">
        <v>134</v>
      </c>
      <c r="I11" s="231">
        <v>8958</v>
      </c>
      <c r="J11" s="231">
        <v>16756</v>
      </c>
      <c r="K11" s="231">
        <v>3767</v>
      </c>
      <c r="L11" s="231">
        <v>6672</v>
      </c>
      <c r="M11" s="231">
        <v>687</v>
      </c>
      <c r="N11" s="126"/>
    </row>
    <row r="12" spans="2:15">
      <c r="B12" s="235" t="s">
        <v>114</v>
      </c>
      <c r="C12" s="231">
        <v>3208</v>
      </c>
      <c r="D12" s="231">
        <v>1493</v>
      </c>
      <c r="E12" s="231">
        <v>3750</v>
      </c>
      <c r="F12" s="231">
        <v>887</v>
      </c>
      <c r="G12" s="231">
        <v>4584</v>
      </c>
      <c r="H12" s="231" t="s">
        <v>134</v>
      </c>
      <c r="I12" s="231">
        <v>9385</v>
      </c>
      <c r="J12" s="231">
        <v>17757</v>
      </c>
      <c r="K12" s="231">
        <v>3839</v>
      </c>
      <c r="L12" s="231">
        <v>8063</v>
      </c>
      <c r="M12" s="231">
        <v>687</v>
      </c>
      <c r="N12" s="126"/>
    </row>
    <row r="13" spans="2:15">
      <c r="B13" s="235" t="s">
        <v>115</v>
      </c>
      <c r="C13" s="231">
        <v>1865</v>
      </c>
      <c r="D13" s="231">
        <v>1421</v>
      </c>
      <c r="E13" s="231">
        <v>3607</v>
      </c>
      <c r="F13" s="231">
        <v>1681</v>
      </c>
      <c r="G13" s="231">
        <v>2080</v>
      </c>
      <c r="H13" s="231" t="s">
        <v>134</v>
      </c>
      <c r="I13" s="231">
        <v>5998</v>
      </c>
      <c r="J13" s="231">
        <v>10383</v>
      </c>
      <c r="K13" s="231">
        <v>3393</v>
      </c>
      <c r="L13" s="231">
        <v>10419</v>
      </c>
      <c r="M13" s="231">
        <v>687</v>
      </c>
      <c r="N13" s="126"/>
    </row>
    <row r="14" spans="2:15">
      <c r="B14" s="235" t="s">
        <v>116</v>
      </c>
      <c r="C14" s="231">
        <v>2546</v>
      </c>
      <c r="D14" s="231">
        <v>1103</v>
      </c>
      <c r="E14" s="231">
        <v>5104</v>
      </c>
      <c r="F14" s="231">
        <v>942</v>
      </c>
      <c r="G14" s="231">
        <v>3017</v>
      </c>
      <c r="H14" s="231" t="s">
        <v>134</v>
      </c>
      <c r="I14" s="231">
        <v>8372</v>
      </c>
      <c r="J14" s="231">
        <v>14459</v>
      </c>
      <c r="K14" s="231">
        <v>3334</v>
      </c>
      <c r="L14" s="231">
        <v>10012</v>
      </c>
      <c r="M14" s="231">
        <v>687</v>
      </c>
      <c r="N14" s="126"/>
    </row>
    <row r="15" spans="2:15">
      <c r="B15" s="235" t="s">
        <v>117</v>
      </c>
      <c r="C15" s="231">
        <v>2197</v>
      </c>
      <c r="D15" s="231">
        <v>1480</v>
      </c>
      <c r="E15" s="231">
        <v>3299</v>
      </c>
      <c r="F15" s="231">
        <v>1394</v>
      </c>
      <c r="G15" s="231">
        <v>3557</v>
      </c>
      <c r="H15" s="231" t="s">
        <v>134</v>
      </c>
      <c r="I15" s="231">
        <v>8532</v>
      </c>
      <c r="J15" s="231">
        <v>13054</v>
      </c>
      <c r="K15" s="231">
        <v>4007</v>
      </c>
      <c r="L15" s="231">
        <v>10758</v>
      </c>
      <c r="M15" s="231">
        <v>687</v>
      </c>
      <c r="N15" s="126"/>
    </row>
    <row r="16" spans="2:15">
      <c r="B16" s="235" t="s">
        <v>118</v>
      </c>
      <c r="C16" s="231">
        <v>1874.8517657009927</v>
      </c>
      <c r="D16" s="231">
        <v>1451.3199862357419</v>
      </c>
      <c r="E16" s="231">
        <v>4939.8094869007145</v>
      </c>
      <c r="F16" s="231">
        <v>2047.8950515475051</v>
      </c>
      <c r="G16" s="231">
        <v>3593.5396570323278</v>
      </c>
      <c r="H16" s="231" t="s">
        <v>134</v>
      </c>
      <c r="I16" s="231">
        <v>8685.4599664461075</v>
      </c>
      <c r="J16" s="231">
        <v>16788.425585779605</v>
      </c>
      <c r="K16" s="231">
        <v>3490.6066401256444</v>
      </c>
      <c r="L16" s="231">
        <v>6967.4298276406953</v>
      </c>
      <c r="M16" s="231">
        <v>687</v>
      </c>
      <c r="N16" s="126"/>
    </row>
    <row r="17" spans="2:16">
      <c r="B17" s="235" t="s">
        <v>119</v>
      </c>
      <c r="C17" s="231">
        <v>2244</v>
      </c>
      <c r="D17" s="231">
        <v>776</v>
      </c>
      <c r="E17" s="231">
        <v>4449</v>
      </c>
      <c r="F17" s="231">
        <v>2251</v>
      </c>
      <c r="G17" s="231">
        <v>5243</v>
      </c>
      <c r="H17" s="231" t="s">
        <v>134</v>
      </c>
      <c r="I17" s="231">
        <v>8946</v>
      </c>
      <c r="J17" s="231">
        <v>14976</v>
      </c>
      <c r="K17" s="231">
        <v>3369</v>
      </c>
      <c r="L17" s="231">
        <v>10544</v>
      </c>
      <c r="M17" s="231">
        <v>687</v>
      </c>
      <c r="N17" s="126"/>
    </row>
    <row r="18" spans="2:16">
      <c r="B18" s="235" t="s">
        <v>120</v>
      </c>
      <c r="C18" s="231">
        <v>2193</v>
      </c>
      <c r="D18" s="231">
        <v>1721</v>
      </c>
      <c r="E18" s="231">
        <v>5339</v>
      </c>
      <c r="F18" s="231">
        <v>1195</v>
      </c>
      <c r="G18" s="231">
        <v>4168</v>
      </c>
      <c r="H18" s="231" t="s">
        <v>134</v>
      </c>
      <c r="I18" s="231">
        <v>9892</v>
      </c>
      <c r="J18" s="231">
        <v>13886</v>
      </c>
      <c r="K18" s="231">
        <v>3979</v>
      </c>
      <c r="L18" s="231">
        <v>11022</v>
      </c>
      <c r="M18" s="231">
        <v>687</v>
      </c>
      <c r="N18" s="126"/>
    </row>
    <row r="19" spans="2:16">
      <c r="B19" s="235" t="s">
        <v>121</v>
      </c>
      <c r="C19" s="231">
        <v>2137</v>
      </c>
      <c r="D19" s="231">
        <v>625</v>
      </c>
      <c r="E19" s="231">
        <v>3197</v>
      </c>
      <c r="F19" s="231">
        <v>725</v>
      </c>
      <c r="G19" s="231">
        <v>3920</v>
      </c>
      <c r="H19" s="231">
        <v>3015</v>
      </c>
      <c r="I19" s="231">
        <v>4409</v>
      </c>
      <c r="J19" s="231">
        <v>12486</v>
      </c>
      <c r="K19" s="231">
        <v>2935</v>
      </c>
      <c r="L19" s="231">
        <v>7132</v>
      </c>
      <c r="M19" s="231">
        <v>687</v>
      </c>
      <c r="N19" s="126"/>
    </row>
    <row r="20" spans="2:16">
      <c r="B20" s="235" t="s">
        <v>122</v>
      </c>
      <c r="C20" s="231">
        <v>1934</v>
      </c>
      <c r="D20" s="231">
        <v>854</v>
      </c>
      <c r="E20" s="231">
        <v>3432</v>
      </c>
      <c r="F20" s="231">
        <v>1679</v>
      </c>
      <c r="G20" s="231">
        <v>4602</v>
      </c>
      <c r="H20" s="231">
        <v>2503</v>
      </c>
      <c r="I20" s="231">
        <v>4266</v>
      </c>
      <c r="J20" s="231">
        <v>10501</v>
      </c>
      <c r="K20" s="231">
        <v>2666</v>
      </c>
      <c r="L20" s="231">
        <v>8687</v>
      </c>
      <c r="M20" s="231">
        <v>687</v>
      </c>
      <c r="N20" s="126"/>
    </row>
    <row r="21" spans="2:16">
      <c r="B21" s="235" t="s">
        <v>123</v>
      </c>
      <c r="C21" s="231">
        <v>1633</v>
      </c>
      <c r="D21" s="231">
        <v>513</v>
      </c>
      <c r="E21" s="231">
        <v>3599</v>
      </c>
      <c r="F21" s="231">
        <v>826</v>
      </c>
      <c r="G21" s="231">
        <v>5389</v>
      </c>
      <c r="H21" s="231">
        <v>2341</v>
      </c>
      <c r="I21" s="231">
        <v>4463</v>
      </c>
      <c r="J21" s="231">
        <v>11578</v>
      </c>
      <c r="K21" s="231">
        <v>2514</v>
      </c>
      <c r="L21" s="231">
        <v>10602</v>
      </c>
      <c r="M21" s="231">
        <v>687</v>
      </c>
      <c r="N21" s="126"/>
    </row>
    <row r="22" spans="2:16">
      <c r="B22" s="235" t="s">
        <v>193</v>
      </c>
      <c r="C22" s="231">
        <v>1825</v>
      </c>
      <c r="D22" s="231">
        <v>608</v>
      </c>
      <c r="E22" s="231">
        <v>1254</v>
      </c>
      <c r="F22" s="231">
        <v>1041</v>
      </c>
      <c r="G22" s="231">
        <v>3315</v>
      </c>
      <c r="H22" s="231">
        <v>2369</v>
      </c>
      <c r="I22" s="231">
        <v>4379</v>
      </c>
      <c r="J22" s="231">
        <v>9061</v>
      </c>
      <c r="K22" s="231">
        <v>3047</v>
      </c>
      <c r="L22" s="231">
        <v>8743</v>
      </c>
      <c r="M22" s="231">
        <v>687</v>
      </c>
      <c r="N22" s="126"/>
    </row>
    <row r="23" spans="2:16">
      <c r="B23" s="235" t="s">
        <v>202</v>
      </c>
      <c r="C23" s="231">
        <v>1112</v>
      </c>
      <c r="D23" s="231">
        <v>579</v>
      </c>
      <c r="E23" s="231">
        <v>2208</v>
      </c>
      <c r="F23" s="231">
        <v>1053</v>
      </c>
      <c r="G23" s="231">
        <v>2769</v>
      </c>
      <c r="H23" s="231">
        <v>1977</v>
      </c>
      <c r="I23" s="231">
        <v>3117</v>
      </c>
      <c r="J23" s="231">
        <v>9648</v>
      </c>
      <c r="K23" s="231">
        <v>2800</v>
      </c>
      <c r="L23" s="231">
        <v>10623</v>
      </c>
      <c r="M23" s="231">
        <v>687</v>
      </c>
      <c r="N23" s="126"/>
      <c r="P23" s="22"/>
    </row>
    <row r="24" spans="2:16">
      <c r="B24" s="328" t="s">
        <v>135</v>
      </c>
      <c r="C24" s="336"/>
      <c r="D24" s="336"/>
      <c r="E24" s="336"/>
      <c r="F24" s="336"/>
      <c r="G24" s="336"/>
      <c r="H24" s="336"/>
      <c r="I24" s="336"/>
      <c r="J24" s="336"/>
      <c r="K24" s="336"/>
      <c r="L24" s="336"/>
      <c r="M24" s="336"/>
      <c r="N24" s="126"/>
    </row>
    <row r="25" spans="2:16">
      <c r="B25" s="165" t="s">
        <v>269</v>
      </c>
      <c r="C25" s="165"/>
      <c r="D25" s="165"/>
      <c r="E25" s="165"/>
      <c r="F25" s="165"/>
      <c r="G25" s="165"/>
      <c r="H25" s="165"/>
      <c r="I25" s="165"/>
      <c r="J25" s="165"/>
      <c r="K25" s="165"/>
      <c r="L25" s="165"/>
      <c r="M25" s="165"/>
      <c r="N25" s="126"/>
    </row>
    <row r="26" spans="2:16">
      <c r="B26" s="165" t="s">
        <v>270</v>
      </c>
      <c r="C26" s="165"/>
      <c r="D26" s="165"/>
      <c r="E26" s="165"/>
      <c r="F26" s="165"/>
      <c r="G26" s="165"/>
      <c r="H26" s="165"/>
      <c r="I26" s="165"/>
      <c r="J26" s="165"/>
      <c r="K26" s="165"/>
      <c r="L26" s="165"/>
      <c r="M26" s="165"/>
      <c r="N26" s="126"/>
    </row>
    <row r="27" spans="2:16">
      <c r="B27" s="149"/>
    </row>
    <row r="28" spans="2:16">
      <c r="N28" s="128"/>
    </row>
    <row r="29" spans="2:16">
      <c r="B29" s="23"/>
      <c r="C29" s="129"/>
      <c r="D29" s="129"/>
      <c r="E29" s="129"/>
      <c r="F29" s="129"/>
      <c r="G29" s="129"/>
      <c r="H29" s="129"/>
      <c r="I29" s="129"/>
      <c r="J29" s="129"/>
      <c r="K29" s="129"/>
      <c r="L29" s="129"/>
      <c r="M29" s="129"/>
      <c r="N29" s="130"/>
    </row>
    <row r="30" spans="2:16">
      <c r="B30" s="23"/>
      <c r="C30" s="129"/>
      <c r="D30" s="129"/>
      <c r="E30" s="129"/>
      <c r="F30" s="129"/>
      <c r="G30" s="129"/>
      <c r="H30" s="129"/>
      <c r="I30" s="129"/>
      <c r="J30" s="129"/>
      <c r="K30" s="129"/>
      <c r="L30" s="129"/>
      <c r="M30" s="129"/>
      <c r="N30" s="130"/>
    </row>
    <row r="31" spans="2:16">
      <c r="B31" s="23"/>
      <c r="C31" s="129"/>
      <c r="D31" s="129"/>
      <c r="E31" s="129"/>
      <c r="F31" s="129"/>
      <c r="G31" s="129"/>
      <c r="H31" s="129"/>
      <c r="I31" s="129"/>
      <c r="J31" s="129"/>
      <c r="K31" s="129"/>
      <c r="L31" s="129"/>
      <c r="M31" s="129"/>
      <c r="N31" s="130"/>
      <c r="O31" s="66"/>
      <c r="P31" s="66"/>
    </row>
    <row r="32" spans="2:16" ht="15">
      <c r="B32" s="131"/>
      <c r="C32" s="132"/>
      <c r="D32" s="132"/>
      <c r="E32" s="132"/>
      <c r="F32" s="132"/>
      <c r="G32" s="132"/>
      <c r="H32" s="132"/>
      <c r="I32" s="132"/>
      <c r="J32" s="132"/>
      <c r="K32" s="132"/>
      <c r="L32" s="132"/>
      <c r="M32" s="132"/>
      <c r="N32" s="133"/>
      <c r="O32" s="3"/>
      <c r="P32" s="22"/>
    </row>
    <row r="33" spans="3:27">
      <c r="P33" s="22"/>
    </row>
    <row r="37" spans="3:27">
      <c r="P37" s="22"/>
    </row>
    <row r="38" spans="3:27">
      <c r="P38" s="22"/>
    </row>
    <row r="39" spans="3:27">
      <c r="P39" s="22"/>
    </row>
    <row r="41" spans="3:27">
      <c r="Q41" s="23"/>
      <c r="R41" s="23"/>
      <c r="S41" s="23"/>
      <c r="T41" s="23"/>
      <c r="U41" s="23"/>
      <c r="V41" s="23"/>
      <c r="W41" s="23"/>
      <c r="X41" s="23"/>
      <c r="Y41" s="23"/>
      <c r="Z41" s="23"/>
      <c r="AA41" s="23"/>
    </row>
    <row r="43" spans="3:27">
      <c r="P43" s="22"/>
    </row>
    <row r="48" spans="3:27">
      <c r="C48" s="162"/>
      <c r="D48" s="162"/>
      <c r="E48" s="162"/>
      <c r="F48" s="162"/>
      <c r="G48" s="162"/>
      <c r="H48" s="162"/>
      <c r="I48" s="162"/>
      <c r="J48" s="162"/>
      <c r="K48" s="162"/>
      <c r="L48" s="162"/>
      <c r="M48" s="162"/>
    </row>
    <row r="49" spans="2:15" hidden="1">
      <c r="B49" s="22" t="s">
        <v>217</v>
      </c>
      <c r="C49" s="162">
        <f t="shared" ref="C49:M49" si="0">+C23/SUM($C23:$M23)</f>
        <v>3.0404943537582371E-2</v>
      </c>
      <c r="D49" s="162">
        <f t="shared" si="0"/>
        <v>1.5831350996636864E-2</v>
      </c>
      <c r="E49" s="162">
        <f t="shared" si="0"/>
        <v>6.0372405873185139E-2</v>
      </c>
      <c r="F49" s="162">
        <f t="shared" si="0"/>
        <v>2.8791731605282585E-2</v>
      </c>
      <c r="G49" s="162">
        <f t="shared" si="0"/>
        <v>7.5711590517594948E-2</v>
      </c>
      <c r="H49" s="162">
        <f t="shared" si="0"/>
        <v>5.4056271019604626E-2</v>
      </c>
      <c r="I49" s="162">
        <f t="shared" si="0"/>
        <v>8.52268066606513E-2</v>
      </c>
      <c r="J49" s="163">
        <f t="shared" si="0"/>
        <v>0.26380116479370025</v>
      </c>
      <c r="K49" s="162">
        <f t="shared" si="0"/>
        <v>7.6559210346430429E-2</v>
      </c>
      <c r="L49" s="163">
        <f t="shared" si="0"/>
        <v>0.29046017553933229</v>
      </c>
      <c r="M49" s="162">
        <f t="shared" si="0"/>
        <v>1.8784349109999179E-2</v>
      </c>
    </row>
    <row r="50" spans="2:15" hidden="1">
      <c r="C50" s="164"/>
      <c r="D50" s="164"/>
      <c r="E50" s="164"/>
      <c r="F50" s="164"/>
      <c r="G50" s="164"/>
      <c r="H50" s="164"/>
      <c r="I50" s="164"/>
      <c r="J50" s="164"/>
      <c r="K50" s="164"/>
      <c r="L50" s="164"/>
      <c r="M50" s="164"/>
    </row>
    <row r="51" spans="2:15" hidden="1">
      <c r="B51" s="22" t="s">
        <v>218</v>
      </c>
      <c r="C51" s="162">
        <f>+C23/C22-1</f>
        <v>-0.39068493150684935</v>
      </c>
      <c r="D51" s="162">
        <f t="shared" ref="D51:M51" si="1">+D23/D22-1</f>
        <v>-4.7697368421052655E-2</v>
      </c>
      <c r="E51" s="162">
        <f t="shared" si="1"/>
        <v>0.76076555023923453</v>
      </c>
      <c r="F51" s="162">
        <f t="shared" si="1"/>
        <v>1.1527377521613813E-2</v>
      </c>
      <c r="G51" s="162">
        <f t="shared" si="1"/>
        <v>-0.16470588235294115</v>
      </c>
      <c r="H51" s="162">
        <f t="shared" si="1"/>
        <v>-0.16547066272688893</v>
      </c>
      <c r="I51" s="162">
        <f t="shared" si="1"/>
        <v>-0.28819365151861154</v>
      </c>
      <c r="J51" s="162">
        <f t="shared" si="1"/>
        <v>6.4783136519148021E-2</v>
      </c>
      <c r="K51" s="162">
        <f t="shared" si="1"/>
        <v>-8.1063340991138877E-2</v>
      </c>
      <c r="L51" s="162">
        <f t="shared" si="1"/>
        <v>0.21502916619009493</v>
      </c>
      <c r="M51" s="162">
        <f t="shared" si="1"/>
        <v>0</v>
      </c>
    </row>
    <row r="54" spans="2:15" ht="12.75" customHeight="1">
      <c r="B54" s="334" t="s">
        <v>103</v>
      </c>
      <c r="C54" s="123" t="s">
        <v>127</v>
      </c>
      <c r="D54" s="123" t="s">
        <v>127</v>
      </c>
      <c r="E54" s="123" t="s">
        <v>128</v>
      </c>
      <c r="F54" s="123" t="s">
        <v>127</v>
      </c>
      <c r="G54" s="123" t="s">
        <v>129</v>
      </c>
      <c r="H54" s="123" t="s">
        <v>127</v>
      </c>
      <c r="I54" s="123" t="s">
        <v>129</v>
      </c>
      <c r="J54" s="123" t="s">
        <v>127</v>
      </c>
      <c r="K54" s="123" t="s">
        <v>127</v>
      </c>
      <c r="L54" s="123" t="s">
        <v>127</v>
      </c>
      <c r="M54" s="123" t="s">
        <v>130</v>
      </c>
    </row>
    <row r="55" spans="2:15">
      <c r="B55" s="335"/>
      <c r="C55" s="125" t="s">
        <v>91</v>
      </c>
      <c r="D55" s="125" t="s">
        <v>92</v>
      </c>
      <c r="E55" s="125" t="s">
        <v>131</v>
      </c>
      <c r="F55" s="125" t="s">
        <v>132</v>
      </c>
      <c r="G55" s="125" t="s">
        <v>94</v>
      </c>
      <c r="H55" s="125" t="s">
        <v>267</v>
      </c>
      <c r="I55" s="125" t="s">
        <v>96</v>
      </c>
      <c r="J55" s="125" t="s">
        <v>97</v>
      </c>
      <c r="K55" s="125" t="s">
        <v>133</v>
      </c>
      <c r="L55" s="125" t="s">
        <v>98</v>
      </c>
      <c r="M55" s="125" t="s">
        <v>268</v>
      </c>
    </row>
    <row r="56" spans="2:15">
      <c r="B56" s="235" t="s">
        <v>123</v>
      </c>
      <c r="C56" s="231">
        <v>1633</v>
      </c>
      <c r="D56" s="231">
        <v>513</v>
      </c>
      <c r="E56" s="231">
        <v>3599</v>
      </c>
      <c r="F56" s="231">
        <v>826</v>
      </c>
      <c r="G56" s="231">
        <v>5389</v>
      </c>
      <c r="H56" s="231">
        <v>2341</v>
      </c>
      <c r="I56" s="231">
        <v>4463</v>
      </c>
      <c r="J56" s="231">
        <v>11578</v>
      </c>
      <c r="K56" s="231">
        <v>2514</v>
      </c>
      <c r="L56" s="231">
        <v>10602</v>
      </c>
      <c r="M56" s="231">
        <v>687</v>
      </c>
      <c r="O56" s="89">
        <f>+SUM(C56:M56)</f>
        <v>44145</v>
      </c>
    </row>
    <row r="57" spans="2:15">
      <c r="B57" s="235" t="s">
        <v>193</v>
      </c>
      <c r="C57" s="231">
        <v>1825</v>
      </c>
      <c r="D57" s="231">
        <v>608</v>
      </c>
      <c r="E57" s="231">
        <v>1254</v>
      </c>
      <c r="F57" s="231">
        <v>1041</v>
      </c>
      <c r="G57" s="231">
        <v>3315</v>
      </c>
      <c r="H57" s="231">
        <v>2369</v>
      </c>
      <c r="I57" s="231">
        <v>4379</v>
      </c>
      <c r="J57" s="231">
        <v>9061</v>
      </c>
      <c r="K57" s="231">
        <v>3047</v>
      </c>
      <c r="L57" s="231">
        <v>8743</v>
      </c>
      <c r="M57" s="231">
        <v>687</v>
      </c>
      <c r="O57" s="89">
        <f>+SUM(C57:M57)</f>
        <v>36329</v>
      </c>
    </row>
    <row r="58" spans="2:15">
      <c r="B58" s="235" t="s">
        <v>202</v>
      </c>
      <c r="C58" s="231">
        <v>1112</v>
      </c>
      <c r="D58" s="231">
        <v>579</v>
      </c>
      <c r="E58" s="231">
        <v>2208</v>
      </c>
      <c r="F58" s="231">
        <v>1053</v>
      </c>
      <c r="G58" s="231">
        <v>2769</v>
      </c>
      <c r="H58" s="231">
        <v>1977</v>
      </c>
      <c r="I58" s="231">
        <v>3117</v>
      </c>
      <c r="J58" s="231">
        <v>9648</v>
      </c>
      <c r="K58" s="231">
        <v>2800</v>
      </c>
      <c r="L58" s="231">
        <v>10623</v>
      </c>
      <c r="M58" s="231">
        <v>687</v>
      </c>
      <c r="O58" s="89">
        <f>+SUM(C58:M58)</f>
        <v>36573</v>
      </c>
    </row>
    <row r="61" spans="2:15">
      <c r="C61" s="295">
        <f>+C58/$O$58</f>
        <v>3.0404943537582371E-2</v>
      </c>
      <c r="D61" s="295">
        <f t="shared" ref="D61:M61" si="2">+D58/$O$58</f>
        <v>1.5831350996636864E-2</v>
      </c>
      <c r="E61" s="295">
        <f t="shared" si="2"/>
        <v>6.0372405873185139E-2</v>
      </c>
      <c r="F61" s="295">
        <f t="shared" si="2"/>
        <v>2.8791731605282585E-2</v>
      </c>
      <c r="G61" s="295">
        <f t="shared" si="2"/>
        <v>7.5711590517594948E-2</v>
      </c>
      <c r="H61" s="295">
        <f t="shared" si="2"/>
        <v>5.4056271019604626E-2</v>
      </c>
      <c r="I61" s="295">
        <f t="shared" si="2"/>
        <v>8.52268066606513E-2</v>
      </c>
      <c r="J61" s="295">
        <f t="shared" si="2"/>
        <v>0.26380116479370025</v>
      </c>
      <c r="K61" s="295">
        <f t="shared" si="2"/>
        <v>7.6559210346430429E-2</v>
      </c>
      <c r="L61" s="295">
        <f t="shared" si="2"/>
        <v>0.29046017553933229</v>
      </c>
      <c r="M61" s="295">
        <f t="shared" si="2"/>
        <v>1.8784349109999179E-2</v>
      </c>
    </row>
  </sheetData>
  <mergeCells count="6">
    <mergeCell ref="B54:B55"/>
    <mergeCell ref="B6:B7"/>
    <mergeCell ref="B2:M2"/>
    <mergeCell ref="B3:M3"/>
    <mergeCell ref="B4:M4"/>
    <mergeCell ref="B24:M24"/>
  </mergeCells>
  <phoneticPr fontId="45" type="noConversion"/>
  <hyperlinks>
    <hyperlink ref="O2" location="Índice!A1" display="Volver al índice" xr:uid="{00000000-0004-0000-0B00-000000000000}"/>
  </hyperlinks>
  <printOptions horizontalCentered="1"/>
  <pageMargins left="0.70866141732283472" right="0.70866141732283472" top="0.74803149606299213" bottom="0.74803149606299213" header="0.31496062992125984" footer="0.31496062992125984"/>
  <pageSetup scale="85"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O54"/>
  <sheetViews>
    <sheetView zoomScale="80" zoomScaleNormal="80" zoomScaleSheetLayoutView="80" zoomScalePageLayoutView="80" workbookViewId="0"/>
  </sheetViews>
  <sheetFormatPr baseColWidth="10" defaultColWidth="10.85546875" defaultRowHeight="12.75"/>
  <cols>
    <col min="1" max="1" width="1.28515625" style="22" customWidth="1"/>
    <col min="2" max="2" width="9.85546875" style="22" customWidth="1"/>
    <col min="3" max="3" width="11.28515625" style="22" customWidth="1"/>
    <col min="4" max="4" width="10.85546875" style="22" customWidth="1"/>
    <col min="5" max="5" width="13.28515625" style="22" customWidth="1"/>
    <col min="6" max="6" width="9.85546875" style="22" customWidth="1"/>
    <col min="7" max="7" width="10.7109375" style="22" customWidth="1"/>
    <col min="8" max="8" width="10.5703125" style="22" customWidth="1"/>
    <col min="9" max="9" width="11.42578125" style="22" customWidth="1"/>
    <col min="10" max="10" width="12.28515625" style="22" customWidth="1"/>
    <col min="11" max="11" width="10.85546875" style="22"/>
    <col min="12" max="12" width="11.28515625" style="22" customWidth="1"/>
    <col min="13" max="13" width="9.5703125" style="22" customWidth="1"/>
    <col min="14" max="14" width="2" style="22" customWidth="1"/>
    <col min="15" max="15" width="12.7109375" style="22" bestFit="1" customWidth="1"/>
    <col min="16" max="16384" width="10.85546875" style="22"/>
  </cols>
  <sheetData>
    <row r="1" spans="2:15" ht="6.75" customHeight="1"/>
    <row r="2" spans="2:15">
      <c r="B2" s="323" t="s">
        <v>136</v>
      </c>
      <c r="C2" s="323"/>
      <c r="D2" s="323"/>
      <c r="E2" s="323"/>
      <c r="F2" s="323"/>
      <c r="G2" s="323"/>
      <c r="H2" s="323"/>
      <c r="I2" s="323"/>
      <c r="J2" s="323"/>
      <c r="K2" s="323"/>
      <c r="L2" s="323"/>
      <c r="M2" s="323"/>
      <c r="O2" s="1" t="s">
        <v>6</v>
      </c>
    </row>
    <row r="3" spans="2:15" ht="14.25" customHeight="1">
      <c r="B3" s="323" t="s">
        <v>27</v>
      </c>
      <c r="C3" s="323"/>
      <c r="D3" s="323"/>
      <c r="E3" s="323"/>
      <c r="F3" s="323"/>
      <c r="G3" s="323"/>
      <c r="H3" s="323"/>
      <c r="I3" s="323"/>
      <c r="J3" s="323"/>
      <c r="K3" s="323"/>
      <c r="L3" s="323"/>
      <c r="M3" s="323"/>
    </row>
    <row r="4" spans="2:15">
      <c r="B4" s="323" t="s">
        <v>137</v>
      </c>
      <c r="C4" s="323"/>
      <c r="D4" s="323"/>
      <c r="E4" s="323"/>
      <c r="F4" s="323"/>
      <c r="G4" s="323"/>
      <c r="H4" s="323"/>
      <c r="I4" s="323"/>
      <c r="J4" s="323"/>
      <c r="K4" s="323"/>
      <c r="L4" s="323"/>
      <c r="M4" s="323"/>
    </row>
    <row r="5" spans="2:15">
      <c r="B5" s="134"/>
      <c r="C5" s="134"/>
      <c r="D5" s="134"/>
      <c r="E5" s="134"/>
      <c r="F5" s="134"/>
      <c r="G5" s="134"/>
      <c r="H5" s="134"/>
      <c r="I5" s="134"/>
      <c r="J5" s="134"/>
      <c r="K5" s="135"/>
      <c r="L5" s="134"/>
      <c r="M5" s="134"/>
    </row>
    <row r="6" spans="2:15">
      <c r="B6" s="334" t="s">
        <v>103</v>
      </c>
      <c r="C6" s="123" t="s">
        <v>127</v>
      </c>
      <c r="D6" s="123" t="s">
        <v>127</v>
      </c>
      <c r="E6" s="123" t="s">
        <v>128</v>
      </c>
      <c r="F6" s="123" t="s">
        <v>127</v>
      </c>
      <c r="G6" s="123" t="s">
        <v>129</v>
      </c>
      <c r="H6" s="123" t="s">
        <v>127</v>
      </c>
      <c r="I6" s="123" t="s">
        <v>129</v>
      </c>
      <c r="J6" s="123" t="s">
        <v>127</v>
      </c>
      <c r="K6" s="123" t="s">
        <v>127</v>
      </c>
      <c r="L6" s="123" t="s">
        <v>127</v>
      </c>
      <c r="M6" s="123" t="s">
        <v>130</v>
      </c>
    </row>
    <row r="7" spans="2:15">
      <c r="B7" s="335"/>
      <c r="C7" s="125" t="s">
        <v>91</v>
      </c>
      <c r="D7" s="125" t="s">
        <v>92</v>
      </c>
      <c r="E7" s="125" t="s">
        <v>131</v>
      </c>
      <c r="F7" s="125" t="s">
        <v>132</v>
      </c>
      <c r="G7" s="125" t="s">
        <v>94</v>
      </c>
      <c r="H7" s="125" t="s">
        <v>267</v>
      </c>
      <c r="I7" s="125" t="s">
        <v>96</v>
      </c>
      <c r="J7" s="125" t="s">
        <v>97</v>
      </c>
      <c r="K7" s="125" t="s">
        <v>133</v>
      </c>
      <c r="L7" s="125" t="s">
        <v>98</v>
      </c>
      <c r="M7" s="125" t="s">
        <v>268</v>
      </c>
    </row>
    <row r="8" spans="2:15">
      <c r="B8" s="235" t="s">
        <v>107</v>
      </c>
      <c r="C8" s="231">
        <v>109620</v>
      </c>
      <c r="D8" s="231">
        <v>15000</v>
      </c>
      <c r="E8" s="231">
        <v>63360</v>
      </c>
      <c r="F8" s="231">
        <v>65550</v>
      </c>
      <c r="G8" s="231">
        <v>57190</v>
      </c>
      <c r="H8" s="231" t="s">
        <v>134</v>
      </c>
      <c r="I8" s="231">
        <v>128320</v>
      </c>
      <c r="J8" s="231">
        <v>302400</v>
      </c>
      <c r="K8" s="231" t="s">
        <v>134</v>
      </c>
      <c r="L8" s="231">
        <v>390784</v>
      </c>
      <c r="M8" s="231">
        <v>11946</v>
      </c>
    </row>
    <row r="9" spans="2:15">
      <c r="B9" s="235" t="s">
        <v>108</v>
      </c>
      <c r="C9" s="231">
        <v>106540.8</v>
      </c>
      <c r="D9" s="231">
        <v>25575</v>
      </c>
      <c r="E9" s="231">
        <v>43227.6</v>
      </c>
      <c r="F9" s="231">
        <v>56512.800000000003</v>
      </c>
      <c r="G9" s="231">
        <v>42448</v>
      </c>
      <c r="H9" s="231" t="s">
        <v>134</v>
      </c>
      <c r="I9" s="231">
        <v>127498.3</v>
      </c>
      <c r="J9" s="231">
        <v>321303.40000000002</v>
      </c>
      <c r="K9" s="231" t="s">
        <v>134</v>
      </c>
      <c r="L9" s="231">
        <v>380683.8</v>
      </c>
      <c r="M9" s="231">
        <v>11946</v>
      </c>
    </row>
    <row r="10" spans="2:15">
      <c r="B10" s="235" t="s">
        <v>109</v>
      </c>
      <c r="C10" s="231">
        <v>120464.5</v>
      </c>
      <c r="D10" s="231">
        <v>31322.5</v>
      </c>
      <c r="E10" s="231">
        <v>59440</v>
      </c>
      <c r="F10" s="231">
        <v>44261.8</v>
      </c>
      <c r="G10" s="231">
        <v>63355.6</v>
      </c>
      <c r="H10" s="231" t="s">
        <v>134</v>
      </c>
      <c r="I10" s="231">
        <v>131670</v>
      </c>
      <c r="J10" s="231">
        <v>446083.8</v>
      </c>
      <c r="K10" s="231" t="s">
        <v>134</v>
      </c>
      <c r="L10" s="231">
        <v>482834</v>
      </c>
      <c r="M10" s="231">
        <v>11946</v>
      </c>
    </row>
    <row r="11" spans="2:15">
      <c r="B11" s="235" t="s">
        <v>110</v>
      </c>
      <c r="C11" s="231">
        <v>56405.8</v>
      </c>
      <c r="D11" s="231">
        <v>20414.599999999999</v>
      </c>
      <c r="E11" s="231">
        <v>87051.9</v>
      </c>
      <c r="F11" s="231">
        <v>22726.799999999999</v>
      </c>
      <c r="G11" s="231">
        <v>44973.2</v>
      </c>
      <c r="H11" s="231" t="s">
        <v>134</v>
      </c>
      <c r="I11" s="231">
        <v>97715.5</v>
      </c>
      <c r="J11" s="231">
        <v>212544.8</v>
      </c>
      <c r="K11" s="231">
        <v>72423.3</v>
      </c>
      <c r="L11" s="231">
        <v>213984.4</v>
      </c>
      <c r="M11" s="231">
        <v>6619.6</v>
      </c>
    </row>
    <row r="12" spans="2:15">
      <c r="B12" s="235" t="s">
        <v>111</v>
      </c>
      <c r="C12" s="231">
        <v>66880</v>
      </c>
      <c r="D12" s="231">
        <v>27744</v>
      </c>
      <c r="E12" s="231">
        <v>86001.3</v>
      </c>
      <c r="F12" s="231">
        <v>26690</v>
      </c>
      <c r="G12" s="231">
        <v>58550.1</v>
      </c>
      <c r="H12" s="231" t="s">
        <v>134</v>
      </c>
      <c r="I12" s="231">
        <v>135270</v>
      </c>
      <c r="J12" s="231">
        <v>220224</v>
      </c>
      <c r="K12" s="231">
        <v>86623.2</v>
      </c>
      <c r="L12" s="231">
        <v>251518.8</v>
      </c>
      <c r="M12" s="231">
        <v>6438.07</v>
      </c>
    </row>
    <row r="13" spans="2:15">
      <c r="B13" s="235" t="s">
        <v>112</v>
      </c>
      <c r="C13" s="231">
        <v>51591.1</v>
      </c>
      <c r="D13" s="231">
        <v>8350.7000000000007</v>
      </c>
      <c r="E13" s="231">
        <v>53081.5</v>
      </c>
      <c r="F13" s="231">
        <v>3752.9</v>
      </c>
      <c r="G13" s="231">
        <v>31915.5</v>
      </c>
      <c r="H13" s="231" t="s">
        <v>134</v>
      </c>
      <c r="I13" s="231">
        <v>109800.8</v>
      </c>
      <c r="J13" s="231">
        <v>265552.8</v>
      </c>
      <c r="K13" s="231">
        <v>121619.2</v>
      </c>
      <c r="L13" s="231">
        <v>272625</v>
      </c>
      <c r="M13" s="231">
        <v>6258.6</v>
      </c>
    </row>
    <row r="14" spans="2:15">
      <c r="B14" s="235" t="s">
        <v>113</v>
      </c>
      <c r="C14" s="231">
        <v>78466.3</v>
      </c>
      <c r="D14" s="231">
        <v>11764.2</v>
      </c>
      <c r="E14" s="231">
        <v>86174.8</v>
      </c>
      <c r="F14" s="231">
        <v>38358</v>
      </c>
      <c r="G14" s="231">
        <v>57455.5</v>
      </c>
      <c r="H14" s="231" t="s">
        <v>134</v>
      </c>
      <c r="I14" s="231">
        <v>165633.4</v>
      </c>
      <c r="J14" s="231">
        <v>315519.2</v>
      </c>
      <c r="K14" s="231">
        <v>124687.7</v>
      </c>
      <c r="L14" s="231">
        <v>197024.2</v>
      </c>
      <c r="M14" s="231">
        <v>6265.9</v>
      </c>
    </row>
    <row r="15" spans="2:15">
      <c r="B15" s="235" t="s">
        <v>114</v>
      </c>
      <c r="C15" s="231">
        <v>75516.320000000007</v>
      </c>
      <c r="D15" s="231">
        <v>31084.26</v>
      </c>
      <c r="E15" s="231">
        <v>79125</v>
      </c>
      <c r="F15" s="231">
        <v>15806.34</v>
      </c>
      <c r="G15" s="231">
        <v>111620.4</v>
      </c>
      <c r="H15" s="231" t="s">
        <v>134</v>
      </c>
      <c r="I15" s="231">
        <v>255835.1</v>
      </c>
      <c r="J15" s="231">
        <v>615990.32999999996</v>
      </c>
      <c r="K15" s="231">
        <v>142119.78</v>
      </c>
      <c r="L15" s="231">
        <v>343080.65</v>
      </c>
      <c r="M15" s="231">
        <v>6265.9</v>
      </c>
    </row>
    <row r="16" spans="2:15">
      <c r="B16" s="235" t="s">
        <v>115</v>
      </c>
      <c r="C16" s="231">
        <v>41067.300000000003</v>
      </c>
      <c r="D16" s="231">
        <v>16000.460000000001</v>
      </c>
      <c r="E16" s="231">
        <v>88299.36</v>
      </c>
      <c r="F16" s="231">
        <v>25652.06</v>
      </c>
      <c r="G16" s="231">
        <v>34486.400000000001</v>
      </c>
      <c r="H16" s="231" t="s">
        <v>134</v>
      </c>
      <c r="I16" s="231">
        <v>101006.31999999999</v>
      </c>
      <c r="J16" s="231">
        <v>272034.59999999998</v>
      </c>
      <c r="K16" s="231">
        <v>122928.38999999998</v>
      </c>
      <c r="L16" s="231">
        <v>385711.38</v>
      </c>
      <c r="M16" s="231">
        <v>6265.9</v>
      </c>
    </row>
    <row r="17" spans="2:15">
      <c r="B17" s="235" t="s">
        <v>116</v>
      </c>
      <c r="C17" s="231">
        <v>51863.119903167018</v>
      </c>
      <c r="D17" s="231">
        <v>16391.720884117247</v>
      </c>
      <c r="E17" s="231">
        <v>112644.46653744439</v>
      </c>
      <c r="F17" s="231">
        <v>19220.222324539445</v>
      </c>
      <c r="G17" s="231">
        <v>69067.986200520332</v>
      </c>
      <c r="H17" s="231" t="s">
        <v>134</v>
      </c>
      <c r="I17" s="231">
        <v>152632.15975101327</v>
      </c>
      <c r="J17" s="231">
        <v>314581.74984666158</v>
      </c>
      <c r="K17" s="231">
        <v>76034.57195077253</v>
      </c>
      <c r="L17" s="231">
        <v>340220.209903059</v>
      </c>
      <c r="M17" s="231">
        <v>6365.9</v>
      </c>
    </row>
    <row r="18" spans="2:15">
      <c r="B18" s="235" t="s">
        <v>117</v>
      </c>
      <c r="C18" s="231">
        <v>47235.5</v>
      </c>
      <c r="D18" s="231">
        <v>18070.8</v>
      </c>
      <c r="E18" s="231">
        <v>77889.39</v>
      </c>
      <c r="F18" s="231">
        <v>17620.16</v>
      </c>
      <c r="G18" s="231">
        <v>45494.03</v>
      </c>
      <c r="H18" s="231" t="s">
        <v>134</v>
      </c>
      <c r="I18" s="231">
        <v>131819.4</v>
      </c>
      <c r="J18" s="231">
        <v>272045.36</v>
      </c>
      <c r="K18" s="231">
        <v>100735.98000000001</v>
      </c>
      <c r="L18" s="231">
        <v>344148.42000000004</v>
      </c>
      <c r="M18" s="231">
        <v>6265.44</v>
      </c>
    </row>
    <row r="19" spans="2:15">
      <c r="B19" s="235" t="s">
        <v>118</v>
      </c>
      <c r="C19" s="231">
        <v>43406.3</v>
      </c>
      <c r="D19" s="231">
        <v>21881.1</v>
      </c>
      <c r="E19" s="231">
        <v>112928.4</v>
      </c>
      <c r="F19" s="231">
        <v>33402.9</v>
      </c>
      <c r="G19" s="231">
        <v>59085.4</v>
      </c>
      <c r="H19" s="231" t="s">
        <v>134</v>
      </c>
      <c r="I19" s="231">
        <v>137049.29999999999</v>
      </c>
      <c r="J19" s="231">
        <v>305709.5</v>
      </c>
      <c r="K19" s="231">
        <v>62139.8</v>
      </c>
      <c r="L19" s="231">
        <v>178633.9</v>
      </c>
      <c r="M19" s="231">
        <v>6265.44</v>
      </c>
    </row>
    <row r="20" spans="2:15">
      <c r="B20" s="235" t="s">
        <v>119</v>
      </c>
      <c r="C20" s="231">
        <v>54372.1</v>
      </c>
      <c r="D20" s="231">
        <v>13820.6</v>
      </c>
      <c r="E20" s="231">
        <v>76522.8</v>
      </c>
      <c r="F20" s="231">
        <v>30906.2</v>
      </c>
      <c r="G20" s="231">
        <v>88711.6</v>
      </c>
      <c r="H20" s="231" t="s">
        <v>134</v>
      </c>
      <c r="I20" s="231">
        <v>132490.29999999999</v>
      </c>
      <c r="J20" s="231">
        <v>338757.1</v>
      </c>
      <c r="K20" s="231">
        <v>74118</v>
      </c>
      <c r="L20" s="231">
        <v>350060.79999999999</v>
      </c>
      <c r="M20" s="231">
        <v>6265.4400000000005</v>
      </c>
    </row>
    <row r="21" spans="2:15">
      <c r="B21" s="235" t="s">
        <v>120</v>
      </c>
      <c r="C21" s="231">
        <v>54517.979999999996</v>
      </c>
      <c r="D21" s="231">
        <v>23887.480000000003</v>
      </c>
      <c r="E21" s="231">
        <v>90763</v>
      </c>
      <c r="F21" s="231">
        <v>18426.900000000001</v>
      </c>
      <c r="G21" s="231">
        <v>92237.84</v>
      </c>
      <c r="H21" s="231" t="s">
        <v>134</v>
      </c>
      <c r="I21" s="231">
        <v>170637</v>
      </c>
      <c r="J21" s="231">
        <v>369923.04</v>
      </c>
      <c r="K21" s="231">
        <v>126094.50999999998</v>
      </c>
      <c r="L21" s="231">
        <v>473725.56000000006</v>
      </c>
      <c r="M21" s="231">
        <v>6265.4400000000005</v>
      </c>
    </row>
    <row r="22" spans="2:15">
      <c r="B22" s="235" t="s">
        <v>121</v>
      </c>
      <c r="C22" s="231">
        <v>60645.8</v>
      </c>
      <c r="D22" s="231">
        <v>10162.5</v>
      </c>
      <c r="E22" s="231">
        <v>60586.400000000001</v>
      </c>
      <c r="F22" s="231">
        <v>10505</v>
      </c>
      <c r="G22" s="231">
        <v>73415.3</v>
      </c>
      <c r="H22" s="231">
        <v>62576.1</v>
      </c>
      <c r="I22" s="231">
        <v>76334.600000000006</v>
      </c>
      <c r="J22" s="231">
        <v>396541.3</v>
      </c>
      <c r="K22" s="231">
        <v>142018.29999999999</v>
      </c>
      <c r="L22" s="231">
        <v>284305.90000000002</v>
      </c>
      <c r="M22" s="231">
        <v>6265.4</v>
      </c>
    </row>
    <row r="23" spans="2:15">
      <c r="B23" s="235" t="s">
        <v>122</v>
      </c>
      <c r="C23" s="231">
        <v>57868.1</v>
      </c>
      <c r="D23" s="231">
        <v>14750.5</v>
      </c>
      <c r="E23" s="231">
        <v>79162.100000000006</v>
      </c>
      <c r="F23" s="231">
        <v>18393</v>
      </c>
      <c r="G23" s="231">
        <v>114912.5</v>
      </c>
      <c r="H23" s="231">
        <v>70799.3</v>
      </c>
      <c r="I23" s="231">
        <v>48415.8</v>
      </c>
      <c r="J23" s="231">
        <v>259521.5</v>
      </c>
      <c r="K23" s="231">
        <v>113194.8</v>
      </c>
      <c r="L23" s="231">
        <v>379285</v>
      </c>
      <c r="M23" s="231">
        <v>6265.4</v>
      </c>
    </row>
    <row r="24" spans="2:15">
      <c r="B24" s="235" t="s">
        <v>123</v>
      </c>
      <c r="C24" s="231">
        <v>44507.3</v>
      </c>
      <c r="D24" s="231">
        <v>2773.3</v>
      </c>
      <c r="E24" s="231">
        <v>76896.3</v>
      </c>
      <c r="F24" s="231">
        <v>10483.700000000001</v>
      </c>
      <c r="G24" s="231">
        <v>134541.5</v>
      </c>
      <c r="H24" s="231">
        <v>49826.5</v>
      </c>
      <c r="I24" s="231">
        <v>32644</v>
      </c>
      <c r="J24" s="231">
        <v>349145.3</v>
      </c>
      <c r="K24" s="231">
        <v>118618.9</v>
      </c>
      <c r="L24" s="231">
        <v>462451.4</v>
      </c>
      <c r="M24" s="231">
        <v>6265.4</v>
      </c>
      <c r="O24" s="89"/>
    </row>
    <row r="25" spans="2:15">
      <c r="B25" s="235" t="s">
        <v>193</v>
      </c>
      <c r="C25" s="231">
        <v>53923.9</v>
      </c>
      <c r="D25" s="231">
        <v>10978.3</v>
      </c>
      <c r="E25" s="231">
        <v>27533.1</v>
      </c>
      <c r="F25" s="231">
        <v>15776.8</v>
      </c>
      <c r="G25" s="231">
        <v>60045.8</v>
      </c>
      <c r="H25" s="231">
        <v>32786.699999999997</v>
      </c>
      <c r="I25" s="231">
        <v>50630.1</v>
      </c>
      <c r="J25" s="231">
        <v>209525.8</v>
      </c>
      <c r="K25" s="231">
        <v>149235.9</v>
      </c>
      <c r="L25" s="231">
        <v>377806</v>
      </c>
      <c r="M25" s="231">
        <v>6265.4</v>
      </c>
      <c r="O25" s="89"/>
    </row>
    <row r="26" spans="2:15">
      <c r="B26" s="235" t="s">
        <v>202</v>
      </c>
      <c r="C26" s="231">
        <v>41326.627969897272</v>
      </c>
      <c r="D26" s="231">
        <v>6399.7675796671992</v>
      </c>
      <c r="E26" s="231">
        <v>51776.181910158768</v>
      </c>
      <c r="F26" s="231">
        <v>15042.4772704796</v>
      </c>
      <c r="G26" s="231">
        <v>57294.462121879078</v>
      </c>
      <c r="H26" s="231">
        <v>32215.633669093881</v>
      </c>
      <c r="I26" s="231">
        <v>36032.519999999997</v>
      </c>
      <c r="J26" s="231">
        <v>164425.7809536306</v>
      </c>
      <c r="K26" s="231">
        <v>147053.06478865657</v>
      </c>
      <c r="L26" s="231">
        <v>466679.49156361882</v>
      </c>
      <c r="M26" s="231">
        <v>6265.4</v>
      </c>
      <c r="O26" s="89"/>
    </row>
    <row r="27" spans="2:15">
      <c r="B27" s="328" t="s">
        <v>124</v>
      </c>
      <c r="C27" s="336"/>
      <c r="D27" s="336"/>
      <c r="E27" s="336"/>
      <c r="F27" s="336"/>
      <c r="G27" s="336"/>
      <c r="H27" s="336"/>
      <c r="I27" s="336"/>
      <c r="J27" s="336"/>
      <c r="K27" s="336"/>
      <c r="L27" s="336"/>
      <c r="M27" s="336"/>
    </row>
    <row r="28" spans="2:15">
      <c r="B28" s="165" t="s">
        <v>269</v>
      </c>
      <c r="C28" s="165"/>
      <c r="D28" s="165"/>
      <c r="E28" s="165"/>
      <c r="F28" s="165"/>
      <c r="G28" s="165"/>
      <c r="H28" s="165"/>
      <c r="I28" s="165"/>
      <c r="J28" s="165"/>
      <c r="K28" s="165"/>
      <c r="L28" s="165"/>
      <c r="M28" s="165"/>
    </row>
    <row r="29" spans="2:15">
      <c r="B29" s="165" t="s">
        <v>270</v>
      </c>
      <c r="C29" s="165"/>
      <c r="D29" s="165"/>
      <c r="E29" s="165"/>
      <c r="F29" s="165"/>
      <c r="G29" s="165"/>
      <c r="H29" s="165"/>
      <c r="I29" s="165"/>
      <c r="J29" s="165"/>
      <c r="K29" s="165"/>
      <c r="L29" s="165"/>
      <c r="M29" s="165"/>
    </row>
    <row r="30" spans="2:15">
      <c r="B30" s="149"/>
      <c r="C30" s="134"/>
      <c r="D30" s="134"/>
      <c r="E30" s="134"/>
      <c r="F30" s="134"/>
      <c r="G30" s="134"/>
      <c r="H30" s="134"/>
      <c r="I30" s="134"/>
      <c r="J30" s="134"/>
      <c r="K30" s="134"/>
      <c r="L30" s="134"/>
      <c r="M30" s="134"/>
    </row>
    <row r="31" spans="2:15">
      <c r="B31" s="138"/>
      <c r="C31" s="139"/>
      <c r="D31" s="139"/>
      <c r="E31" s="139"/>
      <c r="F31" s="139"/>
      <c r="G31" s="139"/>
      <c r="H31" s="139"/>
      <c r="I31" s="139"/>
      <c r="J31" s="139"/>
      <c r="K31" s="139"/>
      <c r="L31" s="139"/>
      <c r="M31" s="139"/>
    </row>
    <row r="32" spans="2:15">
      <c r="B32" s="138"/>
      <c r="C32" s="139"/>
      <c r="D32" s="139"/>
      <c r="E32" s="139"/>
      <c r="F32" s="139"/>
      <c r="G32" s="139"/>
      <c r="H32" s="139"/>
      <c r="I32" s="139"/>
      <c r="J32" s="139"/>
      <c r="K32" s="139"/>
      <c r="L32" s="139"/>
      <c r="M32" s="139"/>
    </row>
    <row r="33" spans="2:13">
      <c r="B33" s="138"/>
      <c r="C33" s="139"/>
      <c r="D33" s="139"/>
      <c r="E33" s="139"/>
      <c r="F33" s="139"/>
      <c r="G33" s="139"/>
      <c r="H33" s="139"/>
      <c r="I33" s="139"/>
      <c r="J33" s="139"/>
      <c r="K33" s="139"/>
      <c r="L33" s="139"/>
      <c r="M33" s="139"/>
    </row>
    <row r="34" spans="2:13">
      <c r="B34" s="138"/>
      <c r="C34" s="140"/>
      <c r="D34" s="140"/>
      <c r="E34" s="140"/>
      <c r="F34" s="140"/>
      <c r="G34" s="140"/>
      <c r="H34" s="140"/>
      <c r="I34" s="140"/>
      <c r="J34" s="140"/>
      <c r="K34" s="140"/>
      <c r="L34" s="140"/>
      <c r="M34" s="140"/>
    </row>
    <row r="35" spans="2:13">
      <c r="B35" s="134"/>
      <c r="C35" s="134"/>
      <c r="D35" s="134"/>
      <c r="E35" s="134"/>
      <c r="F35" s="134"/>
      <c r="G35" s="134"/>
      <c r="H35" s="134"/>
      <c r="I35" s="134"/>
      <c r="J35" s="134"/>
      <c r="K35" s="134"/>
      <c r="L35" s="134"/>
      <c r="M35" s="134"/>
    </row>
    <row r="36" spans="2:13">
      <c r="B36" s="134"/>
      <c r="C36" s="134"/>
      <c r="D36" s="134"/>
      <c r="E36" s="134"/>
      <c r="F36" s="134"/>
      <c r="G36" s="134"/>
      <c r="H36" s="134"/>
      <c r="I36" s="134"/>
      <c r="J36" s="134"/>
      <c r="K36" s="134"/>
      <c r="L36" s="134"/>
      <c r="M36" s="134"/>
    </row>
    <row r="37" spans="2:13">
      <c r="B37" s="134"/>
      <c r="C37" s="134"/>
      <c r="D37" s="134"/>
      <c r="E37" s="134"/>
      <c r="F37" s="134"/>
      <c r="G37" s="134"/>
      <c r="H37" s="134"/>
      <c r="I37" s="134"/>
      <c r="J37" s="134"/>
      <c r="K37" s="134"/>
      <c r="L37" s="134"/>
      <c r="M37" s="134"/>
    </row>
    <row r="38" spans="2:13">
      <c r="B38" s="134"/>
      <c r="C38" s="134"/>
      <c r="D38" s="134"/>
      <c r="E38" s="134"/>
      <c r="F38" s="134"/>
      <c r="G38" s="134"/>
      <c r="H38" s="134"/>
      <c r="I38" s="134"/>
      <c r="J38" s="134"/>
      <c r="K38" s="134"/>
      <c r="L38" s="134"/>
      <c r="M38" s="134"/>
    </row>
    <row r="39" spans="2:13">
      <c r="B39" s="134"/>
      <c r="C39" s="134"/>
      <c r="D39" s="134"/>
      <c r="E39" s="134"/>
      <c r="F39" s="134"/>
      <c r="G39" s="134"/>
      <c r="H39" s="134"/>
      <c r="I39" s="134"/>
      <c r="J39" s="134"/>
      <c r="K39" s="134"/>
      <c r="L39" s="134"/>
      <c r="M39" s="134"/>
    </row>
    <row r="40" spans="2:13">
      <c r="B40" s="134"/>
      <c r="C40" s="134"/>
      <c r="D40" s="134"/>
      <c r="E40" s="134"/>
      <c r="F40" s="134"/>
      <c r="G40" s="134"/>
      <c r="H40" s="134"/>
      <c r="I40" s="134"/>
      <c r="J40" s="134"/>
      <c r="K40" s="134"/>
      <c r="L40" s="134"/>
      <c r="M40" s="134"/>
    </row>
    <row r="41" spans="2:13">
      <c r="B41" s="134"/>
      <c r="C41" s="134"/>
      <c r="D41" s="134"/>
      <c r="E41" s="134"/>
      <c r="F41" s="134"/>
      <c r="G41" s="134"/>
      <c r="H41" s="134"/>
      <c r="I41" s="134"/>
      <c r="J41" s="134"/>
      <c r="K41" s="134"/>
      <c r="L41" s="134"/>
      <c r="M41" s="134"/>
    </row>
    <row r="42" spans="2:13">
      <c r="B42" s="134"/>
      <c r="C42" s="134"/>
      <c r="D42" s="134"/>
      <c r="E42" s="134"/>
      <c r="F42" s="134"/>
      <c r="G42" s="134"/>
      <c r="H42" s="134"/>
      <c r="I42" s="134"/>
      <c r="J42" s="134"/>
      <c r="K42" s="134"/>
      <c r="L42" s="134"/>
      <c r="M42" s="134"/>
    </row>
    <row r="43" spans="2:13">
      <c r="B43" s="134"/>
      <c r="C43" s="134"/>
      <c r="D43" s="134"/>
      <c r="E43" s="134"/>
      <c r="F43" s="134"/>
      <c r="G43" s="134"/>
      <c r="H43" s="134"/>
      <c r="I43" s="134"/>
      <c r="J43" s="134"/>
      <c r="K43" s="134"/>
      <c r="L43" s="134"/>
      <c r="M43" s="134"/>
    </row>
    <row r="44" spans="2:13">
      <c r="B44" s="134"/>
      <c r="C44" s="134"/>
      <c r="D44" s="134"/>
      <c r="E44" s="134"/>
      <c r="F44" s="134"/>
      <c r="G44" s="134"/>
      <c r="H44" s="134"/>
      <c r="I44" s="134"/>
      <c r="J44" s="134"/>
      <c r="K44" s="134"/>
      <c r="L44" s="134"/>
      <c r="M44" s="134"/>
    </row>
    <row r="45" spans="2:13">
      <c r="B45" s="134"/>
      <c r="C45" s="134"/>
      <c r="D45" s="134"/>
      <c r="E45" s="134"/>
      <c r="F45" s="134"/>
      <c r="G45" s="134"/>
      <c r="H45" s="134"/>
      <c r="I45" s="134"/>
      <c r="J45" s="134"/>
      <c r="K45" s="134"/>
      <c r="L45" s="134"/>
      <c r="M45" s="134"/>
    </row>
    <row r="46" spans="2:13">
      <c r="B46" s="134"/>
      <c r="C46" s="134"/>
      <c r="D46" s="134"/>
      <c r="E46" s="134"/>
      <c r="F46" s="134"/>
      <c r="G46" s="134"/>
      <c r="H46" s="134"/>
      <c r="I46" s="134"/>
      <c r="J46" s="134"/>
      <c r="K46" s="134"/>
      <c r="L46" s="134"/>
      <c r="M46" s="134"/>
    </row>
    <row r="47" spans="2:13">
      <c r="B47" s="134"/>
      <c r="C47" s="134"/>
      <c r="D47" s="134"/>
      <c r="E47" s="134"/>
      <c r="F47" s="134"/>
      <c r="G47" s="134"/>
      <c r="H47" s="134"/>
      <c r="I47" s="134"/>
      <c r="J47" s="134"/>
      <c r="K47" s="134"/>
      <c r="L47" s="134"/>
      <c r="M47" s="134"/>
    </row>
    <row r="48" spans="2:13">
      <c r="B48" s="134"/>
      <c r="C48" s="134"/>
      <c r="D48" s="134"/>
      <c r="E48" s="134"/>
      <c r="F48" s="134"/>
      <c r="G48" s="134"/>
      <c r="H48" s="134"/>
      <c r="I48" s="134"/>
      <c r="J48" s="134"/>
      <c r="K48" s="134"/>
      <c r="L48" s="134"/>
      <c r="M48" s="134"/>
    </row>
    <row r="49" spans="2:13">
      <c r="B49" s="134"/>
      <c r="C49" s="134"/>
      <c r="D49" s="134"/>
      <c r="E49" s="134"/>
      <c r="F49" s="134"/>
      <c r="G49" s="134"/>
      <c r="H49" s="134"/>
      <c r="I49" s="134"/>
      <c r="J49" s="134"/>
      <c r="K49" s="134"/>
      <c r="L49" s="134"/>
      <c r="M49" s="134"/>
    </row>
    <row r="50" spans="2:13">
      <c r="B50" s="134"/>
      <c r="C50" s="134"/>
      <c r="D50" s="134"/>
      <c r="E50" s="134"/>
      <c r="F50" s="134"/>
      <c r="G50" s="134"/>
      <c r="H50" s="134"/>
      <c r="I50" s="134"/>
      <c r="J50" s="134"/>
      <c r="K50" s="134"/>
      <c r="L50" s="134"/>
      <c r="M50" s="134"/>
    </row>
    <row r="51" spans="2:13">
      <c r="B51" s="134"/>
      <c r="C51" s="134"/>
      <c r="D51" s="134"/>
      <c r="E51" s="134"/>
      <c r="F51" s="134"/>
      <c r="G51" s="134"/>
      <c r="H51" s="134"/>
      <c r="I51" s="134"/>
      <c r="J51" s="134"/>
      <c r="K51" s="134"/>
      <c r="L51" s="134"/>
      <c r="M51" s="134"/>
    </row>
    <row r="52" spans="2:13" hidden="1">
      <c r="B52" s="22" t="s">
        <v>217</v>
      </c>
      <c r="C52" s="162">
        <f t="shared" ref="C52:M52" si="0">+C26/SUM($C26:$M26)</f>
        <v>4.0337889509252225E-2</v>
      </c>
      <c r="D52" s="162">
        <f t="shared" si="0"/>
        <v>6.2466533127636583E-3</v>
      </c>
      <c r="E52" s="162">
        <f t="shared" si="0"/>
        <v>5.0537438153053359E-2</v>
      </c>
      <c r="F52" s="162">
        <f t="shared" si="0"/>
        <v>1.4682586407098833E-2</v>
      </c>
      <c r="G52" s="162">
        <f t="shared" si="0"/>
        <v>5.5923693659396818E-2</v>
      </c>
      <c r="H52" s="162">
        <f t="shared" si="0"/>
        <v>3.1444875501602298E-2</v>
      </c>
      <c r="I52" s="162">
        <f t="shared" si="0"/>
        <v>3.5170442929886449E-2</v>
      </c>
      <c r="J52" s="163">
        <f t="shared" si="0"/>
        <v>0.16049189857472293</v>
      </c>
      <c r="K52" s="162">
        <f t="shared" si="0"/>
        <v>0.14353482417589278</v>
      </c>
      <c r="L52" s="163">
        <f t="shared" si="0"/>
        <v>0.45551419730251119</v>
      </c>
      <c r="M52" s="162">
        <f t="shared" si="0"/>
        <v>6.1155004738194987E-3</v>
      </c>
    </row>
    <row r="53" spans="2:13" hidden="1">
      <c r="C53" s="162"/>
      <c r="D53" s="162"/>
      <c r="E53" s="162"/>
      <c r="F53" s="162"/>
      <c r="G53" s="162"/>
      <c r="H53" s="162"/>
      <c r="I53" s="162"/>
      <c r="J53" s="162"/>
      <c r="K53" s="162"/>
      <c r="L53" s="162"/>
      <c r="M53" s="162"/>
    </row>
    <row r="54" spans="2:13" hidden="1">
      <c r="B54" s="22" t="s">
        <v>218</v>
      </c>
      <c r="C54" s="162">
        <f>+C26/C25-1</f>
        <v>-0.23361203529608821</v>
      </c>
      <c r="D54" s="162">
        <f t="shared" ref="D54:M54" si="1">+D26/D25-1</f>
        <v>-0.41705295176236756</v>
      </c>
      <c r="E54" s="162">
        <f t="shared" si="1"/>
        <v>0.88050680490605027</v>
      </c>
      <c r="F54" s="162">
        <f t="shared" si="1"/>
        <v>-4.6544465894249765E-2</v>
      </c>
      <c r="G54" s="162">
        <f t="shared" si="1"/>
        <v>-4.5820654868798938E-2</v>
      </c>
      <c r="H54" s="162">
        <f t="shared" si="1"/>
        <v>-1.7417621502198055E-2</v>
      </c>
      <c r="I54" s="162">
        <f t="shared" si="1"/>
        <v>-0.28831821386882506</v>
      </c>
      <c r="J54" s="162">
        <f t="shared" si="1"/>
        <v>-0.21524804604668923</v>
      </c>
      <c r="K54" s="162">
        <f t="shared" si="1"/>
        <v>-1.4626743373031714E-2</v>
      </c>
      <c r="L54" s="162">
        <f t="shared" si="1"/>
        <v>0.23523578652435062</v>
      </c>
      <c r="M54" s="162">
        <f t="shared" si="1"/>
        <v>0</v>
      </c>
    </row>
  </sheetData>
  <mergeCells count="5">
    <mergeCell ref="B6:B7"/>
    <mergeCell ref="B2:M2"/>
    <mergeCell ref="B3:M3"/>
    <mergeCell ref="B4:M4"/>
    <mergeCell ref="B27:M27"/>
  </mergeCells>
  <phoneticPr fontId="45" type="noConversion"/>
  <hyperlinks>
    <hyperlink ref="O2" location="Índice!A1" display="Volver al índice" xr:uid="{00000000-0004-0000-0C00-000000000000}"/>
  </hyperlinks>
  <printOptions horizontalCentered="1"/>
  <pageMargins left="0.70866141732283472" right="0.70866141732283472" top="0.74803149606299213" bottom="0.74803149606299213" header="0.31496062992125984" footer="0.31496062992125984"/>
  <pageSetup scale="84"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AE52"/>
  <sheetViews>
    <sheetView zoomScale="80" zoomScaleNormal="80" zoomScaleSheetLayoutView="80" zoomScalePageLayoutView="80" workbookViewId="0"/>
  </sheetViews>
  <sheetFormatPr baseColWidth="10" defaultColWidth="10.85546875" defaultRowHeight="12.75"/>
  <cols>
    <col min="1" max="1" width="1.28515625" style="22" customWidth="1"/>
    <col min="2" max="2" width="10" style="22" customWidth="1"/>
    <col min="3" max="3" width="11.140625" style="22" customWidth="1"/>
    <col min="4" max="4" width="10.85546875" style="22" customWidth="1"/>
    <col min="5" max="5" width="14.42578125" style="22" customWidth="1"/>
    <col min="6" max="6" width="11.140625" style="22" customWidth="1"/>
    <col min="7" max="7" width="10.85546875" style="22" customWidth="1"/>
    <col min="8" max="8" width="11.140625" style="22" customWidth="1"/>
    <col min="9" max="9" width="10.85546875" style="22" customWidth="1"/>
    <col min="10" max="10" width="13" style="22" customWidth="1"/>
    <col min="11" max="11" width="11.140625" style="22" customWidth="1"/>
    <col min="12" max="12" width="10.7109375" style="22" customWidth="1"/>
    <col min="13" max="13" width="9.42578125" style="22" customWidth="1"/>
    <col min="14" max="14" width="1.28515625" style="22" customWidth="1"/>
    <col min="15" max="15" width="10.85546875" style="22"/>
    <col min="16" max="16" width="10.85546875" style="23"/>
    <col min="17" max="25" width="10.85546875" style="66" customWidth="1"/>
    <col min="26" max="26" width="10.85546875" style="23"/>
    <col min="27" max="16384" width="10.85546875" style="22"/>
  </cols>
  <sheetData>
    <row r="1" spans="2:26" ht="6.75" customHeight="1"/>
    <row r="2" spans="2:26">
      <c r="B2" s="314" t="s">
        <v>138</v>
      </c>
      <c r="C2" s="314"/>
      <c r="D2" s="314"/>
      <c r="E2" s="314"/>
      <c r="F2" s="314"/>
      <c r="G2" s="314"/>
      <c r="H2" s="314"/>
      <c r="I2" s="314"/>
      <c r="J2" s="314"/>
      <c r="K2" s="314"/>
      <c r="L2" s="314"/>
      <c r="M2" s="314"/>
      <c r="N2" s="6"/>
      <c r="O2" s="1" t="s">
        <v>6</v>
      </c>
      <c r="P2" s="141"/>
      <c r="Q2" s="142"/>
    </row>
    <row r="3" spans="2:26">
      <c r="B3" s="314" t="s">
        <v>28</v>
      </c>
      <c r="C3" s="314"/>
      <c r="D3" s="314"/>
      <c r="E3" s="314"/>
      <c r="F3" s="314"/>
      <c r="G3" s="314"/>
      <c r="H3" s="314"/>
      <c r="I3" s="314"/>
      <c r="J3" s="314"/>
      <c r="K3" s="314"/>
      <c r="L3" s="314"/>
      <c r="M3" s="314"/>
      <c r="N3" s="6"/>
      <c r="O3" s="6"/>
      <c r="P3" s="141"/>
      <c r="Q3" s="142"/>
    </row>
    <row r="4" spans="2:26" ht="15" customHeight="1">
      <c r="B4" s="314" t="s">
        <v>139</v>
      </c>
      <c r="C4" s="314"/>
      <c r="D4" s="314"/>
      <c r="E4" s="314"/>
      <c r="F4" s="314"/>
      <c r="G4" s="314"/>
      <c r="H4" s="314"/>
      <c r="I4" s="314"/>
      <c r="J4" s="314"/>
      <c r="K4" s="314"/>
      <c r="L4" s="314"/>
      <c r="M4" s="314"/>
      <c r="N4" s="6"/>
      <c r="O4" s="6"/>
      <c r="P4" s="141"/>
      <c r="Q4" s="142"/>
    </row>
    <row r="6" spans="2:26" ht="15" customHeight="1">
      <c r="B6" s="337" t="s">
        <v>103</v>
      </c>
      <c r="C6" s="136" t="s">
        <v>127</v>
      </c>
      <c r="D6" s="136" t="s">
        <v>127</v>
      </c>
      <c r="E6" s="136" t="s">
        <v>128</v>
      </c>
      <c r="F6" s="136" t="s">
        <v>127</v>
      </c>
      <c r="G6" s="136" t="s">
        <v>129</v>
      </c>
      <c r="H6" s="123" t="s">
        <v>127</v>
      </c>
      <c r="I6" s="136" t="s">
        <v>129</v>
      </c>
      <c r="J6" s="136" t="s">
        <v>127</v>
      </c>
      <c r="K6" s="136" t="s">
        <v>127</v>
      </c>
      <c r="L6" s="136" t="s">
        <v>127</v>
      </c>
      <c r="M6" s="136" t="s">
        <v>130</v>
      </c>
      <c r="N6" s="124"/>
      <c r="O6" s="124"/>
      <c r="P6" s="143"/>
      <c r="Q6" s="144"/>
    </row>
    <row r="7" spans="2:26" ht="15" customHeight="1">
      <c r="B7" s="338"/>
      <c r="C7" s="137" t="s">
        <v>91</v>
      </c>
      <c r="D7" s="137" t="s">
        <v>92</v>
      </c>
      <c r="E7" s="137" t="s">
        <v>131</v>
      </c>
      <c r="F7" s="137" t="s">
        <v>132</v>
      </c>
      <c r="G7" s="137" t="s">
        <v>94</v>
      </c>
      <c r="H7" s="125" t="s">
        <v>267</v>
      </c>
      <c r="I7" s="137" t="s">
        <v>96</v>
      </c>
      <c r="J7" s="137" t="s">
        <v>97</v>
      </c>
      <c r="K7" s="137" t="s">
        <v>133</v>
      </c>
      <c r="L7" s="137" t="s">
        <v>98</v>
      </c>
      <c r="M7" s="137" t="s">
        <v>268</v>
      </c>
      <c r="N7" s="124"/>
      <c r="O7" s="124"/>
      <c r="P7" s="143"/>
      <c r="Q7" s="143"/>
      <c r="R7" s="143"/>
      <c r="S7" s="143"/>
      <c r="T7" s="143"/>
      <c r="U7" s="143"/>
      <c r="V7" s="143"/>
      <c r="W7" s="143"/>
      <c r="X7" s="143"/>
      <c r="Y7" s="143"/>
      <c r="Z7" s="143"/>
    </row>
    <row r="8" spans="2:26" ht="12.75" customHeight="1">
      <c r="B8" s="235" t="s">
        <v>107</v>
      </c>
      <c r="C8" s="232">
        <v>20.3</v>
      </c>
      <c r="D8" s="232">
        <v>12.5</v>
      </c>
      <c r="E8" s="232">
        <v>15.84</v>
      </c>
      <c r="F8" s="232">
        <v>19</v>
      </c>
      <c r="G8" s="232">
        <v>15.05</v>
      </c>
      <c r="H8" s="232" t="s">
        <v>134</v>
      </c>
      <c r="I8" s="232">
        <v>20.05</v>
      </c>
      <c r="J8" s="232">
        <v>18</v>
      </c>
      <c r="K8" s="232" t="s">
        <v>134</v>
      </c>
      <c r="L8" s="232">
        <v>22.72</v>
      </c>
      <c r="M8" s="232">
        <v>9.1190839694656489</v>
      </c>
      <c r="N8" s="145"/>
      <c r="O8" s="146"/>
      <c r="P8" s="147"/>
      <c r="Q8" s="147"/>
      <c r="R8" s="147"/>
      <c r="S8" s="147"/>
      <c r="T8" s="147"/>
      <c r="U8" s="147"/>
      <c r="V8" s="147"/>
      <c r="W8" s="147"/>
      <c r="X8" s="147"/>
      <c r="Y8" s="147"/>
      <c r="Z8" s="147"/>
    </row>
    <row r="9" spans="2:26" ht="12.75" customHeight="1">
      <c r="B9" s="235" t="s">
        <v>108</v>
      </c>
      <c r="C9" s="232">
        <v>21.48</v>
      </c>
      <c r="D9" s="232">
        <v>16.5</v>
      </c>
      <c r="E9" s="232">
        <v>13.26</v>
      </c>
      <c r="F9" s="232">
        <v>20.04</v>
      </c>
      <c r="G9" s="232">
        <v>15.16</v>
      </c>
      <c r="H9" s="232" t="s">
        <v>134</v>
      </c>
      <c r="I9" s="232">
        <v>20.27</v>
      </c>
      <c r="J9" s="232">
        <v>20.57</v>
      </c>
      <c r="K9" s="232" t="s">
        <v>134</v>
      </c>
      <c r="L9" s="232">
        <v>22.380000000000003</v>
      </c>
      <c r="M9" s="232">
        <v>9.1190839694656489</v>
      </c>
      <c r="N9" s="145"/>
      <c r="O9" s="146"/>
      <c r="P9" s="147"/>
      <c r="Q9" s="147"/>
      <c r="R9" s="147"/>
      <c r="S9" s="147"/>
      <c r="T9" s="147"/>
      <c r="U9" s="147"/>
      <c r="V9" s="147"/>
      <c r="W9" s="147"/>
      <c r="X9" s="147"/>
      <c r="Y9" s="147"/>
      <c r="Z9" s="147"/>
    </row>
    <row r="10" spans="2:26" ht="12.75" customHeight="1">
      <c r="B10" s="235" t="s">
        <v>109</v>
      </c>
      <c r="C10" s="232">
        <v>21.55</v>
      </c>
      <c r="D10" s="232">
        <v>16.75</v>
      </c>
      <c r="E10" s="232">
        <v>14.86</v>
      </c>
      <c r="F10" s="232">
        <v>12.98</v>
      </c>
      <c r="G10" s="232">
        <v>16.940000000000001</v>
      </c>
      <c r="H10" s="232" t="s">
        <v>134</v>
      </c>
      <c r="I10" s="232">
        <v>19.95</v>
      </c>
      <c r="J10" s="232">
        <v>24.81</v>
      </c>
      <c r="K10" s="232" t="s">
        <v>134</v>
      </c>
      <c r="L10" s="232">
        <v>25.82</v>
      </c>
      <c r="M10" s="232">
        <v>9.4073842480743544</v>
      </c>
      <c r="N10" s="145"/>
      <c r="O10" s="146"/>
      <c r="P10" s="147"/>
      <c r="Q10" s="147"/>
      <c r="R10" s="147"/>
      <c r="S10" s="147"/>
      <c r="T10" s="147"/>
      <c r="U10" s="147"/>
      <c r="V10" s="147"/>
      <c r="W10" s="147"/>
      <c r="X10" s="147"/>
      <c r="Y10" s="147"/>
      <c r="Z10" s="147"/>
    </row>
    <row r="11" spans="2:26" ht="12.75" customHeight="1">
      <c r="B11" s="235" t="s">
        <v>110</v>
      </c>
      <c r="C11" s="232">
        <v>17.426408798813643</v>
      </c>
      <c r="D11" s="232">
        <v>9.3375088133761874</v>
      </c>
      <c r="E11" s="232">
        <v>16.623426967364942</v>
      </c>
      <c r="F11" s="232">
        <v>13.281982350534744</v>
      </c>
      <c r="G11" s="232">
        <v>13.350154657230894</v>
      </c>
      <c r="H11" s="232" t="s">
        <v>134</v>
      </c>
      <c r="I11" s="232">
        <v>11.576870309860222</v>
      </c>
      <c r="J11" s="232">
        <v>15.118167139676645</v>
      </c>
      <c r="K11" s="232">
        <v>18.236673129705636</v>
      </c>
      <c r="L11" s="232">
        <v>19.057086368736975</v>
      </c>
      <c r="M11" s="232">
        <v>9.1190793201133147</v>
      </c>
      <c r="N11" s="145"/>
      <c r="O11" s="146"/>
      <c r="P11" s="147"/>
      <c r="Q11" s="147"/>
      <c r="R11" s="147"/>
      <c r="S11" s="147"/>
      <c r="T11" s="147"/>
      <c r="U11" s="147"/>
      <c r="V11" s="147"/>
      <c r="W11" s="147"/>
      <c r="X11" s="147"/>
      <c r="Y11" s="147"/>
      <c r="Z11" s="147"/>
    </row>
    <row r="12" spans="2:26" ht="12.75" customHeight="1">
      <c r="B12" s="235" t="s">
        <v>111</v>
      </c>
      <c r="C12" s="232">
        <v>19</v>
      </c>
      <c r="D12" s="232">
        <v>13.6</v>
      </c>
      <c r="E12" s="232">
        <v>15.330000000000002</v>
      </c>
      <c r="F12" s="232">
        <v>17</v>
      </c>
      <c r="G12" s="232">
        <v>17.07</v>
      </c>
      <c r="H12" s="232" t="s">
        <v>134</v>
      </c>
      <c r="I12" s="232">
        <v>16.7</v>
      </c>
      <c r="J12" s="232">
        <v>14.88</v>
      </c>
      <c r="K12" s="232">
        <v>20.43</v>
      </c>
      <c r="L12" s="232">
        <v>21.03</v>
      </c>
      <c r="M12" s="232">
        <v>9.1100436681222714</v>
      </c>
      <c r="N12" s="145"/>
      <c r="O12" s="146"/>
      <c r="P12" s="147"/>
      <c r="Q12" s="147"/>
      <c r="R12" s="147"/>
      <c r="S12" s="147"/>
      <c r="T12" s="147"/>
      <c r="U12" s="147"/>
      <c r="V12" s="147"/>
      <c r="W12" s="147"/>
      <c r="X12" s="147"/>
      <c r="Y12" s="147"/>
      <c r="Z12" s="147"/>
    </row>
    <row r="13" spans="2:26" ht="12.75" customHeight="1">
      <c r="B13" s="235" t="s">
        <v>112</v>
      </c>
      <c r="C13" s="232">
        <v>17.22</v>
      </c>
      <c r="D13" s="232">
        <v>13.780000000000001</v>
      </c>
      <c r="E13" s="232">
        <v>19.23</v>
      </c>
      <c r="F13" s="232">
        <v>14.49</v>
      </c>
      <c r="G13" s="232">
        <v>14.62</v>
      </c>
      <c r="H13" s="232" t="s">
        <v>134</v>
      </c>
      <c r="I13" s="232">
        <v>15.63</v>
      </c>
      <c r="J13" s="232">
        <v>19.71</v>
      </c>
      <c r="K13" s="232">
        <v>26.630000000000003</v>
      </c>
      <c r="L13" s="232">
        <v>25.910000000000004</v>
      </c>
      <c r="M13" s="232">
        <v>9.1206695778748177</v>
      </c>
      <c r="N13" s="145"/>
      <c r="O13" s="146"/>
      <c r="P13" s="147"/>
      <c r="Q13" s="147"/>
      <c r="R13" s="147"/>
      <c r="S13" s="147"/>
      <c r="T13" s="147"/>
      <c r="U13" s="147"/>
      <c r="V13" s="147"/>
      <c r="W13" s="147"/>
      <c r="X13" s="147"/>
      <c r="Y13" s="147"/>
      <c r="Z13" s="147"/>
    </row>
    <row r="14" spans="2:26" ht="12.75" customHeight="1">
      <c r="B14" s="235" t="s">
        <v>113</v>
      </c>
      <c r="C14" s="232">
        <v>22.94</v>
      </c>
      <c r="D14" s="232">
        <v>26.330000000000002</v>
      </c>
      <c r="E14" s="232">
        <v>24.669999999999998</v>
      </c>
      <c r="F14" s="232">
        <v>19.36</v>
      </c>
      <c r="G14" s="232">
        <v>12.52</v>
      </c>
      <c r="H14" s="232" t="s">
        <v>134</v>
      </c>
      <c r="I14" s="232">
        <v>18.490000000000002</v>
      </c>
      <c r="J14" s="232">
        <v>18.830000000000002</v>
      </c>
      <c r="K14" s="232">
        <v>33.1</v>
      </c>
      <c r="L14" s="232">
        <v>29.53</v>
      </c>
      <c r="M14" s="232">
        <v>9.1206695778748177</v>
      </c>
      <c r="N14" s="145"/>
      <c r="O14" s="146"/>
      <c r="P14" s="147"/>
      <c r="Q14" s="147"/>
      <c r="R14" s="147"/>
      <c r="S14" s="147"/>
      <c r="T14" s="147"/>
      <c r="U14" s="147"/>
      <c r="V14" s="147"/>
      <c r="W14" s="147"/>
      <c r="X14" s="147"/>
      <c r="Y14" s="147"/>
      <c r="Z14" s="147"/>
    </row>
    <row r="15" spans="2:26" ht="12.75" customHeight="1">
      <c r="B15" s="235" t="s">
        <v>114</v>
      </c>
      <c r="C15" s="232">
        <v>23.54</v>
      </c>
      <c r="D15" s="232">
        <v>20.52</v>
      </c>
      <c r="E15" s="232">
        <v>21.1</v>
      </c>
      <c r="F15" s="232">
        <v>17.82</v>
      </c>
      <c r="G15" s="232">
        <v>24.35</v>
      </c>
      <c r="H15" s="232" t="s">
        <v>134</v>
      </c>
      <c r="I15" s="232">
        <v>27.26</v>
      </c>
      <c r="J15" s="232">
        <v>34.69</v>
      </c>
      <c r="K15" s="232">
        <v>37.019999999999996</v>
      </c>
      <c r="L15" s="232">
        <v>42.55</v>
      </c>
      <c r="M15" s="232">
        <v>9.1206695778748177</v>
      </c>
      <c r="N15" s="145"/>
      <c r="O15" s="146"/>
      <c r="P15" s="147"/>
      <c r="Q15" s="147"/>
      <c r="R15" s="147"/>
      <c r="S15" s="147"/>
      <c r="T15" s="147"/>
      <c r="U15" s="147"/>
      <c r="V15" s="147"/>
      <c r="W15" s="147"/>
      <c r="X15" s="147"/>
      <c r="Y15" s="147"/>
      <c r="Z15" s="147"/>
    </row>
    <row r="16" spans="2:26" ht="12.75" customHeight="1">
      <c r="B16" s="235" t="s">
        <v>115</v>
      </c>
      <c r="C16" s="232">
        <v>22.02</v>
      </c>
      <c r="D16" s="232">
        <v>11.26</v>
      </c>
      <c r="E16" s="232">
        <v>24.48</v>
      </c>
      <c r="F16" s="232">
        <v>15.260000000000002</v>
      </c>
      <c r="G16" s="232">
        <v>16.580000000000002</v>
      </c>
      <c r="H16" s="232" t="s">
        <v>134</v>
      </c>
      <c r="I16" s="232">
        <v>16.84</v>
      </c>
      <c r="J16" s="232">
        <v>26.2</v>
      </c>
      <c r="K16" s="232">
        <v>36.230000000000004</v>
      </c>
      <c r="L16" s="232">
        <v>37.019999999999996</v>
      </c>
      <c r="M16" s="232">
        <v>9.2662299854439585</v>
      </c>
      <c r="N16" s="145"/>
      <c r="O16" s="146"/>
      <c r="P16" s="147"/>
      <c r="Q16" s="147"/>
      <c r="R16" s="147"/>
      <c r="S16" s="147"/>
      <c r="T16" s="147"/>
      <c r="U16" s="147"/>
      <c r="V16" s="147"/>
      <c r="W16" s="147"/>
      <c r="X16" s="147"/>
      <c r="Y16" s="147"/>
      <c r="Z16" s="147"/>
    </row>
    <row r="17" spans="2:31" ht="12.75" customHeight="1">
      <c r="B17" s="235" t="s">
        <v>116</v>
      </c>
      <c r="C17" s="232">
        <v>20.370432012241562</v>
      </c>
      <c r="D17" s="232">
        <v>14.861034346434494</v>
      </c>
      <c r="E17" s="232">
        <v>22.069840622540045</v>
      </c>
      <c r="F17" s="232">
        <v>20.403633040912361</v>
      </c>
      <c r="G17" s="232">
        <v>22.892935432721355</v>
      </c>
      <c r="H17" s="232" t="s">
        <v>134</v>
      </c>
      <c r="I17" s="232">
        <v>18.231266095438755</v>
      </c>
      <c r="J17" s="232">
        <v>21.756812355395361</v>
      </c>
      <c r="K17" s="232">
        <v>22.805810423147129</v>
      </c>
      <c r="L17" s="232">
        <v>33.981243498108171</v>
      </c>
      <c r="M17" s="232">
        <v>9.1199999999999992</v>
      </c>
      <c r="N17" s="145"/>
      <c r="O17" s="146"/>
      <c r="P17" s="147"/>
      <c r="Q17" s="147"/>
      <c r="R17" s="147"/>
      <c r="S17" s="147"/>
      <c r="T17" s="147"/>
      <c r="U17" s="147"/>
      <c r="V17" s="147"/>
      <c r="W17" s="147"/>
      <c r="X17" s="147"/>
      <c r="Y17" s="147"/>
      <c r="Z17" s="147"/>
    </row>
    <row r="18" spans="2:31" ht="12.75" customHeight="1">
      <c r="B18" s="235" t="s">
        <v>117</v>
      </c>
      <c r="C18" s="232">
        <v>21.5</v>
      </c>
      <c r="D18" s="232">
        <v>12.209999999999999</v>
      </c>
      <c r="E18" s="232">
        <v>23.61</v>
      </c>
      <c r="F18" s="232">
        <v>12.64</v>
      </c>
      <c r="G18" s="232">
        <v>12.79</v>
      </c>
      <c r="H18" s="232" t="s">
        <v>134</v>
      </c>
      <c r="I18" s="232">
        <v>15.45</v>
      </c>
      <c r="J18" s="232">
        <v>20.84</v>
      </c>
      <c r="K18" s="232">
        <v>25.14</v>
      </c>
      <c r="L18" s="232">
        <v>31.990000000000002</v>
      </c>
      <c r="M18" s="232">
        <v>9.1206695778748177</v>
      </c>
      <c r="N18" s="145"/>
      <c r="O18" s="146"/>
      <c r="P18" s="147"/>
      <c r="Q18" s="147"/>
      <c r="R18" s="147"/>
      <c r="S18" s="147"/>
      <c r="T18" s="147"/>
      <c r="U18" s="147"/>
      <c r="V18" s="147"/>
      <c r="W18" s="147"/>
      <c r="X18" s="147"/>
      <c r="Y18" s="147"/>
      <c r="Z18" s="147"/>
    </row>
    <row r="19" spans="2:31" ht="12.75" customHeight="1">
      <c r="B19" s="235" t="s">
        <v>118</v>
      </c>
      <c r="C19" s="232">
        <v>23.15</v>
      </c>
      <c r="D19" s="232">
        <v>15.08</v>
      </c>
      <c r="E19" s="232">
        <v>22.86</v>
      </c>
      <c r="F19" s="232">
        <v>16.309999999999999</v>
      </c>
      <c r="G19" s="232">
        <v>16.440000000000001</v>
      </c>
      <c r="H19" s="232" t="s">
        <v>134</v>
      </c>
      <c r="I19" s="232">
        <v>15.78</v>
      </c>
      <c r="J19" s="232">
        <v>18.21</v>
      </c>
      <c r="K19" s="232">
        <v>17.8</v>
      </c>
      <c r="L19" s="232">
        <v>25.64</v>
      </c>
      <c r="M19" s="232">
        <v>9.1199999999999992</v>
      </c>
      <c r="N19" s="145"/>
      <c r="O19" s="146"/>
      <c r="P19" s="147"/>
      <c r="Q19" s="147"/>
      <c r="R19" s="147"/>
      <c r="S19" s="147"/>
      <c r="T19" s="147"/>
      <c r="U19" s="147"/>
      <c r="V19" s="147"/>
      <c r="W19" s="147"/>
      <c r="X19" s="147"/>
      <c r="Y19" s="147"/>
      <c r="Z19" s="147"/>
    </row>
    <row r="20" spans="2:31" ht="12.75" customHeight="1">
      <c r="B20" s="235" t="s">
        <v>119</v>
      </c>
      <c r="C20" s="232">
        <v>24.23</v>
      </c>
      <c r="D20" s="232">
        <v>17.809999999999999</v>
      </c>
      <c r="E20" s="232">
        <v>17.2</v>
      </c>
      <c r="F20" s="232">
        <v>13.73</v>
      </c>
      <c r="G20" s="232">
        <v>16.919999999999998</v>
      </c>
      <c r="H20" s="232" t="s">
        <v>134</v>
      </c>
      <c r="I20" s="232">
        <v>14.809999999999999</v>
      </c>
      <c r="J20" s="232">
        <v>22.619999999999997</v>
      </c>
      <c r="K20" s="232">
        <v>22</v>
      </c>
      <c r="L20" s="232">
        <v>33.200000000000003</v>
      </c>
      <c r="M20" s="232">
        <v>9.120000000000001</v>
      </c>
      <c r="N20" s="145"/>
      <c r="O20" s="146"/>
      <c r="P20" s="147"/>
      <c r="Q20" s="147"/>
      <c r="R20" s="147"/>
      <c r="S20" s="147"/>
      <c r="T20" s="147"/>
      <c r="U20" s="147"/>
      <c r="V20" s="147"/>
      <c r="W20" s="147"/>
      <c r="X20" s="147"/>
      <c r="Y20" s="147"/>
      <c r="Z20" s="147"/>
    </row>
    <row r="21" spans="2:31" ht="12.75" customHeight="1">
      <c r="B21" s="235" t="s">
        <v>120</v>
      </c>
      <c r="C21" s="232">
        <v>24.86</v>
      </c>
      <c r="D21" s="232">
        <v>13.88</v>
      </c>
      <c r="E21" s="232">
        <v>17</v>
      </c>
      <c r="F21" s="232">
        <v>15.419999999999998</v>
      </c>
      <c r="G21" s="232">
        <v>22.130000000000003</v>
      </c>
      <c r="H21" s="232" t="s">
        <v>134</v>
      </c>
      <c r="I21" s="232">
        <v>17.25</v>
      </c>
      <c r="J21" s="232">
        <v>26.639999999999997</v>
      </c>
      <c r="K21" s="232">
        <v>31.689999999999998</v>
      </c>
      <c r="L21" s="232">
        <v>42.980000000000004</v>
      </c>
      <c r="M21" s="232">
        <v>9.120000000000001</v>
      </c>
      <c r="N21" s="145"/>
      <c r="O21" s="146"/>
      <c r="P21" s="147"/>
      <c r="Q21" s="147"/>
      <c r="R21" s="147"/>
      <c r="S21" s="147"/>
      <c r="T21" s="147"/>
      <c r="U21" s="147"/>
      <c r="V21" s="147"/>
      <c r="W21" s="147"/>
      <c r="X21" s="147"/>
      <c r="Y21" s="147"/>
      <c r="Z21" s="147"/>
    </row>
    <row r="22" spans="2:31" ht="12.75" customHeight="1">
      <c r="B22" s="235" t="s">
        <v>121</v>
      </c>
      <c r="C22" s="232">
        <v>28.378922166817894</v>
      </c>
      <c r="D22" s="232">
        <v>16.260056952992556</v>
      </c>
      <c r="E22" s="232">
        <v>18.951020851994503</v>
      </c>
      <c r="F22" s="232">
        <v>14.489636066017113</v>
      </c>
      <c r="G22" s="232">
        <v>18.728394313163221</v>
      </c>
      <c r="H22" s="232">
        <v>20.754925615331164</v>
      </c>
      <c r="I22" s="232">
        <v>17.313359038330688</v>
      </c>
      <c r="J22" s="232">
        <v>31.758873628341366</v>
      </c>
      <c r="K22" s="232">
        <v>48.387835356389296</v>
      </c>
      <c r="L22" s="232">
        <v>39.863420959984026</v>
      </c>
      <c r="M22" s="232">
        <v>9.120000000000001</v>
      </c>
      <c r="N22" s="145"/>
      <c r="O22" s="146"/>
      <c r="P22" s="147"/>
      <c r="Q22" s="147"/>
      <c r="R22" s="147"/>
      <c r="S22" s="147"/>
      <c r="T22" s="147"/>
      <c r="U22" s="147"/>
      <c r="V22" s="147"/>
      <c r="W22" s="147"/>
      <c r="X22" s="147"/>
      <c r="Y22" s="147"/>
      <c r="Z22" s="147"/>
    </row>
    <row r="23" spans="2:31" ht="12.75" customHeight="1">
      <c r="B23" s="235" t="s">
        <v>122</v>
      </c>
      <c r="C23" s="232">
        <v>29.921458117890381</v>
      </c>
      <c r="D23" s="232">
        <v>17.272248243559719</v>
      </c>
      <c r="E23" s="232">
        <v>23.065879953379955</v>
      </c>
      <c r="F23" s="232">
        <v>10.95473496128648</v>
      </c>
      <c r="G23" s="232">
        <v>24.970121686223383</v>
      </c>
      <c r="H23" s="232">
        <v>28.285777067518978</v>
      </c>
      <c r="I23" s="232">
        <v>11.349226441631505</v>
      </c>
      <c r="J23" s="232">
        <v>24.713979620988475</v>
      </c>
      <c r="K23" s="232">
        <v>42.458664666166541</v>
      </c>
      <c r="L23" s="232">
        <v>43.661217911822263</v>
      </c>
      <c r="M23" s="232">
        <v>9.1199417758369723</v>
      </c>
      <c r="N23" s="145"/>
      <c r="O23" s="146"/>
      <c r="P23" s="147"/>
      <c r="Q23" s="147"/>
      <c r="R23" s="147"/>
      <c r="S23" s="147"/>
      <c r="T23" s="147"/>
      <c r="U23" s="147"/>
      <c r="V23" s="147"/>
      <c r="W23" s="147"/>
      <c r="X23" s="147"/>
      <c r="Y23" s="147"/>
      <c r="Z23" s="147"/>
    </row>
    <row r="24" spans="2:31" ht="12.75" customHeight="1">
      <c r="B24" s="235" t="s">
        <v>123</v>
      </c>
      <c r="C24" s="232">
        <v>27.254929577464786</v>
      </c>
      <c r="D24" s="232">
        <v>5.4060428849902538</v>
      </c>
      <c r="E24" s="232">
        <v>21.366018338427342</v>
      </c>
      <c r="F24" s="232">
        <v>12.692130750605326</v>
      </c>
      <c r="G24" s="232">
        <v>24.965949155687511</v>
      </c>
      <c r="H24" s="232">
        <v>21.284280222127297</v>
      </c>
      <c r="I24" s="232">
        <v>7.3143625364104867</v>
      </c>
      <c r="J24" s="232">
        <v>30.155925030229746</v>
      </c>
      <c r="K24" s="232">
        <v>47.18333333333333</v>
      </c>
      <c r="L24" s="232">
        <v>43.619260516883607</v>
      </c>
      <c r="M24" s="232">
        <v>9.1199417758369723</v>
      </c>
      <c r="N24" s="145"/>
      <c r="O24" s="146"/>
      <c r="P24" s="147"/>
      <c r="Q24" s="148"/>
      <c r="R24" s="148"/>
      <c r="S24" s="148"/>
      <c r="T24" s="148"/>
      <c r="U24" s="148"/>
      <c r="V24" s="148"/>
      <c r="W24" s="148"/>
      <c r="X24" s="148"/>
      <c r="Y24" s="148"/>
      <c r="Z24" s="147"/>
    </row>
    <row r="25" spans="2:31" ht="12.75" customHeight="1">
      <c r="B25" s="235" t="s">
        <v>193</v>
      </c>
      <c r="C25" s="232">
        <v>29.547342465753424</v>
      </c>
      <c r="D25" s="232">
        <v>18.05641447368421</v>
      </c>
      <c r="E25" s="232">
        <v>21.95622009569378</v>
      </c>
      <c r="F25" s="232">
        <v>15.155427473583094</v>
      </c>
      <c r="G25" s="232">
        <v>18.113363499245853</v>
      </c>
      <c r="H25" s="232">
        <v>13.839890249050232</v>
      </c>
      <c r="I25" s="232">
        <v>11.562023292989267</v>
      </c>
      <c r="J25" s="232">
        <v>23.12391568259574</v>
      </c>
      <c r="K25" s="232">
        <v>48.97797833935018</v>
      </c>
      <c r="L25" s="232">
        <v>43.21239849022075</v>
      </c>
      <c r="M25" s="232">
        <v>9.1199417758369723</v>
      </c>
      <c r="N25" s="145"/>
      <c r="O25" s="146"/>
      <c r="P25" s="147"/>
      <c r="Q25" s="148"/>
      <c r="R25" s="148"/>
      <c r="S25" s="148"/>
      <c r="T25" s="148"/>
      <c r="U25" s="148"/>
      <c r="V25" s="148"/>
      <c r="W25" s="148"/>
      <c r="X25" s="148"/>
      <c r="Y25" s="148"/>
      <c r="Z25" s="147"/>
    </row>
    <row r="26" spans="2:31" ht="12.75" customHeight="1">
      <c r="B26" s="235" t="s">
        <v>202</v>
      </c>
      <c r="C26" s="232">
        <v>37.164233785878835</v>
      </c>
      <c r="D26" s="232">
        <v>11.05313917040967</v>
      </c>
      <c r="E26" s="232">
        <v>23.449357749166108</v>
      </c>
      <c r="F26" s="232">
        <v>14.285353533218991</v>
      </c>
      <c r="G26" s="232">
        <v>20.691391159941883</v>
      </c>
      <c r="H26" s="232">
        <v>16.295211769900799</v>
      </c>
      <c r="I26" s="232" t="s">
        <v>222</v>
      </c>
      <c r="J26" s="232">
        <v>17.042473150251929</v>
      </c>
      <c r="K26" s="232">
        <v>52.518951710234489</v>
      </c>
      <c r="L26" s="232">
        <v>43.931045049761728</v>
      </c>
      <c r="M26" s="232">
        <v>9.1199417758369723</v>
      </c>
      <c r="N26" s="145"/>
      <c r="O26" s="146"/>
      <c r="P26" s="147"/>
      <c r="Q26" s="148"/>
      <c r="R26" s="148"/>
      <c r="S26" s="148"/>
      <c r="T26" s="148"/>
      <c r="U26" s="148"/>
      <c r="V26" s="148"/>
      <c r="W26" s="148"/>
      <c r="X26" s="148"/>
      <c r="Y26" s="148"/>
      <c r="Z26" s="147"/>
    </row>
    <row r="27" spans="2:31">
      <c r="B27" s="328" t="s">
        <v>124</v>
      </c>
      <c r="C27" s="336"/>
      <c r="D27" s="336"/>
      <c r="E27" s="336"/>
      <c r="F27" s="336"/>
      <c r="G27" s="336"/>
      <c r="H27" s="336"/>
      <c r="I27" s="336"/>
      <c r="J27" s="336"/>
      <c r="K27" s="336"/>
      <c r="L27" s="336"/>
      <c r="M27" s="336"/>
    </row>
    <row r="28" spans="2:31">
      <c r="B28" s="165" t="s">
        <v>269</v>
      </c>
      <c r="C28" s="165"/>
      <c r="D28" s="165"/>
      <c r="E28" s="165"/>
      <c r="F28" s="165"/>
      <c r="G28" s="165"/>
      <c r="H28" s="165"/>
      <c r="I28" s="165"/>
      <c r="J28" s="165"/>
      <c r="K28" s="165"/>
      <c r="L28" s="165"/>
      <c r="M28" s="165"/>
    </row>
    <row r="29" spans="2:31">
      <c r="B29" s="165" t="s">
        <v>270</v>
      </c>
      <c r="C29" s="165"/>
      <c r="D29" s="165"/>
      <c r="E29" s="165"/>
      <c r="F29" s="165"/>
      <c r="G29" s="165"/>
      <c r="H29" s="165"/>
      <c r="I29" s="165"/>
      <c r="J29" s="165"/>
      <c r="K29" s="165"/>
      <c r="L29" s="165"/>
      <c r="M29" s="165"/>
    </row>
    <row r="30" spans="2:31" ht="15">
      <c r="B30" s="149" t="s">
        <v>223</v>
      </c>
      <c r="C30" s="149"/>
      <c r="D30" s="149"/>
      <c r="E30" s="149"/>
      <c r="F30" s="149"/>
      <c r="G30" s="149"/>
      <c r="H30" s="149"/>
      <c r="Q30" s="23"/>
      <c r="R30" s="23"/>
      <c r="S30" s="23"/>
      <c r="T30" s="23"/>
      <c r="U30" s="23"/>
      <c r="V30" s="23"/>
      <c r="W30" s="23"/>
      <c r="X30" s="23"/>
      <c r="Y30" s="23"/>
      <c r="AA30" s="23"/>
      <c r="AB30" s="23"/>
      <c r="AC30" s="23"/>
      <c r="AD30" s="23"/>
      <c r="AE30" s="23"/>
    </row>
    <row r="31" spans="2:31">
      <c r="Q31" s="23"/>
      <c r="R31" s="23"/>
      <c r="S31" s="23"/>
      <c r="T31" s="23"/>
      <c r="U31" s="23"/>
      <c r="V31" s="23"/>
      <c r="W31" s="23"/>
      <c r="X31" s="23"/>
      <c r="Y31" s="23"/>
      <c r="AA31" s="23"/>
      <c r="AB31" s="23"/>
      <c r="AC31" s="23"/>
      <c r="AD31" s="23"/>
      <c r="AE31" s="23"/>
    </row>
    <row r="32" spans="2:31">
      <c r="Q32" s="23"/>
      <c r="R32" s="23"/>
      <c r="S32" s="23"/>
      <c r="T32" s="23"/>
      <c r="U32" s="23"/>
      <c r="V32" s="23"/>
      <c r="W32" s="23"/>
      <c r="X32" s="23"/>
      <c r="Y32" s="23"/>
      <c r="AA32" s="23"/>
      <c r="AB32" s="23"/>
      <c r="AC32" s="23"/>
      <c r="AD32" s="23"/>
      <c r="AE32" s="23"/>
    </row>
    <row r="33" spans="16:31">
      <c r="Q33" s="23"/>
      <c r="R33" s="23"/>
      <c r="S33" s="23"/>
      <c r="T33" s="23"/>
      <c r="U33" s="23"/>
      <c r="V33" s="23"/>
      <c r="W33" s="23"/>
      <c r="X33" s="23"/>
      <c r="Y33" s="23"/>
      <c r="AA33" s="23"/>
      <c r="AB33" s="23"/>
      <c r="AC33" s="23"/>
      <c r="AD33" s="23"/>
      <c r="AE33" s="23"/>
    </row>
    <row r="34" spans="16:31">
      <c r="Q34" s="23"/>
      <c r="R34" s="23"/>
      <c r="S34" s="23"/>
      <c r="T34" s="23"/>
      <c r="U34" s="23"/>
      <c r="V34" s="23"/>
      <c r="W34" s="23"/>
      <c r="X34" s="23"/>
      <c r="Y34" s="23"/>
      <c r="AA34" s="23"/>
      <c r="AB34" s="23"/>
      <c r="AC34" s="23"/>
      <c r="AD34" s="23"/>
      <c r="AE34" s="23"/>
    </row>
    <row r="35" spans="16:31">
      <c r="Q35" s="23"/>
      <c r="R35" s="23"/>
      <c r="S35" s="23"/>
      <c r="T35" s="23"/>
      <c r="U35" s="23"/>
      <c r="V35" s="23"/>
      <c r="W35" s="23"/>
      <c r="X35" s="23"/>
      <c r="Y35" s="23"/>
      <c r="AA35" s="23"/>
      <c r="AB35" s="23"/>
      <c r="AC35" s="23"/>
      <c r="AD35" s="23"/>
      <c r="AE35" s="23"/>
    </row>
    <row r="42" spans="16:31">
      <c r="P42" s="166"/>
    </row>
    <row r="51" spans="2:13">
      <c r="C51" s="162"/>
      <c r="D51" s="162"/>
      <c r="E51" s="162"/>
      <c r="F51" s="162"/>
      <c r="G51" s="162"/>
      <c r="H51" s="162"/>
      <c r="I51" s="162"/>
      <c r="J51" s="162"/>
      <c r="K51" s="162"/>
      <c r="L51" s="162"/>
      <c r="M51" s="162"/>
    </row>
    <row r="52" spans="2:13" hidden="1">
      <c r="B52" s="22" t="s">
        <v>218</v>
      </c>
      <c r="C52" s="162">
        <f>+C26/C25-1</f>
        <v>0.25778600322359613</v>
      </c>
      <c r="D52" s="162">
        <f t="shared" ref="D52:M52" si="0">+D26/D25-1</f>
        <v>-0.38785525850003377</v>
      </c>
      <c r="E52" s="162">
        <f t="shared" si="0"/>
        <v>6.800522343849047E-2</v>
      </c>
      <c r="F52" s="162">
        <f t="shared" si="0"/>
        <v>-5.7410056026509282E-2</v>
      </c>
      <c r="G52" s="162">
        <f t="shared" si="0"/>
        <v>0.14232738501622655</v>
      </c>
      <c r="H52" s="162">
        <f t="shared" si="0"/>
        <v>0.1774090311893235</v>
      </c>
      <c r="I52" s="162">
        <f>11.56/I25-1</f>
        <v>-1.7499471658155574E-4</v>
      </c>
      <c r="J52" s="162">
        <f t="shared" si="0"/>
        <v>-0.26299363030981038</v>
      </c>
      <c r="K52" s="162">
        <f t="shared" si="0"/>
        <v>7.2297254622275764E-2</v>
      </c>
      <c r="L52" s="162">
        <f t="shared" si="0"/>
        <v>1.6630564019805893E-2</v>
      </c>
      <c r="M52" s="162">
        <f t="shared" si="0"/>
        <v>0</v>
      </c>
    </row>
  </sheetData>
  <mergeCells count="5">
    <mergeCell ref="B6:B7"/>
    <mergeCell ref="B3:M3"/>
    <mergeCell ref="B2:M2"/>
    <mergeCell ref="B4:M4"/>
    <mergeCell ref="B27:M27"/>
  </mergeCells>
  <phoneticPr fontId="45" type="noConversion"/>
  <hyperlinks>
    <hyperlink ref="O2" location="Índice!A1" display="Volver al índice" xr:uid="{00000000-0004-0000-0D00-000000000000}"/>
  </hyperlinks>
  <printOptions horizontalCentered="1"/>
  <pageMargins left="0.70866141732283472" right="0.70866141732283472" top="0.74803149606299213" bottom="0.74803149606299213" header="0.31496062992125984" footer="0.31496062992125984"/>
  <pageSetup scale="84"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9B4D-1E2C-4605-8EFE-4C97C058EDE5}">
  <sheetPr>
    <pageSetUpPr fitToPage="1"/>
  </sheetPr>
  <dimension ref="B2:W44"/>
  <sheetViews>
    <sheetView zoomScale="80" zoomScaleNormal="80" zoomScaleSheetLayoutView="80" workbookViewId="0"/>
  </sheetViews>
  <sheetFormatPr baseColWidth="10" defaultRowHeight="15"/>
  <cols>
    <col min="1" max="1" width="1.28515625" style="2" customWidth="1"/>
    <col min="2" max="2" width="16.42578125" style="2" bestFit="1" customWidth="1"/>
    <col min="3" max="11" width="8.5703125" style="2" bestFit="1" customWidth="1"/>
    <col min="12" max="12" width="7.85546875" style="2" customWidth="1"/>
    <col min="13" max="22" width="11.42578125" style="2" customWidth="1"/>
    <col min="23" max="16384" width="11.42578125" style="2"/>
  </cols>
  <sheetData>
    <row r="2" spans="2:23">
      <c r="W2" s="1" t="s">
        <v>6</v>
      </c>
    </row>
    <row r="3" spans="2:23">
      <c r="B3" s="173" t="s">
        <v>231</v>
      </c>
      <c r="C3" s="168" t="s">
        <v>234</v>
      </c>
      <c r="D3" s="168" t="s">
        <v>235</v>
      </c>
      <c r="E3" s="168" t="s">
        <v>236</v>
      </c>
      <c r="F3" s="168" t="s">
        <v>237</v>
      </c>
      <c r="G3" s="174" t="s">
        <v>238</v>
      </c>
      <c r="H3" s="181" t="s">
        <v>239</v>
      </c>
      <c r="I3" s="174" t="s">
        <v>240</v>
      </c>
      <c r="J3" s="174" t="s">
        <v>241</v>
      </c>
      <c r="K3" s="175" t="s">
        <v>242</v>
      </c>
      <c r="L3" s="150"/>
      <c r="N3" s="182" t="s">
        <v>255</v>
      </c>
      <c r="O3" s="182"/>
      <c r="P3" s="182"/>
      <c r="Q3" s="182"/>
      <c r="R3" s="182"/>
      <c r="S3" s="182"/>
      <c r="T3" s="182"/>
      <c r="U3" s="182"/>
      <c r="W3" s="1"/>
    </row>
    <row r="4" spans="2:23">
      <c r="B4" s="170" t="s">
        <v>62</v>
      </c>
      <c r="C4" s="195">
        <v>96.15000000000002</v>
      </c>
      <c r="D4" s="195">
        <v>63</v>
      </c>
      <c r="E4" s="195">
        <v>100.29999999999998</v>
      </c>
      <c r="F4" s="195">
        <v>44.209999999999994</v>
      </c>
      <c r="G4" s="195">
        <v>184.30000000000007</v>
      </c>
      <c r="H4" s="195">
        <v>175.30999999999997</v>
      </c>
      <c r="I4" s="196">
        <v>155.83999999999997</v>
      </c>
      <c r="J4" s="196">
        <v>186.41200000000001</v>
      </c>
      <c r="K4" s="197">
        <v>197.08100000000005</v>
      </c>
      <c r="L4" s="179"/>
      <c r="N4" s="182"/>
      <c r="O4" s="182"/>
      <c r="P4" s="182"/>
      <c r="Q4" s="182"/>
      <c r="R4" s="182"/>
      <c r="S4" s="182"/>
      <c r="T4" s="182"/>
      <c r="U4" s="182"/>
      <c r="W4" s="1"/>
    </row>
    <row r="5" spans="2:23" ht="15" customHeight="1">
      <c r="B5" s="171" t="s">
        <v>64</v>
      </c>
      <c r="C5" s="195">
        <v>42.07</v>
      </c>
      <c r="D5" s="195">
        <v>81.360000000000014</v>
      </c>
      <c r="E5" s="195">
        <v>69.477999999999994</v>
      </c>
      <c r="F5" s="195">
        <v>54.823</v>
      </c>
      <c r="G5" s="195">
        <v>90.422999999999988</v>
      </c>
      <c r="H5" s="195">
        <v>101.83800000000001</v>
      </c>
      <c r="I5" s="196">
        <v>122.71199999999999</v>
      </c>
      <c r="J5" s="196">
        <v>162.53799999999998</v>
      </c>
      <c r="K5" s="197">
        <v>192.17899999999995</v>
      </c>
      <c r="L5" s="191"/>
      <c r="N5" s="183"/>
      <c r="O5" s="190" t="s">
        <v>104</v>
      </c>
      <c r="P5" s="190"/>
      <c r="Q5" s="190"/>
      <c r="R5" s="190"/>
      <c r="S5" s="190"/>
      <c r="T5" s="190"/>
      <c r="U5" s="190"/>
    </row>
    <row r="6" spans="2:23">
      <c r="B6" s="171" t="s">
        <v>244</v>
      </c>
      <c r="C6" s="195">
        <v>115.78</v>
      </c>
      <c r="D6" s="195">
        <v>63.559999999999995</v>
      </c>
      <c r="E6" s="195">
        <v>80.45</v>
      </c>
      <c r="F6" s="195">
        <v>47.6</v>
      </c>
      <c r="G6" s="195">
        <v>76.251000000000005</v>
      </c>
      <c r="H6" s="195">
        <v>79.954999999999998</v>
      </c>
      <c r="I6" s="196">
        <v>82.548000000000016</v>
      </c>
      <c r="J6" s="196">
        <v>86.940000000000012</v>
      </c>
      <c r="K6" s="197">
        <v>135.93699999999998</v>
      </c>
      <c r="L6" s="192"/>
      <c r="N6" s="184" t="s">
        <v>228</v>
      </c>
      <c r="O6" s="169" t="s">
        <v>95</v>
      </c>
      <c r="P6" s="169" t="s">
        <v>203</v>
      </c>
      <c r="Q6" s="169" t="s">
        <v>229</v>
      </c>
      <c r="R6" s="169" t="s">
        <v>133</v>
      </c>
      <c r="S6" s="169" t="s">
        <v>98</v>
      </c>
      <c r="T6" s="169" t="s">
        <v>230</v>
      </c>
      <c r="U6" s="185" t="s">
        <v>187</v>
      </c>
    </row>
    <row r="7" spans="2:23">
      <c r="B7" s="176" t="s">
        <v>245</v>
      </c>
      <c r="C7" s="195">
        <v>0</v>
      </c>
      <c r="D7" s="195">
        <v>0</v>
      </c>
      <c r="E7" s="195">
        <v>0</v>
      </c>
      <c r="F7" s="195">
        <v>0</v>
      </c>
      <c r="G7" s="195">
        <v>0</v>
      </c>
      <c r="H7" s="195">
        <v>0</v>
      </c>
      <c r="I7" s="196">
        <v>89.72999999999999</v>
      </c>
      <c r="J7" s="196">
        <v>96.23</v>
      </c>
      <c r="K7" s="197">
        <v>98.904000000000011</v>
      </c>
      <c r="L7" s="192"/>
      <c r="N7" s="2" t="s">
        <v>123</v>
      </c>
      <c r="O7" s="172"/>
      <c r="P7" s="202">
        <v>11.88</v>
      </c>
      <c r="Q7" s="202">
        <v>14.86399999999999</v>
      </c>
      <c r="R7" s="202">
        <v>73.625000000000028</v>
      </c>
      <c r="S7" s="202">
        <v>912.95199999999966</v>
      </c>
      <c r="T7" s="202">
        <v>4.0000000000000009</v>
      </c>
      <c r="U7" s="202">
        <f>+SUM(O7:T7)</f>
        <v>1017.3209999999997</v>
      </c>
    </row>
    <row r="8" spans="2:23">
      <c r="B8" s="171" t="s">
        <v>246</v>
      </c>
      <c r="C8" s="195">
        <v>3.1199999999999997</v>
      </c>
      <c r="D8" s="195">
        <v>1.3900000000000001</v>
      </c>
      <c r="E8" s="195">
        <v>4.74</v>
      </c>
      <c r="F8" s="195">
        <v>25.864999999999998</v>
      </c>
      <c r="G8" s="195">
        <v>16.742999999999995</v>
      </c>
      <c r="H8" s="195">
        <v>25.414000000000005</v>
      </c>
      <c r="I8" s="196">
        <v>73.015999999999948</v>
      </c>
      <c r="J8" s="196">
        <v>107.4</v>
      </c>
      <c r="K8" s="197">
        <v>71.435000000000002</v>
      </c>
      <c r="L8" s="192"/>
      <c r="N8" s="2" t="s">
        <v>193</v>
      </c>
      <c r="O8" s="172"/>
      <c r="P8" s="202">
        <v>13.299999999999997</v>
      </c>
      <c r="Q8" s="202">
        <v>17.197999999999993</v>
      </c>
      <c r="R8" s="202">
        <v>112.25899999999996</v>
      </c>
      <c r="S8" s="202">
        <v>1057.1789999999996</v>
      </c>
      <c r="T8" s="202">
        <v>4.2160000000000002</v>
      </c>
      <c r="U8" s="202">
        <f>+SUM(O8:T8)</f>
        <v>1204.1519999999996</v>
      </c>
    </row>
    <row r="9" spans="2:23">
      <c r="B9" s="171" t="s">
        <v>232</v>
      </c>
      <c r="C9" s="195">
        <v>173.18999999999997</v>
      </c>
      <c r="D9" s="195">
        <v>139.5</v>
      </c>
      <c r="E9" s="195">
        <v>144.18999999999997</v>
      </c>
      <c r="F9" s="195">
        <v>133.32</v>
      </c>
      <c r="G9" s="195">
        <v>145.03599999999997</v>
      </c>
      <c r="H9" s="195">
        <v>120.17899999999999</v>
      </c>
      <c r="I9" s="196">
        <v>113.702</v>
      </c>
      <c r="J9" s="196">
        <v>76.308000000000007</v>
      </c>
      <c r="K9" s="197">
        <v>63.47</v>
      </c>
      <c r="L9" s="192"/>
      <c r="N9" s="183" t="s">
        <v>202</v>
      </c>
      <c r="O9" s="186"/>
      <c r="P9" s="203">
        <v>4.82</v>
      </c>
      <c r="Q9" s="203">
        <v>14.863999999999999</v>
      </c>
      <c r="R9" s="203">
        <v>132.96600000000001</v>
      </c>
      <c r="S9" s="203">
        <v>1150.546</v>
      </c>
      <c r="T9" s="203">
        <v>4.08</v>
      </c>
      <c r="U9" s="203">
        <f>+SUM(O9:T9)</f>
        <v>1307.2760000000001</v>
      </c>
    </row>
    <row r="10" spans="2:23">
      <c r="B10" s="171" t="s">
        <v>219</v>
      </c>
      <c r="C10" s="195">
        <v>44.970000000000006</v>
      </c>
      <c r="D10" s="195">
        <v>42.18</v>
      </c>
      <c r="E10" s="195">
        <v>50.760999999999996</v>
      </c>
      <c r="F10" s="195">
        <v>62.196999999999996</v>
      </c>
      <c r="G10" s="195">
        <v>52.506999999999998</v>
      </c>
      <c r="H10" s="195">
        <v>59.518999999999998</v>
      </c>
      <c r="I10" s="196">
        <v>51.012999999999991</v>
      </c>
      <c r="J10" s="196">
        <v>54.627000000000002</v>
      </c>
      <c r="K10" s="197">
        <v>63.291000000000011</v>
      </c>
      <c r="L10" s="192"/>
      <c r="N10" s="180" t="s">
        <v>243</v>
      </c>
      <c r="Q10" s="172"/>
      <c r="R10" s="172"/>
      <c r="S10" s="172"/>
      <c r="T10" s="172"/>
      <c r="U10" s="172"/>
    </row>
    <row r="11" spans="2:23">
      <c r="B11" s="171" t="s">
        <v>189</v>
      </c>
      <c r="C11" s="195">
        <v>0</v>
      </c>
      <c r="D11" s="195">
        <v>0.1</v>
      </c>
      <c r="E11" s="195">
        <v>0.72</v>
      </c>
      <c r="F11" s="195">
        <v>4.4399999999999995</v>
      </c>
      <c r="G11" s="195">
        <v>0.36699999999999999</v>
      </c>
      <c r="H11" s="195">
        <v>2.4300000000000002</v>
      </c>
      <c r="I11" s="196">
        <v>17.730000000000004</v>
      </c>
      <c r="J11" s="196">
        <v>38.239999999999995</v>
      </c>
      <c r="K11" s="197">
        <v>54.54</v>
      </c>
      <c r="L11" s="192"/>
      <c r="V11" s="172"/>
    </row>
    <row r="12" spans="2:23">
      <c r="B12" s="171" t="s">
        <v>247</v>
      </c>
      <c r="C12" s="195">
        <v>0</v>
      </c>
      <c r="D12" s="195">
        <v>0</v>
      </c>
      <c r="E12" s="195">
        <v>0</v>
      </c>
      <c r="F12" s="195">
        <v>0</v>
      </c>
      <c r="G12" s="195">
        <v>6.2E-2</v>
      </c>
      <c r="H12" s="195">
        <v>1.1519999999999999</v>
      </c>
      <c r="I12" s="196">
        <v>8.0190000000000001</v>
      </c>
      <c r="J12" s="196">
        <v>10.59</v>
      </c>
      <c r="K12" s="197">
        <v>27.634999999999998</v>
      </c>
      <c r="L12" s="192"/>
    </row>
    <row r="13" spans="2:23">
      <c r="B13" s="177" t="s">
        <v>233</v>
      </c>
      <c r="C13" s="198">
        <f>+C14-SUM(C4:C12)</f>
        <v>131.83000000000004</v>
      </c>
      <c r="D13" s="198">
        <f t="shared" ref="D13:K13" si="0">+D14-SUM(D4:D12)</f>
        <v>136.3099999999996</v>
      </c>
      <c r="E13" s="198">
        <f t="shared" si="0"/>
        <v>196.98000000000013</v>
      </c>
      <c r="F13" s="198">
        <f t="shared" si="0"/>
        <v>260.03900000000004</v>
      </c>
      <c r="G13" s="198">
        <f t="shared" si="0"/>
        <v>233.56700000000001</v>
      </c>
      <c r="H13" s="198">
        <f t="shared" si="0"/>
        <v>336.21900000000005</v>
      </c>
      <c r="I13" s="198">
        <f t="shared" si="0"/>
        <v>303.01199999999994</v>
      </c>
      <c r="J13" s="198">
        <f t="shared" si="0"/>
        <v>384.8670000000003</v>
      </c>
      <c r="K13" s="198">
        <f t="shared" si="0"/>
        <v>402.81300000000022</v>
      </c>
      <c r="L13" s="192"/>
      <c r="N13" s="151" t="s">
        <v>260</v>
      </c>
    </row>
    <row r="14" spans="2:23">
      <c r="B14" s="178" t="s">
        <v>187</v>
      </c>
      <c r="C14" s="199">
        <v>607.11</v>
      </c>
      <c r="D14" s="199">
        <v>527.39999999999964</v>
      </c>
      <c r="E14" s="199">
        <v>647.61900000000003</v>
      </c>
      <c r="F14" s="199">
        <v>632.49400000000003</v>
      </c>
      <c r="G14" s="199">
        <v>799.25599999999997</v>
      </c>
      <c r="H14" s="199">
        <v>902.01599999999996</v>
      </c>
      <c r="I14" s="200">
        <v>1017.3219999999999</v>
      </c>
      <c r="J14" s="200">
        <v>1204.1520000000003</v>
      </c>
      <c r="K14" s="201">
        <v>1307.2850000000003</v>
      </c>
      <c r="L14" s="192"/>
    </row>
    <row r="15" spans="2:23">
      <c r="B15" s="179"/>
      <c r="C15" s="179"/>
      <c r="D15" s="179"/>
      <c r="E15" s="179"/>
      <c r="F15" s="179"/>
      <c r="G15" s="179"/>
      <c r="H15" s="179"/>
      <c r="I15" s="179"/>
      <c r="J15" s="179"/>
      <c r="K15" s="179"/>
      <c r="L15" s="192"/>
    </row>
    <row r="16" spans="2:23">
      <c r="B16" s="179"/>
      <c r="C16" s="179"/>
      <c r="D16" s="179"/>
      <c r="E16" s="179"/>
      <c r="F16" s="179"/>
      <c r="G16" s="179"/>
      <c r="H16" s="179"/>
      <c r="I16" s="179"/>
      <c r="J16" s="179"/>
      <c r="K16" s="179"/>
      <c r="L16" s="192"/>
    </row>
    <row r="17" spans="2:23">
      <c r="B17" s="179"/>
      <c r="C17" s="179"/>
      <c r="D17" s="179"/>
      <c r="E17" s="179"/>
      <c r="F17" s="179"/>
      <c r="G17" s="179"/>
      <c r="H17" s="179"/>
      <c r="I17" s="179"/>
      <c r="J17" s="179"/>
      <c r="K17" s="179"/>
      <c r="L17" s="192"/>
    </row>
    <row r="18" spans="2:23">
      <c r="B18" s="179"/>
      <c r="C18" s="179"/>
      <c r="D18" s="179"/>
      <c r="E18" s="179"/>
      <c r="F18" s="179"/>
      <c r="G18" s="179"/>
      <c r="H18" s="179"/>
      <c r="I18" s="179"/>
      <c r="J18" s="179"/>
      <c r="K18" s="179"/>
      <c r="L18" s="192"/>
      <c r="T18" s="172"/>
    </row>
    <row r="19" spans="2:23">
      <c r="B19" s="179"/>
      <c r="C19" s="179"/>
      <c r="D19" s="179"/>
      <c r="E19" s="179"/>
      <c r="F19" s="179"/>
      <c r="G19" s="179"/>
      <c r="H19" s="179"/>
      <c r="I19" s="179"/>
      <c r="J19" s="179"/>
      <c r="K19" s="179"/>
      <c r="L19" s="192"/>
      <c r="T19" s="172"/>
    </row>
    <row r="20" spans="2:23">
      <c r="B20" s="179"/>
      <c r="C20" s="179"/>
      <c r="D20" s="179"/>
      <c r="E20" s="179"/>
      <c r="F20" s="179"/>
      <c r="G20" s="179"/>
      <c r="H20" s="179"/>
      <c r="I20" s="179"/>
      <c r="J20" s="179"/>
      <c r="K20" s="179"/>
      <c r="L20" s="192"/>
      <c r="T20" s="172"/>
      <c r="U20" s="172"/>
      <c r="V20" s="172"/>
      <c r="W20" s="188"/>
    </row>
    <row r="21" spans="2:23">
      <c r="B21" s="179"/>
      <c r="C21" s="179"/>
      <c r="D21" s="179"/>
      <c r="E21" s="179"/>
      <c r="F21" s="179"/>
      <c r="G21" s="179"/>
      <c r="H21" s="179"/>
      <c r="I21" s="179"/>
      <c r="J21" s="179"/>
      <c r="K21" s="179"/>
      <c r="L21" s="192"/>
      <c r="T21" s="172"/>
      <c r="U21" s="172"/>
      <c r="V21" s="172"/>
      <c r="W21" s="188"/>
    </row>
    <row r="22" spans="2:23">
      <c r="B22" s="179"/>
      <c r="C22" s="179"/>
      <c r="D22" s="179"/>
      <c r="E22" s="179"/>
      <c r="F22" s="179"/>
      <c r="G22" s="179"/>
      <c r="H22" s="179"/>
      <c r="I22" s="179"/>
      <c r="J22" s="179"/>
      <c r="K22" s="179"/>
      <c r="L22" s="192"/>
      <c r="T22" s="172"/>
      <c r="U22" s="172"/>
      <c r="V22" s="172"/>
      <c r="W22" s="188"/>
    </row>
    <row r="23" spans="2:23">
      <c r="B23" s="179"/>
      <c r="C23" s="179"/>
      <c r="D23" s="179"/>
      <c r="E23" s="179"/>
      <c r="F23" s="179"/>
      <c r="G23" s="179"/>
      <c r="H23" s="179"/>
      <c r="I23" s="179"/>
      <c r="J23" s="179"/>
      <c r="K23" s="179"/>
      <c r="L23" s="192"/>
      <c r="W23" s="188"/>
    </row>
    <row r="24" spans="2:23">
      <c r="B24" s="179"/>
      <c r="C24" s="179"/>
      <c r="D24" s="179"/>
      <c r="E24" s="179"/>
      <c r="F24" s="179"/>
      <c r="G24" s="179"/>
      <c r="H24" s="179"/>
      <c r="I24" s="179"/>
      <c r="J24" s="179"/>
      <c r="K24" s="179"/>
      <c r="L24" s="192"/>
      <c r="W24" s="188"/>
    </row>
    <row r="25" spans="2:23">
      <c r="B25" s="179"/>
      <c r="C25" s="179"/>
      <c r="D25" s="179"/>
      <c r="E25" s="179"/>
      <c r="F25" s="179"/>
      <c r="G25" s="179"/>
      <c r="H25" s="179"/>
      <c r="I25" s="179"/>
      <c r="J25" s="179"/>
      <c r="K25" s="179"/>
      <c r="L25" s="192"/>
      <c r="W25" s="188"/>
    </row>
    <row r="26" spans="2:23">
      <c r="B26" s="179"/>
      <c r="C26" s="179"/>
      <c r="D26" s="179"/>
      <c r="E26" s="179"/>
      <c r="F26" s="179"/>
      <c r="G26" s="179"/>
      <c r="H26" s="179"/>
      <c r="I26" s="179"/>
      <c r="J26" s="179"/>
      <c r="K26" s="179"/>
      <c r="L26" s="192"/>
      <c r="W26" s="188"/>
    </row>
    <row r="27" spans="2:23">
      <c r="B27" s="179"/>
      <c r="C27" s="179"/>
      <c r="D27" s="179"/>
      <c r="E27" s="179"/>
      <c r="F27" s="179"/>
      <c r="G27" s="179"/>
      <c r="H27" s="179"/>
      <c r="I27" s="179"/>
      <c r="J27" s="179"/>
      <c r="K27" s="179"/>
      <c r="L27" s="192"/>
      <c r="W27" s="188"/>
    </row>
    <row r="28" spans="2:23">
      <c r="B28" s="179"/>
      <c r="C28" s="179"/>
      <c r="D28" s="179"/>
      <c r="E28" s="179"/>
      <c r="F28" s="179"/>
      <c r="G28" s="179"/>
      <c r="H28" s="179"/>
      <c r="I28" s="179"/>
      <c r="J28" s="179"/>
      <c r="K28" s="179"/>
      <c r="L28" s="192"/>
      <c r="W28" s="188"/>
    </row>
    <row r="29" spans="2:23">
      <c r="B29" s="179"/>
      <c r="C29" s="179"/>
      <c r="D29" s="179"/>
      <c r="E29" s="179"/>
      <c r="F29" s="179"/>
      <c r="G29" s="179"/>
      <c r="H29" s="179"/>
      <c r="I29" s="179"/>
      <c r="J29" s="179"/>
      <c r="K29" s="179"/>
      <c r="L29" s="192"/>
      <c r="W29" s="188"/>
    </row>
    <row r="30" spans="2:23">
      <c r="B30" s="179"/>
      <c r="C30" s="179"/>
      <c r="D30" s="179"/>
      <c r="E30" s="179"/>
      <c r="F30" s="179"/>
      <c r="G30" s="179"/>
      <c r="H30" s="179"/>
      <c r="I30" s="179"/>
      <c r="J30" s="179"/>
      <c r="K30" s="179"/>
      <c r="L30" s="192"/>
      <c r="W30" s="188"/>
    </row>
    <row r="31" spans="2:23">
      <c r="B31" s="179"/>
      <c r="C31" s="179"/>
      <c r="D31" s="179"/>
      <c r="E31" s="179"/>
      <c r="F31" s="179"/>
      <c r="G31" s="179"/>
      <c r="H31" s="179"/>
      <c r="I31" s="179"/>
      <c r="J31" s="179"/>
      <c r="K31" s="179"/>
      <c r="L31" s="192"/>
      <c r="W31" s="188"/>
    </row>
    <row r="32" spans="2:23">
      <c r="B32" s="179"/>
      <c r="C32" s="179"/>
      <c r="D32" s="179"/>
      <c r="E32" s="179"/>
      <c r="F32" s="179"/>
      <c r="G32" s="179"/>
      <c r="H32" s="179"/>
      <c r="I32" s="179"/>
      <c r="J32" s="179"/>
      <c r="K32" s="179"/>
      <c r="L32" s="192"/>
      <c r="W32" s="188"/>
    </row>
    <row r="33" spans="2:23">
      <c r="B33" s="179"/>
      <c r="C33" s="179"/>
      <c r="D33" s="179"/>
      <c r="E33" s="179"/>
      <c r="F33" s="179"/>
      <c r="G33" s="179"/>
      <c r="H33" s="179"/>
      <c r="I33" s="179"/>
      <c r="J33" s="179"/>
      <c r="K33" s="179"/>
      <c r="L33" s="192"/>
      <c r="W33" s="188"/>
    </row>
    <row r="34" spans="2:23">
      <c r="B34" s="179"/>
      <c r="C34" s="179"/>
      <c r="D34" s="179"/>
      <c r="E34" s="179"/>
      <c r="F34" s="179"/>
      <c r="G34" s="179"/>
      <c r="H34" s="179"/>
      <c r="I34" s="179"/>
      <c r="J34" s="179"/>
      <c r="K34" s="179"/>
      <c r="L34" s="192"/>
      <c r="W34" s="188"/>
    </row>
    <row r="35" spans="2:23">
      <c r="B35" s="179"/>
      <c r="C35" s="179"/>
      <c r="D35" s="179"/>
      <c r="E35" s="179"/>
      <c r="F35" s="179"/>
      <c r="G35" s="179"/>
      <c r="H35" s="179"/>
      <c r="I35" s="179"/>
      <c r="J35" s="179"/>
      <c r="K35" s="179"/>
      <c r="L35" s="192"/>
      <c r="W35" s="188"/>
    </row>
    <row r="36" spans="2:23">
      <c r="B36" s="179"/>
      <c r="C36" s="179"/>
      <c r="D36" s="179"/>
      <c r="E36" s="179"/>
      <c r="F36" s="179"/>
      <c r="G36" s="179"/>
      <c r="H36" s="179"/>
      <c r="I36" s="179"/>
      <c r="J36" s="179"/>
      <c r="K36" s="179"/>
      <c r="L36" s="192"/>
      <c r="W36" s="188"/>
    </row>
    <row r="37" spans="2:23">
      <c r="B37" s="179"/>
      <c r="C37" s="179"/>
      <c r="D37" s="179"/>
      <c r="E37" s="179"/>
      <c r="F37" s="179"/>
      <c r="G37" s="179"/>
      <c r="H37" s="179"/>
      <c r="I37" s="179"/>
      <c r="J37" s="179"/>
      <c r="K37" s="179"/>
      <c r="L37" s="192"/>
      <c r="W37" s="188"/>
    </row>
    <row r="38" spans="2:23">
      <c r="B38" s="179"/>
      <c r="C38" s="179"/>
      <c r="D38" s="179"/>
      <c r="E38" s="179"/>
      <c r="F38" s="179"/>
      <c r="G38" s="179"/>
      <c r="H38" s="179"/>
      <c r="I38" s="179"/>
      <c r="J38" s="179"/>
      <c r="K38" s="179"/>
      <c r="L38" s="192"/>
      <c r="W38" s="188"/>
    </row>
    <row r="39" spans="2:23">
      <c r="B39" s="179"/>
      <c r="C39" s="179"/>
      <c r="D39" s="179"/>
      <c r="E39" s="179"/>
      <c r="F39" s="179"/>
      <c r="G39" s="179"/>
      <c r="H39" s="179"/>
      <c r="I39" s="179"/>
      <c r="J39" s="179"/>
      <c r="K39" s="179"/>
      <c r="L39" s="192"/>
      <c r="W39" s="188"/>
    </row>
    <row r="40" spans="2:23">
      <c r="B40" s="179"/>
      <c r="C40" s="179"/>
      <c r="D40" s="179"/>
      <c r="E40" s="179"/>
      <c r="F40" s="179"/>
      <c r="G40" s="179"/>
      <c r="H40" s="179"/>
      <c r="I40" s="179"/>
      <c r="J40" s="179"/>
      <c r="K40" s="179"/>
      <c r="L40" s="193"/>
      <c r="W40" s="188"/>
    </row>
    <row r="41" spans="2:23">
      <c r="B41" s="179"/>
      <c r="C41" s="179"/>
      <c r="D41" s="179"/>
      <c r="E41" s="179"/>
      <c r="F41" s="179"/>
      <c r="G41" s="179"/>
      <c r="H41" s="179"/>
      <c r="I41" s="179"/>
      <c r="J41" s="179"/>
      <c r="K41" s="179"/>
      <c r="L41" s="194"/>
      <c r="W41" s="188"/>
    </row>
    <row r="42" spans="2:23">
      <c r="B42" s="180"/>
    </row>
    <row r="44" spans="2:23">
      <c r="K44" s="152"/>
    </row>
  </sheetData>
  <hyperlinks>
    <hyperlink ref="W2" location="Índice!A1" display="Volver al índice" xr:uid="{38907BBB-ED68-4507-825B-B3D434FA35F6}"/>
    <hyperlink ref="N13" r:id="rId1" xr:uid="{84DAA1BB-397A-4118-9B3F-B0E295F64092}"/>
  </hyperlinks>
  <printOptions horizontalCentered="1"/>
  <pageMargins left="0.11811023622047245" right="0.11811023622047245" top="0.74803149606299213" bottom="0.74803149606299213" header="0.31496062992125984" footer="0.31496062992125984"/>
  <pageSetup scale="63" orientation="landscape" r:id="rId2"/>
  <headerFooter differentFirst="1">
    <oddFooter>&amp;C&amp;P</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AFE5-766A-444C-9C33-8358E91E469E}">
  <sheetPr>
    <pageSetUpPr fitToPage="1"/>
  </sheetPr>
  <dimension ref="B2:M34"/>
  <sheetViews>
    <sheetView zoomScale="90" zoomScaleNormal="90" zoomScaleSheetLayoutView="90" workbookViewId="0"/>
  </sheetViews>
  <sheetFormatPr baseColWidth="10" defaultRowHeight="12.75"/>
  <cols>
    <col min="1" max="1" width="1.28515625" style="4" customWidth="1"/>
    <col min="2" max="2" width="20" style="4" customWidth="1"/>
    <col min="3" max="3" width="15.42578125" style="4" bestFit="1" customWidth="1"/>
    <col min="4" max="4" width="9.85546875" style="4" bestFit="1" customWidth="1"/>
    <col min="5" max="5" width="13.28515625" style="4" customWidth="1"/>
    <col min="6" max="6" width="13.5703125" style="4" customWidth="1"/>
    <col min="7" max="7" width="12.42578125" style="4" customWidth="1"/>
    <col min="8" max="8" width="9.85546875" style="4" bestFit="1" customWidth="1"/>
    <col min="9" max="10" width="13.28515625" style="4" customWidth="1"/>
    <col min="11" max="11" width="12.42578125" style="4" customWidth="1"/>
    <col min="12" max="12" width="4.7109375" style="4" hidden="1" customWidth="1"/>
    <col min="13" max="13" width="14.5703125" style="4" bestFit="1" customWidth="1"/>
    <col min="14" max="14" width="5.85546875" style="4" customWidth="1"/>
    <col min="15" max="16384" width="11.42578125" style="4"/>
  </cols>
  <sheetData>
    <row r="2" spans="2:13">
      <c r="B2" s="339" t="s">
        <v>248</v>
      </c>
      <c r="C2" s="339"/>
      <c r="D2" s="339"/>
      <c r="E2" s="339"/>
      <c r="F2" s="339"/>
      <c r="G2" s="339"/>
      <c r="H2" s="339"/>
      <c r="I2" s="339"/>
      <c r="J2" s="339"/>
      <c r="K2" s="339"/>
      <c r="L2" s="237"/>
      <c r="M2" s="238" t="s">
        <v>6</v>
      </c>
    </row>
    <row r="3" spans="2:13">
      <c r="B3" s="237"/>
      <c r="C3" s="237"/>
      <c r="D3" s="237"/>
      <c r="E3" s="237"/>
      <c r="F3" s="237"/>
      <c r="G3" s="237"/>
      <c r="H3" s="237"/>
      <c r="I3" s="237"/>
      <c r="J3" s="237"/>
      <c r="K3" s="237"/>
      <c r="L3" s="289"/>
      <c r="M3" s="239"/>
    </row>
    <row r="4" spans="2:13">
      <c r="B4" s="340" t="s">
        <v>140</v>
      </c>
      <c r="C4" s="342" t="s">
        <v>141</v>
      </c>
      <c r="D4" s="344" t="s">
        <v>142</v>
      </c>
      <c r="E4" s="345"/>
      <c r="F4" s="345"/>
      <c r="G4" s="346"/>
      <c r="H4" s="345" t="s">
        <v>143</v>
      </c>
      <c r="I4" s="345"/>
      <c r="J4" s="345"/>
      <c r="K4" s="346"/>
      <c r="L4" s="289"/>
      <c r="M4" s="91"/>
    </row>
    <row r="5" spans="2:13">
      <c r="B5" s="341"/>
      <c r="C5" s="343"/>
      <c r="D5" s="255">
        <v>2022</v>
      </c>
      <c r="E5" s="256" t="s">
        <v>276</v>
      </c>
      <c r="F5" s="256" t="s">
        <v>277</v>
      </c>
      <c r="G5" s="257" t="s">
        <v>144</v>
      </c>
      <c r="H5" s="255">
        <f>+D5</f>
        <v>2022</v>
      </c>
      <c r="I5" s="256" t="str">
        <f>+E5</f>
        <v>ene-mar 2022</v>
      </c>
      <c r="J5" s="256" t="str">
        <f>+F5</f>
        <v>ene-mar 2023</v>
      </c>
      <c r="K5" s="257" t="str">
        <f>+G5</f>
        <v>variación (%)</v>
      </c>
      <c r="L5" s="290"/>
    </row>
    <row r="6" spans="2:13">
      <c r="B6" s="353" t="s">
        <v>154</v>
      </c>
      <c r="C6" s="250" t="s">
        <v>155</v>
      </c>
      <c r="D6" s="240">
        <v>1278500</v>
      </c>
      <c r="E6" s="240">
        <v>25000</v>
      </c>
      <c r="F6" s="240">
        <v>0</v>
      </c>
      <c r="G6" s="247">
        <v>-100</v>
      </c>
      <c r="H6" s="243">
        <v>1150150</v>
      </c>
      <c r="I6" s="240">
        <v>20000</v>
      </c>
      <c r="J6" s="240">
        <v>0</v>
      </c>
      <c r="K6" s="247">
        <v>-100</v>
      </c>
      <c r="L6" s="290"/>
      <c r="M6" s="5"/>
    </row>
    <row r="7" spans="2:13">
      <c r="B7" s="349"/>
      <c r="C7" s="251" t="s">
        <v>156</v>
      </c>
      <c r="D7" s="245">
        <v>192000</v>
      </c>
      <c r="E7" s="245">
        <v>0</v>
      </c>
      <c r="F7" s="245">
        <v>0</v>
      </c>
      <c r="G7" s="248" t="s">
        <v>151</v>
      </c>
      <c r="H7" s="244">
        <v>215040</v>
      </c>
      <c r="I7" s="245">
        <v>0</v>
      </c>
      <c r="J7" s="245">
        <v>0</v>
      </c>
      <c r="K7" s="248" t="s">
        <v>151</v>
      </c>
      <c r="L7" s="290"/>
      <c r="M7" s="5"/>
    </row>
    <row r="8" spans="2:13">
      <c r="B8" s="258" t="s">
        <v>157</v>
      </c>
      <c r="C8" s="259"/>
      <c r="D8" s="252">
        <v>1470500</v>
      </c>
      <c r="E8" s="253">
        <v>25000</v>
      </c>
      <c r="F8" s="253">
        <v>0</v>
      </c>
      <c r="G8" s="254">
        <v>-100</v>
      </c>
      <c r="H8" s="252">
        <v>1365190</v>
      </c>
      <c r="I8" s="253">
        <v>20000</v>
      </c>
      <c r="J8" s="253">
        <v>0</v>
      </c>
      <c r="K8" s="254">
        <v>-100</v>
      </c>
      <c r="L8" s="281">
        <f>+J8/$J$33</f>
        <v>0</v>
      </c>
    </row>
    <row r="9" spans="2:13">
      <c r="B9" s="350" t="s">
        <v>145</v>
      </c>
      <c r="C9" s="249" t="s">
        <v>147</v>
      </c>
      <c r="D9" s="241">
        <v>226109.28</v>
      </c>
      <c r="E9" s="242">
        <v>48351.45</v>
      </c>
      <c r="F9" s="242">
        <v>69966.539999999994</v>
      </c>
      <c r="G9" s="246">
        <v>44.704119524853958</v>
      </c>
      <c r="H9" s="241">
        <v>773163.96</v>
      </c>
      <c r="I9" s="242">
        <v>153750.39999999999</v>
      </c>
      <c r="J9" s="242">
        <v>238503.4</v>
      </c>
      <c r="K9" s="246">
        <v>55.123759027618789</v>
      </c>
      <c r="L9" s="291"/>
    </row>
    <row r="10" spans="2:13">
      <c r="B10" s="351"/>
      <c r="C10" s="250" t="s">
        <v>150</v>
      </c>
      <c r="D10" s="243">
        <v>3402</v>
      </c>
      <c r="E10" s="240">
        <v>0</v>
      </c>
      <c r="F10" s="240">
        <v>0</v>
      </c>
      <c r="G10" s="247" t="s">
        <v>151</v>
      </c>
      <c r="H10" s="243">
        <v>25200</v>
      </c>
      <c r="I10" s="240">
        <v>0</v>
      </c>
      <c r="J10" s="240">
        <v>0</v>
      </c>
      <c r="K10" s="247" t="s">
        <v>151</v>
      </c>
      <c r="L10" s="291"/>
    </row>
    <row r="11" spans="2:13">
      <c r="B11" s="351"/>
      <c r="C11" s="250" t="s">
        <v>257</v>
      </c>
      <c r="D11" s="243">
        <v>4039</v>
      </c>
      <c r="E11" s="240">
        <v>0</v>
      </c>
      <c r="F11" s="240">
        <v>7841</v>
      </c>
      <c r="G11" s="247" t="s">
        <v>151</v>
      </c>
      <c r="H11" s="243">
        <v>11015.25</v>
      </c>
      <c r="I11" s="240">
        <v>0</v>
      </c>
      <c r="J11" s="240">
        <v>24948</v>
      </c>
      <c r="K11" s="247" t="s">
        <v>151</v>
      </c>
      <c r="L11" s="291"/>
    </row>
    <row r="12" spans="2:13">
      <c r="B12" s="351"/>
      <c r="C12" s="250" t="s">
        <v>161</v>
      </c>
      <c r="D12" s="243">
        <v>1558</v>
      </c>
      <c r="E12" s="240">
        <v>1558</v>
      </c>
      <c r="F12" s="240">
        <v>0</v>
      </c>
      <c r="G12" s="247">
        <v>-100</v>
      </c>
      <c r="H12" s="243">
        <v>8549.32</v>
      </c>
      <c r="I12" s="240">
        <v>8549.32</v>
      </c>
      <c r="J12" s="240">
        <v>0</v>
      </c>
      <c r="K12" s="247">
        <v>-100</v>
      </c>
      <c r="L12" s="291"/>
    </row>
    <row r="13" spans="2:13">
      <c r="B13" s="352"/>
      <c r="C13" s="251" t="s">
        <v>196</v>
      </c>
      <c r="D13" s="244">
        <v>177.6</v>
      </c>
      <c r="E13" s="245">
        <v>0</v>
      </c>
      <c r="F13" s="245">
        <v>0</v>
      </c>
      <c r="G13" s="248" t="s">
        <v>151</v>
      </c>
      <c r="H13" s="244">
        <v>2028.86</v>
      </c>
      <c r="I13" s="245">
        <v>0</v>
      </c>
      <c r="J13" s="245">
        <v>0</v>
      </c>
      <c r="K13" s="248" t="s">
        <v>151</v>
      </c>
      <c r="L13" s="291"/>
    </row>
    <row r="14" spans="2:13">
      <c r="B14" s="270" t="s">
        <v>153</v>
      </c>
      <c r="C14" s="271"/>
      <c r="D14" s="261">
        <v>235285.88</v>
      </c>
      <c r="E14" s="262">
        <v>49909.45</v>
      </c>
      <c r="F14" s="262">
        <v>77807.539999999994</v>
      </c>
      <c r="G14" s="263">
        <v>55.897410209890097</v>
      </c>
      <c r="H14" s="262">
        <v>819957.39</v>
      </c>
      <c r="I14" s="262">
        <v>162299.72</v>
      </c>
      <c r="J14" s="262">
        <v>263451.40000000002</v>
      </c>
      <c r="K14" s="263">
        <v>62.324001544796268</v>
      </c>
      <c r="L14" s="281">
        <f>+J14/$J$33</f>
        <v>0.93109525306518515</v>
      </c>
    </row>
    <row r="15" spans="2:13">
      <c r="B15" s="348" t="s">
        <v>158</v>
      </c>
      <c r="C15" s="249" t="s">
        <v>155</v>
      </c>
      <c r="D15" s="240">
        <v>275000</v>
      </c>
      <c r="E15" s="240">
        <v>0</v>
      </c>
      <c r="F15" s="240">
        <v>0</v>
      </c>
      <c r="G15" s="247" t="s">
        <v>151</v>
      </c>
      <c r="H15" s="243">
        <v>101250</v>
      </c>
      <c r="I15" s="240">
        <v>0</v>
      </c>
      <c r="J15" s="240">
        <v>0</v>
      </c>
      <c r="K15" s="247" t="s">
        <v>151</v>
      </c>
      <c r="L15" s="291"/>
    </row>
    <row r="16" spans="2:13">
      <c r="B16" s="349"/>
      <c r="C16" s="276" t="s">
        <v>146</v>
      </c>
      <c r="D16" s="245">
        <v>221000</v>
      </c>
      <c r="E16" s="245">
        <v>28000</v>
      </c>
      <c r="F16" s="245">
        <v>0</v>
      </c>
      <c r="G16" s="248">
        <v>-100</v>
      </c>
      <c r="H16" s="244">
        <v>59200</v>
      </c>
      <c r="I16" s="245">
        <v>8400</v>
      </c>
      <c r="J16" s="245">
        <v>0</v>
      </c>
      <c r="K16" s="248">
        <v>-100</v>
      </c>
      <c r="L16" s="291"/>
    </row>
    <row r="17" spans="2:12">
      <c r="B17" s="260" t="s">
        <v>159</v>
      </c>
      <c r="C17" s="259"/>
      <c r="D17" s="261">
        <v>496000</v>
      </c>
      <c r="E17" s="262">
        <v>28000</v>
      </c>
      <c r="F17" s="262">
        <v>0</v>
      </c>
      <c r="G17" s="263">
        <v>-100</v>
      </c>
      <c r="H17" s="262">
        <v>160450</v>
      </c>
      <c r="I17" s="262">
        <v>8400</v>
      </c>
      <c r="J17" s="262">
        <v>0</v>
      </c>
      <c r="K17" s="263">
        <v>-100</v>
      </c>
      <c r="L17" s="281">
        <f>+J17/$J$33</f>
        <v>0</v>
      </c>
    </row>
    <row r="18" spans="2:12">
      <c r="B18" s="348" t="s">
        <v>160</v>
      </c>
      <c r="C18" s="250" t="s">
        <v>161</v>
      </c>
      <c r="D18" s="243">
        <v>12450</v>
      </c>
      <c r="E18" s="240">
        <v>3550</v>
      </c>
      <c r="F18" s="240">
        <v>1850</v>
      </c>
      <c r="G18" s="247">
        <v>-47.887323943661976</v>
      </c>
      <c r="H18" s="243">
        <v>50435</v>
      </c>
      <c r="I18" s="240">
        <v>12131</v>
      </c>
      <c r="J18" s="240">
        <v>8769</v>
      </c>
      <c r="K18" s="247">
        <v>-27.714120847415714</v>
      </c>
      <c r="L18" s="281"/>
    </row>
    <row r="19" spans="2:12">
      <c r="B19" s="353"/>
      <c r="C19" s="250" t="s">
        <v>149</v>
      </c>
      <c r="D19" s="243">
        <v>13920</v>
      </c>
      <c r="E19" s="240">
        <v>0</v>
      </c>
      <c r="F19" s="240">
        <v>0</v>
      </c>
      <c r="G19" s="247" t="s">
        <v>151</v>
      </c>
      <c r="H19" s="243">
        <v>35554.300000000003</v>
      </c>
      <c r="I19" s="240">
        <v>0</v>
      </c>
      <c r="J19" s="240">
        <v>0</v>
      </c>
      <c r="K19" s="247" t="s">
        <v>151</v>
      </c>
      <c r="L19" s="291"/>
    </row>
    <row r="20" spans="2:12">
      <c r="B20" s="349"/>
      <c r="C20" s="250" t="s">
        <v>148</v>
      </c>
      <c r="D20" s="243">
        <v>1200</v>
      </c>
      <c r="E20" s="240">
        <v>0</v>
      </c>
      <c r="F20" s="240">
        <v>0</v>
      </c>
      <c r="G20" s="247" t="s">
        <v>151</v>
      </c>
      <c r="H20" s="243">
        <v>4733</v>
      </c>
      <c r="I20" s="240">
        <v>0</v>
      </c>
      <c r="J20" s="240">
        <v>0</v>
      </c>
      <c r="K20" s="247" t="s">
        <v>151</v>
      </c>
      <c r="L20" s="291"/>
    </row>
    <row r="21" spans="2:12">
      <c r="B21" s="258" t="s">
        <v>163</v>
      </c>
      <c r="C21" s="16"/>
      <c r="D21" s="261">
        <v>27570</v>
      </c>
      <c r="E21" s="262">
        <v>3550</v>
      </c>
      <c r="F21" s="262">
        <v>1850</v>
      </c>
      <c r="G21" s="263">
        <v>-47.887323943661976</v>
      </c>
      <c r="H21" s="262">
        <v>90722.3</v>
      </c>
      <c r="I21" s="262">
        <v>12131</v>
      </c>
      <c r="J21" s="262">
        <v>8769</v>
      </c>
      <c r="K21" s="263">
        <v>-27.714120847415714</v>
      </c>
      <c r="L21" s="281">
        <f>+J21/$J$33</f>
        <v>3.0991576716345434E-2</v>
      </c>
    </row>
    <row r="22" spans="2:12">
      <c r="B22" s="348" t="s">
        <v>168</v>
      </c>
      <c r="C22" s="250" t="s">
        <v>188</v>
      </c>
      <c r="D22" s="243">
        <v>13812</v>
      </c>
      <c r="E22" s="240">
        <v>3506</v>
      </c>
      <c r="F22" s="240">
        <v>0</v>
      </c>
      <c r="G22" s="247">
        <v>-100</v>
      </c>
      <c r="H22" s="243">
        <v>9470.5</v>
      </c>
      <c r="I22" s="240">
        <v>2428</v>
      </c>
      <c r="J22" s="240">
        <v>0</v>
      </c>
      <c r="K22" s="247">
        <v>-100</v>
      </c>
      <c r="L22" s="281"/>
    </row>
    <row r="23" spans="2:12">
      <c r="B23" s="353"/>
      <c r="C23" s="250" t="s">
        <v>182</v>
      </c>
      <c r="D23" s="243">
        <v>450</v>
      </c>
      <c r="E23" s="240">
        <v>0</v>
      </c>
      <c r="F23" s="240">
        <v>4975</v>
      </c>
      <c r="G23" s="247" t="s">
        <v>151</v>
      </c>
      <c r="H23" s="243">
        <v>868.5</v>
      </c>
      <c r="I23" s="240">
        <v>0</v>
      </c>
      <c r="J23" s="240">
        <v>8805.75</v>
      </c>
      <c r="K23" s="247" t="s">
        <v>151</v>
      </c>
      <c r="L23" s="291"/>
    </row>
    <row r="24" spans="2:12">
      <c r="B24" s="349"/>
      <c r="C24" s="250" t="s">
        <v>257</v>
      </c>
      <c r="D24" s="243">
        <v>18</v>
      </c>
      <c r="E24" s="240">
        <v>0</v>
      </c>
      <c r="F24" s="240">
        <v>15</v>
      </c>
      <c r="G24" s="247" t="s">
        <v>151</v>
      </c>
      <c r="H24" s="243">
        <v>82.8</v>
      </c>
      <c r="I24" s="240">
        <v>0</v>
      </c>
      <c r="J24" s="240">
        <v>69</v>
      </c>
      <c r="K24" s="247" t="s">
        <v>151</v>
      </c>
      <c r="L24" s="291"/>
    </row>
    <row r="25" spans="2:12">
      <c r="B25" s="272" t="s">
        <v>169</v>
      </c>
      <c r="C25" s="273"/>
      <c r="D25" s="261">
        <v>14280</v>
      </c>
      <c r="E25" s="262">
        <v>3506</v>
      </c>
      <c r="F25" s="262">
        <v>4990</v>
      </c>
      <c r="G25" s="263">
        <v>42.327438676554486</v>
      </c>
      <c r="H25" s="262">
        <v>10421.799999999999</v>
      </c>
      <c r="I25" s="262">
        <v>2428</v>
      </c>
      <c r="J25" s="262">
        <v>8874.75</v>
      </c>
      <c r="K25" s="263">
        <v>265.51688632619437</v>
      </c>
      <c r="L25" s="281">
        <f>+J25/$J$33</f>
        <v>3.1365320499873034E-2</v>
      </c>
    </row>
    <row r="26" spans="2:12">
      <c r="B26" s="348" t="s">
        <v>164</v>
      </c>
      <c r="C26" s="249" t="s">
        <v>147</v>
      </c>
      <c r="D26" s="240">
        <v>300</v>
      </c>
      <c r="E26" s="240">
        <v>0</v>
      </c>
      <c r="F26" s="240">
        <v>0</v>
      </c>
      <c r="G26" s="247" t="s">
        <v>151</v>
      </c>
      <c r="H26" s="243">
        <v>600</v>
      </c>
      <c r="I26" s="240">
        <v>0</v>
      </c>
      <c r="J26" s="240">
        <v>0</v>
      </c>
      <c r="K26" s="247" t="s">
        <v>151</v>
      </c>
      <c r="L26" s="291"/>
    </row>
    <row r="27" spans="2:12">
      <c r="B27" s="349" t="s">
        <v>164</v>
      </c>
      <c r="C27" s="276" t="s">
        <v>257</v>
      </c>
      <c r="D27" s="245">
        <v>90</v>
      </c>
      <c r="E27" s="245">
        <v>0</v>
      </c>
      <c r="F27" s="245">
        <v>0</v>
      </c>
      <c r="G27" s="248" t="s">
        <v>151</v>
      </c>
      <c r="H27" s="244">
        <v>320</v>
      </c>
      <c r="I27" s="245">
        <v>0</v>
      </c>
      <c r="J27" s="245">
        <v>0</v>
      </c>
      <c r="K27" s="248" t="s">
        <v>151</v>
      </c>
      <c r="L27" s="291"/>
    </row>
    <row r="28" spans="2:12">
      <c r="B28" s="260" t="s">
        <v>165</v>
      </c>
      <c r="C28" s="259"/>
      <c r="D28" s="264">
        <v>390</v>
      </c>
      <c r="E28" s="265">
        <v>0</v>
      </c>
      <c r="F28" s="265">
        <v>0</v>
      </c>
      <c r="G28" s="266" t="s">
        <v>151</v>
      </c>
      <c r="H28" s="265">
        <v>920</v>
      </c>
      <c r="I28" s="265">
        <v>0</v>
      </c>
      <c r="J28" s="265">
        <v>0</v>
      </c>
      <c r="K28" s="266" t="s">
        <v>151</v>
      </c>
      <c r="L28" s="281">
        <f>+J28/$J$33</f>
        <v>0</v>
      </c>
    </row>
    <row r="29" spans="2:12">
      <c r="B29" s="260" t="s">
        <v>166</v>
      </c>
      <c r="C29" s="285" t="s">
        <v>263</v>
      </c>
      <c r="D29" s="286">
        <v>0</v>
      </c>
      <c r="E29" s="287">
        <v>0</v>
      </c>
      <c r="F29" s="287">
        <v>90</v>
      </c>
      <c r="G29" s="288" t="s">
        <v>151</v>
      </c>
      <c r="H29" s="286">
        <v>0</v>
      </c>
      <c r="I29" s="287">
        <v>0</v>
      </c>
      <c r="J29" s="287">
        <v>1774.7</v>
      </c>
      <c r="K29" s="288" t="s">
        <v>151</v>
      </c>
      <c r="L29" s="281"/>
    </row>
    <row r="30" spans="2:12">
      <c r="B30" s="260" t="s">
        <v>167</v>
      </c>
      <c r="C30" s="259"/>
      <c r="D30" s="264">
        <v>0</v>
      </c>
      <c r="E30" s="265">
        <v>0</v>
      </c>
      <c r="F30" s="265">
        <v>90</v>
      </c>
      <c r="G30" s="266" t="s">
        <v>151</v>
      </c>
      <c r="H30" s="265">
        <v>0</v>
      </c>
      <c r="I30" s="265">
        <v>0</v>
      </c>
      <c r="J30" s="265">
        <v>1774.7</v>
      </c>
      <c r="K30" s="266" t="s">
        <v>151</v>
      </c>
      <c r="L30" s="281"/>
    </row>
    <row r="31" spans="2:12">
      <c r="B31" s="260" t="s">
        <v>170</v>
      </c>
      <c r="C31" s="285" t="s">
        <v>257</v>
      </c>
      <c r="D31" s="286">
        <v>0</v>
      </c>
      <c r="E31" s="287">
        <v>0</v>
      </c>
      <c r="F31" s="287">
        <v>15</v>
      </c>
      <c r="G31" s="288" t="s">
        <v>151</v>
      </c>
      <c r="H31" s="286">
        <v>0</v>
      </c>
      <c r="I31" s="287">
        <v>0</v>
      </c>
      <c r="J31" s="287">
        <v>78</v>
      </c>
      <c r="K31" s="288" t="s">
        <v>151</v>
      </c>
      <c r="L31" s="281"/>
    </row>
    <row r="32" spans="2:12">
      <c r="B32" s="260" t="s">
        <v>171</v>
      </c>
      <c r="C32" s="259"/>
      <c r="D32" s="264">
        <v>0</v>
      </c>
      <c r="E32" s="265">
        <v>0</v>
      </c>
      <c r="F32" s="265">
        <v>15</v>
      </c>
      <c r="G32" s="266" t="s">
        <v>151</v>
      </c>
      <c r="H32" s="265">
        <v>0</v>
      </c>
      <c r="I32" s="265">
        <v>0</v>
      </c>
      <c r="J32" s="265">
        <v>78</v>
      </c>
      <c r="K32" s="266" t="s">
        <v>151</v>
      </c>
      <c r="L32" s="281"/>
    </row>
    <row r="33" spans="2:13">
      <c r="B33" s="260" t="s">
        <v>172</v>
      </c>
      <c r="C33" s="259"/>
      <c r="D33" s="267">
        <v>2244025.88</v>
      </c>
      <c r="E33" s="268">
        <v>109965.45</v>
      </c>
      <c r="F33" s="268">
        <v>84752.54</v>
      </c>
      <c r="G33" s="269">
        <v>-22.928028758123574</v>
      </c>
      <c r="H33" s="268">
        <v>2447661.4900000002</v>
      </c>
      <c r="I33" s="268">
        <v>205258.72</v>
      </c>
      <c r="J33" s="268">
        <v>282947.84999999998</v>
      </c>
      <c r="K33" s="269">
        <v>37.849368835584649</v>
      </c>
      <c r="L33" s="290"/>
      <c r="M33" s="5"/>
    </row>
    <row r="34" spans="2:13" ht="30.75" customHeight="1">
      <c r="B34" s="347" t="s">
        <v>173</v>
      </c>
      <c r="C34" s="347"/>
      <c r="D34" s="347"/>
      <c r="E34" s="347"/>
      <c r="F34" s="347"/>
      <c r="G34" s="347"/>
      <c r="H34" s="347"/>
      <c r="I34" s="347"/>
      <c r="J34" s="347"/>
      <c r="K34" s="347"/>
      <c r="L34" s="279"/>
    </row>
  </sheetData>
  <mergeCells count="12">
    <mergeCell ref="B34:K34"/>
    <mergeCell ref="B26:B27"/>
    <mergeCell ref="B9:B13"/>
    <mergeCell ref="B6:B7"/>
    <mergeCell ref="B22:B24"/>
    <mergeCell ref="B18:B20"/>
    <mergeCell ref="B15:B16"/>
    <mergeCell ref="B2:K2"/>
    <mergeCell ref="B4:B5"/>
    <mergeCell ref="C4:C5"/>
    <mergeCell ref="D4:G4"/>
    <mergeCell ref="H4:K4"/>
  </mergeCells>
  <hyperlinks>
    <hyperlink ref="M2" location="Índice!A1" display="Volver al índice" xr:uid="{623E5A96-A6AC-44CF-87A6-B078C73DA90E}"/>
  </hyperlinks>
  <pageMargins left="0.70866141732283472" right="0.70866141732283472" top="0.74803149606299213" bottom="0.74803149606299213" header="0.31496062992125984" footer="0.31496062992125984"/>
  <pageSetup scale="92" orientation="landscape" r:id="rId1"/>
  <headerFooter differentFirst="1">
    <oddFooter>&amp;C&amp;P</oddFooter>
  </headerFooter>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28"/>
  <sheetViews>
    <sheetView zoomScale="80" zoomScaleNormal="80" zoomScaleSheetLayoutView="70" workbookViewId="0">
      <pane ySplit="5" topLeftCell="A6" activePane="bottomLeft" state="frozen"/>
      <selection pane="bottomLeft" activeCell="A6" sqref="A6"/>
    </sheetView>
  </sheetViews>
  <sheetFormatPr baseColWidth="10" defaultColWidth="10.85546875" defaultRowHeight="12.75"/>
  <cols>
    <col min="1" max="1" width="1.28515625" style="4" customWidth="1"/>
    <col min="2" max="2" width="16.5703125" style="4" customWidth="1"/>
    <col min="3" max="3" width="17.28515625" style="4" customWidth="1"/>
    <col min="4" max="4" width="16.85546875" style="4" customWidth="1"/>
    <col min="5" max="5" width="14.85546875" style="4" customWidth="1"/>
    <col min="6" max="6" width="14.85546875" style="4" bestFit="1" customWidth="1"/>
    <col min="7" max="7" width="12.85546875" style="4" customWidth="1"/>
    <col min="8" max="8" width="15.85546875" style="4" bestFit="1" customWidth="1"/>
    <col min="9" max="9" width="14.42578125" style="4" bestFit="1" customWidth="1"/>
    <col min="10" max="10" width="14.85546875" style="4" bestFit="1" customWidth="1"/>
    <col min="11" max="11" width="12.7109375" style="4" customWidth="1"/>
    <col min="12" max="12" width="6" style="279" hidden="1" customWidth="1"/>
    <col min="13" max="13" width="13.28515625" style="4" bestFit="1" customWidth="1"/>
    <col min="14" max="16384" width="10.85546875" style="4"/>
  </cols>
  <sheetData>
    <row r="2" spans="2:13">
      <c r="B2" s="339" t="s">
        <v>249</v>
      </c>
      <c r="C2" s="339"/>
      <c r="D2" s="339"/>
      <c r="E2" s="339"/>
      <c r="F2" s="339"/>
      <c r="G2" s="339"/>
      <c r="H2" s="339"/>
      <c r="I2" s="339"/>
      <c r="J2" s="339"/>
      <c r="K2" s="339"/>
      <c r="L2" s="289"/>
      <c r="M2" s="238" t="s">
        <v>6</v>
      </c>
    </row>
    <row r="3" spans="2:13">
      <c r="B3" s="237"/>
      <c r="C3" s="237"/>
      <c r="D3" s="237"/>
      <c r="E3" s="237"/>
      <c r="F3" s="237"/>
      <c r="G3" s="237"/>
      <c r="H3" s="237"/>
      <c r="I3" s="237"/>
      <c r="J3" s="237"/>
      <c r="K3" s="237"/>
      <c r="L3" s="289"/>
      <c r="M3" s="1"/>
    </row>
    <row r="4" spans="2:13">
      <c r="B4" s="340" t="s">
        <v>140</v>
      </c>
      <c r="C4" s="342" t="s">
        <v>141</v>
      </c>
      <c r="D4" s="344" t="s">
        <v>142</v>
      </c>
      <c r="E4" s="345"/>
      <c r="F4" s="345"/>
      <c r="G4" s="346"/>
      <c r="H4" s="345" t="s">
        <v>174</v>
      </c>
      <c r="I4" s="345"/>
      <c r="J4" s="345"/>
      <c r="K4" s="346"/>
      <c r="L4" s="289"/>
    </row>
    <row r="5" spans="2:13">
      <c r="B5" s="354"/>
      <c r="C5" s="355"/>
      <c r="D5" s="255">
        <f>+export!D5</f>
        <v>2022</v>
      </c>
      <c r="E5" s="256" t="str">
        <f>+export!E5</f>
        <v>ene-mar 2022</v>
      </c>
      <c r="F5" s="256" t="str">
        <f>+export!F5</f>
        <v>ene-mar 2023</v>
      </c>
      <c r="G5" s="257" t="str">
        <f>+export!G5</f>
        <v>variación (%)</v>
      </c>
      <c r="H5" s="255">
        <f>+export!H5</f>
        <v>2022</v>
      </c>
      <c r="I5" s="256" t="str">
        <f>+export!I5</f>
        <v>ene-mar 2022</v>
      </c>
      <c r="J5" s="256" t="str">
        <f>+export!J5</f>
        <v>ene-mar 2023</v>
      </c>
      <c r="K5" s="257" t="str">
        <f>+export!K5</f>
        <v>variación (%)</v>
      </c>
      <c r="L5" s="290"/>
    </row>
    <row r="6" spans="2:13" ht="15" customHeight="1">
      <c r="B6" s="356" t="s">
        <v>166</v>
      </c>
      <c r="C6" s="249" t="s">
        <v>175</v>
      </c>
      <c r="D6" s="241">
        <v>12897137.505999999</v>
      </c>
      <c r="E6" s="242">
        <v>76953079.540800005</v>
      </c>
      <c r="F6" s="242">
        <v>11175263.25</v>
      </c>
      <c r="G6" s="246">
        <v>-13.350824981116549</v>
      </c>
      <c r="H6" s="241">
        <v>74661483.230000004</v>
      </c>
      <c r="I6" s="242">
        <v>11064572.15</v>
      </c>
      <c r="J6" s="242">
        <v>14019550.65</v>
      </c>
      <c r="K6" s="246">
        <v>26.706667550629138</v>
      </c>
      <c r="M6" s="274"/>
    </row>
    <row r="7" spans="2:13">
      <c r="B7" s="357"/>
      <c r="C7" s="250" t="s">
        <v>259</v>
      </c>
      <c r="D7" s="243">
        <v>3415284.6360999998</v>
      </c>
      <c r="E7" s="240">
        <v>24313993.758200001</v>
      </c>
      <c r="F7" s="240">
        <v>4316688.74</v>
      </c>
      <c r="G7" s="275">
        <v>26.393235116395353</v>
      </c>
      <c r="H7" s="243">
        <v>26117114.190000001</v>
      </c>
      <c r="I7" s="240">
        <v>3075082.99</v>
      </c>
      <c r="J7" s="240">
        <v>5954902.7599999998</v>
      </c>
      <c r="K7" s="275">
        <v>93.650147959096202</v>
      </c>
    </row>
    <row r="8" spans="2:13">
      <c r="B8" s="357"/>
      <c r="C8" s="250" t="s">
        <v>146</v>
      </c>
      <c r="D8" s="243">
        <v>19732742.4377</v>
      </c>
      <c r="E8" s="240">
        <v>4442565.88</v>
      </c>
      <c r="F8" s="240">
        <v>5142489.97</v>
      </c>
      <c r="G8" s="275">
        <v>15.754951280542407</v>
      </c>
      <c r="H8" s="243">
        <v>24644162.510000002</v>
      </c>
      <c r="I8" s="240">
        <v>4849420.51</v>
      </c>
      <c r="J8" s="240">
        <v>7686424.5999999996</v>
      </c>
      <c r="K8" s="275">
        <v>58.501919644827829</v>
      </c>
    </row>
    <row r="9" spans="2:13">
      <c r="B9" s="357"/>
      <c r="C9" s="250" t="s">
        <v>152</v>
      </c>
      <c r="D9" s="243">
        <v>7276340</v>
      </c>
      <c r="E9" s="240">
        <v>1816660</v>
      </c>
      <c r="F9" s="240">
        <v>1813500</v>
      </c>
      <c r="G9" s="275">
        <v>-0.17394559246088903</v>
      </c>
      <c r="H9" s="243">
        <v>8080072.9500000002</v>
      </c>
      <c r="I9" s="240">
        <v>1586897.52</v>
      </c>
      <c r="J9" s="240">
        <v>2209245.83</v>
      </c>
      <c r="K9" s="275">
        <v>39.217926939604773</v>
      </c>
    </row>
    <row r="10" spans="2:13">
      <c r="B10" s="357"/>
      <c r="C10" s="250" t="s">
        <v>257</v>
      </c>
      <c r="D10" s="243">
        <v>375103.29629999999</v>
      </c>
      <c r="E10" s="240">
        <v>56046.975299999998</v>
      </c>
      <c r="F10" s="240">
        <v>561960.30000000005</v>
      </c>
      <c r="G10" s="275">
        <v>902.65946019748901</v>
      </c>
      <c r="H10" s="243">
        <v>937289.29</v>
      </c>
      <c r="I10" s="240">
        <v>115740.88</v>
      </c>
      <c r="J10" s="240">
        <v>1100077.46</v>
      </c>
      <c r="K10" s="275">
        <v>850.46578183957115</v>
      </c>
    </row>
    <row r="11" spans="2:13">
      <c r="B11" s="357"/>
      <c r="C11" s="250" t="s">
        <v>176</v>
      </c>
      <c r="D11" s="243">
        <v>863900</v>
      </c>
      <c r="E11" s="240">
        <v>238725</v>
      </c>
      <c r="F11" s="240">
        <v>0</v>
      </c>
      <c r="G11" s="275">
        <v>-100</v>
      </c>
      <c r="H11" s="243">
        <v>884096.17</v>
      </c>
      <c r="I11" s="240">
        <v>216760</v>
      </c>
      <c r="J11" s="240">
        <v>0</v>
      </c>
      <c r="K11" s="275">
        <v>-100</v>
      </c>
    </row>
    <row r="12" spans="2:13">
      <c r="B12" s="357"/>
      <c r="C12" s="250" t="s">
        <v>179</v>
      </c>
      <c r="D12" s="243">
        <v>124200</v>
      </c>
      <c r="E12" s="240">
        <v>49800</v>
      </c>
      <c r="F12" s="240">
        <v>0</v>
      </c>
      <c r="G12" s="275">
        <v>-100</v>
      </c>
      <c r="H12" s="243">
        <v>139944</v>
      </c>
      <c r="I12" s="240">
        <v>42924</v>
      </c>
      <c r="J12" s="240">
        <v>0</v>
      </c>
      <c r="K12" s="275">
        <v>-100</v>
      </c>
    </row>
    <row r="13" spans="2:13">
      <c r="B13" s="357"/>
      <c r="C13" s="250" t="s">
        <v>198</v>
      </c>
      <c r="D13" s="243">
        <v>144000</v>
      </c>
      <c r="E13" s="240">
        <v>96000</v>
      </c>
      <c r="F13" s="240">
        <v>0</v>
      </c>
      <c r="G13" s="275">
        <v>-100</v>
      </c>
      <c r="H13" s="243">
        <v>113079.98</v>
      </c>
      <c r="I13" s="240">
        <v>66281.84</v>
      </c>
      <c r="J13" s="240">
        <v>0</v>
      </c>
      <c r="K13" s="275">
        <v>-100</v>
      </c>
    </row>
    <row r="14" spans="2:13">
      <c r="B14" s="357"/>
      <c r="C14" s="250" t="s">
        <v>147</v>
      </c>
      <c r="D14" s="243">
        <v>69984</v>
      </c>
      <c r="E14" s="240">
        <v>0</v>
      </c>
      <c r="F14" s="240">
        <v>69984</v>
      </c>
      <c r="G14" s="275" t="s">
        <v>151</v>
      </c>
      <c r="H14" s="243">
        <v>85988.95</v>
      </c>
      <c r="I14" s="240">
        <v>0</v>
      </c>
      <c r="J14" s="240">
        <v>110111.06</v>
      </c>
      <c r="K14" s="275" t="s">
        <v>151</v>
      </c>
    </row>
    <row r="15" spans="2:13">
      <c r="B15" s="357"/>
      <c r="C15" s="250" t="s">
        <v>177</v>
      </c>
      <c r="D15" s="243">
        <v>14796.0154</v>
      </c>
      <c r="E15" s="240">
        <v>3330.0154000000002</v>
      </c>
      <c r="F15" s="240">
        <v>0</v>
      </c>
      <c r="G15" s="275">
        <v>-100</v>
      </c>
      <c r="H15" s="243">
        <v>61490.49</v>
      </c>
      <c r="I15" s="240">
        <v>9655.99</v>
      </c>
      <c r="J15" s="240">
        <v>0</v>
      </c>
      <c r="K15" s="275">
        <v>-100</v>
      </c>
    </row>
    <row r="16" spans="2:13">
      <c r="B16" s="357"/>
      <c r="C16" s="250" t="s">
        <v>191</v>
      </c>
      <c r="D16" s="243">
        <v>35580</v>
      </c>
      <c r="E16" s="240">
        <v>0</v>
      </c>
      <c r="F16" s="240">
        <v>0</v>
      </c>
      <c r="G16" s="275" t="s">
        <v>151</v>
      </c>
      <c r="H16" s="243">
        <v>48301.57</v>
      </c>
      <c r="I16" s="240">
        <v>0</v>
      </c>
      <c r="J16" s="240">
        <v>0</v>
      </c>
      <c r="K16" s="275" t="s">
        <v>151</v>
      </c>
    </row>
    <row r="17" spans="2:13">
      <c r="B17" s="357"/>
      <c r="C17" s="250" t="s">
        <v>149</v>
      </c>
      <c r="D17" s="243">
        <v>16874</v>
      </c>
      <c r="E17" s="240">
        <v>0</v>
      </c>
      <c r="F17" s="240">
        <v>826</v>
      </c>
      <c r="G17" s="275" t="s">
        <v>151</v>
      </c>
      <c r="H17" s="243">
        <v>28396.17</v>
      </c>
      <c r="I17" s="240">
        <v>0</v>
      </c>
      <c r="J17" s="240">
        <v>3086.5</v>
      </c>
      <c r="K17" s="275" t="s">
        <v>151</v>
      </c>
    </row>
    <row r="18" spans="2:13">
      <c r="B18" s="357"/>
      <c r="C18" s="250" t="s">
        <v>181</v>
      </c>
      <c r="D18" s="243">
        <v>22680</v>
      </c>
      <c r="E18" s="240">
        <v>22680</v>
      </c>
      <c r="F18" s="240">
        <v>20325.415400000002</v>
      </c>
      <c r="G18" s="275">
        <v>-10.381766313932971</v>
      </c>
      <c r="H18" s="243">
        <v>23672.97</v>
      </c>
      <c r="I18" s="240">
        <v>23672.97</v>
      </c>
      <c r="J18" s="240">
        <v>44606.5</v>
      </c>
      <c r="K18" s="275">
        <v>88.427983476513504</v>
      </c>
    </row>
    <row r="19" spans="2:13">
      <c r="B19" s="357"/>
      <c r="C19" s="250" t="s">
        <v>186</v>
      </c>
      <c r="D19" s="243">
        <v>7596</v>
      </c>
      <c r="E19" s="240">
        <v>0</v>
      </c>
      <c r="F19" s="240">
        <v>8046</v>
      </c>
      <c r="G19" s="275" t="s">
        <v>151</v>
      </c>
      <c r="H19" s="243">
        <v>16147.62</v>
      </c>
      <c r="I19" s="240">
        <v>0</v>
      </c>
      <c r="J19" s="240">
        <v>17675.55</v>
      </c>
      <c r="K19" s="275" t="s">
        <v>151</v>
      </c>
    </row>
    <row r="20" spans="2:13">
      <c r="B20" s="357"/>
      <c r="C20" s="250" t="s">
        <v>182</v>
      </c>
      <c r="D20" s="243">
        <v>5235</v>
      </c>
      <c r="E20" s="240">
        <v>4359</v>
      </c>
      <c r="F20" s="240">
        <v>0</v>
      </c>
      <c r="G20" s="275">
        <v>-100</v>
      </c>
      <c r="H20" s="243">
        <v>7700.95</v>
      </c>
      <c r="I20" s="240">
        <v>4543</v>
      </c>
      <c r="J20" s="240">
        <v>0</v>
      </c>
      <c r="K20" s="275">
        <v>-100</v>
      </c>
      <c r="M20" s="274"/>
    </row>
    <row r="21" spans="2:13">
      <c r="B21" s="357"/>
      <c r="C21" s="250" t="s">
        <v>148</v>
      </c>
      <c r="D21" s="243">
        <v>0</v>
      </c>
      <c r="E21" s="240">
        <v>0</v>
      </c>
      <c r="F21" s="240">
        <v>11.538600000000001</v>
      </c>
      <c r="G21" s="275" t="s">
        <v>151</v>
      </c>
      <c r="H21" s="243">
        <v>0</v>
      </c>
      <c r="I21" s="240">
        <v>0</v>
      </c>
      <c r="J21" s="240">
        <v>527.16</v>
      </c>
      <c r="K21" s="275" t="s">
        <v>151</v>
      </c>
      <c r="M21" s="274"/>
    </row>
    <row r="22" spans="2:13">
      <c r="B22" s="358"/>
      <c r="C22" s="251" t="s">
        <v>155</v>
      </c>
      <c r="D22" s="243">
        <v>0</v>
      </c>
      <c r="E22" s="240">
        <v>0</v>
      </c>
      <c r="F22" s="240">
        <v>23328</v>
      </c>
      <c r="G22" s="275" t="s">
        <v>151</v>
      </c>
      <c r="H22" s="243">
        <v>0</v>
      </c>
      <c r="I22" s="240">
        <v>0</v>
      </c>
      <c r="J22" s="240">
        <v>37093.35</v>
      </c>
      <c r="K22" s="275" t="s">
        <v>151</v>
      </c>
      <c r="M22" s="274"/>
    </row>
    <row r="23" spans="2:13">
      <c r="B23" s="272" t="s">
        <v>167</v>
      </c>
      <c r="C23" s="271"/>
      <c r="D23" s="252">
        <v>129956104.04840001</v>
      </c>
      <c r="E23" s="253">
        <v>36311833.208399996</v>
      </c>
      <c r="F23" s="253">
        <v>32127233.873999998</v>
      </c>
      <c r="G23" s="277">
        <v>-11.524065200409595</v>
      </c>
      <c r="H23" s="252">
        <v>135848941.03999999</v>
      </c>
      <c r="I23" s="253">
        <v>31474266.389999993</v>
      </c>
      <c r="J23" s="253">
        <v>43399736.329999998</v>
      </c>
      <c r="K23" s="277">
        <v>37.889588250384023</v>
      </c>
      <c r="L23" s="292">
        <f>+J23/$J$94</f>
        <v>0.91175944663704001</v>
      </c>
    </row>
    <row r="24" spans="2:13" ht="15" customHeight="1">
      <c r="B24" s="356" t="s">
        <v>145</v>
      </c>
      <c r="C24" s="249" t="s">
        <v>257</v>
      </c>
      <c r="D24" s="243">
        <v>606813.26289999997</v>
      </c>
      <c r="E24" s="240">
        <v>154565.571</v>
      </c>
      <c r="F24" s="240">
        <v>25672.32</v>
      </c>
      <c r="G24" s="275">
        <v>-83.390660783053676</v>
      </c>
      <c r="H24" s="243">
        <v>4471305.24</v>
      </c>
      <c r="I24" s="240">
        <v>1071727.8899999999</v>
      </c>
      <c r="J24" s="240">
        <v>278051.88</v>
      </c>
      <c r="K24" s="275">
        <v>-74.055739092504155</v>
      </c>
    </row>
    <row r="25" spans="2:13">
      <c r="B25" s="357"/>
      <c r="C25" s="250" t="s">
        <v>180</v>
      </c>
      <c r="D25" s="243">
        <v>458325.40850000002</v>
      </c>
      <c r="E25" s="240">
        <v>96288.213499999998</v>
      </c>
      <c r="F25" s="240">
        <v>56357.101799999997</v>
      </c>
      <c r="G25" s="275">
        <v>-41.47040457864555</v>
      </c>
      <c r="H25" s="243">
        <v>2396967.77</v>
      </c>
      <c r="I25" s="240">
        <v>604889.79</v>
      </c>
      <c r="J25" s="240">
        <v>221510.87</v>
      </c>
      <c r="K25" s="275">
        <v>-63.379962158065197</v>
      </c>
    </row>
    <row r="26" spans="2:13">
      <c r="B26" s="357"/>
      <c r="C26" s="250" t="s">
        <v>176</v>
      </c>
      <c r="D26" s="243">
        <v>838950</v>
      </c>
      <c r="E26" s="240">
        <v>140000</v>
      </c>
      <c r="F26" s="240">
        <v>0</v>
      </c>
      <c r="G26" s="275">
        <v>-100</v>
      </c>
      <c r="H26" s="243">
        <v>1538759.45</v>
      </c>
      <c r="I26" s="240">
        <v>207052.9</v>
      </c>
      <c r="J26" s="240">
        <v>0</v>
      </c>
      <c r="K26" s="275">
        <v>-100</v>
      </c>
    </row>
    <row r="27" spans="2:13">
      <c r="B27" s="357"/>
      <c r="C27" s="250" t="s">
        <v>162</v>
      </c>
      <c r="D27" s="243">
        <v>221779.86170000001</v>
      </c>
      <c r="E27" s="240">
        <v>52868.215400000001</v>
      </c>
      <c r="F27" s="240">
        <v>0</v>
      </c>
      <c r="G27" s="275">
        <v>-100</v>
      </c>
      <c r="H27" s="243">
        <v>1253524.53</v>
      </c>
      <c r="I27" s="240">
        <v>267288.21999999997</v>
      </c>
      <c r="J27" s="240">
        <v>0</v>
      </c>
      <c r="K27" s="275">
        <v>-100</v>
      </c>
    </row>
    <row r="28" spans="2:13">
      <c r="B28" s="357"/>
      <c r="C28" s="250" t="s">
        <v>259</v>
      </c>
      <c r="D28" s="243">
        <v>822432.8</v>
      </c>
      <c r="E28" s="240">
        <v>208020</v>
      </c>
      <c r="F28" s="240">
        <v>348804</v>
      </c>
      <c r="G28" s="275">
        <v>67.678107874242869</v>
      </c>
      <c r="H28" s="243">
        <v>1055794.8600000001</v>
      </c>
      <c r="I28" s="240">
        <v>215789.21</v>
      </c>
      <c r="J28" s="240">
        <v>533950.30000000005</v>
      </c>
      <c r="K28" s="275">
        <v>147.44068528727644</v>
      </c>
    </row>
    <row r="29" spans="2:13">
      <c r="B29" s="357"/>
      <c r="C29" s="250" t="s">
        <v>185</v>
      </c>
      <c r="D29" s="243">
        <v>76272</v>
      </c>
      <c r="E29" s="240">
        <v>31608</v>
      </c>
      <c r="F29" s="240">
        <v>9684</v>
      </c>
      <c r="G29" s="275">
        <v>-69.362186788154887</v>
      </c>
      <c r="H29" s="243">
        <v>440289.59</v>
      </c>
      <c r="I29" s="240">
        <v>177022.84</v>
      </c>
      <c r="J29" s="240">
        <v>61570.66</v>
      </c>
      <c r="K29" s="275">
        <v>-65.218804533923418</v>
      </c>
    </row>
    <row r="30" spans="2:13">
      <c r="B30" s="357"/>
      <c r="C30" s="250" t="s">
        <v>149</v>
      </c>
      <c r="D30" s="243">
        <v>66400.180999999997</v>
      </c>
      <c r="E30" s="240">
        <v>17988.473000000002</v>
      </c>
      <c r="F30" s="240">
        <v>5063.1638000000003</v>
      </c>
      <c r="G30" s="275">
        <v>-71.853287380201763</v>
      </c>
      <c r="H30" s="243">
        <v>363786.69</v>
      </c>
      <c r="I30" s="240">
        <v>125104.87</v>
      </c>
      <c r="J30" s="240">
        <v>39015.47</v>
      </c>
      <c r="K30" s="275">
        <v>-68.813787984432579</v>
      </c>
    </row>
    <row r="31" spans="2:13">
      <c r="B31" s="357"/>
      <c r="C31" s="250" t="s">
        <v>197</v>
      </c>
      <c r="D31" s="243">
        <v>71176.922999999995</v>
      </c>
      <c r="E31" s="240">
        <v>0</v>
      </c>
      <c r="F31" s="240">
        <v>11400</v>
      </c>
      <c r="G31" s="275" t="s">
        <v>151</v>
      </c>
      <c r="H31" s="243">
        <v>354575.75</v>
      </c>
      <c r="I31" s="240">
        <v>0</v>
      </c>
      <c r="J31" s="240">
        <v>58584.53</v>
      </c>
      <c r="K31" s="275" t="s">
        <v>151</v>
      </c>
    </row>
    <row r="32" spans="2:13">
      <c r="B32" s="357"/>
      <c r="C32" s="250" t="s">
        <v>182</v>
      </c>
      <c r="D32" s="243">
        <v>74358.92</v>
      </c>
      <c r="E32" s="240">
        <v>31082.76</v>
      </c>
      <c r="F32" s="240">
        <v>8551.6550000000007</v>
      </c>
      <c r="G32" s="275">
        <v>-72.487465720547334</v>
      </c>
      <c r="H32" s="243">
        <v>326564.02</v>
      </c>
      <c r="I32" s="240">
        <v>114287.38</v>
      </c>
      <c r="J32" s="240">
        <v>62351.64</v>
      </c>
      <c r="K32" s="275">
        <v>-45.443110166669321</v>
      </c>
    </row>
    <row r="33" spans="2:12">
      <c r="B33" s="357"/>
      <c r="C33" s="250" t="s">
        <v>177</v>
      </c>
      <c r="D33" s="243">
        <v>18677.670600000001</v>
      </c>
      <c r="E33" s="240">
        <v>16768.440600000002</v>
      </c>
      <c r="F33" s="240">
        <v>8448</v>
      </c>
      <c r="G33" s="275">
        <v>-49.619644417024688</v>
      </c>
      <c r="H33" s="243">
        <v>115911.31</v>
      </c>
      <c r="I33" s="240">
        <v>102037.5</v>
      </c>
      <c r="J33" s="240">
        <v>36849.279999999999</v>
      </c>
      <c r="K33" s="275">
        <v>-63.886531912287147</v>
      </c>
    </row>
    <row r="34" spans="2:12">
      <c r="B34" s="357"/>
      <c r="C34" s="250" t="s">
        <v>146</v>
      </c>
      <c r="D34" s="243">
        <v>18512.64</v>
      </c>
      <c r="E34" s="240">
        <v>18512.64</v>
      </c>
      <c r="F34" s="240">
        <v>0</v>
      </c>
      <c r="G34" s="275">
        <v>-100</v>
      </c>
      <c r="H34" s="243">
        <v>105060.56</v>
      </c>
      <c r="I34" s="240">
        <v>105060.56</v>
      </c>
      <c r="J34" s="240">
        <v>0</v>
      </c>
      <c r="K34" s="275">
        <v>-100</v>
      </c>
    </row>
    <row r="35" spans="2:12">
      <c r="B35" s="357"/>
      <c r="C35" s="250" t="s">
        <v>175</v>
      </c>
      <c r="D35" s="243">
        <v>72852</v>
      </c>
      <c r="E35" s="240">
        <v>48372</v>
      </c>
      <c r="F35" s="240">
        <v>0</v>
      </c>
      <c r="G35" s="275">
        <v>-100</v>
      </c>
      <c r="H35" s="243">
        <v>69153.539999999994</v>
      </c>
      <c r="I35" s="240">
        <v>43987.01</v>
      </c>
      <c r="J35" s="240">
        <v>0</v>
      </c>
      <c r="K35" s="275">
        <v>-100</v>
      </c>
    </row>
    <row r="36" spans="2:12">
      <c r="B36" s="357"/>
      <c r="C36" s="250" t="s">
        <v>183</v>
      </c>
      <c r="D36" s="243">
        <v>5559.37</v>
      </c>
      <c r="E36" s="240">
        <v>2406.71</v>
      </c>
      <c r="F36" s="240">
        <v>114.212</v>
      </c>
      <c r="G36" s="275">
        <v>-95.254434476941555</v>
      </c>
      <c r="H36" s="243">
        <v>25689.54</v>
      </c>
      <c r="I36" s="240">
        <v>14528.71</v>
      </c>
      <c r="J36" s="240">
        <v>486.08</v>
      </c>
      <c r="K36" s="275">
        <v>-96.654348527845897</v>
      </c>
    </row>
    <row r="37" spans="2:12">
      <c r="B37" s="357"/>
      <c r="C37" s="250" t="s">
        <v>181</v>
      </c>
      <c r="D37" s="243">
        <v>1143.56</v>
      </c>
      <c r="E37" s="240">
        <v>0</v>
      </c>
      <c r="F37" s="240">
        <v>1045.25</v>
      </c>
      <c r="G37" s="275" t="s">
        <v>151</v>
      </c>
      <c r="H37" s="243">
        <v>9776.56</v>
      </c>
      <c r="I37" s="240">
        <v>0</v>
      </c>
      <c r="J37" s="240">
        <v>10114.77</v>
      </c>
      <c r="K37" s="275" t="s">
        <v>151</v>
      </c>
    </row>
    <row r="38" spans="2:12">
      <c r="B38" s="357"/>
      <c r="C38" s="250" t="s">
        <v>155</v>
      </c>
      <c r="D38" s="243">
        <v>140.44999999999999</v>
      </c>
      <c r="E38" s="240">
        <v>45.45</v>
      </c>
      <c r="F38" s="240">
        <v>1388.08</v>
      </c>
      <c r="G38" s="275">
        <v>2954.0814081408134</v>
      </c>
      <c r="H38" s="243">
        <v>3461.8</v>
      </c>
      <c r="I38" s="240">
        <v>2685.1</v>
      </c>
      <c r="J38" s="240">
        <v>8691.56</v>
      </c>
      <c r="K38" s="275">
        <v>223.69595173364121</v>
      </c>
    </row>
    <row r="39" spans="2:12">
      <c r="B39" s="357"/>
      <c r="C39" s="250" t="s">
        <v>190</v>
      </c>
      <c r="D39" s="243">
        <v>291.23079999999999</v>
      </c>
      <c r="E39" s="240">
        <v>0</v>
      </c>
      <c r="F39" s="240">
        <v>579.70000000000005</v>
      </c>
      <c r="G39" s="275" t="s">
        <v>151</v>
      </c>
      <c r="H39" s="243">
        <v>3200.76</v>
      </c>
      <c r="I39" s="240">
        <v>0</v>
      </c>
      <c r="J39" s="240">
        <v>4863.96</v>
      </c>
      <c r="K39" s="275" t="s">
        <v>151</v>
      </c>
    </row>
    <row r="40" spans="2:12">
      <c r="B40" s="357"/>
      <c r="C40" s="250" t="s">
        <v>152</v>
      </c>
      <c r="D40" s="243">
        <v>158.1</v>
      </c>
      <c r="E40" s="240">
        <v>0</v>
      </c>
      <c r="F40" s="240">
        <v>0</v>
      </c>
      <c r="G40" s="275" t="s">
        <v>151</v>
      </c>
      <c r="H40" s="243">
        <v>1269.1400000000001</v>
      </c>
      <c r="I40" s="240">
        <v>0</v>
      </c>
      <c r="J40" s="240">
        <v>0</v>
      </c>
      <c r="K40" s="275" t="s">
        <v>151</v>
      </c>
    </row>
    <row r="41" spans="2:12">
      <c r="B41" s="357"/>
      <c r="C41" s="250" t="s">
        <v>258</v>
      </c>
      <c r="D41" s="243">
        <v>439.7</v>
      </c>
      <c r="E41" s="240">
        <v>0</v>
      </c>
      <c r="F41" s="240">
        <v>70.8</v>
      </c>
      <c r="G41" s="275" t="s">
        <v>151</v>
      </c>
      <c r="H41" s="243">
        <v>724.03</v>
      </c>
      <c r="I41" s="240">
        <v>0</v>
      </c>
      <c r="J41" s="240">
        <v>1325.53</v>
      </c>
      <c r="K41" s="275" t="s">
        <v>151</v>
      </c>
    </row>
    <row r="42" spans="2:12">
      <c r="B42" s="358"/>
      <c r="C42" s="251" t="s">
        <v>200</v>
      </c>
      <c r="D42" s="243">
        <v>75</v>
      </c>
      <c r="E42" s="240">
        <v>75</v>
      </c>
      <c r="F42" s="240">
        <v>0</v>
      </c>
      <c r="G42" s="275">
        <v>-100</v>
      </c>
      <c r="H42" s="243">
        <v>384.41</v>
      </c>
      <c r="I42" s="240">
        <v>384.41</v>
      </c>
      <c r="J42" s="240">
        <v>0</v>
      </c>
      <c r="K42" s="275">
        <v>-100</v>
      </c>
    </row>
    <row r="43" spans="2:12">
      <c r="B43" s="270" t="s">
        <v>153</v>
      </c>
      <c r="C43" s="271"/>
      <c r="D43" s="252">
        <v>3354359.0784999998</v>
      </c>
      <c r="E43" s="253">
        <v>818601.47349999996</v>
      </c>
      <c r="F43" s="253">
        <v>477178.28259999998</v>
      </c>
      <c r="G43" s="277">
        <v>-41.70810851832654</v>
      </c>
      <c r="H43" s="252">
        <v>12536199.549999997</v>
      </c>
      <c r="I43" s="253">
        <v>3051846.39</v>
      </c>
      <c r="J43" s="253">
        <v>1317366.53</v>
      </c>
      <c r="K43" s="277">
        <v>-56.833786447554459</v>
      </c>
      <c r="L43" s="292">
        <f>+J43/$J$94</f>
        <v>2.7675775937391685E-2</v>
      </c>
    </row>
    <row r="44" spans="2:12">
      <c r="B44" s="361" t="s">
        <v>160</v>
      </c>
      <c r="C44" s="249" t="s">
        <v>152</v>
      </c>
      <c r="D44" s="243">
        <v>2898648.38</v>
      </c>
      <c r="E44" s="240">
        <v>389826.04</v>
      </c>
      <c r="F44" s="240">
        <v>174426.04</v>
      </c>
      <c r="G44" s="275">
        <v>-55.25541597990734</v>
      </c>
      <c r="H44" s="243">
        <v>4441637.32</v>
      </c>
      <c r="I44" s="240">
        <v>590510.81000000006</v>
      </c>
      <c r="J44" s="240">
        <v>309331.28000000003</v>
      </c>
      <c r="K44" s="275">
        <v>-47.616322214321528</v>
      </c>
    </row>
    <row r="45" spans="2:12">
      <c r="B45" s="362"/>
      <c r="C45" s="250" t="s">
        <v>259</v>
      </c>
      <c r="D45" s="243">
        <v>1592171</v>
      </c>
      <c r="E45" s="240">
        <v>90720</v>
      </c>
      <c r="F45" s="240">
        <v>67160</v>
      </c>
      <c r="G45" s="275">
        <v>-25.970017636684307</v>
      </c>
      <c r="H45" s="243">
        <v>2855407.13</v>
      </c>
      <c r="I45" s="240">
        <v>142244.79999999999</v>
      </c>
      <c r="J45" s="240">
        <v>136224.4</v>
      </c>
      <c r="K45" s="275">
        <v>-4.2324218530308322</v>
      </c>
    </row>
    <row r="46" spans="2:12">
      <c r="B46" s="362"/>
      <c r="C46" s="250" t="s">
        <v>175</v>
      </c>
      <c r="D46" s="243">
        <v>147960</v>
      </c>
      <c r="E46" s="240">
        <v>41220</v>
      </c>
      <c r="F46" s="240">
        <v>0</v>
      </c>
      <c r="G46" s="275">
        <v>-100</v>
      </c>
      <c r="H46" s="243">
        <v>260462.07</v>
      </c>
      <c r="I46" s="240">
        <v>63789.47</v>
      </c>
      <c r="J46" s="240">
        <v>0</v>
      </c>
      <c r="K46" s="275">
        <v>-100</v>
      </c>
    </row>
    <row r="47" spans="2:12">
      <c r="B47" s="362"/>
      <c r="C47" s="250" t="s">
        <v>178</v>
      </c>
      <c r="D47" s="243">
        <v>104000</v>
      </c>
      <c r="E47" s="240">
        <v>0</v>
      </c>
      <c r="F47" s="240">
        <v>0</v>
      </c>
      <c r="G47" s="275" t="s">
        <v>151</v>
      </c>
      <c r="H47" s="243">
        <v>214179.35</v>
      </c>
      <c r="I47" s="240">
        <v>0</v>
      </c>
      <c r="J47" s="240">
        <v>0</v>
      </c>
      <c r="K47" s="275" t="s">
        <v>151</v>
      </c>
    </row>
    <row r="48" spans="2:12">
      <c r="B48" s="362"/>
      <c r="C48" s="250" t="s">
        <v>184</v>
      </c>
      <c r="D48" s="243">
        <v>44000.3</v>
      </c>
      <c r="E48" s="240">
        <v>0.3</v>
      </c>
      <c r="F48" s="240">
        <v>25000</v>
      </c>
      <c r="G48" s="275">
        <v>8333233.333333334</v>
      </c>
      <c r="H48" s="243">
        <v>98145.13</v>
      </c>
      <c r="I48" s="240">
        <v>25.13</v>
      </c>
      <c r="J48" s="240">
        <v>44219.07</v>
      </c>
      <c r="K48" s="275">
        <v>175861.28133704735</v>
      </c>
    </row>
    <row r="49" spans="2:12">
      <c r="B49" s="362"/>
      <c r="C49" s="250" t="s">
        <v>257</v>
      </c>
      <c r="D49" s="243">
        <v>17338.28</v>
      </c>
      <c r="E49" s="240">
        <v>0</v>
      </c>
      <c r="F49" s="240">
        <v>0</v>
      </c>
      <c r="G49" s="275" t="s">
        <v>151</v>
      </c>
      <c r="H49" s="243">
        <v>52295.59</v>
      </c>
      <c r="I49" s="240">
        <v>0</v>
      </c>
      <c r="J49" s="240">
        <v>0</v>
      </c>
      <c r="K49" s="275" t="s">
        <v>151</v>
      </c>
    </row>
    <row r="50" spans="2:12">
      <c r="B50" s="362"/>
      <c r="C50" s="250" t="s">
        <v>185</v>
      </c>
      <c r="D50" s="243">
        <v>16200</v>
      </c>
      <c r="E50" s="240">
        <v>8100</v>
      </c>
      <c r="F50" s="240">
        <v>12225</v>
      </c>
      <c r="G50" s="275">
        <v>50.925925925925931</v>
      </c>
      <c r="H50" s="243">
        <v>26730</v>
      </c>
      <c r="I50" s="240">
        <v>13365</v>
      </c>
      <c r="J50" s="240">
        <v>24572.25</v>
      </c>
      <c r="K50" s="275">
        <v>83.855218855218851</v>
      </c>
    </row>
    <row r="51" spans="2:12">
      <c r="B51" s="362"/>
      <c r="C51" s="250" t="s">
        <v>149</v>
      </c>
      <c r="D51" s="243">
        <v>250</v>
      </c>
      <c r="E51" s="240">
        <v>0</v>
      </c>
      <c r="F51" s="240">
        <v>0</v>
      </c>
      <c r="G51" s="275" t="s">
        <v>151</v>
      </c>
      <c r="H51" s="243">
        <v>41.17</v>
      </c>
      <c r="I51" s="240">
        <v>0</v>
      </c>
      <c r="J51" s="240">
        <v>0</v>
      </c>
      <c r="K51" s="275" t="s">
        <v>151</v>
      </c>
    </row>
    <row r="52" spans="2:12">
      <c r="B52" s="362"/>
      <c r="C52" s="250" t="s">
        <v>190</v>
      </c>
      <c r="D52" s="243">
        <v>0</v>
      </c>
      <c r="E52" s="240">
        <v>0</v>
      </c>
      <c r="F52" s="240">
        <v>10</v>
      </c>
      <c r="G52" s="275" t="s">
        <v>151</v>
      </c>
      <c r="H52" s="243">
        <v>0</v>
      </c>
      <c r="I52" s="240">
        <v>0</v>
      </c>
      <c r="J52" s="240">
        <v>28.58</v>
      </c>
      <c r="K52" s="275" t="s">
        <v>151</v>
      </c>
    </row>
    <row r="53" spans="2:12">
      <c r="B53" s="362"/>
      <c r="C53" s="250" t="s">
        <v>264</v>
      </c>
      <c r="D53" s="243">
        <v>0</v>
      </c>
      <c r="E53" s="240">
        <v>0</v>
      </c>
      <c r="F53" s="240">
        <v>192984</v>
      </c>
      <c r="G53" s="275" t="s">
        <v>151</v>
      </c>
      <c r="H53" s="243">
        <v>0</v>
      </c>
      <c r="I53" s="240">
        <v>0</v>
      </c>
      <c r="J53" s="240">
        <v>463125.45</v>
      </c>
      <c r="K53" s="275" t="s">
        <v>151</v>
      </c>
    </row>
    <row r="54" spans="2:12">
      <c r="B54" s="363"/>
      <c r="C54" s="251" t="s">
        <v>180</v>
      </c>
      <c r="D54" s="243">
        <v>0</v>
      </c>
      <c r="E54" s="240">
        <v>0</v>
      </c>
      <c r="F54" s="240">
        <v>11943.276900000001</v>
      </c>
      <c r="G54" s="275" t="s">
        <v>151</v>
      </c>
      <c r="H54" s="243">
        <v>0</v>
      </c>
      <c r="I54" s="240">
        <v>0</v>
      </c>
      <c r="J54" s="240">
        <v>28783.74</v>
      </c>
      <c r="K54" s="275" t="s">
        <v>151</v>
      </c>
    </row>
    <row r="55" spans="2:12">
      <c r="B55" s="270" t="s">
        <v>163</v>
      </c>
      <c r="C55" s="271"/>
      <c r="D55" s="252">
        <v>4820567.96</v>
      </c>
      <c r="E55" s="253">
        <v>529866.34</v>
      </c>
      <c r="F55" s="253">
        <v>483748.31689999998</v>
      </c>
      <c r="G55" s="277">
        <v>-8.7037087692718895</v>
      </c>
      <c r="H55" s="252">
        <v>7948897.7599999998</v>
      </c>
      <c r="I55" s="253">
        <v>809935.21000000008</v>
      </c>
      <c r="J55" s="253">
        <v>1006284.77</v>
      </c>
      <c r="K55" s="277">
        <v>24.242625530503847</v>
      </c>
      <c r="L55" s="292">
        <f>+J55/$J$94</f>
        <v>2.1140442837673828E-2</v>
      </c>
    </row>
    <row r="56" spans="2:12">
      <c r="B56" s="356" t="s">
        <v>168</v>
      </c>
      <c r="C56" s="249" t="s">
        <v>259</v>
      </c>
      <c r="D56" s="243">
        <v>3157075</v>
      </c>
      <c r="E56" s="240">
        <v>651800</v>
      </c>
      <c r="F56" s="240">
        <v>674675</v>
      </c>
      <c r="G56" s="275">
        <v>3.5095121202822988</v>
      </c>
      <c r="H56" s="243">
        <v>4526269.42</v>
      </c>
      <c r="I56" s="240">
        <v>758898.18</v>
      </c>
      <c r="J56" s="240">
        <v>1071482.92</v>
      </c>
      <c r="K56" s="275">
        <v>41.189285761628767</v>
      </c>
    </row>
    <row r="57" spans="2:12">
      <c r="B57" s="357"/>
      <c r="C57" s="250" t="s">
        <v>152</v>
      </c>
      <c r="D57" s="243">
        <v>1749900</v>
      </c>
      <c r="E57" s="240">
        <v>275000</v>
      </c>
      <c r="F57" s="240">
        <v>199975</v>
      </c>
      <c r="G57" s="275">
        <v>-27.281818181818185</v>
      </c>
      <c r="H57" s="243">
        <v>2388935.62</v>
      </c>
      <c r="I57" s="240">
        <v>369945.53</v>
      </c>
      <c r="J57" s="240">
        <v>301011.5</v>
      </c>
      <c r="K57" s="275">
        <v>-18.633562081423182</v>
      </c>
    </row>
    <row r="58" spans="2:12">
      <c r="B58" s="357"/>
      <c r="C58" s="250" t="s">
        <v>257</v>
      </c>
      <c r="D58" s="243">
        <v>54920.39</v>
      </c>
      <c r="E58" s="240">
        <v>0</v>
      </c>
      <c r="F58" s="240">
        <v>0</v>
      </c>
      <c r="G58" s="275" t="s">
        <v>151</v>
      </c>
      <c r="H58" s="243">
        <v>127253.37</v>
      </c>
      <c r="I58" s="240">
        <v>0</v>
      </c>
      <c r="J58" s="240">
        <v>0</v>
      </c>
      <c r="K58" s="275" t="s">
        <v>151</v>
      </c>
    </row>
    <row r="59" spans="2:12">
      <c r="B59" s="357"/>
      <c r="C59" s="250" t="s">
        <v>184</v>
      </c>
      <c r="D59" s="243">
        <v>4002</v>
      </c>
      <c r="E59" s="240">
        <v>4000</v>
      </c>
      <c r="F59" s="240">
        <v>24000</v>
      </c>
      <c r="G59" s="275">
        <v>500</v>
      </c>
      <c r="H59" s="243">
        <v>7830.41</v>
      </c>
      <c r="I59" s="240">
        <v>7600</v>
      </c>
      <c r="J59" s="240">
        <v>54768.7</v>
      </c>
      <c r="K59" s="275">
        <v>620.64078947368421</v>
      </c>
    </row>
    <row r="60" spans="2:12">
      <c r="B60" s="357"/>
      <c r="C60" s="250" t="s">
        <v>183</v>
      </c>
      <c r="D60" s="243">
        <v>2850</v>
      </c>
      <c r="E60" s="240">
        <v>0</v>
      </c>
      <c r="F60" s="240">
        <v>0</v>
      </c>
      <c r="G60" s="275" t="s">
        <v>151</v>
      </c>
      <c r="H60" s="243">
        <v>3363.05</v>
      </c>
      <c r="I60" s="240">
        <v>0</v>
      </c>
      <c r="J60" s="240">
        <v>0</v>
      </c>
      <c r="K60" s="275" t="s">
        <v>151</v>
      </c>
    </row>
    <row r="61" spans="2:12">
      <c r="B61" s="357"/>
      <c r="C61" s="250" t="s">
        <v>149</v>
      </c>
      <c r="D61" s="243">
        <v>4100</v>
      </c>
      <c r="E61" s="240">
        <v>125</v>
      </c>
      <c r="F61" s="240">
        <v>100</v>
      </c>
      <c r="G61" s="275">
        <v>-19.999999999999996</v>
      </c>
      <c r="H61" s="243">
        <v>3040.93</v>
      </c>
      <c r="I61" s="240">
        <v>118.22</v>
      </c>
      <c r="J61" s="240">
        <v>108.25</v>
      </c>
      <c r="K61" s="275">
        <v>-8.4334291997969828</v>
      </c>
    </row>
    <row r="62" spans="2:12">
      <c r="B62" s="358"/>
      <c r="C62" s="251" t="s">
        <v>180</v>
      </c>
      <c r="D62" s="243">
        <v>341.26069999999999</v>
      </c>
      <c r="E62" s="240">
        <v>341.26069999999999</v>
      </c>
      <c r="F62" s="240">
        <v>0</v>
      </c>
      <c r="G62" s="275">
        <v>-100</v>
      </c>
      <c r="H62" s="243">
        <v>626.62</v>
      </c>
      <c r="I62" s="240">
        <v>626.62</v>
      </c>
      <c r="J62" s="240">
        <v>0</v>
      </c>
      <c r="K62" s="275">
        <v>-100</v>
      </c>
    </row>
    <row r="63" spans="2:12">
      <c r="B63" s="270" t="s">
        <v>169</v>
      </c>
      <c r="C63" s="271"/>
      <c r="D63" s="252">
        <v>4973188.6507000001</v>
      </c>
      <c r="E63" s="253">
        <v>931266.26069999998</v>
      </c>
      <c r="F63" s="253">
        <v>898750</v>
      </c>
      <c r="G63" s="277">
        <v>-3.4916180336608149</v>
      </c>
      <c r="H63" s="252">
        <v>7057319.4199999999</v>
      </c>
      <c r="I63" s="253">
        <v>1137188.55</v>
      </c>
      <c r="J63" s="253">
        <v>1427371.3699999999</v>
      </c>
      <c r="K63" s="277">
        <v>25.517564347618492</v>
      </c>
      <c r="L63" s="292">
        <f>+J63/$J$94</f>
        <v>2.9986802697627209E-2</v>
      </c>
    </row>
    <row r="64" spans="2:12">
      <c r="B64" s="356" t="s">
        <v>170</v>
      </c>
      <c r="C64" s="249" t="s">
        <v>259</v>
      </c>
      <c r="D64" s="243">
        <v>603160</v>
      </c>
      <c r="E64" s="240">
        <v>200160</v>
      </c>
      <c r="F64" s="240">
        <v>125000</v>
      </c>
      <c r="G64" s="275">
        <v>-37.549960031974415</v>
      </c>
      <c r="H64" s="243">
        <v>585515.15</v>
      </c>
      <c r="I64" s="240">
        <v>187125</v>
      </c>
      <c r="J64" s="240">
        <v>162870.71</v>
      </c>
      <c r="K64" s="275">
        <v>-12.961544422177695</v>
      </c>
    </row>
    <row r="65" spans="2:12">
      <c r="B65" s="357"/>
      <c r="C65" s="250" t="s">
        <v>179</v>
      </c>
      <c r="D65" s="243">
        <v>446000</v>
      </c>
      <c r="E65" s="240">
        <v>129000</v>
      </c>
      <c r="F65" s="240">
        <v>88000</v>
      </c>
      <c r="G65" s="275">
        <v>-31.782945736434108</v>
      </c>
      <c r="H65" s="243">
        <v>464763.21</v>
      </c>
      <c r="I65" s="240">
        <v>116021.38</v>
      </c>
      <c r="J65" s="240">
        <v>103576</v>
      </c>
      <c r="K65" s="275">
        <v>-10.726798802082859</v>
      </c>
    </row>
    <row r="66" spans="2:12">
      <c r="B66" s="357"/>
      <c r="C66" s="250" t="s">
        <v>152</v>
      </c>
      <c r="D66" s="243">
        <v>288000</v>
      </c>
      <c r="E66" s="240">
        <v>60000</v>
      </c>
      <c r="F66" s="240">
        <v>0</v>
      </c>
      <c r="G66" s="275">
        <v>-100</v>
      </c>
      <c r="H66" s="243">
        <v>287546</v>
      </c>
      <c r="I66" s="240">
        <v>45140</v>
      </c>
      <c r="J66" s="240">
        <v>0</v>
      </c>
      <c r="K66" s="275">
        <v>-100</v>
      </c>
    </row>
    <row r="67" spans="2:12">
      <c r="B67" s="357"/>
      <c r="C67" s="250" t="s">
        <v>178</v>
      </c>
      <c r="D67" s="243">
        <v>63000</v>
      </c>
      <c r="E67" s="240">
        <v>21000</v>
      </c>
      <c r="F67" s="240">
        <v>21000</v>
      </c>
      <c r="G67" s="275">
        <v>0</v>
      </c>
      <c r="H67" s="243">
        <v>65562</v>
      </c>
      <c r="I67" s="240">
        <v>17430</v>
      </c>
      <c r="J67" s="240">
        <v>27144.67</v>
      </c>
      <c r="K67" s="275">
        <v>55.735341365461835</v>
      </c>
    </row>
    <row r="68" spans="2:12">
      <c r="B68" s="357"/>
      <c r="C68" s="250" t="s">
        <v>176</v>
      </c>
      <c r="D68" s="243">
        <v>15750</v>
      </c>
      <c r="E68" s="240">
        <v>0</v>
      </c>
      <c r="F68" s="240">
        <v>0</v>
      </c>
      <c r="G68" s="275" t="s">
        <v>151</v>
      </c>
      <c r="H68" s="243">
        <v>27798.76</v>
      </c>
      <c r="I68" s="240">
        <v>0</v>
      </c>
      <c r="J68" s="240">
        <v>0</v>
      </c>
      <c r="K68" s="275" t="s">
        <v>151</v>
      </c>
    </row>
    <row r="69" spans="2:12">
      <c r="B69" s="357"/>
      <c r="C69" s="250" t="s">
        <v>155</v>
      </c>
      <c r="D69" s="243">
        <v>25000</v>
      </c>
      <c r="E69" s="240">
        <v>0</v>
      </c>
      <c r="F69" s="240">
        <v>0</v>
      </c>
      <c r="G69" s="275" t="s">
        <v>151</v>
      </c>
      <c r="H69" s="243">
        <v>25750</v>
      </c>
      <c r="I69" s="240">
        <v>0</v>
      </c>
      <c r="J69" s="240">
        <v>0</v>
      </c>
      <c r="K69" s="275" t="s">
        <v>151</v>
      </c>
    </row>
    <row r="70" spans="2:12">
      <c r="B70" s="357"/>
      <c r="C70" s="250" t="s">
        <v>225</v>
      </c>
      <c r="D70" s="243">
        <v>22000</v>
      </c>
      <c r="E70" s="240">
        <v>0</v>
      </c>
      <c r="F70" s="240">
        <v>0</v>
      </c>
      <c r="G70" s="275" t="s">
        <v>151</v>
      </c>
      <c r="H70" s="243">
        <v>22550</v>
      </c>
      <c r="I70" s="240">
        <v>0</v>
      </c>
      <c r="J70" s="240">
        <v>0</v>
      </c>
      <c r="K70" s="275" t="s">
        <v>151</v>
      </c>
    </row>
    <row r="71" spans="2:12">
      <c r="B71" s="357"/>
      <c r="C71" s="250" t="s">
        <v>185</v>
      </c>
      <c r="D71" s="243">
        <v>22000</v>
      </c>
      <c r="E71" s="240">
        <v>22000</v>
      </c>
      <c r="F71" s="240">
        <v>0</v>
      </c>
      <c r="G71" s="275">
        <v>-100</v>
      </c>
      <c r="H71" s="243">
        <v>14850</v>
      </c>
      <c r="I71" s="240">
        <v>14850</v>
      </c>
      <c r="J71" s="240">
        <v>0</v>
      </c>
      <c r="K71" s="275">
        <v>-100</v>
      </c>
    </row>
    <row r="72" spans="2:12">
      <c r="B72" s="357"/>
      <c r="C72" s="250" t="s">
        <v>180</v>
      </c>
      <c r="D72" s="243">
        <v>5343.12</v>
      </c>
      <c r="E72" s="240">
        <v>5000</v>
      </c>
      <c r="F72" s="240">
        <v>108.37</v>
      </c>
      <c r="G72" s="275">
        <v>-97.832599999999999</v>
      </c>
      <c r="H72" s="243">
        <v>4612.22</v>
      </c>
      <c r="I72" s="240">
        <v>3089.06</v>
      </c>
      <c r="J72" s="240">
        <v>171.5</v>
      </c>
      <c r="K72" s="275">
        <v>-94.448149275184036</v>
      </c>
    </row>
    <row r="73" spans="2:12">
      <c r="B73" s="357"/>
      <c r="C73" s="250" t="s">
        <v>149</v>
      </c>
      <c r="D73" s="243">
        <v>13475</v>
      </c>
      <c r="E73" s="240">
        <v>1750</v>
      </c>
      <c r="F73" s="240">
        <v>1825</v>
      </c>
      <c r="G73" s="275">
        <v>4.2857142857142927</v>
      </c>
      <c r="H73" s="243">
        <v>2640.16</v>
      </c>
      <c r="I73" s="240">
        <v>940.71</v>
      </c>
      <c r="J73" s="240">
        <v>950.5</v>
      </c>
      <c r="K73" s="275">
        <v>1.0407032985723541</v>
      </c>
    </row>
    <row r="74" spans="2:12">
      <c r="B74" s="357"/>
      <c r="C74" s="250" t="s">
        <v>192</v>
      </c>
      <c r="D74" s="243">
        <v>1251.58</v>
      </c>
      <c r="E74" s="240">
        <v>0</v>
      </c>
      <c r="F74" s="240">
        <v>0.1</v>
      </c>
      <c r="G74" s="275" t="s">
        <v>151</v>
      </c>
      <c r="H74" s="243">
        <v>1626.48</v>
      </c>
      <c r="I74" s="240">
        <v>0</v>
      </c>
      <c r="J74" s="240">
        <v>25.7</v>
      </c>
      <c r="K74" s="275" t="s">
        <v>151</v>
      </c>
    </row>
    <row r="75" spans="2:12">
      <c r="B75" s="357"/>
      <c r="C75" s="250" t="s">
        <v>257</v>
      </c>
      <c r="D75" s="243">
        <v>0.45</v>
      </c>
      <c r="E75" s="240">
        <v>0.45</v>
      </c>
      <c r="F75" s="240">
        <v>0</v>
      </c>
      <c r="G75" s="275">
        <v>-100</v>
      </c>
      <c r="H75" s="243">
        <v>90.11</v>
      </c>
      <c r="I75" s="240">
        <v>90.11</v>
      </c>
      <c r="J75" s="240">
        <v>0</v>
      </c>
      <c r="K75" s="275">
        <v>-100</v>
      </c>
    </row>
    <row r="76" spans="2:12">
      <c r="B76" s="357"/>
      <c r="C76" s="250" t="s">
        <v>194</v>
      </c>
      <c r="D76" s="243">
        <v>2</v>
      </c>
      <c r="E76" s="240">
        <v>0</v>
      </c>
      <c r="F76" s="240">
        <v>12.6</v>
      </c>
      <c r="G76" s="275" t="s">
        <v>151</v>
      </c>
      <c r="H76" s="243">
        <v>87.5</v>
      </c>
      <c r="I76" s="240">
        <v>0</v>
      </c>
      <c r="J76" s="240">
        <v>414.75</v>
      </c>
      <c r="K76" s="275" t="s">
        <v>151</v>
      </c>
    </row>
    <row r="77" spans="2:12">
      <c r="B77" s="357"/>
      <c r="C77" s="364" t="s">
        <v>221</v>
      </c>
      <c r="D77" s="243">
        <v>168.63</v>
      </c>
      <c r="E77" s="240">
        <v>0</v>
      </c>
      <c r="F77" s="240">
        <v>0</v>
      </c>
      <c r="G77" s="275" t="s">
        <v>151</v>
      </c>
      <c r="H77" s="243">
        <v>12.16</v>
      </c>
      <c r="I77" s="240">
        <v>0</v>
      </c>
      <c r="J77" s="240">
        <v>0</v>
      </c>
      <c r="K77" s="275" t="s">
        <v>151</v>
      </c>
    </row>
    <row r="78" spans="2:12">
      <c r="B78" s="358"/>
      <c r="C78" s="251" t="s">
        <v>258</v>
      </c>
      <c r="D78" s="243">
        <v>0</v>
      </c>
      <c r="E78" s="240">
        <v>0</v>
      </c>
      <c r="F78" s="240">
        <v>2</v>
      </c>
      <c r="G78" s="275" t="s">
        <v>151</v>
      </c>
      <c r="H78" s="243">
        <v>0</v>
      </c>
      <c r="I78" s="240">
        <v>0</v>
      </c>
      <c r="J78" s="240">
        <v>68.37</v>
      </c>
      <c r="K78" s="275" t="s">
        <v>151</v>
      </c>
    </row>
    <row r="79" spans="2:12">
      <c r="B79" s="270" t="s">
        <v>171</v>
      </c>
      <c r="C79" s="271"/>
      <c r="D79" s="252">
        <v>1505150.7799999998</v>
      </c>
      <c r="E79" s="253">
        <v>438910.45</v>
      </c>
      <c r="F79" s="253">
        <v>235948.07</v>
      </c>
      <c r="G79" s="277">
        <v>-46.242321184196001</v>
      </c>
      <c r="H79" s="252">
        <v>1503403.7499999998</v>
      </c>
      <c r="I79" s="253">
        <v>384686.26</v>
      </c>
      <c r="J79" s="253">
        <v>295222.19999999995</v>
      </c>
      <c r="K79" s="277">
        <v>-23.256370009160211</v>
      </c>
      <c r="L79" s="292">
        <f>+J79/$J$94</f>
        <v>6.2021489637692816E-3</v>
      </c>
    </row>
    <row r="80" spans="2:12">
      <c r="B80" s="356" t="s">
        <v>164</v>
      </c>
      <c r="C80" s="249" t="s">
        <v>175</v>
      </c>
      <c r="D80" s="243">
        <v>220864</v>
      </c>
      <c r="E80" s="240">
        <v>46400</v>
      </c>
      <c r="F80" s="240">
        <v>69600</v>
      </c>
      <c r="G80" s="275">
        <v>50</v>
      </c>
      <c r="H80" s="243">
        <v>215683.92</v>
      </c>
      <c r="I80" s="240">
        <v>42089.46</v>
      </c>
      <c r="J80" s="240">
        <v>69849.279999999999</v>
      </c>
      <c r="K80" s="275">
        <v>65.954326807709094</v>
      </c>
    </row>
    <row r="81" spans="2:13">
      <c r="B81" s="357"/>
      <c r="C81" s="250" t="s">
        <v>180</v>
      </c>
      <c r="D81" s="243">
        <v>90000</v>
      </c>
      <c r="E81" s="240">
        <v>60000</v>
      </c>
      <c r="F81" s="240">
        <v>30000</v>
      </c>
      <c r="G81" s="275">
        <v>-50</v>
      </c>
      <c r="H81" s="243">
        <v>117240</v>
      </c>
      <c r="I81" s="240">
        <v>83640</v>
      </c>
      <c r="J81" s="240">
        <v>25560</v>
      </c>
      <c r="K81" s="275">
        <v>-69.440459110473455</v>
      </c>
    </row>
    <row r="82" spans="2:13">
      <c r="B82" s="357"/>
      <c r="C82" s="250" t="s">
        <v>182</v>
      </c>
      <c r="D82" s="243">
        <v>11252.52</v>
      </c>
      <c r="E82" s="240">
        <v>6360.12</v>
      </c>
      <c r="F82" s="240">
        <v>1956.96</v>
      </c>
      <c r="G82" s="275">
        <v>-69.230769230769226</v>
      </c>
      <c r="H82" s="243">
        <v>35778.449999999997</v>
      </c>
      <c r="I82" s="240">
        <v>19282.259999999998</v>
      </c>
      <c r="J82" s="240">
        <v>6559.13</v>
      </c>
      <c r="K82" s="275">
        <v>-65.983603581737825</v>
      </c>
    </row>
    <row r="83" spans="2:13">
      <c r="B83" s="357"/>
      <c r="C83" s="250" t="s">
        <v>181</v>
      </c>
      <c r="D83" s="243">
        <v>22680</v>
      </c>
      <c r="E83" s="240">
        <v>0</v>
      </c>
      <c r="F83" s="240">
        <v>0</v>
      </c>
      <c r="G83" s="275" t="s">
        <v>151</v>
      </c>
      <c r="H83" s="243">
        <v>34369.24</v>
      </c>
      <c r="I83" s="240">
        <v>0</v>
      </c>
      <c r="J83" s="240">
        <v>0</v>
      </c>
      <c r="K83" s="275" t="s">
        <v>151</v>
      </c>
    </row>
    <row r="84" spans="2:13">
      <c r="B84" s="357"/>
      <c r="C84" s="250" t="s">
        <v>149</v>
      </c>
      <c r="D84" s="243">
        <v>21836</v>
      </c>
      <c r="E84" s="240">
        <v>1312.5</v>
      </c>
      <c r="F84" s="240">
        <v>24294.5</v>
      </c>
      <c r="G84" s="275">
        <v>1751.0095238095239</v>
      </c>
      <c r="H84" s="243">
        <v>23140.52</v>
      </c>
      <c r="I84" s="240">
        <v>3211.69</v>
      </c>
      <c r="J84" s="240">
        <v>32549.11</v>
      </c>
      <c r="K84" s="275">
        <v>913.45740093221957</v>
      </c>
    </row>
    <row r="85" spans="2:13">
      <c r="B85" s="357"/>
      <c r="C85" s="250" t="s">
        <v>257</v>
      </c>
      <c r="D85" s="243">
        <v>8409.3680000000004</v>
      </c>
      <c r="E85" s="240">
        <v>0</v>
      </c>
      <c r="F85" s="240">
        <v>5511.2</v>
      </c>
      <c r="G85" s="275" t="s">
        <v>151</v>
      </c>
      <c r="H85" s="243">
        <v>22462.41</v>
      </c>
      <c r="I85" s="240">
        <v>0</v>
      </c>
      <c r="J85" s="240">
        <v>19486.66</v>
      </c>
      <c r="K85" s="275" t="s">
        <v>151</v>
      </c>
    </row>
    <row r="86" spans="2:13">
      <c r="B86" s="358"/>
      <c r="C86" s="251" t="s">
        <v>183</v>
      </c>
      <c r="D86" s="243">
        <v>52.123100000000001</v>
      </c>
      <c r="E86" s="240">
        <v>52.123100000000001</v>
      </c>
      <c r="F86" s="240">
        <v>0</v>
      </c>
      <c r="G86" s="275">
        <v>-100</v>
      </c>
      <c r="H86" s="243">
        <v>280.77999999999997</v>
      </c>
      <c r="I86" s="240">
        <v>280.77999999999997</v>
      </c>
      <c r="J86" s="240">
        <v>0</v>
      </c>
      <c r="K86" s="275">
        <v>-100</v>
      </c>
    </row>
    <row r="87" spans="2:13">
      <c r="B87" s="270" t="s">
        <v>165</v>
      </c>
      <c r="C87" s="259"/>
      <c r="D87" s="252">
        <v>375094.01110000006</v>
      </c>
      <c r="E87" s="253">
        <v>114124.74309999999</v>
      </c>
      <c r="F87" s="253">
        <v>131362.66</v>
      </c>
      <c r="G87" s="277">
        <v>15.104451875870218</v>
      </c>
      <c r="H87" s="252">
        <v>448955.32000000007</v>
      </c>
      <c r="I87" s="253">
        <v>148504.19</v>
      </c>
      <c r="J87" s="253">
        <v>154004.18</v>
      </c>
      <c r="K87" s="277">
        <v>3.7035924710272505</v>
      </c>
      <c r="L87" s="292">
        <f>+J87/$J$94</f>
        <v>3.2353829264978647E-3</v>
      </c>
    </row>
    <row r="88" spans="2:13">
      <c r="B88" s="359" t="s">
        <v>154</v>
      </c>
      <c r="C88" s="249" t="s">
        <v>257</v>
      </c>
      <c r="D88" s="243">
        <v>1466</v>
      </c>
      <c r="E88" s="240">
        <v>0</v>
      </c>
      <c r="F88" s="240">
        <v>0</v>
      </c>
      <c r="G88" s="275" t="s">
        <v>151</v>
      </c>
      <c r="H88" s="243">
        <v>174769.99</v>
      </c>
      <c r="I88" s="240">
        <v>0</v>
      </c>
      <c r="J88" s="240">
        <v>0</v>
      </c>
      <c r="K88" s="275" t="s">
        <v>151</v>
      </c>
    </row>
    <row r="89" spans="2:13">
      <c r="B89" s="360"/>
      <c r="C89" s="251" t="s">
        <v>146</v>
      </c>
      <c r="D89" s="243">
        <v>0.34620000000000001</v>
      </c>
      <c r="E89" s="240">
        <v>0.34620000000000001</v>
      </c>
      <c r="F89" s="240">
        <v>0</v>
      </c>
      <c r="G89" s="275">
        <v>-100</v>
      </c>
      <c r="H89" s="243">
        <v>44.6</v>
      </c>
      <c r="I89" s="240">
        <v>44.6</v>
      </c>
      <c r="J89" s="240">
        <v>0</v>
      </c>
      <c r="K89" s="275">
        <v>-100</v>
      </c>
    </row>
    <row r="90" spans="2:13">
      <c r="B90" s="270" t="s">
        <v>157</v>
      </c>
      <c r="C90" s="259"/>
      <c r="D90" s="252">
        <v>1466.3462</v>
      </c>
      <c r="E90" s="253">
        <v>0.34620000000000001</v>
      </c>
      <c r="F90" s="253">
        <v>0</v>
      </c>
      <c r="G90" s="277">
        <v>-100</v>
      </c>
      <c r="H90" s="252">
        <v>174814.59</v>
      </c>
      <c r="I90" s="253">
        <v>44.6</v>
      </c>
      <c r="J90" s="253">
        <v>0</v>
      </c>
      <c r="K90" s="277">
        <v>-100</v>
      </c>
      <c r="L90" s="292">
        <f>+J90/$J$94</f>
        <v>0</v>
      </c>
    </row>
    <row r="91" spans="2:13">
      <c r="B91" s="359" t="s">
        <v>158</v>
      </c>
      <c r="C91" s="249" t="s">
        <v>146</v>
      </c>
      <c r="D91" s="243">
        <v>60000</v>
      </c>
      <c r="E91" s="240">
        <v>0</v>
      </c>
      <c r="F91" s="240">
        <v>0</v>
      </c>
      <c r="G91" s="275" t="s">
        <v>151</v>
      </c>
      <c r="H91" s="243">
        <v>11720</v>
      </c>
      <c r="I91" s="240">
        <v>0</v>
      </c>
      <c r="J91" s="240">
        <v>0</v>
      </c>
      <c r="K91" s="275" t="s">
        <v>151</v>
      </c>
    </row>
    <row r="92" spans="2:13">
      <c r="B92" s="360"/>
      <c r="C92" s="251" t="s">
        <v>149</v>
      </c>
      <c r="D92" s="243">
        <v>13750</v>
      </c>
      <c r="E92" s="240">
        <v>5250</v>
      </c>
      <c r="F92" s="240">
        <v>0</v>
      </c>
      <c r="G92" s="275">
        <v>-100</v>
      </c>
      <c r="H92" s="243">
        <v>2584.84</v>
      </c>
      <c r="I92" s="240">
        <v>1038.26</v>
      </c>
      <c r="J92" s="240">
        <v>0</v>
      </c>
      <c r="K92" s="275">
        <v>-100</v>
      </c>
    </row>
    <row r="93" spans="2:13">
      <c r="B93" s="270" t="s">
        <v>159</v>
      </c>
      <c r="C93" s="259"/>
      <c r="D93" s="252">
        <v>73750</v>
      </c>
      <c r="E93" s="253">
        <v>5250</v>
      </c>
      <c r="F93" s="253">
        <v>0</v>
      </c>
      <c r="G93" s="277">
        <v>-100</v>
      </c>
      <c r="H93" s="252">
        <v>14304.84</v>
      </c>
      <c r="I93" s="253">
        <v>1038.26</v>
      </c>
      <c r="J93" s="253">
        <v>0</v>
      </c>
      <c r="K93" s="277">
        <v>-100</v>
      </c>
      <c r="L93" s="292">
        <f>+J93/$J$94</f>
        <v>0</v>
      </c>
      <c r="M93" s="292"/>
    </row>
    <row r="94" spans="2:13">
      <c r="B94" s="258" t="s">
        <v>187</v>
      </c>
      <c r="C94" s="278"/>
      <c r="D94" s="252">
        <v>145059680.87489995</v>
      </c>
      <c r="E94" s="253">
        <v>39149852.821900003</v>
      </c>
      <c r="F94" s="253">
        <v>34354221.203500003</v>
      </c>
      <c r="G94" s="277">
        <v>-12.249424385364172</v>
      </c>
      <c r="H94" s="252">
        <v>165532836.27000001</v>
      </c>
      <c r="I94" s="253">
        <v>37007509.849999994</v>
      </c>
      <c r="J94" s="253">
        <v>47599985.380000003</v>
      </c>
      <c r="K94" s="277">
        <v>28.622502764800338</v>
      </c>
    </row>
    <row r="95" spans="2:13">
      <c r="B95" s="347" t="s">
        <v>173</v>
      </c>
      <c r="C95" s="347"/>
      <c r="D95" s="347"/>
      <c r="E95" s="347"/>
      <c r="F95" s="347"/>
      <c r="G95" s="347"/>
      <c r="H95" s="347"/>
      <c r="I95" s="347"/>
      <c r="J95" s="347"/>
      <c r="K95" s="347"/>
    </row>
    <row r="96" spans="2:13" ht="33" customHeight="1"/>
    <row r="128" spans="3:3" ht="15">
      <c r="C128"/>
    </row>
  </sheetData>
  <mergeCells count="14">
    <mergeCell ref="B95:K95"/>
    <mergeCell ref="B2:K2"/>
    <mergeCell ref="D4:G4"/>
    <mergeCell ref="H4:K4"/>
    <mergeCell ref="B4:B5"/>
    <mergeCell ref="C4:C5"/>
    <mergeCell ref="B64:B78"/>
    <mergeCell ref="B56:B62"/>
    <mergeCell ref="B88:B89"/>
    <mergeCell ref="B91:B92"/>
    <mergeCell ref="B80:B86"/>
    <mergeCell ref="B24:B42"/>
    <mergeCell ref="B44:B54"/>
    <mergeCell ref="B6:B22"/>
  </mergeCells>
  <hyperlinks>
    <hyperlink ref="M2" location="Índice!A1" display="Volver al índice" xr:uid="{9DA08D03-3792-4A22-826B-F9F185623CAC}"/>
  </hyperlinks>
  <printOptions horizontalCentered="1"/>
  <pageMargins left="0.19685039370078741" right="0.19685039370078741" top="0.19685039370078741" bottom="0.39370078740157483" header="0.31496062992125984" footer="0.31496062992125984"/>
  <pageSetup scale="65"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5"/>
  <sheetViews>
    <sheetView zoomScale="80" zoomScaleNormal="80" zoomScaleSheetLayoutView="100" zoomScalePageLayoutView="80" workbookViewId="0"/>
  </sheetViews>
  <sheetFormatPr baseColWidth="10" defaultColWidth="10.85546875" defaultRowHeight="15"/>
  <cols>
    <col min="1" max="9" width="10.28515625" style="2" customWidth="1"/>
    <col min="10" max="22" width="10.85546875" style="2"/>
    <col min="23" max="23" width="10.85546875" style="2" customWidth="1"/>
    <col min="24" max="16384" width="10.85546875" style="2"/>
  </cols>
  <sheetData>
    <row r="2" spans="2:8" ht="15.75">
      <c r="D2" s="54"/>
      <c r="E2" s="55" t="s">
        <v>0</v>
      </c>
      <c r="F2" s="54"/>
    </row>
    <row r="3" spans="2:8" ht="15" customHeight="1">
      <c r="E3" s="56" t="str">
        <f>+Portada!D38</f>
        <v>Abril 2023</v>
      </c>
      <c r="F3" s="57"/>
    </row>
    <row r="4" spans="2:8">
      <c r="D4" s="54"/>
      <c r="E4" s="58" t="s">
        <v>273</v>
      </c>
      <c r="F4" s="54"/>
    </row>
    <row r="5" spans="2:8">
      <c r="D5" s="59"/>
      <c r="F5" s="59"/>
      <c r="G5" s="59"/>
    </row>
    <row r="7" spans="2:8">
      <c r="D7" s="54"/>
      <c r="E7" s="60" t="s">
        <v>201</v>
      </c>
      <c r="F7" s="54"/>
    </row>
    <row r="13" spans="2:8">
      <c r="B13" s="54"/>
      <c r="D13" s="54"/>
      <c r="E13" s="58" t="s">
        <v>1</v>
      </c>
      <c r="F13" s="54"/>
      <c r="G13" s="54"/>
      <c r="H13" s="54"/>
    </row>
    <row r="14" spans="2:8">
      <c r="D14" s="54"/>
      <c r="E14" s="58" t="s">
        <v>2</v>
      </c>
      <c r="F14" s="54"/>
      <c r="G14" s="54"/>
    </row>
    <row r="15" spans="2:8">
      <c r="B15" s="54"/>
      <c r="D15" s="61"/>
      <c r="E15" s="62" t="s">
        <v>3</v>
      </c>
      <c r="F15" s="61"/>
      <c r="G15" s="61"/>
      <c r="H15" s="54"/>
    </row>
    <row r="16" spans="2:8">
      <c r="B16" s="54"/>
      <c r="C16" s="54"/>
      <c r="D16" s="54"/>
      <c r="E16" s="54"/>
      <c r="F16" s="54"/>
      <c r="G16" s="54"/>
      <c r="H16" s="54"/>
    </row>
    <row r="17" spans="2:8">
      <c r="B17" s="54"/>
      <c r="E17" s="63" t="s">
        <v>227</v>
      </c>
      <c r="F17" s="63"/>
      <c r="G17" s="63"/>
      <c r="H17" s="63"/>
    </row>
    <row r="18" spans="2:8">
      <c r="B18" s="54"/>
      <c r="E18" s="63" t="s">
        <v>226</v>
      </c>
      <c r="F18" s="63"/>
      <c r="G18" s="63"/>
      <c r="H18" s="63"/>
    </row>
    <row r="19" spans="2:8">
      <c r="B19" s="54"/>
      <c r="C19" s="54"/>
      <c r="D19" s="54"/>
      <c r="E19" s="54"/>
      <c r="F19" s="54"/>
      <c r="G19" s="54"/>
      <c r="H19" s="54"/>
    </row>
    <row r="20" spans="2:8">
      <c r="B20" s="54"/>
      <c r="C20" s="54"/>
      <c r="G20" s="54"/>
      <c r="H20" s="54"/>
    </row>
    <row r="21" spans="2:8">
      <c r="B21" s="54"/>
      <c r="C21" s="54"/>
      <c r="G21" s="54"/>
      <c r="H21" s="54"/>
    </row>
    <row r="22" spans="2:8">
      <c r="B22" s="54"/>
      <c r="C22" s="54"/>
      <c r="D22" s="54"/>
      <c r="E22" s="54"/>
      <c r="F22" s="54"/>
      <c r="G22" s="54"/>
      <c r="H22" s="54"/>
    </row>
    <row r="25" spans="2:8">
      <c r="D25" s="64"/>
      <c r="E25" s="65" t="s">
        <v>4</v>
      </c>
      <c r="F25" s="64"/>
      <c r="G25" s="64"/>
      <c r="H25" s="63"/>
    </row>
  </sheetData>
  <hyperlinks>
    <hyperlink ref="E15" r:id="rId1" xr:uid="{00000000-0004-0000-0100-000000000000}"/>
  </hyperlinks>
  <printOptions horizontalCentered="1" verticalCentered="1"/>
  <pageMargins left="0.70866141732283472" right="0.70866141732283472" top="0.74803149606299213" bottom="0.74803149606299213" header="0.31496062992125984" footer="0.31496062992125984"/>
  <pageSetup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zoomScale="80" zoomScaleNormal="80" zoomScaleSheetLayoutView="80" zoomScalePageLayoutView="80" workbookViewId="0"/>
  </sheetViews>
  <sheetFormatPr baseColWidth="10" defaultColWidth="10.85546875" defaultRowHeight="15"/>
  <cols>
    <col min="1" max="1" width="1.28515625" style="51" customWidth="1"/>
    <col min="2" max="9" width="11" style="51" customWidth="1"/>
    <col min="10" max="10" width="2" style="51" customWidth="1"/>
    <col min="11" max="18" width="10.85546875" style="51"/>
    <col min="19" max="20" width="10.85546875" style="51" customWidth="1"/>
    <col min="21" max="25" width="10.85546875" style="51"/>
    <col min="26" max="26" width="10.85546875" style="51" customWidth="1"/>
    <col min="27" max="16384" width="10.85546875" style="51"/>
  </cols>
  <sheetData>
    <row r="2" spans="2:11">
      <c r="B2" s="301" t="s">
        <v>5</v>
      </c>
      <c r="C2" s="301"/>
      <c r="D2" s="301"/>
      <c r="E2" s="301"/>
      <c r="F2" s="301"/>
      <c r="G2" s="301"/>
      <c r="H2" s="301"/>
      <c r="I2" s="301"/>
      <c r="J2" s="50"/>
      <c r="K2" s="1" t="s">
        <v>6</v>
      </c>
    </row>
    <row r="4" spans="2:11" ht="34.5" customHeight="1">
      <c r="B4" s="302" t="s">
        <v>7</v>
      </c>
      <c r="C4" s="302"/>
      <c r="D4" s="302"/>
      <c r="E4" s="302"/>
      <c r="F4" s="302"/>
      <c r="G4" s="302"/>
      <c r="H4" s="302"/>
      <c r="I4" s="302"/>
      <c r="J4" s="52"/>
    </row>
    <row r="5" spans="2:11" ht="29.25" customHeight="1">
      <c r="B5" s="302" t="s">
        <v>8</v>
      </c>
      <c r="C5" s="302"/>
      <c r="D5" s="302"/>
      <c r="E5" s="302"/>
      <c r="F5" s="302"/>
      <c r="G5" s="302"/>
      <c r="H5" s="302"/>
      <c r="I5" s="302"/>
      <c r="J5" s="52"/>
    </row>
    <row r="6" spans="2:11" ht="18" customHeight="1">
      <c r="B6" s="300" t="s">
        <v>9</v>
      </c>
      <c r="C6" s="300"/>
      <c r="D6" s="300"/>
      <c r="E6" s="300"/>
      <c r="F6" s="300"/>
      <c r="G6" s="300"/>
      <c r="H6" s="300"/>
      <c r="I6" s="300"/>
      <c r="J6" s="52"/>
    </row>
    <row r="7" spans="2:11" ht="34.5" customHeight="1">
      <c r="B7" s="300" t="s">
        <v>10</v>
      </c>
      <c r="C7" s="300"/>
      <c r="D7" s="300"/>
      <c r="E7" s="300"/>
      <c r="F7" s="300"/>
      <c r="G7" s="300"/>
      <c r="H7" s="300"/>
      <c r="I7" s="300"/>
      <c r="J7" s="52"/>
    </row>
    <row r="8" spans="2:11" ht="34.5" customHeight="1">
      <c r="B8" s="300" t="s">
        <v>11</v>
      </c>
      <c r="C8" s="300"/>
      <c r="D8" s="300"/>
      <c r="E8" s="300"/>
      <c r="F8" s="300"/>
      <c r="G8" s="300"/>
      <c r="H8" s="300"/>
      <c r="I8" s="300"/>
      <c r="J8" s="52"/>
    </row>
    <row r="9" spans="2:11">
      <c r="B9" s="300" t="s">
        <v>211</v>
      </c>
      <c r="C9" s="300"/>
      <c r="D9" s="300"/>
      <c r="E9" s="300"/>
      <c r="F9" s="300"/>
      <c r="G9" s="300"/>
      <c r="H9" s="300"/>
      <c r="I9" s="300"/>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0.74803149606299213" bottom="0.74803149606299213" header="0.31496062992125984" footer="0.31496062992125984"/>
  <pageSetup scale="99" firstPageNumber="4"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D39"/>
  <sheetViews>
    <sheetView zoomScale="80" zoomScaleNormal="80" zoomScaleSheetLayoutView="90" zoomScalePageLayoutView="80" workbookViewId="0"/>
  </sheetViews>
  <sheetFormatPr baseColWidth="10" defaultColWidth="10.85546875" defaultRowHeight="12.75"/>
  <cols>
    <col min="1" max="1" width="1.28515625" style="41" customWidth="1"/>
    <col min="2" max="2" width="10.140625" style="40" customWidth="1"/>
    <col min="3" max="3" width="86.85546875" style="41" customWidth="1"/>
    <col min="4" max="4" width="7.28515625" style="41" customWidth="1"/>
    <col min="5" max="5" width="1.85546875" style="41" customWidth="1"/>
    <col min="6" max="7" width="9.28515625" style="41" customWidth="1"/>
    <col min="8" max="13" width="10.85546875" style="41"/>
    <col min="14" max="14" width="10.85546875" style="41" customWidth="1"/>
    <col min="15" max="16384" width="10.85546875" style="41"/>
  </cols>
  <sheetData>
    <row r="2" spans="2:4">
      <c r="B2" s="303" t="s">
        <v>12</v>
      </c>
      <c r="C2" s="303"/>
      <c r="D2" s="303"/>
    </row>
    <row r="3" spans="2:4">
      <c r="B3" s="41"/>
      <c r="C3" s="187"/>
    </row>
    <row r="4" spans="2:4">
      <c r="B4" s="42" t="s">
        <v>13</v>
      </c>
      <c r="C4" s="42" t="s">
        <v>14</v>
      </c>
      <c r="D4" s="42" t="s">
        <v>15</v>
      </c>
    </row>
    <row r="5" spans="2:4">
      <c r="B5" s="167"/>
      <c r="C5" s="43"/>
      <c r="D5" s="44"/>
    </row>
    <row r="6" spans="2:4">
      <c r="B6" s="212">
        <v>1</v>
      </c>
      <c r="C6" s="209" t="s">
        <v>16</v>
      </c>
      <c r="D6" s="211">
        <v>5</v>
      </c>
    </row>
    <row r="7" spans="2:4">
      <c r="B7" s="212">
        <v>2</v>
      </c>
      <c r="C7" s="209" t="s">
        <v>17</v>
      </c>
      <c r="D7" s="211">
        <v>5</v>
      </c>
    </row>
    <row r="8" spans="2:4">
      <c r="B8" s="212">
        <v>3</v>
      </c>
      <c r="C8" s="210" t="s">
        <v>18</v>
      </c>
      <c r="D8" s="214">
        <v>5</v>
      </c>
    </row>
    <row r="9" spans="2:4">
      <c r="B9" s="212">
        <v>4</v>
      </c>
      <c r="C9" s="213" t="s">
        <v>19</v>
      </c>
      <c r="D9" s="211">
        <v>5</v>
      </c>
    </row>
    <row r="10" spans="2:4">
      <c r="B10" s="45"/>
      <c r="C10" s="46"/>
      <c r="D10" s="47"/>
    </row>
    <row r="11" spans="2:4">
      <c r="B11" s="42" t="s">
        <v>20</v>
      </c>
      <c r="C11" s="42" t="s">
        <v>14</v>
      </c>
      <c r="D11" s="42" t="s">
        <v>15</v>
      </c>
    </row>
    <row r="12" spans="2:4">
      <c r="B12" s="48"/>
      <c r="C12" s="46"/>
      <c r="D12" s="49"/>
    </row>
    <row r="13" spans="2:4">
      <c r="B13" s="48">
        <v>1</v>
      </c>
      <c r="C13" s="213" t="s">
        <v>21</v>
      </c>
      <c r="D13" s="215">
        <v>6</v>
      </c>
    </row>
    <row r="14" spans="2:4">
      <c r="B14" s="48">
        <v>2</v>
      </c>
      <c r="C14" s="213" t="s">
        <v>22</v>
      </c>
      <c r="D14" s="216">
        <v>7</v>
      </c>
    </row>
    <row r="15" spans="2:4">
      <c r="B15" s="48">
        <v>3</v>
      </c>
      <c r="C15" s="213" t="s">
        <v>23</v>
      </c>
      <c r="D15" s="216">
        <v>8</v>
      </c>
    </row>
    <row r="16" spans="2:4">
      <c r="B16" s="48">
        <v>4</v>
      </c>
      <c r="C16" s="213" t="s">
        <v>195</v>
      </c>
      <c r="D16" s="216">
        <v>9</v>
      </c>
    </row>
    <row r="17" spans="2:4">
      <c r="B17" s="48">
        <v>5</v>
      </c>
      <c r="C17" s="213" t="s">
        <v>24</v>
      </c>
      <c r="D17" s="216">
        <v>10</v>
      </c>
    </row>
    <row r="18" spans="2:4">
      <c r="B18" s="48">
        <v>6</v>
      </c>
      <c r="C18" s="213" t="s">
        <v>25</v>
      </c>
      <c r="D18" s="216">
        <v>11</v>
      </c>
    </row>
    <row r="19" spans="2:4">
      <c r="B19" s="48">
        <v>7</v>
      </c>
      <c r="C19" s="213" t="s">
        <v>26</v>
      </c>
      <c r="D19" s="215">
        <v>12</v>
      </c>
    </row>
    <row r="20" spans="2:4">
      <c r="B20" s="48">
        <v>8</v>
      </c>
      <c r="C20" s="213" t="s">
        <v>27</v>
      </c>
      <c r="D20" s="215">
        <v>13</v>
      </c>
    </row>
    <row r="21" spans="2:4">
      <c r="B21" s="48">
        <v>9</v>
      </c>
      <c r="C21" s="213" t="s">
        <v>28</v>
      </c>
      <c r="D21" s="215">
        <v>14</v>
      </c>
    </row>
    <row r="22" spans="2:4">
      <c r="B22" s="48">
        <v>10</v>
      </c>
      <c r="C22" s="213" t="s">
        <v>254</v>
      </c>
      <c r="D22" s="215">
        <v>15</v>
      </c>
    </row>
    <row r="23" spans="2:4">
      <c r="B23" s="48">
        <v>11</v>
      </c>
      <c r="C23" s="213" t="s">
        <v>29</v>
      </c>
      <c r="D23" s="215">
        <v>16</v>
      </c>
    </row>
    <row r="24" spans="2:4">
      <c r="B24" s="48">
        <v>12</v>
      </c>
      <c r="C24" s="213" t="s">
        <v>30</v>
      </c>
      <c r="D24" s="215">
        <v>17</v>
      </c>
    </row>
    <row r="25" spans="2:4">
      <c r="B25" s="48"/>
      <c r="C25" s="46"/>
      <c r="D25" s="217"/>
    </row>
    <row r="26" spans="2:4">
      <c r="B26" s="42" t="s">
        <v>31</v>
      </c>
      <c r="C26" s="42" t="s">
        <v>14</v>
      </c>
      <c r="D26" s="42" t="s">
        <v>15</v>
      </c>
    </row>
    <row r="27" spans="2:4">
      <c r="B27" s="218"/>
      <c r="C27" s="46"/>
      <c r="D27" s="217"/>
    </row>
    <row r="28" spans="2:4">
      <c r="B28" s="48">
        <v>1</v>
      </c>
      <c r="C28" s="219" t="s">
        <v>32</v>
      </c>
      <c r="D28" s="215">
        <v>6</v>
      </c>
    </row>
    <row r="29" spans="2:4">
      <c r="B29" s="48">
        <v>2</v>
      </c>
      <c r="C29" s="213" t="s">
        <v>33</v>
      </c>
      <c r="D29" s="215">
        <v>7</v>
      </c>
    </row>
    <row r="30" spans="2:4">
      <c r="B30" s="48">
        <v>3</v>
      </c>
      <c r="C30" s="213" t="s">
        <v>34</v>
      </c>
      <c r="D30" s="215">
        <v>8</v>
      </c>
    </row>
    <row r="31" spans="2:4">
      <c r="B31" s="48">
        <v>4</v>
      </c>
      <c r="C31" s="213" t="s">
        <v>220</v>
      </c>
      <c r="D31" s="216">
        <v>9</v>
      </c>
    </row>
    <row r="32" spans="2:4">
      <c r="B32" s="48" t="s">
        <v>209</v>
      </c>
      <c r="C32" s="213" t="s">
        <v>35</v>
      </c>
      <c r="D32" s="216">
        <v>10</v>
      </c>
    </row>
    <row r="33" spans="2:4">
      <c r="B33" s="48" t="s">
        <v>210</v>
      </c>
      <c r="C33" s="213" t="s">
        <v>36</v>
      </c>
      <c r="D33" s="216">
        <v>10</v>
      </c>
    </row>
    <row r="34" spans="2:4">
      <c r="B34" s="48">
        <v>6</v>
      </c>
      <c r="C34" s="213" t="s">
        <v>37</v>
      </c>
      <c r="D34" s="216">
        <v>11</v>
      </c>
    </row>
    <row r="35" spans="2:4">
      <c r="B35" s="48">
        <v>7</v>
      </c>
      <c r="C35" s="213" t="s">
        <v>26</v>
      </c>
      <c r="D35" s="215">
        <v>12</v>
      </c>
    </row>
    <row r="36" spans="2:4">
      <c r="B36" s="48">
        <v>8</v>
      </c>
      <c r="C36" s="213" t="s">
        <v>27</v>
      </c>
      <c r="D36" s="215">
        <v>13</v>
      </c>
    </row>
    <row r="37" spans="2:4">
      <c r="B37" s="48">
        <v>9</v>
      </c>
      <c r="C37" s="213" t="s">
        <v>28</v>
      </c>
      <c r="D37" s="215">
        <v>14</v>
      </c>
    </row>
    <row r="38" spans="2:4">
      <c r="B38" s="48" t="s">
        <v>250</v>
      </c>
      <c r="C38" s="213" t="s">
        <v>252</v>
      </c>
      <c r="D38" s="215">
        <v>15</v>
      </c>
    </row>
    <row r="39" spans="2:4">
      <c r="B39" s="48" t="s">
        <v>251</v>
      </c>
      <c r="C39" s="213" t="s">
        <v>253</v>
      </c>
      <c r="D39" s="215">
        <v>15</v>
      </c>
    </row>
  </sheetData>
  <mergeCells count="1">
    <mergeCell ref="B2:D2"/>
  </mergeCells>
  <hyperlinks>
    <hyperlink ref="D13" location="'precio mayorista'!A1" display="'precio mayorista'!A1" xr:uid="{00000000-0004-0000-0300-000000000000}"/>
    <hyperlink ref="D19" location="'sup región'!A1" display="'sup región'!A1" xr:uid="{00000000-0004-0000-0300-000001000000}"/>
    <hyperlink ref="D20" location="'prod región'!A1" display="'prod región'!A1" xr:uid="{00000000-0004-0000-0300-000002000000}"/>
    <hyperlink ref="D21" location="'rend región'!A1" display="'rend región'!A1" xr:uid="{00000000-0004-0000-0300-000003000000}"/>
    <hyperlink ref="D28" location="'precio mayorista'!A23" display="'precio mayorista'!A23" xr:uid="{00000000-0004-0000-0300-000004000000}"/>
    <hyperlink ref="D14" location="'precio mayorista2'!A1" display="'precio mayorista2'!A1" xr:uid="{00000000-0004-0000-0300-000005000000}"/>
    <hyperlink ref="D16" location="'precio minorista'!A1" display="'precio minorista'!A1" xr:uid="{00000000-0004-0000-0300-000006000000}"/>
    <hyperlink ref="D18" location="'sup, prod y rend'!A1" display="'sup, prod y rend'!A1" xr:uid="{00000000-0004-0000-0300-000007000000}"/>
    <hyperlink ref="D23" location="export!A1" display="export!A1" xr:uid="{00000000-0004-0000-0300-000008000000}"/>
    <hyperlink ref="D24" location="import!A1" display="import!A1" xr:uid="{00000000-0004-0000-0300-000009000000}"/>
    <hyperlink ref="D29" location="'precio mayorista2'!A42" display="'precio mayorista2'!A42" xr:uid="{00000000-0004-0000-0300-00000A000000}"/>
    <hyperlink ref="D31" location="'precio minorista'!A23" display="'precio minorista'!A23" xr:uid="{00000000-0004-0000-0300-00000B000000}"/>
    <hyperlink ref="D34" location="'sup, prod y rend'!A22" display="'sup, prod y rend'!A22" xr:uid="{00000000-0004-0000-0300-00000C000000}"/>
    <hyperlink ref="D35" location="'sup región'!A22" display="'sup región'!A22" xr:uid="{00000000-0004-0000-0300-00000D000000}"/>
    <hyperlink ref="D36" location="'prod región'!A22" display="'prod región'!A22" xr:uid="{00000000-0004-0000-0300-00000E000000}"/>
    <hyperlink ref="D37" location="'rend región'!A22" display="'rend región'!A22" xr:uid="{00000000-0004-0000-0300-00000F000000}"/>
    <hyperlink ref="D15" location="'precio mayorista3'!A1" display="'precio mayorista3'!A1" xr:uid="{00000000-0004-0000-0300-000010000000}"/>
    <hyperlink ref="D17" location="'precio minorista regiones'!A1" display="'precio minorista regiones'!A1" xr:uid="{00000000-0004-0000-0300-000011000000}"/>
    <hyperlink ref="D30" location="'precio mayorista3'!A43" display="'precio mayorista3'!A43" xr:uid="{00000000-0004-0000-0300-000012000000}"/>
    <hyperlink ref="D32" location="'precio minorista regiones'!A25" display="'precio minorista regiones'!A25" xr:uid="{00000000-0004-0000-0300-000013000000}"/>
    <hyperlink ref="D33"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9" location="Comentarios!A1" display="Comentarios!A1" xr:uid="{00000000-0004-0000-0300-000018000000}"/>
    <hyperlink ref="D38" location="'semilla certificada'!Área_de_impresión" display="'semilla certificada'!Área_de_impresión" xr:uid="{3CA0159D-861B-4BEE-B5CA-60A238F81734}"/>
    <hyperlink ref="D39" location="'semilla certificada'!Área_de_impresión" display="'semilla certificada'!Área_de_impresión" xr:uid="{E6E2458A-88B2-4676-AE13-E29D18DB8604}"/>
    <hyperlink ref="D22" location="'semilla certificada'!Área_de_impresión" display="'semilla certificada'!Área_de_impresión" xr:uid="{BED931CA-7879-4C22-8CC9-2490EC40C327}"/>
  </hyperlinks>
  <printOptions horizontalCentered="1"/>
  <pageMargins left="0.70866141732283472" right="0.70866141732283472" top="0.74803149606299213" bottom="0.74803149606299213" header="0.31496062992125984" footer="0.31496062992125984"/>
  <pageSetup scale="84" orientation="portrait"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A0E1-8999-4481-947C-F63CA3D6963F}">
  <sheetPr>
    <pageSetUpPr fitToPage="1"/>
  </sheetPr>
  <dimension ref="A1:L11"/>
  <sheetViews>
    <sheetView zoomScale="80" zoomScaleNormal="80" zoomScaleSheetLayoutView="80" zoomScalePageLayoutView="80" workbookViewId="0"/>
  </sheetViews>
  <sheetFormatPr baseColWidth="10" defaultColWidth="10.85546875" defaultRowHeight="12.75"/>
  <cols>
    <col min="1" max="1" width="1.28515625" style="159" customWidth="1"/>
    <col min="2" max="10" width="15.85546875" style="159" customWidth="1"/>
    <col min="11" max="11" width="2" style="159" customWidth="1"/>
    <col min="12" max="17" width="10.85546875" style="159"/>
    <col min="18" max="18" width="10.85546875" style="159" customWidth="1"/>
    <col min="19" max="16384" width="10.85546875" style="159"/>
  </cols>
  <sheetData>
    <row r="1" spans="1:12" s="159" customFormat="1" ht="7.5" customHeight="1">
      <c r="A1" s="220"/>
      <c r="B1" s="221"/>
      <c r="C1" s="221"/>
      <c r="D1" s="221"/>
      <c r="E1" s="221"/>
      <c r="F1" s="221"/>
      <c r="G1" s="221"/>
      <c r="H1" s="221"/>
      <c r="I1" s="221"/>
      <c r="J1" s="221"/>
      <c r="K1" s="222"/>
    </row>
    <row r="2" spans="1:12" s="159" customFormat="1" ht="16.5" customHeight="1">
      <c r="A2" s="223"/>
      <c r="B2" s="305" t="s">
        <v>38</v>
      </c>
      <c r="C2" s="305"/>
      <c r="D2" s="305"/>
      <c r="E2" s="305"/>
      <c r="F2" s="305"/>
      <c r="G2" s="305"/>
      <c r="H2" s="305"/>
      <c r="I2" s="305"/>
      <c r="J2" s="305"/>
      <c r="K2" s="224"/>
      <c r="L2" s="1" t="s">
        <v>6</v>
      </c>
    </row>
    <row r="3" spans="1:12" s="159" customFormat="1" ht="16.5" customHeight="1">
      <c r="A3" s="223"/>
      <c r="B3" s="225"/>
      <c r="C3" s="225"/>
      <c r="D3" s="225"/>
      <c r="E3" s="225"/>
      <c r="F3" s="225"/>
      <c r="G3" s="225"/>
      <c r="H3" s="225"/>
      <c r="I3" s="225"/>
      <c r="J3" s="225"/>
      <c r="K3" s="224"/>
      <c r="L3" s="1"/>
    </row>
    <row r="4" spans="1:12" s="160" customFormat="1" ht="132.75" customHeight="1">
      <c r="A4" s="226"/>
      <c r="B4" s="306" t="s">
        <v>281</v>
      </c>
      <c r="C4" s="306"/>
      <c r="D4" s="306"/>
      <c r="E4" s="306"/>
      <c r="F4" s="306"/>
      <c r="G4" s="306"/>
      <c r="H4" s="306"/>
      <c r="I4" s="306"/>
      <c r="J4" s="306"/>
      <c r="K4" s="227"/>
    </row>
    <row r="5" spans="1:12" s="159" customFormat="1" ht="177.75" customHeight="1">
      <c r="A5" s="223"/>
      <c r="B5" s="306" t="s">
        <v>280</v>
      </c>
      <c r="C5" s="306"/>
      <c r="D5" s="306"/>
      <c r="E5" s="306"/>
      <c r="F5" s="306"/>
      <c r="G5" s="306"/>
      <c r="H5" s="306"/>
      <c r="I5" s="306"/>
      <c r="J5" s="306"/>
      <c r="K5" s="227"/>
    </row>
    <row r="6" spans="1:12" s="159" customFormat="1" ht="141.75" customHeight="1">
      <c r="A6" s="223"/>
      <c r="B6" s="306" t="s">
        <v>265</v>
      </c>
      <c r="C6" s="306"/>
      <c r="D6" s="306"/>
      <c r="E6" s="306"/>
      <c r="F6" s="306"/>
      <c r="G6" s="306"/>
      <c r="H6" s="306"/>
      <c r="I6" s="306"/>
      <c r="J6" s="306"/>
      <c r="K6" s="227"/>
    </row>
    <row r="7" spans="1:12" s="159" customFormat="1" ht="151.5" customHeight="1">
      <c r="A7" s="223"/>
      <c r="B7" s="306" t="s">
        <v>266</v>
      </c>
      <c r="C7" s="306"/>
      <c r="D7" s="306"/>
      <c r="E7" s="306"/>
      <c r="F7" s="306"/>
      <c r="G7" s="306"/>
      <c r="H7" s="306"/>
      <c r="I7" s="306"/>
      <c r="J7" s="306"/>
      <c r="K7" s="227"/>
    </row>
    <row r="8" spans="1:12" s="159" customFormat="1" ht="127.5" customHeight="1">
      <c r="A8" s="223"/>
      <c r="B8" s="306" t="s">
        <v>279</v>
      </c>
      <c r="C8" s="306"/>
      <c r="D8" s="306"/>
      <c r="E8" s="306"/>
      <c r="F8" s="306"/>
      <c r="G8" s="306"/>
      <c r="H8" s="306"/>
      <c r="I8" s="306"/>
      <c r="J8" s="306"/>
      <c r="K8" s="228"/>
    </row>
    <row r="9" spans="1:12" s="159" customFormat="1" ht="114" customHeight="1">
      <c r="A9" s="223"/>
      <c r="B9" s="307" t="s">
        <v>278</v>
      </c>
      <c r="C9" s="308"/>
      <c r="D9" s="308"/>
      <c r="E9" s="308"/>
      <c r="F9" s="308"/>
      <c r="G9" s="308"/>
      <c r="H9" s="308"/>
      <c r="I9" s="308"/>
      <c r="J9" s="309"/>
      <c r="K9" s="228"/>
    </row>
    <row r="10" spans="1:12" s="159" customFormat="1">
      <c r="A10" s="229"/>
      <c r="B10" s="304"/>
      <c r="C10" s="304"/>
      <c r="D10" s="304"/>
      <c r="E10" s="304"/>
      <c r="F10" s="304"/>
      <c r="G10" s="304"/>
      <c r="H10" s="304"/>
      <c r="I10" s="304"/>
      <c r="J10" s="304"/>
      <c r="K10" s="230"/>
    </row>
    <row r="11" spans="1:12" s="159" customFormat="1">
      <c r="A11" s="294"/>
      <c r="B11" s="294"/>
      <c r="C11" s="294"/>
      <c r="D11" s="294"/>
      <c r="E11" s="294"/>
      <c r="F11" s="294"/>
      <c r="G11" s="294"/>
      <c r="H11" s="294"/>
      <c r="I11" s="294"/>
      <c r="J11" s="294"/>
    </row>
  </sheetData>
  <mergeCells count="8">
    <mergeCell ref="B10:J10"/>
    <mergeCell ref="B2:J2"/>
    <mergeCell ref="B4:J4"/>
    <mergeCell ref="B5:J5"/>
    <mergeCell ref="B6:J6"/>
    <mergeCell ref="B8:J8"/>
    <mergeCell ref="B9:J9"/>
    <mergeCell ref="B7:J7"/>
  </mergeCells>
  <hyperlinks>
    <hyperlink ref="L2" location="Índice!A1" display="Volver al índice" xr:uid="{CFFE4DA0-881A-4ADA-99E4-8699229E55C2}"/>
  </hyperlinks>
  <printOptions horizontalCentered="1"/>
  <pageMargins left="0.70866141732283472" right="0.70866141732283472" top="0.74803149606299213" bottom="0.74803149606299213" header="0.31496062992125984" footer="0.31496062992125984"/>
  <pageSetup scale="62" firstPageNumber="4" orientation="portrait" r:id="rId1"/>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C1:R22"/>
  <sheetViews>
    <sheetView zoomScaleNormal="100" zoomScaleSheetLayoutView="90" zoomScalePageLayoutView="125" workbookViewId="0"/>
  </sheetViews>
  <sheetFormatPr baseColWidth="10" defaultColWidth="10.85546875" defaultRowHeight="12.75"/>
  <cols>
    <col min="1" max="2" width="1.28515625" style="22" customWidth="1"/>
    <col min="3" max="3" width="26.85546875" style="22" customWidth="1"/>
    <col min="4" max="8" width="10.85546875" style="22" customWidth="1"/>
    <col min="9" max="9" width="2.85546875" style="22" customWidth="1"/>
    <col min="10" max="10" width="10.85546875" style="22" customWidth="1"/>
    <col min="11" max="16384" width="10.85546875" style="22"/>
  </cols>
  <sheetData>
    <row r="1" spans="3:18" ht="13.5" customHeight="1"/>
    <row r="2" spans="3:18" ht="12.75" customHeight="1">
      <c r="C2" s="314" t="s">
        <v>39</v>
      </c>
      <c r="D2" s="314"/>
      <c r="E2" s="314"/>
      <c r="F2" s="314"/>
      <c r="G2" s="314"/>
      <c r="H2" s="314"/>
      <c r="J2" s="1" t="s">
        <v>6</v>
      </c>
    </row>
    <row r="3" spans="3:18" ht="12.75" customHeight="1">
      <c r="C3" s="314" t="s">
        <v>40</v>
      </c>
      <c r="D3" s="314"/>
      <c r="E3" s="314"/>
      <c r="F3" s="314"/>
      <c r="G3" s="314"/>
      <c r="H3" s="314"/>
    </row>
    <row r="4" spans="3:18">
      <c r="C4" s="314" t="s">
        <v>41</v>
      </c>
      <c r="D4" s="314"/>
      <c r="E4" s="314"/>
      <c r="F4" s="314"/>
      <c r="G4" s="314"/>
      <c r="H4" s="314"/>
    </row>
    <row r="5" spans="3:18">
      <c r="J5" s="23"/>
    </row>
    <row r="6" spans="3:18" ht="15" customHeight="1">
      <c r="C6" s="312" t="s">
        <v>42</v>
      </c>
      <c r="D6" s="311" t="s">
        <v>43</v>
      </c>
      <c r="E6" s="311"/>
      <c r="F6" s="311"/>
      <c r="G6" s="311" t="s">
        <v>44</v>
      </c>
      <c r="H6" s="311"/>
      <c r="J6" s="23"/>
    </row>
    <row r="7" spans="3:18">
      <c r="C7" s="313"/>
      <c r="D7" s="6">
        <v>2021</v>
      </c>
      <c r="E7" s="6">
        <v>2022</v>
      </c>
      <c r="F7" s="6">
        <v>2023</v>
      </c>
      <c r="G7" s="24" t="s">
        <v>45</v>
      </c>
      <c r="H7" s="24" t="s">
        <v>46</v>
      </c>
    </row>
    <row r="8" spans="3:18">
      <c r="C8" s="25" t="s">
        <v>47</v>
      </c>
      <c r="D8" s="26">
        <v>9812.8626906781883</v>
      </c>
      <c r="E8" s="26">
        <v>9081.0319145877802</v>
      </c>
      <c r="F8" s="26">
        <v>11733.289841769536</v>
      </c>
      <c r="G8" s="27">
        <f>(F8/E19-1)*100</f>
        <v>-3.7174502732472248</v>
      </c>
      <c r="H8" s="27">
        <f t="shared" ref="H8" si="0">(F8/E8-1)*100</f>
        <v>29.20656982739116</v>
      </c>
      <c r="K8" s="88"/>
      <c r="L8" s="89"/>
      <c r="M8" s="88"/>
      <c r="N8" s="89"/>
      <c r="O8" s="88"/>
      <c r="P8" s="89"/>
      <c r="Q8" s="28"/>
      <c r="R8" s="28"/>
    </row>
    <row r="9" spans="3:18">
      <c r="C9" s="29" t="s">
        <v>48</v>
      </c>
      <c r="D9" s="30">
        <v>6909.4892411052388</v>
      </c>
      <c r="E9" s="30">
        <v>8105.5006594220849</v>
      </c>
      <c r="F9" s="30">
        <v>11676.297770553076</v>
      </c>
      <c r="G9" s="27">
        <f>(F9/F8-1)*100</f>
        <v>-0.48572968012409179</v>
      </c>
      <c r="H9" s="27">
        <f t="shared" ref="H9" si="1">(F9/E9-1)*100</f>
        <v>44.053998157167328</v>
      </c>
      <c r="K9" s="88"/>
      <c r="L9" s="89"/>
      <c r="M9" s="88"/>
      <c r="N9" s="89"/>
      <c r="P9" s="28"/>
      <c r="Q9" s="28"/>
      <c r="R9" s="28"/>
    </row>
    <row r="10" spans="3:18">
      <c r="C10" s="29" t="s">
        <v>49</v>
      </c>
      <c r="D10" s="30">
        <v>6695.26796255928</v>
      </c>
      <c r="E10" s="30">
        <v>8055.5248631097484</v>
      </c>
      <c r="F10" s="30">
        <v>11468.876893511191</v>
      </c>
      <c r="G10" s="27">
        <f>(F10/F9-1)*100</f>
        <v>-1.7764267503094011</v>
      </c>
      <c r="H10" s="27">
        <f t="shared" ref="H10" si="2">(F10/E10-1)*100</f>
        <v>42.372807339132891</v>
      </c>
      <c r="K10" s="88"/>
      <c r="L10" s="89"/>
      <c r="M10" s="88"/>
      <c r="N10" s="89"/>
      <c r="P10" s="28"/>
      <c r="Q10" s="28"/>
      <c r="R10" s="28"/>
    </row>
    <row r="11" spans="3:18">
      <c r="C11" s="29" t="s">
        <v>50</v>
      </c>
      <c r="D11" s="31">
        <v>6724.6320877316975</v>
      </c>
      <c r="E11" s="30">
        <v>7906.254410342206</v>
      </c>
      <c r="F11" s="30"/>
      <c r="G11" s="27"/>
      <c r="H11" s="27"/>
      <c r="K11" s="88"/>
      <c r="L11" s="89"/>
      <c r="M11" s="88"/>
      <c r="N11" s="89"/>
      <c r="P11" s="28"/>
      <c r="Q11" s="28"/>
      <c r="R11" s="28"/>
    </row>
    <row r="12" spans="3:18">
      <c r="C12" s="29" t="s">
        <v>51</v>
      </c>
      <c r="D12" s="31">
        <v>6445.2399126539394</v>
      </c>
      <c r="E12" s="30">
        <v>7887.8960774289699</v>
      </c>
      <c r="F12" s="30"/>
      <c r="G12" s="27"/>
      <c r="H12" s="27"/>
      <c r="K12" s="88"/>
      <c r="L12" s="89"/>
      <c r="M12" s="88"/>
      <c r="N12" s="89"/>
      <c r="P12" s="28"/>
      <c r="Q12" s="28"/>
      <c r="R12" s="28"/>
    </row>
    <row r="13" spans="3:18">
      <c r="C13" s="29" t="s">
        <v>52</v>
      </c>
      <c r="D13" s="30">
        <v>6783.5719298181393</v>
      </c>
      <c r="E13" s="30">
        <v>7756.9641680799477</v>
      </c>
      <c r="F13" s="30"/>
      <c r="G13" s="27"/>
      <c r="H13" s="27"/>
      <c r="K13" s="88"/>
      <c r="L13" s="89"/>
      <c r="M13" s="88"/>
      <c r="N13" s="89"/>
      <c r="P13" s="28"/>
      <c r="Q13" s="28"/>
      <c r="R13" s="28"/>
    </row>
    <row r="14" spans="3:18">
      <c r="C14" s="29" t="s">
        <v>53</v>
      </c>
      <c r="D14" s="31">
        <v>7746.428260260569</v>
      </c>
      <c r="E14" s="30">
        <v>8878.6405705084126</v>
      </c>
      <c r="F14" s="30"/>
      <c r="G14" s="27"/>
      <c r="H14" s="27"/>
      <c r="K14" s="88"/>
      <c r="L14" s="89"/>
      <c r="M14" s="88"/>
      <c r="N14" s="89"/>
      <c r="P14" s="28"/>
      <c r="Q14" s="28"/>
      <c r="R14" s="28"/>
    </row>
    <row r="15" spans="3:18">
      <c r="C15" s="29" t="s">
        <v>54</v>
      </c>
      <c r="D15" s="31">
        <v>8269.0626341726111</v>
      </c>
      <c r="E15" s="30">
        <v>8343.3503428382664</v>
      </c>
      <c r="F15" s="30"/>
      <c r="G15" s="27"/>
      <c r="H15" s="27"/>
      <c r="K15" s="88"/>
      <c r="L15" s="89"/>
      <c r="M15" s="88"/>
      <c r="N15" s="89"/>
      <c r="P15" s="28"/>
      <c r="Q15" s="28"/>
      <c r="R15" s="28"/>
    </row>
    <row r="16" spans="3:18">
      <c r="C16" s="29" t="s">
        <v>55</v>
      </c>
      <c r="D16" s="30">
        <v>9441.7282004049484</v>
      </c>
      <c r="E16" s="30">
        <v>8337.6487402955081</v>
      </c>
      <c r="F16" s="30"/>
      <c r="G16" s="27"/>
      <c r="H16" s="27"/>
      <c r="K16" s="88"/>
      <c r="L16" s="89"/>
      <c r="M16" s="88"/>
      <c r="N16" s="89"/>
      <c r="P16" s="28"/>
      <c r="Q16" s="28"/>
      <c r="R16" s="28"/>
    </row>
    <row r="17" spans="3:18">
      <c r="C17" s="29" t="s">
        <v>56</v>
      </c>
      <c r="D17" s="30">
        <v>10833.45011651602</v>
      </c>
      <c r="E17" s="30">
        <v>9672.3535735687583</v>
      </c>
      <c r="F17" s="30"/>
      <c r="G17" s="27"/>
      <c r="H17" s="27"/>
      <c r="K17" s="88"/>
      <c r="L17" s="89"/>
      <c r="M17" s="88"/>
      <c r="N17" s="89"/>
      <c r="P17" s="28"/>
      <c r="Q17" s="28"/>
      <c r="R17" s="28"/>
    </row>
    <row r="18" spans="3:18">
      <c r="C18" s="29" t="s">
        <v>57</v>
      </c>
      <c r="D18" s="30">
        <v>10884.808075996356</v>
      </c>
      <c r="E18" s="30">
        <v>11645.5138577168</v>
      </c>
      <c r="F18" s="30"/>
      <c r="G18" s="27"/>
      <c r="H18" s="27"/>
      <c r="K18" s="88"/>
      <c r="L18" s="89"/>
      <c r="M18" s="88"/>
      <c r="N18" s="89"/>
      <c r="P18" s="28"/>
      <c r="Q18" s="28"/>
      <c r="R18" s="28"/>
    </row>
    <row r="19" spans="3:18">
      <c r="C19" s="22" t="s">
        <v>58</v>
      </c>
      <c r="D19" s="32">
        <v>9738.2795734801894</v>
      </c>
      <c r="E19" s="32">
        <v>12186.309850609783</v>
      </c>
      <c r="F19" s="32"/>
      <c r="G19" s="27"/>
      <c r="H19" s="27"/>
      <c r="K19" s="88"/>
      <c r="L19" s="89"/>
      <c r="M19" s="88"/>
      <c r="N19" s="89"/>
      <c r="P19" s="28"/>
      <c r="Q19" s="28"/>
      <c r="R19" s="28"/>
    </row>
    <row r="20" spans="3:18">
      <c r="C20" s="33" t="s">
        <v>59</v>
      </c>
      <c r="D20" s="34">
        <f>AVERAGE(D8:D19)</f>
        <v>8357.0683904480975</v>
      </c>
      <c r="E20" s="34">
        <f>AVERAGE(E8:E19)</f>
        <v>8988.0824190423555</v>
      </c>
      <c r="F20" s="34">
        <f>AVERAGE(F8:F19)</f>
        <v>11626.154835277935</v>
      </c>
      <c r="G20" s="35"/>
      <c r="H20" s="35">
        <f t="shared" ref="H20" si="3">(F20/E20-1)*100</f>
        <v>29.350781326242625</v>
      </c>
    </row>
    <row r="21" spans="3:18">
      <c r="C21" s="36" t="s">
        <v>274</v>
      </c>
      <c r="D21" s="37">
        <f t="shared" ref="D21:E21" si="4">AVERAGE(D8:D10)</f>
        <v>7805.8732981142357</v>
      </c>
      <c r="E21" s="37">
        <f t="shared" si="4"/>
        <v>8414.0191457065375</v>
      </c>
      <c r="F21" s="37">
        <f>AVERAGE(F8:F10)</f>
        <v>11626.154835277935</v>
      </c>
      <c r="G21" s="38"/>
      <c r="H21" s="38">
        <f>(F21/E21-1)*100</f>
        <v>38.175996915938448</v>
      </c>
    </row>
    <row r="22" spans="3:18" ht="82.35" customHeight="1">
      <c r="C22" s="310" t="s">
        <v>60</v>
      </c>
      <c r="D22" s="310"/>
      <c r="E22" s="310"/>
      <c r="F22" s="310"/>
      <c r="G22" s="310"/>
      <c r="H22" s="310"/>
      <c r="I22" s="39"/>
      <c r="J22" s="23"/>
    </row>
  </sheetData>
  <mergeCells count="7">
    <mergeCell ref="C22:H22"/>
    <mergeCell ref="G6:H6"/>
    <mergeCell ref="C6:C7"/>
    <mergeCell ref="C2:H2"/>
    <mergeCell ref="C3:H3"/>
    <mergeCell ref="C4:H4"/>
    <mergeCell ref="D6:F6"/>
  </mergeCells>
  <hyperlinks>
    <hyperlink ref="J2" location="Índice!A1" display="Volver al índice" xr:uid="{00000000-0004-0000-05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49"/>
  <sheetViews>
    <sheetView zoomScale="80" zoomScaleNormal="80" zoomScaleSheetLayoutView="90" workbookViewId="0"/>
  </sheetViews>
  <sheetFormatPr baseColWidth="10" defaultColWidth="10.85546875" defaultRowHeight="12.75"/>
  <cols>
    <col min="1" max="1" width="1.28515625" style="4" customWidth="1"/>
    <col min="2" max="12" width="11.7109375" style="4" customWidth="1"/>
    <col min="13" max="16384" width="10.85546875" style="4"/>
  </cols>
  <sheetData>
    <row r="1" spans="2:13" ht="6.75" customHeight="1"/>
    <row r="2" spans="2:13">
      <c r="B2" s="316" t="s">
        <v>61</v>
      </c>
      <c r="C2" s="316"/>
      <c r="D2" s="316"/>
      <c r="E2" s="316"/>
      <c r="F2" s="316"/>
      <c r="G2" s="316"/>
      <c r="H2" s="316"/>
      <c r="I2" s="316"/>
      <c r="J2" s="316"/>
      <c r="K2" s="316"/>
      <c r="L2" s="316"/>
      <c r="M2" s="1" t="s">
        <v>6</v>
      </c>
    </row>
    <row r="3" spans="2:13">
      <c r="B3" s="316" t="s">
        <v>22</v>
      </c>
      <c r="C3" s="316"/>
      <c r="D3" s="316"/>
      <c r="E3" s="316"/>
      <c r="F3" s="316"/>
      <c r="G3" s="316"/>
      <c r="H3" s="316"/>
      <c r="I3" s="316"/>
      <c r="J3" s="316"/>
      <c r="K3" s="316"/>
      <c r="L3" s="316"/>
    </row>
    <row r="4" spans="2:13">
      <c r="B4" s="317" t="s">
        <v>41</v>
      </c>
      <c r="C4" s="317"/>
      <c r="D4" s="317"/>
      <c r="E4" s="317"/>
      <c r="F4" s="317"/>
      <c r="G4" s="317"/>
      <c r="H4" s="317"/>
      <c r="I4" s="317"/>
      <c r="J4" s="317"/>
      <c r="K4" s="317"/>
      <c r="L4" s="317"/>
    </row>
    <row r="5" spans="2:13" ht="27.75" customHeight="1">
      <c r="B5" s="16" t="s">
        <v>69</v>
      </c>
      <c r="C5" s="17" t="s">
        <v>62</v>
      </c>
      <c r="D5" s="17" t="s">
        <v>63</v>
      </c>
      <c r="E5" s="17" t="s">
        <v>65</v>
      </c>
      <c r="F5" s="17" t="s">
        <v>189</v>
      </c>
      <c r="G5" s="17" t="s">
        <v>245</v>
      </c>
      <c r="H5" s="17" t="s">
        <v>64</v>
      </c>
      <c r="I5" s="17" t="s">
        <v>219</v>
      </c>
      <c r="J5" s="17" t="s">
        <v>262</v>
      </c>
      <c r="K5" s="17" t="s">
        <v>261</v>
      </c>
      <c r="L5" s="17" t="s">
        <v>256</v>
      </c>
    </row>
    <row r="6" spans="2:13">
      <c r="B6" s="18">
        <v>44958</v>
      </c>
      <c r="C6" s="19">
        <v>11864.099099099099</v>
      </c>
      <c r="D6" s="19">
        <v>11183.168316831683</v>
      </c>
      <c r="E6" s="19">
        <v>11310</v>
      </c>
      <c r="F6" s="19">
        <v>11033.613445378151</v>
      </c>
      <c r="G6" s="19">
        <v>10159</v>
      </c>
      <c r="H6" s="19"/>
      <c r="I6" s="19"/>
      <c r="J6" s="19"/>
      <c r="K6" s="19"/>
      <c r="L6" s="19">
        <v>11456.257436452137</v>
      </c>
      <c r="M6" s="15"/>
    </row>
    <row r="7" spans="2:13">
      <c r="B7" s="20">
        <v>44959</v>
      </c>
      <c r="C7" s="14">
        <v>11974.659381663114</v>
      </c>
      <c r="D7" s="14">
        <v>11261.292307692307</v>
      </c>
      <c r="E7" s="14">
        <v>11271</v>
      </c>
      <c r="F7" s="14">
        <v>10754</v>
      </c>
      <c r="G7" s="14">
        <v>10132</v>
      </c>
      <c r="H7" s="14">
        <v>10000</v>
      </c>
      <c r="I7" s="14"/>
      <c r="J7" s="14"/>
      <c r="K7" s="14"/>
      <c r="L7" s="14">
        <v>11458.141226353555</v>
      </c>
    </row>
    <row r="8" spans="2:13">
      <c r="B8" s="20">
        <v>44960</v>
      </c>
      <c r="C8" s="14">
        <v>11753.803622497617</v>
      </c>
      <c r="D8" s="14">
        <v>11900</v>
      </c>
      <c r="E8" s="14">
        <v>10321.654676258993</v>
      </c>
      <c r="F8" s="14">
        <v>10576.491228070176</v>
      </c>
      <c r="G8" s="14">
        <v>10788</v>
      </c>
      <c r="H8" s="14">
        <v>11000</v>
      </c>
      <c r="I8" s="14"/>
      <c r="J8" s="14"/>
      <c r="K8" s="14"/>
      <c r="L8" s="14">
        <v>11195.690846286701</v>
      </c>
    </row>
    <row r="9" spans="2:13">
      <c r="B9" s="20">
        <v>44963</v>
      </c>
      <c r="C9" s="14">
        <v>12195.490103675778</v>
      </c>
      <c r="D9" s="14">
        <v>11879.030303030304</v>
      </c>
      <c r="E9" s="14">
        <v>10570.333333333334</v>
      </c>
      <c r="F9" s="14">
        <v>12425.25</v>
      </c>
      <c r="G9" s="14">
        <v>10409</v>
      </c>
      <c r="H9" s="14"/>
      <c r="I9" s="14"/>
      <c r="J9" s="14">
        <v>13000</v>
      </c>
      <c r="K9" s="14"/>
      <c r="L9" s="14">
        <v>11938.586282378694</v>
      </c>
    </row>
    <row r="10" spans="2:13">
      <c r="B10" s="20">
        <v>44964</v>
      </c>
      <c r="C10" s="14">
        <v>12352.840692124106</v>
      </c>
      <c r="D10" s="14">
        <v>10575.60924369748</v>
      </c>
      <c r="E10" s="14">
        <v>11292</v>
      </c>
      <c r="F10" s="14">
        <v>12342.425925925925</v>
      </c>
      <c r="G10" s="14">
        <v>11229</v>
      </c>
      <c r="H10" s="14"/>
      <c r="I10" s="14">
        <v>14474</v>
      </c>
      <c r="J10" s="14">
        <v>13000</v>
      </c>
      <c r="K10" s="14"/>
      <c r="L10" s="14">
        <v>12060.292894280763</v>
      </c>
    </row>
    <row r="11" spans="2:13">
      <c r="B11" s="20">
        <v>44965</v>
      </c>
      <c r="C11" s="14">
        <v>12401.686382393398</v>
      </c>
      <c r="D11" s="14">
        <v>10184.885416666666</v>
      </c>
      <c r="E11" s="14">
        <v>11741</v>
      </c>
      <c r="F11" s="14">
        <v>12212</v>
      </c>
      <c r="G11" s="14">
        <v>10391</v>
      </c>
      <c r="H11" s="14"/>
      <c r="I11" s="14"/>
      <c r="J11" s="14"/>
      <c r="K11" s="14"/>
      <c r="L11" s="14">
        <v>11175.624298111281</v>
      </c>
    </row>
    <row r="12" spans="2:13">
      <c r="B12" s="20">
        <v>44966</v>
      </c>
      <c r="C12" s="14">
        <v>12264.333333333334</v>
      </c>
      <c r="D12" s="14">
        <v>10740.740740740741</v>
      </c>
      <c r="E12" s="14">
        <v>10548.115384615385</v>
      </c>
      <c r="F12" s="14">
        <v>12383</v>
      </c>
      <c r="G12" s="14"/>
      <c r="H12" s="14"/>
      <c r="I12" s="14"/>
      <c r="J12" s="14"/>
      <c r="K12" s="14"/>
      <c r="L12" s="14">
        <v>11875.651987110634</v>
      </c>
    </row>
    <row r="13" spans="2:13">
      <c r="B13" s="20">
        <v>44967</v>
      </c>
      <c r="C13" s="14">
        <v>12031.245366938472</v>
      </c>
      <c r="D13" s="14">
        <v>11549.144634525661</v>
      </c>
      <c r="E13" s="14">
        <v>10511.471698113208</v>
      </c>
      <c r="F13" s="14">
        <v>12396</v>
      </c>
      <c r="G13" s="14">
        <v>10409</v>
      </c>
      <c r="H13" s="14"/>
      <c r="I13" s="14"/>
      <c r="J13" s="14"/>
      <c r="K13" s="14"/>
      <c r="L13" s="14">
        <v>11666.615532734275</v>
      </c>
    </row>
    <row r="14" spans="2:13">
      <c r="B14" s="20">
        <v>44970</v>
      </c>
      <c r="C14" s="14">
        <v>12206.188158961882</v>
      </c>
      <c r="D14" s="14">
        <v>10861.538461538461</v>
      </c>
      <c r="E14" s="14">
        <v>11000</v>
      </c>
      <c r="F14" s="14">
        <v>11978.307692307691</v>
      </c>
      <c r="G14" s="14">
        <v>11000</v>
      </c>
      <c r="H14" s="14"/>
      <c r="I14" s="14"/>
      <c r="J14" s="14"/>
      <c r="K14" s="14"/>
      <c r="L14" s="14">
        <v>11873.373438223045</v>
      </c>
    </row>
    <row r="15" spans="2:13">
      <c r="B15" s="20">
        <v>44971</v>
      </c>
      <c r="C15" s="14">
        <v>12212.515905147484</v>
      </c>
      <c r="D15" s="14">
        <v>11650.939597315437</v>
      </c>
      <c r="E15" s="14">
        <v>11243</v>
      </c>
      <c r="F15" s="14">
        <v>12288.777777777777</v>
      </c>
      <c r="G15" s="14">
        <v>10848</v>
      </c>
      <c r="H15" s="14"/>
      <c r="I15" s="14"/>
      <c r="J15" s="14"/>
      <c r="K15" s="14"/>
      <c r="L15" s="14">
        <v>11982.566906925729</v>
      </c>
    </row>
    <row r="16" spans="2:13">
      <c r="B16" s="20">
        <v>44972</v>
      </c>
      <c r="C16" s="14">
        <v>12258.545659526493</v>
      </c>
      <c r="D16" s="14">
        <v>11603.237288135593</v>
      </c>
      <c r="E16" s="14">
        <v>10463.562913907284</v>
      </c>
      <c r="F16" s="14"/>
      <c r="G16" s="14">
        <v>10693</v>
      </c>
      <c r="H16" s="14"/>
      <c r="I16" s="14"/>
      <c r="J16" s="14"/>
      <c r="K16" s="14"/>
      <c r="L16" s="14">
        <v>11648.544169611307</v>
      </c>
    </row>
    <row r="17" spans="2:12">
      <c r="B17" s="20">
        <v>44973</v>
      </c>
      <c r="C17" s="14">
        <v>12153.779023218574</v>
      </c>
      <c r="D17" s="14">
        <v>11004.328808446455</v>
      </c>
      <c r="E17" s="14">
        <v>12256</v>
      </c>
      <c r="F17" s="14">
        <v>10875</v>
      </c>
      <c r="G17" s="14">
        <v>11103.448275862069</v>
      </c>
      <c r="H17" s="14"/>
      <c r="I17" s="14">
        <v>14619</v>
      </c>
      <c r="J17" s="14"/>
      <c r="K17" s="14"/>
      <c r="L17" s="14">
        <v>11763.109107230292</v>
      </c>
    </row>
    <row r="18" spans="2:12">
      <c r="B18" s="20">
        <v>44974</v>
      </c>
      <c r="C18" s="14">
        <v>12425.321180555555</v>
      </c>
      <c r="D18" s="14">
        <v>11206.673913043478</v>
      </c>
      <c r="E18" s="14">
        <v>12120.444444444445</v>
      </c>
      <c r="F18" s="14">
        <v>10342</v>
      </c>
      <c r="G18" s="14">
        <v>11500</v>
      </c>
      <c r="H18" s="14"/>
      <c r="I18" s="14"/>
      <c r="J18" s="14"/>
      <c r="K18" s="14">
        <v>10000</v>
      </c>
      <c r="L18" s="14">
        <v>11753.742056074767</v>
      </c>
    </row>
    <row r="19" spans="2:12">
      <c r="B19" s="20">
        <v>44977</v>
      </c>
      <c r="C19" s="14">
        <v>12224.733727810652</v>
      </c>
      <c r="D19" s="14">
        <v>11437.959866220735</v>
      </c>
      <c r="E19" s="14">
        <v>12000.07874015748</v>
      </c>
      <c r="F19" s="14">
        <v>14500</v>
      </c>
      <c r="G19" s="14">
        <v>11000</v>
      </c>
      <c r="H19" s="14"/>
      <c r="I19" s="14"/>
      <c r="J19" s="14"/>
      <c r="K19" s="14">
        <v>10000</v>
      </c>
      <c r="L19" s="14">
        <v>11995.125029768993</v>
      </c>
    </row>
    <row r="20" spans="2:12">
      <c r="B20" s="20">
        <v>44978</v>
      </c>
      <c r="C20" s="14">
        <v>12208.199867637326</v>
      </c>
      <c r="D20" s="14">
        <v>11237.858508604206</v>
      </c>
      <c r="E20" s="14">
        <v>11754</v>
      </c>
      <c r="F20" s="14">
        <v>11000</v>
      </c>
      <c r="G20" s="14">
        <v>11100</v>
      </c>
      <c r="H20" s="14"/>
      <c r="I20" s="14">
        <v>14500</v>
      </c>
      <c r="J20" s="14"/>
      <c r="K20" s="14"/>
      <c r="L20" s="14">
        <v>11932.755520504732</v>
      </c>
    </row>
    <row r="21" spans="2:12">
      <c r="B21" s="20">
        <v>44979</v>
      </c>
      <c r="C21" s="14">
        <v>12084.238434163701</v>
      </c>
      <c r="D21" s="14">
        <v>11374.886363636364</v>
      </c>
      <c r="E21" s="14">
        <v>11083.5</v>
      </c>
      <c r="F21" s="14">
        <v>10865</v>
      </c>
      <c r="G21" s="14">
        <v>11047</v>
      </c>
      <c r="H21" s="14"/>
      <c r="I21" s="14"/>
      <c r="J21" s="14"/>
      <c r="K21" s="14"/>
      <c r="L21" s="14">
        <v>11581.134571645185</v>
      </c>
    </row>
    <row r="22" spans="2:12">
      <c r="B22" s="20">
        <v>44980</v>
      </c>
      <c r="C22" s="14">
        <v>12146.496357012751</v>
      </c>
      <c r="D22" s="14">
        <v>11063.953488372093</v>
      </c>
      <c r="E22" s="14">
        <v>10920.81188118812</v>
      </c>
      <c r="F22" s="14">
        <v>10500</v>
      </c>
      <c r="G22" s="14">
        <v>10708</v>
      </c>
      <c r="H22" s="14"/>
      <c r="I22" s="14"/>
      <c r="J22" s="14"/>
      <c r="K22" s="14"/>
      <c r="L22" s="14">
        <v>11498.302961275627</v>
      </c>
    </row>
    <row r="23" spans="2:12">
      <c r="B23" s="20">
        <v>44981</v>
      </c>
      <c r="C23" s="14">
        <v>11662.050874403816</v>
      </c>
      <c r="D23" s="14">
        <v>11168.823956442831</v>
      </c>
      <c r="E23" s="14">
        <v>11736</v>
      </c>
      <c r="F23" s="14">
        <v>14500</v>
      </c>
      <c r="G23" s="14">
        <v>10409</v>
      </c>
      <c r="H23" s="14"/>
      <c r="I23" s="14"/>
      <c r="J23" s="14"/>
      <c r="K23" s="14"/>
      <c r="L23" s="14">
        <v>11569.654927072217</v>
      </c>
    </row>
    <row r="24" spans="2:12">
      <c r="B24" s="20">
        <v>44984</v>
      </c>
      <c r="C24" s="14">
        <v>12304.987230646448</v>
      </c>
      <c r="D24" s="14">
        <v>10506.604221635884</v>
      </c>
      <c r="E24" s="14">
        <v>10397.727272727272</v>
      </c>
      <c r="F24" s="14">
        <v>11793.060344827587</v>
      </c>
      <c r="G24" s="14">
        <v>10429</v>
      </c>
      <c r="H24" s="14"/>
      <c r="I24" s="14"/>
      <c r="J24" s="14"/>
      <c r="K24" s="14"/>
      <c r="L24" s="14">
        <v>11681.244857594937</v>
      </c>
    </row>
    <row r="25" spans="2:12">
      <c r="B25" s="20">
        <v>44985</v>
      </c>
      <c r="C25" s="14">
        <v>12040.798004987531</v>
      </c>
      <c r="D25" s="14">
        <v>11132.445993031359</v>
      </c>
      <c r="E25" s="14">
        <v>10551.878787878788</v>
      </c>
      <c r="F25" s="14">
        <v>11245.829787234043</v>
      </c>
      <c r="G25" s="14">
        <v>10381</v>
      </c>
      <c r="H25" s="14"/>
      <c r="I25" s="14">
        <v>14368</v>
      </c>
      <c r="J25" s="14"/>
      <c r="K25" s="14"/>
      <c r="L25" s="14">
        <v>11564.552413793104</v>
      </c>
    </row>
    <row r="26" spans="2:12">
      <c r="B26" s="20">
        <v>44986</v>
      </c>
      <c r="C26" s="14">
        <v>12027.870239774331</v>
      </c>
      <c r="D26" s="14">
        <v>11076.1328125</v>
      </c>
      <c r="E26" s="14">
        <v>10942.743243243243</v>
      </c>
      <c r="F26" s="14">
        <v>11559.056327724946</v>
      </c>
      <c r="G26" s="14">
        <v>11000</v>
      </c>
      <c r="H26" s="14"/>
      <c r="I26" s="14"/>
      <c r="J26" s="14"/>
      <c r="K26" s="14"/>
      <c r="L26" s="14">
        <v>11672.216644052465</v>
      </c>
    </row>
    <row r="27" spans="2:12">
      <c r="B27" s="20">
        <v>44987</v>
      </c>
      <c r="C27" s="14">
        <v>11835.678057553956</v>
      </c>
      <c r="D27" s="14">
        <v>11376.434516523868</v>
      </c>
      <c r="E27" s="14">
        <v>11744</v>
      </c>
      <c r="F27" s="14">
        <v>11279.310344827587</v>
      </c>
      <c r="G27" s="14"/>
      <c r="H27" s="14">
        <v>11500</v>
      </c>
      <c r="I27" s="14"/>
      <c r="J27" s="14"/>
      <c r="K27" s="14"/>
      <c r="L27" s="14">
        <v>11587.580271565495</v>
      </c>
    </row>
    <row r="28" spans="2:12">
      <c r="B28" s="20">
        <v>44988</v>
      </c>
      <c r="C28" s="14">
        <v>11930.884102564103</v>
      </c>
      <c r="D28" s="14">
        <v>10990.954682779457</v>
      </c>
      <c r="E28" s="14">
        <v>11363.839506172839</v>
      </c>
      <c r="F28" s="14">
        <v>11889.23076923077</v>
      </c>
      <c r="G28" s="14">
        <v>11167</v>
      </c>
      <c r="H28" s="14"/>
      <c r="I28" s="14"/>
      <c r="J28" s="14"/>
      <c r="K28" s="14"/>
      <c r="L28" s="14">
        <v>11665.10175725378</v>
      </c>
    </row>
    <row r="29" spans="2:12">
      <c r="B29" s="20">
        <v>44991</v>
      </c>
      <c r="C29" s="14">
        <v>12158.316649642493</v>
      </c>
      <c r="D29" s="14">
        <v>11284.285714285714</v>
      </c>
      <c r="E29" s="14">
        <v>10664.397260273972</v>
      </c>
      <c r="F29" s="14">
        <v>10900.370786516854</v>
      </c>
      <c r="G29" s="14">
        <v>10896</v>
      </c>
      <c r="H29" s="14"/>
      <c r="I29" s="14"/>
      <c r="J29" s="14"/>
      <c r="K29" s="14"/>
      <c r="L29" s="14">
        <v>11460.446732673267</v>
      </c>
    </row>
    <row r="30" spans="2:12">
      <c r="B30" s="20">
        <v>44992</v>
      </c>
      <c r="C30" s="14">
        <v>12103.65141955836</v>
      </c>
      <c r="D30" s="14">
        <v>10639.511201629328</v>
      </c>
      <c r="E30" s="14">
        <v>11057.2</v>
      </c>
      <c r="F30" s="14">
        <v>10557.384615384615</v>
      </c>
      <c r="G30" s="14">
        <v>10271</v>
      </c>
      <c r="H30" s="14"/>
      <c r="I30" s="14"/>
      <c r="J30" s="14"/>
      <c r="K30" s="14"/>
      <c r="L30" s="14">
        <v>11296.393149085246</v>
      </c>
    </row>
    <row r="31" spans="2:12">
      <c r="B31" s="20">
        <v>44993</v>
      </c>
      <c r="C31" s="14">
        <v>12220.02306805075</v>
      </c>
      <c r="D31" s="14">
        <v>10981.200417536535</v>
      </c>
      <c r="E31" s="14">
        <v>11609</v>
      </c>
      <c r="F31" s="14">
        <v>10864</v>
      </c>
      <c r="G31" s="14">
        <v>10897</v>
      </c>
      <c r="H31" s="14">
        <v>12162</v>
      </c>
      <c r="I31" s="14"/>
      <c r="J31" s="14"/>
      <c r="K31" s="14"/>
      <c r="L31" s="14">
        <v>11553.880297072958</v>
      </c>
    </row>
    <row r="32" spans="2:12">
      <c r="B32" s="20">
        <v>44994</v>
      </c>
      <c r="C32" s="14">
        <v>11844.892812105927</v>
      </c>
      <c r="D32" s="14">
        <v>12206.454918032787</v>
      </c>
      <c r="E32" s="14">
        <v>11745</v>
      </c>
      <c r="F32" s="14">
        <v>10352</v>
      </c>
      <c r="G32" s="14"/>
      <c r="H32" s="14"/>
      <c r="I32" s="14"/>
      <c r="J32" s="14"/>
      <c r="K32" s="14"/>
      <c r="L32" s="14">
        <v>11813.271882494006</v>
      </c>
    </row>
    <row r="33" spans="2:12">
      <c r="B33" s="20">
        <v>44995</v>
      </c>
      <c r="C33" s="14">
        <v>11882.142722117202</v>
      </c>
      <c r="D33" s="14">
        <v>10774.205020920503</v>
      </c>
      <c r="E33" s="14">
        <v>11639</v>
      </c>
      <c r="F33" s="14">
        <v>11143.2</v>
      </c>
      <c r="G33" s="14">
        <v>10750</v>
      </c>
      <c r="H33" s="14"/>
      <c r="I33" s="14"/>
      <c r="J33" s="14"/>
      <c r="K33" s="14"/>
      <c r="L33" s="14">
        <v>11389.909633027522</v>
      </c>
    </row>
    <row r="34" spans="2:12">
      <c r="B34" s="20">
        <v>44998</v>
      </c>
      <c r="C34" s="14">
        <v>12042.453900709221</v>
      </c>
      <c r="D34" s="14">
        <v>11399.938461538462</v>
      </c>
      <c r="E34" s="14">
        <v>10777.381294964029</v>
      </c>
      <c r="F34" s="14">
        <v>10765</v>
      </c>
      <c r="G34" s="14">
        <v>10913</v>
      </c>
      <c r="H34" s="14"/>
      <c r="I34" s="14"/>
      <c r="J34" s="14"/>
      <c r="K34" s="14"/>
      <c r="L34" s="14">
        <v>11416.08036835496</v>
      </c>
    </row>
    <row r="35" spans="2:12">
      <c r="B35" s="20">
        <v>44999</v>
      </c>
      <c r="C35" s="14">
        <v>12109.258720930233</v>
      </c>
      <c r="D35" s="14">
        <v>11566.344919786095</v>
      </c>
      <c r="E35" s="14">
        <v>10908.395886889461</v>
      </c>
      <c r="F35" s="14">
        <v>11042</v>
      </c>
      <c r="G35" s="14">
        <v>10496</v>
      </c>
      <c r="H35" s="14"/>
      <c r="I35" s="14"/>
      <c r="J35" s="14"/>
      <c r="K35" s="21"/>
      <c r="L35" s="21">
        <v>11594.46082644628</v>
      </c>
    </row>
    <row r="36" spans="2:12">
      <c r="B36" s="20">
        <v>45000</v>
      </c>
      <c r="C36" s="14">
        <v>11603.023668639053</v>
      </c>
      <c r="D36" s="14">
        <v>11098.538461538461</v>
      </c>
      <c r="E36" s="14">
        <v>11269</v>
      </c>
      <c r="F36" s="14">
        <v>10591</v>
      </c>
      <c r="G36" s="14">
        <v>10343</v>
      </c>
      <c r="H36" s="14"/>
      <c r="I36" s="14"/>
      <c r="J36" s="14">
        <v>10192</v>
      </c>
      <c r="K36" s="21"/>
      <c r="L36" s="21">
        <v>11065.243186582809</v>
      </c>
    </row>
    <row r="37" spans="2:12">
      <c r="B37" s="20">
        <v>45001</v>
      </c>
      <c r="C37" s="14">
        <v>11815.488215488216</v>
      </c>
      <c r="D37" s="14">
        <v>10801.825775656325</v>
      </c>
      <c r="E37" s="14">
        <v>11442.885572139303</v>
      </c>
      <c r="F37" s="14">
        <v>10152</v>
      </c>
      <c r="G37" s="14">
        <v>11426.48623853211</v>
      </c>
      <c r="H37" s="14"/>
      <c r="I37" s="14"/>
      <c r="J37" s="14"/>
      <c r="K37" s="21"/>
      <c r="L37" s="21">
        <v>11309.508660892738</v>
      </c>
    </row>
    <row r="38" spans="2:12">
      <c r="B38" s="20">
        <v>45002</v>
      </c>
      <c r="C38" s="14">
        <v>11742.50366422385</v>
      </c>
      <c r="D38" s="14">
        <v>11854.454545454546</v>
      </c>
      <c r="E38" s="14">
        <v>11558.109090909091</v>
      </c>
      <c r="F38" s="14"/>
      <c r="G38" s="14">
        <v>10240</v>
      </c>
      <c r="H38" s="14"/>
      <c r="I38" s="14"/>
      <c r="J38" s="14"/>
      <c r="K38" s="21"/>
      <c r="L38" s="21">
        <v>11600.903726708075</v>
      </c>
    </row>
    <row r="39" spans="2:12">
      <c r="B39" s="20">
        <v>45005</v>
      </c>
      <c r="C39" s="14">
        <v>11942.714054927303</v>
      </c>
      <c r="D39" s="14">
        <v>10954.041899441341</v>
      </c>
      <c r="E39" s="14">
        <v>10226</v>
      </c>
      <c r="F39" s="14">
        <v>11391.072463768116</v>
      </c>
      <c r="G39" s="14">
        <v>10478</v>
      </c>
      <c r="H39" s="14"/>
      <c r="I39" s="14">
        <v>12750</v>
      </c>
      <c r="J39" s="14"/>
      <c r="K39" s="21"/>
      <c r="L39" s="21">
        <v>11352.602976476237</v>
      </c>
    </row>
    <row r="40" spans="2:12">
      <c r="B40" s="20">
        <v>45006</v>
      </c>
      <c r="C40" s="14">
        <v>11899.646484375</v>
      </c>
      <c r="D40" s="14">
        <v>11634.412532637076</v>
      </c>
      <c r="E40" s="14">
        <v>10112</v>
      </c>
      <c r="F40" s="14"/>
      <c r="G40" s="14">
        <v>10958.666666666666</v>
      </c>
      <c r="H40" s="14"/>
      <c r="I40" s="14">
        <v>12750</v>
      </c>
      <c r="J40" s="14"/>
      <c r="K40" s="21"/>
      <c r="L40" s="21">
        <v>11773.537772585671</v>
      </c>
    </row>
    <row r="41" spans="2:12">
      <c r="B41" s="20">
        <v>45007</v>
      </c>
      <c r="C41" s="14">
        <v>11748.769804287045</v>
      </c>
      <c r="D41" s="14">
        <v>11606.829268292682</v>
      </c>
      <c r="E41" s="14">
        <v>10758</v>
      </c>
      <c r="F41" s="14">
        <v>10200</v>
      </c>
      <c r="G41" s="14">
        <v>10674</v>
      </c>
      <c r="H41" s="14">
        <v>12088</v>
      </c>
      <c r="I41" s="14">
        <v>12750</v>
      </c>
      <c r="J41" s="14"/>
      <c r="K41" s="21"/>
      <c r="L41" s="21">
        <v>11641.970017636684</v>
      </c>
    </row>
    <row r="42" spans="2:12">
      <c r="B42" s="20">
        <v>45008</v>
      </c>
      <c r="C42" s="14">
        <v>11829.907749077491</v>
      </c>
      <c r="D42" s="14">
        <v>10921.991869918698</v>
      </c>
      <c r="E42" s="14">
        <v>10062</v>
      </c>
      <c r="F42" s="14">
        <v>10843.8125</v>
      </c>
      <c r="G42" s="14">
        <v>10435.130434782608</v>
      </c>
      <c r="H42" s="14"/>
      <c r="I42" s="14"/>
      <c r="J42" s="14"/>
      <c r="K42" s="21"/>
      <c r="L42" s="21">
        <v>11292.789552686882</v>
      </c>
    </row>
    <row r="43" spans="2:12">
      <c r="B43" s="20">
        <v>45009</v>
      </c>
      <c r="C43" s="14">
        <v>11892.229775662814</v>
      </c>
      <c r="D43" s="14">
        <v>10907.489711934157</v>
      </c>
      <c r="E43" s="14">
        <v>12255</v>
      </c>
      <c r="F43" s="14">
        <v>10761</v>
      </c>
      <c r="G43" s="14">
        <v>11023.384615384615</v>
      </c>
      <c r="H43" s="14">
        <v>11000</v>
      </c>
      <c r="I43" s="14">
        <v>12750</v>
      </c>
      <c r="J43" s="14"/>
      <c r="K43" s="21"/>
      <c r="L43" s="21">
        <v>11591.366329731614</v>
      </c>
    </row>
    <row r="44" spans="2:12">
      <c r="B44" s="20">
        <v>45012</v>
      </c>
      <c r="C44" s="14">
        <v>11837.609561752988</v>
      </c>
      <c r="D44" s="14">
        <v>11055.563218390804</v>
      </c>
      <c r="E44" s="14">
        <v>10334.300911854103</v>
      </c>
      <c r="F44" s="14">
        <v>11132.588235294117</v>
      </c>
      <c r="G44" s="14"/>
      <c r="H44" s="14">
        <v>11837.675675675675</v>
      </c>
      <c r="I44" s="14"/>
      <c r="J44" s="14"/>
      <c r="K44" s="21"/>
      <c r="L44" s="21">
        <v>11357.562605042016</v>
      </c>
    </row>
    <row r="45" spans="2:12">
      <c r="B45" s="20">
        <v>45013</v>
      </c>
      <c r="C45" s="14">
        <v>12004.926527455529</v>
      </c>
      <c r="D45" s="14">
        <v>11432.639455782313</v>
      </c>
      <c r="E45" s="14">
        <v>10775</v>
      </c>
      <c r="F45" s="14">
        <v>10130</v>
      </c>
      <c r="G45" s="14">
        <v>12000</v>
      </c>
      <c r="H45" s="14">
        <v>11474.28813559322</v>
      </c>
      <c r="I45" s="14"/>
      <c r="J45" s="14"/>
      <c r="K45" s="21"/>
      <c r="L45" s="21">
        <v>11585.734038921133</v>
      </c>
    </row>
    <row r="46" spans="2:12">
      <c r="B46" s="20">
        <v>45014</v>
      </c>
      <c r="C46" s="14">
        <v>11607.055829228242</v>
      </c>
      <c r="D46" s="14">
        <v>10912.042360060514</v>
      </c>
      <c r="E46" s="14">
        <v>11736.923076923076</v>
      </c>
      <c r="F46" s="14">
        <v>9407</v>
      </c>
      <c r="G46" s="14">
        <v>10229</v>
      </c>
      <c r="H46" s="14">
        <v>9945</v>
      </c>
      <c r="I46" s="14"/>
      <c r="J46" s="14"/>
      <c r="K46" s="21"/>
      <c r="L46" s="21">
        <v>10974.169120422801</v>
      </c>
    </row>
    <row r="47" spans="2:12">
      <c r="B47" s="20">
        <v>45015</v>
      </c>
      <c r="C47" s="14">
        <v>12101.794268919912</v>
      </c>
      <c r="D47" s="14">
        <v>10833.41935483871</v>
      </c>
      <c r="E47" s="14">
        <v>11160</v>
      </c>
      <c r="F47" s="14">
        <v>9824</v>
      </c>
      <c r="G47" s="14">
        <v>10197</v>
      </c>
      <c r="H47" s="14">
        <v>11631.4375</v>
      </c>
      <c r="I47" s="14"/>
      <c r="J47" s="14"/>
      <c r="K47" s="21"/>
      <c r="L47" s="21">
        <v>11288.43113772455</v>
      </c>
    </row>
    <row r="48" spans="2:12">
      <c r="B48" s="20">
        <v>45016</v>
      </c>
      <c r="C48" s="14">
        <v>11989.8432304038</v>
      </c>
      <c r="D48" s="14">
        <v>11257.748148148148</v>
      </c>
      <c r="E48" s="14">
        <v>9870.3208191126287</v>
      </c>
      <c r="F48" s="14">
        <v>10250</v>
      </c>
      <c r="G48" s="14">
        <v>10261</v>
      </c>
      <c r="H48" s="14">
        <v>10750</v>
      </c>
      <c r="I48" s="14">
        <v>12750</v>
      </c>
      <c r="J48" s="14"/>
      <c r="K48" s="21"/>
      <c r="L48" s="21">
        <v>11220.584800000001</v>
      </c>
    </row>
    <row r="49" spans="2:12" ht="65.25" customHeight="1">
      <c r="B49" s="315" t="s">
        <v>67</v>
      </c>
      <c r="C49" s="315"/>
      <c r="D49" s="315"/>
      <c r="E49" s="315"/>
      <c r="F49" s="315"/>
      <c r="G49" s="315"/>
      <c r="H49" s="315"/>
      <c r="I49" s="315"/>
      <c r="J49" s="315"/>
      <c r="K49" s="315"/>
      <c r="L49" s="315"/>
    </row>
  </sheetData>
  <mergeCells count="4">
    <mergeCell ref="B49:L49"/>
    <mergeCell ref="B2:L2"/>
    <mergeCell ref="B3:L3"/>
    <mergeCell ref="B4:L4"/>
  </mergeCells>
  <hyperlinks>
    <hyperlink ref="M2" location="Índice!A1" display="Volver al índice" xr:uid="{00000000-0004-0000-0600-000000000000}"/>
  </hyperlinks>
  <printOptions horizontalCentered="1"/>
  <pageMargins left="0.11811023622047245" right="0.11811023622047245" top="0.74803149606299213" bottom="0.74803149606299213" header="0.31496062992125984" footer="0.31496062992125984"/>
  <pageSetup scale="76"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71"/>
  <sheetViews>
    <sheetView zoomScale="80" zoomScaleNormal="80" zoomScaleSheetLayoutView="80" workbookViewId="0">
      <pane ySplit="5" topLeftCell="A6" activePane="bottomLeft" state="frozen"/>
      <selection activeCell="Q63" sqref="Q63"/>
      <selection pane="bottomLeft" activeCell="A6" sqref="A6"/>
    </sheetView>
  </sheetViews>
  <sheetFormatPr baseColWidth="10" defaultColWidth="10.85546875" defaultRowHeight="12.75"/>
  <cols>
    <col min="1" max="1" width="1.85546875" style="4" customWidth="1"/>
    <col min="2" max="2" width="12.28515625" style="4" customWidth="1"/>
    <col min="3" max="3" width="10.28515625" style="5" customWidth="1"/>
    <col min="4" max="4" width="12.28515625" style="5" customWidth="1"/>
    <col min="5" max="5" width="10" style="5" customWidth="1"/>
    <col min="6" max="6" width="12.85546875" style="4" customWidth="1"/>
    <col min="7" max="7" width="15.7109375" style="4" customWidth="1"/>
    <col min="8" max="8" width="12.28515625" style="4" customWidth="1"/>
    <col min="9" max="9" width="14.28515625" style="4" customWidth="1"/>
    <col min="10" max="10" width="15" style="4" customWidth="1"/>
    <col min="11" max="11" width="11.140625" style="4" customWidth="1"/>
    <col min="12" max="12" width="14.140625" style="4" customWidth="1"/>
    <col min="13" max="13" width="12.28515625" style="4" customWidth="1"/>
    <col min="14" max="14" width="1.85546875" style="4" customWidth="1"/>
    <col min="15" max="16384" width="10.85546875" style="4"/>
  </cols>
  <sheetData>
    <row r="1" spans="2:15" ht="4.5" customHeight="1"/>
    <row r="2" spans="2:15">
      <c r="B2" s="314" t="s">
        <v>68</v>
      </c>
      <c r="C2" s="314"/>
      <c r="D2" s="314"/>
      <c r="E2" s="314"/>
      <c r="F2" s="314"/>
      <c r="G2" s="314"/>
      <c r="H2" s="314"/>
      <c r="I2" s="314"/>
      <c r="J2" s="314"/>
      <c r="K2" s="314"/>
      <c r="L2" s="314"/>
      <c r="M2" s="314"/>
      <c r="N2" s="6"/>
      <c r="O2" s="1" t="s">
        <v>6</v>
      </c>
    </row>
    <row r="3" spans="2:15">
      <c r="B3" s="314" t="s">
        <v>23</v>
      </c>
      <c r="C3" s="314"/>
      <c r="D3" s="314"/>
      <c r="E3" s="314"/>
      <c r="F3" s="314"/>
      <c r="G3" s="314"/>
      <c r="H3" s="314"/>
      <c r="I3" s="314"/>
      <c r="J3" s="314"/>
      <c r="K3" s="314"/>
      <c r="L3" s="314"/>
      <c r="M3" s="314"/>
      <c r="N3" s="6"/>
    </row>
    <row r="4" spans="2:15">
      <c r="B4" s="314" t="s">
        <v>41</v>
      </c>
      <c r="C4" s="314"/>
      <c r="D4" s="314"/>
      <c r="E4" s="314"/>
      <c r="F4" s="314"/>
      <c r="G4" s="314"/>
      <c r="H4" s="314"/>
      <c r="I4" s="314"/>
      <c r="J4" s="314"/>
      <c r="K4" s="314"/>
      <c r="L4" s="314"/>
      <c r="M4" s="314"/>
      <c r="N4" s="6"/>
    </row>
    <row r="5" spans="2:15" ht="43.9" customHeight="1">
      <c r="B5" s="7" t="s">
        <v>69</v>
      </c>
      <c r="C5" s="8" t="s">
        <v>70</v>
      </c>
      <c r="D5" s="8" t="s">
        <v>71</v>
      </c>
      <c r="E5" s="8" t="s">
        <v>72</v>
      </c>
      <c r="F5" s="8" t="s">
        <v>199</v>
      </c>
      <c r="G5" s="8" t="s">
        <v>73</v>
      </c>
      <c r="H5" s="8" t="s">
        <v>74</v>
      </c>
      <c r="I5" s="8" t="s">
        <v>75</v>
      </c>
      <c r="J5" s="8" t="s">
        <v>76</v>
      </c>
      <c r="K5" s="8" t="s">
        <v>77</v>
      </c>
      <c r="L5" s="8" t="s">
        <v>78</v>
      </c>
      <c r="M5" s="8" t="s">
        <v>66</v>
      </c>
      <c r="N5" s="9"/>
    </row>
    <row r="6" spans="2:15">
      <c r="B6" s="10">
        <v>44958</v>
      </c>
      <c r="C6" s="11"/>
      <c r="D6" s="11">
        <v>12750</v>
      </c>
      <c r="E6" s="11">
        <v>11310</v>
      </c>
      <c r="F6" s="11">
        <v>11275.291338582678</v>
      </c>
      <c r="G6" s="11">
        <v>11948.529411764706</v>
      </c>
      <c r="H6" s="11">
        <v>11000</v>
      </c>
      <c r="I6" s="11">
        <v>11500</v>
      </c>
      <c r="J6" s="11">
        <v>11455</v>
      </c>
      <c r="K6" s="11">
        <v>12000</v>
      </c>
      <c r="L6" s="11">
        <v>12000</v>
      </c>
      <c r="M6" s="11">
        <v>11456.257436452137</v>
      </c>
      <c r="N6" s="12"/>
    </row>
    <row r="7" spans="2:15">
      <c r="B7" s="10">
        <v>44959</v>
      </c>
      <c r="C7" s="11">
        <v>13500</v>
      </c>
      <c r="D7" s="11">
        <v>12750</v>
      </c>
      <c r="E7" s="11">
        <v>11265.774193548386</v>
      </c>
      <c r="F7" s="11">
        <v>11332.709944751381</v>
      </c>
      <c r="G7" s="11">
        <v>11837.662337662337</v>
      </c>
      <c r="H7" s="11">
        <v>10000</v>
      </c>
      <c r="I7" s="11"/>
      <c r="J7" s="11">
        <v>11500</v>
      </c>
      <c r="K7" s="11">
        <v>11000</v>
      </c>
      <c r="L7" s="11">
        <v>12000</v>
      </c>
      <c r="M7" s="11">
        <v>11458.141226353555</v>
      </c>
      <c r="N7" s="12"/>
    </row>
    <row r="8" spans="2:15">
      <c r="B8" s="10">
        <v>44960</v>
      </c>
      <c r="C8" s="11"/>
      <c r="D8" s="11">
        <v>12900</v>
      </c>
      <c r="E8" s="11">
        <v>11240</v>
      </c>
      <c r="F8" s="11">
        <v>10828.904109589041</v>
      </c>
      <c r="G8" s="11">
        <v>11849.264705882353</v>
      </c>
      <c r="H8" s="11">
        <v>11000</v>
      </c>
      <c r="I8" s="11">
        <v>11500</v>
      </c>
      <c r="J8" s="11">
        <v>11500</v>
      </c>
      <c r="K8" s="11">
        <v>11000</v>
      </c>
      <c r="L8" s="11">
        <v>12500</v>
      </c>
      <c r="M8" s="11">
        <v>11195.690846286701</v>
      </c>
      <c r="N8" s="12"/>
    </row>
    <row r="9" spans="2:15">
      <c r="B9" s="10">
        <v>44963</v>
      </c>
      <c r="C9" s="11"/>
      <c r="D9" s="11">
        <v>12900</v>
      </c>
      <c r="E9" s="11">
        <v>11247.702702702703</v>
      </c>
      <c r="F9" s="11">
        <v>11962.165876777251</v>
      </c>
      <c r="G9" s="11"/>
      <c r="H9" s="11">
        <v>11545.454545454546</v>
      </c>
      <c r="I9" s="11">
        <v>11000</v>
      </c>
      <c r="J9" s="11"/>
      <c r="K9" s="11">
        <v>11000</v>
      </c>
      <c r="L9" s="11">
        <v>12000</v>
      </c>
      <c r="M9" s="11">
        <v>11938.586282378694</v>
      </c>
      <c r="N9" s="12"/>
    </row>
    <row r="10" spans="2:15">
      <c r="B10" s="10">
        <v>44964</v>
      </c>
      <c r="C10" s="11">
        <v>14104.903225806451</v>
      </c>
      <c r="D10" s="11">
        <v>12750</v>
      </c>
      <c r="E10" s="11">
        <v>11257.291262135923</v>
      </c>
      <c r="F10" s="11">
        <v>11765.389830508475</v>
      </c>
      <c r="G10" s="11">
        <v>12948.529411764706</v>
      </c>
      <c r="H10" s="11">
        <v>11315.78947368421</v>
      </c>
      <c r="I10" s="11">
        <v>11500</v>
      </c>
      <c r="J10" s="11">
        <v>12500</v>
      </c>
      <c r="K10" s="11">
        <v>11000</v>
      </c>
      <c r="L10" s="11">
        <v>12000</v>
      </c>
      <c r="M10" s="11">
        <v>12060.292894280763</v>
      </c>
      <c r="N10" s="12"/>
    </row>
    <row r="11" spans="2:15">
      <c r="B11" s="13">
        <v>44965</v>
      </c>
      <c r="C11" s="14">
        <v>14500</v>
      </c>
      <c r="D11" s="14">
        <v>12750</v>
      </c>
      <c r="E11" s="14">
        <v>11752.392523364486</v>
      </c>
      <c r="F11" s="14">
        <v>11561.40490797546</v>
      </c>
      <c r="G11" s="14">
        <v>12837.662337662337</v>
      </c>
      <c r="H11" s="14">
        <v>10000</v>
      </c>
      <c r="I11" s="14">
        <v>11250</v>
      </c>
      <c r="J11" s="14"/>
      <c r="K11" s="14">
        <v>12764.705882352941</v>
      </c>
      <c r="L11" s="14">
        <v>12000</v>
      </c>
      <c r="M11" s="14">
        <v>11175.624298111281</v>
      </c>
      <c r="N11" s="12"/>
      <c r="O11" s="15"/>
    </row>
    <row r="12" spans="2:15">
      <c r="B12" s="13">
        <v>44966</v>
      </c>
      <c r="C12" s="14"/>
      <c r="D12" s="14"/>
      <c r="E12" s="14">
        <v>11328.767123287671</v>
      </c>
      <c r="F12" s="14">
        <v>11751.731543624161</v>
      </c>
      <c r="G12" s="14">
        <v>12837.662337662337</v>
      </c>
      <c r="H12" s="14">
        <v>11000</v>
      </c>
      <c r="I12" s="14"/>
      <c r="J12" s="14">
        <v>12500</v>
      </c>
      <c r="K12" s="14">
        <v>10000</v>
      </c>
      <c r="L12" s="14">
        <v>12000</v>
      </c>
      <c r="M12" s="14">
        <v>11875.651987110634</v>
      </c>
      <c r="N12" s="12"/>
    </row>
    <row r="13" spans="2:15">
      <c r="B13" s="13">
        <v>44967</v>
      </c>
      <c r="C13" s="14"/>
      <c r="D13" s="14">
        <v>12750</v>
      </c>
      <c r="E13" s="14">
        <v>11241</v>
      </c>
      <c r="F13" s="14">
        <v>11668.046082949309</v>
      </c>
      <c r="G13" s="14">
        <v>12837.662337662337</v>
      </c>
      <c r="H13" s="14">
        <v>11000</v>
      </c>
      <c r="I13" s="14">
        <v>11400</v>
      </c>
      <c r="J13" s="14">
        <v>11250</v>
      </c>
      <c r="K13" s="14">
        <v>10000</v>
      </c>
      <c r="L13" s="14">
        <v>12000</v>
      </c>
      <c r="M13" s="14">
        <v>11666.615532734275</v>
      </c>
      <c r="N13" s="12"/>
    </row>
    <row r="14" spans="2:15">
      <c r="B14" s="13">
        <v>44970</v>
      </c>
      <c r="C14" s="14">
        <v>14536.487804878048</v>
      </c>
      <c r="D14" s="14">
        <v>12500</v>
      </c>
      <c r="E14" s="14">
        <v>11164.21052631579</v>
      </c>
      <c r="F14" s="14">
        <v>11640.083682008368</v>
      </c>
      <c r="G14" s="14"/>
      <c r="H14" s="14">
        <v>11500</v>
      </c>
      <c r="I14" s="14">
        <v>11250</v>
      </c>
      <c r="J14" s="14"/>
      <c r="K14" s="14">
        <v>10600</v>
      </c>
      <c r="L14" s="14">
        <v>12000</v>
      </c>
      <c r="M14" s="14">
        <v>11873.373438223045</v>
      </c>
      <c r="N14" s="12"/>
    </row>
    <row r="15" spans="2:15">
      <c r="B15" s="13">
        <v>44971</v>
      </c>
      <c r="C15" s="14">
        <v>14166.666666666666</v>
      </c>
      <c r="D15" s="14">
        <v>12250</v>
      </c>
      <c r="E15" s="14">
        <v>11183.489795918367</v>
      </c>
      <c r="F15" s="14">
        <v>11752.39603960396</v>
      </c>
      <c r="G15" s="14">
        <v>12837.662337662337</v>
      </c>
      <c r="H15" s="14">
        <v>11500</v>
      </c>
      <c r="I15" s="14">
        <v>12000</v>
      </c>
      <c r="J15" s="14">
        <v>11750</v>
      </c>
      <c r="K15" s="14">
        <v>11200</v>
      </c>
      <c r="L15" s="14">
        <v>12000</v>
      </c>
      <c r="M15" s="14">
        <v>11982.566906925729</v>
      </c>
      <c r="N15" s="12"/>
    </row>
    <row r="16" spans="2:15">
      <c r="B16" s="13">
        <v>44972</v>
      </c>
      <c r="C16" s="14"/>
      <c r="D16" s="14">
        <v>11900</v>
      </c>
      <c r="E16" s="14">
        <v>12258</v>
      </c>
      <c r="F16" s="14">
        <v>11235.326923076924</v>
      </c>
      <c r="G16" s="14">
        <v>12837.662337662337</v>
      </c>
      <c r="H16" s="14">
        <v>12500</v>
      </c>
      <c r="I16" s="14"/>
      <c r="J16" s="14"/>
      <c r="K16" s="14"/>
      <c r="L16" s="14">
        <v>11533</v>
      </c>
      <c r="M16" s="14">
        <v>11648.544169611307</v>
      </c>
      <c r="N16" s="12"/>
    </row>
    <row r="17" spans="2:14">
      <c r="B17" s="13">
        <v>44973</v>
      </c>
      <c r="C17" s="14">
        <v>14585.341463414634</v>
      </c>
      <c r="D17" s="14"/>
      <c r="E17" s="14">
        <v>11999.90243902439</v>
      </c>
      <c r="F17" s="14">
        <v>11599.287671232876</v>
      </c>
      <c r="G17" s="14">
        <v>11837.662337662337</v>
      </c>
      <c r="H17" s="14">
        <v>11500</v>
      </c>
      <c r="I17" s="14">
        <v>11850</v>
      </c>
      <c r="J17" s="14">
        <v>11714</v>
      </c>
      <c r="K17" s="14">
        <v>10400</v>
      </c>
      <c r="L17" s="14">
        <v>11600</v>
      </c>
      <c r="M17" s="14">
        <v>11763.109107230292</v>
      </c>
      <c r="N17" s="12"/>
    </row>
    <row r="18" spans="2:14">
      <c r="B18" s="13">
        <v>44974</v>
      </c>
      <c r="C18" s="14"/>
      <c r="D18" s="14">
        <v>11900</v>
      </c>
      <c r="E18" s="14">
        <v>12345.183098591549</v>
      </c>
      <c r="F18" s="14">
        <v>11795.27559055118</v>
      </c>
      <c r="G18" s="14">
        <v>12837.662337662337</v>
      </c>
      <c r="H18" s="14">
        <v>11500</v>
      </c>
      <c r="I18" s="14">
        <v>11500</v>
      </c>
      <c r="J18" s="14"/>
      <c r="K18" s="14">
        <v>10923.076923076924</v>
      </c>
      <c r="L18" s="14">
        <v>11500</v>
      </c>
      <c r="M18" s="14">
        <v>11753.742056074767</v>
      </c>
      <c r="N18" s="12"/>
    </row>
    <row r="19" spans="2:14">
      <c r="B19" s="13">
        <v>44977</v>
      </c>
      <c r="C19" s="14">
        <v>14500</v>
      </c>
      <c r="D19" s="14">
        <v>11750</v>
      </c>
      <c r="E19" s="14">
        <v>11688.478260869566</v>
      </c>
      <c r="F19" s="14">
        <v>11715.851851851852</v>
      </c>
      <c r="G19" s="14"/>
      <c r="H19" s="14">
        <v>11000</v>
      </c>
      <c r="I19" s="14"/>
      <c r="J19" s="14"/>
      <c r="K19" s="14">
        <v>10392.670157068063</v>
      </c>
      <c r="L19" s="14">
        <v>11500</v>
      </c>
      <c r="M19" s="14">
        <v>11995.125029768993</v>
      </c>
      <c r="N19" s="12"/>
    </row>
    <row r="20" spans="2:14">
      <c r="B20" s="13">
        <v>44978</v>
      </c>
      <c r="C20" s="14">
        <v>15000</v>
      </c>
      <c r="D20" s="14">
        <v>11900</v>
      </c>
      <c r="E20" s="14">
        <v>11836.953488372093</v>
      </c>
      <c r="F20" s="14">
        <v>11721.974137931034</v>
      </c>
      <c r="G20" s="14">
        <v>12509.803921568628</v>
      </c>
      <c r="H20" s="14">
        <v>11500</v>
      </c>
      <c r="I20" s="14"/>
      <c r="J20" s="14">
        <v>11500</v>
      </c>
      <c r="K20" s="14">
        <v>10000</v>
      </c>
      <c r="L20" s="14">
        <v>11500</v>
      </c>
      <c r="M20" s="14">
        <v>11932.755520504732</v>
      </c>
      <c r="N20" s="12"/>
    </row>
    <row r="21" spans="2:14">
      <c r="B21" s="13">
        <v>44979</v>
      </c>
      <c r="C21" s="14"/>
      <c r="D21" s="14">
        <v>11750</v>
      </c>
      <c r="E21" s="14">
        <v>11750.05</v>
      </c>
      <c r="F21" s="14">
        <v>11561.746913580248</v>
      </c>
      <c r="G21" s="14">
        <v>13122.549019607843</v>
      </c>
      <c r="H21" s="14">
        <v>12000</v>
      </c>
      <c r="I21" s="14">
        <v>11500</v>
      </c>
      <c r="J21" s="14">
        <v>11250</v>
      </c>
      <c r="K21" s="14">
        <v>10000</v>
      </c>
      <c r="L21" s="14"/>
      <c r="M21" s="14">
        <v>11581.134571645185</v>
      </c>
      <c r="N21" s="12"/>
    </row>
    <row r="22" spans="2:14">
      <c r="B22" s="13">
        <v>44980</v>
      </c>
      <c r="C22" s="14">
        <v>15500</v>
      </c>
      <c r="D22" s="14">
        <v>11750</v>
      </c>
      <c r="E22" s="14">
        <v>11241.271929824561</v>
      </c>
      <c r="F22" s="14">
        <v>11367.895833333334</v>
      </c>
      <c r="G22" s="14">
        <v>12632.35294117647</v>
      </c>
      <c r="H22" s="14">
        <v>11000</v>
      </c>
      <c r="I22" s="14">
        <v>11500</v>
      </c>
      <c r="J22" s="14"/>
      <c r="K22" s="14">
        <v>10000</v>
      </c>
      <c r="L22" s="14">
        <v>11500</v>
      </c>
      <c r="M22" s="14">
        <v>11498.302961275627</v>
      </c>
      <c r="N22" s="12"/>
    </row>
    <row r="23" spans="2:14">
      <c r="B23" s="13">
        <v>44981</v>
      </c>
      <c r="C23" s="14">
        <v>14500</v>
      </c>
      <c r="D23" s="14">
        <v>11750</v>
      </c>
      <c r="E23" s="14">
        <v>11736</v>
      </c>
      <c r="F23" s="14">
        <v>11259.597402597403</v>
      </c>
      <c r="G23" s="14">
        <v>11877.450980392157</v>
      </c>
      <c r="H23" s="14">
        <v>11545.454545454546</v>
      </c>
      <c r="I23" s="14">
        <v>10667</v>
      </c>
      <c r="J23" s="14">
        <v>11750</v>
      </c>
      <c r="K23" s="14"/>
      <c r="L23" s="14">
        <v>12500</v>
      </c>
      <c r="M23" s="14">
        <v>11569.654927072217</v>
      </c>
      <c r="N23" s="12"/>
    </row>
    <row r="24" spans="2:14">
      <c r="B24" s="13">
        <v>44984</v>
      </c>
      <c r="C24" s="14">
        <v>14789.421052631578</v>
      </c>
      <c r="D24" s="14">
        <v>11750</v>
      </c>
      <c r="E24" s="14">
        <v>11242.616161616161</v>
      </c>
      <c r="F24" s="14">
        <v>11461.664335664336</v>
      </c>
      <c r="G24" s="14"/>
      <c r="H24" s="14">
        <v>10500</v>
      </c>
      <c r="I24" s="14">
        <v>11077</v>
      </c>
      <c r="J24" s="14"/>
      <c r="K24" s="14">
        <v>10600</v>
      </c>
      <c r="L24" s="14">
        <v>12600</v>
      </c>
      <c r="M24" s="14">
        <v>11681.244857594937</v>
      </c>
      <c r="N24" s="12"/>
    </row>
    <row r="25" spans="2:14">
      <c r="B25" s="13">
        <v>44985</v>
      </c>
      <c r="C25" s="14">
        <v>14368</v>
      </c>
      <c r="D25" s="14">
        <v>11500</v>
      </c>
      <c r="E25" s="14">
        <v>11240</v>
      </c>
      <c r="F25" s="14">
        <v>11367.691891891893</v>
      </c>
      <c r="G25" s="14">
        <v>11978.813559322034</v>
      </c>
      <c r="H25" s="14">
        <v>11800</v>
      </c>
      <c r="I25" s="14">
        <v>11250</v>
      </c>
      <c r="J25" s="14">
        <v>10577.153846153846</v>
      </c>
      <c r="K25" s="14">
        <v>10857.142857142857</v>
      </c>
      <c r="L25" s="14">
        <v>13000</v>
      </c>
      <c r="M25" s="14">
        <v>11564.552413793104</v>
      </c>
      <c r="N25" s="12"/>
    </row>
    <row r="26" spans="2:14">
      <c r="B26" s="13">
        <v>44986</v>
      </c>
      <c r="C26" s="14"/>
      <c r="D26" s="14">
        <v>11500</v>
      </c>
      <c r="E26" s="14">
        <v>11793.613333333333</v>
      </c>
      <c r="F26" s="14">
        <v>11727.512261580381</v>
      </c>
      <c r="G26" s="14">
        <v>12580.882352941177</v>
      </c>
      <c r="H26" s="14">
        <v>11000</v>
      </c>
      <c r="I26" s="14">
        <v>10955</v>
      </c>
      <c r="J26" s="14">
        <v>10066.888888888889</v>
      </c>
      <c r="K26" s="14">
        <v>10857.142857142857</v>
      </c>
      <c r="L26" s="14">
        <v>13000</v>
      </c>
      <c r="M26" s="14">
        <v>11672.216644052465</v>
      </c>
      <c r="N26" s="12"/>
    </row>
    <row r="27" spans="2:14">
      <c r="B27" s="13">
        <v>44987</v>
      </c>
      <c r="C27" s="14"/>
      <c r="D27" s="14">
        <v>11500</v>
      </c>
      <c r="E27" s="14">
        <v>11752.258064516129</v>
      </c>
      <c r="F27" s="14">
        <v>11638.026392961878</v>
      </c>
      <c r="G27" s="14">
        <v>12555.084745762711</v>
      </c>
      <c r="H27" s="14">
        <v>11000</v>
      </c>
      <c r="I27" s="14"/>
      <c r="J27" s="14">
        <v>12081.755102040815</v>
      </c>
      <c r="K27" s="14">
        <v>10600</v>
      </c>
      <c r="L27" s="14">
        <v>13000</v>
      </c>
      <c r="M27" s="14">
        <v>11587.580271565495</v>
      </c>
      <c r="N27" s="12"/>
    </row>
    <row r="28" spans="2:14">
      <c r="B28" s="13">
        <v>44988</v>
      </c>
      <c r="C28" s="14">
        <v>14600</v>
      </c>
      <c r="D28" s="14">
        <v>11500</v>
      </c>
      <c r="E28" s="14">
        <v>11811</v>
      </c>
      <c r="F28" s="14">
        <v>11709.012861736335</v>
      </c>
      <c r="G28" s="14">
        <v>12190.677966101695</v>
      </c>
      <c r="H28" s="14">
        <v>11000</v>
      </c>
      <c r="I28" s="14">
        <v>11500</v>
      </c>
      <c r="J28" s="14">
        <v>10277.325301204819</v>
      </c>
      <c r="K28" s="14">
        <v>10652.173913043478</v>
      </c>
      <c r="L28" s="14">
        <v>12000</v>
      </c>
      <c r="M28" s="14">
        <v>11665.10175725378</v>
      </c>
      <c r="N28" s="12"/>
    </row>
    <row r="29" spans="2:14">
      <c r="B29" s="13">
        <v>44991</v>
      </c>
      <c r="C29" s="14">
        <v>14450</v>
      </c>
      <c r="D29" s="14"/>
      <c r="E29" s="14">
        <v>11767.627906976744</v>
      </c>
      <c r="F29" s="14">
        <v>11366.940786357176</v>
      </c>
      <c r="G29" s="14"/>
      <c r="H29" s="14">
        <v>11000</v>
      </c>
      <c r="I29" s="14">
        <v>11000</v>
      </c>
      <c r="J29" s="14"/>
      <c r="K29" s="14">
        <v>10000</v>
      </c>
      <c r="L29" s="14">
        <v>12000</v>
      </c>
      <c r="M29" s="14">
        <v>11460.446732673267</v>
      </c>
      <c r="N29" s="12"/>
    </row>
    <row r="30" spans="2:14">
      <c r="B30" s="13">
        <v>44992</v>
      </c>
      <c r="C30" s="14"/>
      <c r="D30" s="14"/>
      <c r="E30" s="14">
        <v>11756.146341463415</v>
      </c>
      <c r="F30" s="14">
        <v>11267.401162790698</v>
      </c>
      <c r="G30" s="14">
        <v>11863.095238095239</v>
      </c>
      <c r="H30" s="14">
        <v>10000</v>
      </c>
      <c r="I30" s="14"/>
      <c r="J30" s="14">
        <v>11750</v>
      </c>
      <c r="K30" s="14">
        <v>10000</v>
      </c>
      <c r="L30" s="14">
        <v>12500</v>
      </c>
      <c r="M30" s="14">
        <v>11296.393149085246</v>
      </c>
      <c r="N30" s="12"/>
    </row>
    <row r="31" spans="2:14">
      <c r="B31" s="13">
        <v>44993</v>
      </c>
      <c r="C31" s="14"/>
      <c r="D31" s="14"/>
      <c r="E31" s="14">
        <v>11688.164179104477</v>
      </c>
      <c r="F31" s="14">
        <v>11636.151436031332</v>
      </c>
      <c r="G31" s="14">
        <v>12767.857142857143</v>
      </c>
      <c r="H31" s="14">
        <v>10000</v>
      </c>
      <c r="I31" s="14">
        <v>12000</v>
      </c>
      <c r="J31" s="14"/>
      <c r="K31" s="14">
        <v>10000</v>
      </c>
      <c r="L31" s="14">
        <v>12533</v>
      </c>
      <c r="M31" s="14">
        <v>11553.880297072958</v>
      </c>
      <c r="N31" s="12"/>
    </row>
    <row r="32" spans="2:14">
      <c r="B32" s="13">
        <v>44994</v>
      </c>
      <c r="C32" s="14"/>
      <c r="D32" s="14">
        <v>11750</v>
      </c>
      <c r="E32" s="14">
        <v>11664.407894736842</v>
      </c>
      <c r="F32" s="14">
        <v>11936.972972972973</v>
      </c>
      <c r="G32" s="14">
        <v>12965.686274509804</v>
      </c>
      <c r="H32" s="14">
        <v>10000</v>
      </c>
      <c r="I32" s="14">
        <v>12000</v>
      </c>
      <c r="J32" s="14">
        <v>11750</v>
      </c>
      <c r="K32" s="14">
        <v>10000</v>
      </c>
      <c r="L32" s="14">
        <v>12600</v>
      </c>
      <c r="M32" s="14">
        <v>11813.271882494006</v>
      </c>
      <c r="N32" s="12"/>
    </row>
    <row r="33" spans="2:14">
      <c r="B33" s="13">
        <v>44995</v>
      </c>
      <c r="C33" s="14"/>
      <c r="D33" s="14">
        <v>11500</v>
      </c>
      <c r="E33" s="14">
        <v>11646.18918918919</v>
      </c>
      <c r="F33" s="14">
        <v>11470.596491228071</v>
      </c>
      <c r="G33" s="14">
        <v>12948.529411764706</v>
      </c>
      <c r="H33" s="14">
        <v>10500</v>
      </c>
      <c r="I33" s="14">
        <v>11571.428571428571</v>
      </c>
      <c r="J33" s="14"/>
      <c r="K33" s="14">
        <v>10000</v>
      </c>
      <c r="L33" s="14">
        <v>12500</v>
      </c>
      <c r="M33" s="14">
        <v>11389.909633027522</v>
      </c>
      <c r="N33" s="12"/>
    </row>
    <row r="34" spans="2:14">
      <c r="B34" s="13">
        <v>44998</v>
      </c>
      <c r="C34" s="14"/>
      <c r="D34" s="14">
        <v>11750</v>
      </c>
      <c r="E34" s="14">
        <v>11121.837837837838</v>
      </c>
      <c r="F34" s="14">
        <v>11484.409937888198</v>
      </c>
      <c r="G34" s="14"/>
      <c r="H34" s="14">
        <v>11000</v>
      </c>
      <c r="I34" s="14">
        <v>11400</v>
      </c>
      <c r="J34" s="14"/>
      <c r="K34" s="14">
        <v>11000.344827586207</v>
      </c>
      <c r="L34" s="14">
        <v>12500</v>
      </c>
      <c r="M34" s="14">
        <v>11416.08036835496</v>
      </c>
      <c r="N34" s="12"/>
    </row>
    <row r="35" spans="2:14">
      <c r="B35" s="13">
        <v>44999</v>
      </c>
      <c r="C35" s="14">
        <v>13536.347826086956</v>
      </c>
      <c r="D35" s="14">
        <v>11750</v>
      </c>
      <c r="E35" s="14">
        <v>11153.483870967742</v>
      </c>
      <c r="F35" s="14">
        <v>11324.506625891947</v>
      </c>
      <c r="G35" s="14">
        <v>12788.990825688074</v>
      </c>
      <c r="H35" s="14">
        <v>10500</v>
      </c>
      <c r="I35" s="14">
        <v>11000</v>
      </c>
      <c r="J35" s="14">
        <v>10052.025974025973</v>
      </c>
      <c r="K35" s="14">
        <v>10000</v>
      </c>
      <c r="L35" s="14">
        <v>12500</v>
      </c>
      <c r="M35" s="14">
        <v>11594.46082644628</v>
      </c>
      <c r="N35" s="12"/>
    </row>
    <row r="36" spans="2:14">
      <c r="B36" s="13">
        <v>45000</v>
      </c>
      <c r="C36" s="14"/>
      <c r="D36" s="14">
        <v>11750</v>
      </c>
      <c r="E36" s="14">
        <v>11342.101265822785</v>
      </c>
      <c r="F36" s="14">
        <v>10917.999226604796</v>
      </c>
      <c r="G36" s="14">
        <v>11948.529411764706</v>
      </c>
      <c r="H36" s="14">
        <v>11000</v>
      </c>
      <c r="I36" s="14">
        <v>10695.652173913044</v>
      </c>
      <c r="J36" s="14">
        <v>10574.255319148937</v>
      </c>
      <c r="K36" s="14"/>
      <c r="L36" s="14">
        <v>12533</v>
      </c>
      <c r="M36" s="14">
        <v>11065.243186582809</v>
      </c>
      <c r="N36" s="12"/>
    </row>
    <row r="37" spans="2:14">
      <c r="B37" s="13">
        <v>45001</v>
      </c>
      <c r="C37" s="14">
        <v>13550</v>
      </c>
      <c r="D37" s="14">
        <v>11643.617021276596</v>
      </c>
      <c r="E37" s="14">
        <v>11150.333333333334</v>
      </c>
      <c r="F37" s="14">
        <v>11277.140056022408</v>
      </c>
      <c r="G37" s="14">
        <v>11799.019607843138</v>
      </c>
      <c r="H37" s="14">
        <v>10000</v>
      </c>
      <c r="I37" s="14">
        <v>12000</v>
      </c>
      <c r="J37" s="14">
        <v>11425.744680851063</v>
      </c>
      <c r="K37" s="14">
        <v>10787.636363636364</v>
      </c>
      <c r="L37" s="14">
        <v>12500</v>
      </c>
      <c r="M37" s="14">
        <v>11309.508660892738</v>
      </c>
      <c r="N37" s="12"/>
    </row>
    <row r="38" spans="2:14">
      <c r="B38" s="13">
        <v>45002</v>
      </c>
      <c r="C38" s="14">
        <v>15500.285714285714</v>
      </c>
      <c r="D38" s="14">
        <v>11621.794871794871</v>
      </c>
      <c r="E38" s="14">
        <v>11154.647887323943</v>
      </c>
      <c r="F38" s="14">
        <v>11239.057971014492</v>
      </c>
      <c r="G38" s="14">
        <v>11948.529411764706</v>
      </c>
      <c r="H38" s="14">
        <v>11000</v>
      </c>
      <c r="I38" s="14">
        <v>10909.09090909091</v>
      </c>
      <c r="J38" s="14">
        <v>10230.538461538461</v>
      </c>
      <c r="K38" s="14">
        <v>10538.461538461539</v>
      </c>
      <c r="L38" s="14">
        <v>12000</v>
      </c>
      <c r="M38" s="14">
        <v>11600.903726708075</v>
      </c>
      <c r="N38" s="12"/>
    </row>
    <row r="39" spans="2:14">
      <c r="B39" s="13">
        <v>45005</v>
      </c>
      <c r="C39" s="14">
        <v>13600</v>
      </c>
      <c r="D39" s="14">
        <v>12750</v>
      </c>
      <c r="E39" s="14">
        <v>10298.305555555555</v>
      </c>
      <c r="F39" s="14">
        <v>11278.940789473685</v>
      </c>
      <c r="G39" s="14"/>
      <c r="H39" s="14">
        <v>10000</v>
      </c>
      <c r="I39" s="14">
        <v>11272.848484848484</v>
      </c>
      <c r="J39" s="14"/>
      <c r="K39" s="14">
        <v>10000</v>
      </c>
      <c r="L39" s="14">
        <v>12000</v>
      </c>
      <c r="M39" s="14">
        <v>11352.602976476237</v>
      </c>
      <c r="N39" s="12"/>
    </row>
    <row r="40" spans="2:14">
      <c r="B40" s="13">
        <v>45006</v>
      </c>
      <c r="C40" s="14"/>
      <c r="D40" s="14">
        <v>12750</v>
      </c>
      <c r="E40" s="14">
        <v>10152.569444444445</v>
      </c>
      <c r="F40" s="14">
        <v>11705.854671280276</v>
      </c>
      <c r="G40" s="14">
        <v>11978.813559322034</v>
      </c>
      <c r="H40" s="14">
        <v>12000</v>
      </c>
      <c r="I40" s="14">
        <v>11285.714285714286</v>
      </c>
      <c r="J40" s="14">
        <v>11750</v>
      </c>
      <c r="K40" s="14">
        <v>10000</v>
      </c>
      <c r="L40" s="14">
        <v>12000</v>
      </c>
      <c r="M40" s="14">
        <v>11773.537772585671</v>
      </c>
      <c r="N40" s="12"/>
    </row>
    <row r="41" spans="2:14">
      <c r="B41" s="13">
        <v>45007</v>
      </c>
      <c r="C41" s="14"/>
      <c r="D41" s="14">
        <v>12250</v>
      </c>
      <c r="E41" s="14">
        <v>10866.035714285714</v>
      </c>
      <c r="F41" s="14">
        <v>11543.40192926045</v>
      </c>
      <c r="G41" s="14">
        <v>11747.706422018349</v>
      </c>
      <c r="H41" s="14">
        <v>12000</v>
      </c>
      <c r="I41" s="14">
        <v>11000</v>
      </c>
      <c r="J41" s="14"/>
      <c r="K41" s="14">
        <v>10000</v>
      </c>
      <c r="L41" s="14">
        <v>12000</v>
      </c>
      <c r="M41" s="14">
        <v>11641.970017636684</v>
      </c>
      <c r="N41" s="12"/>
    </row>
    <row r="42" spans="2:14">
      <c r="B42" s="13">
        <v>45008</v>
      </c>
      <c r="C42" s="14">
        <v>13000</v>
      </c>
      <c r="D42" s="14">
        <v>11500</v>
      </c>
      <c r="E42" s="14">
        <v>10041.333333333334</v>
      </c>
      <c r="F42" s="14">
        <v>11066.833333333334</v>
      </c>
      <c r="G42" s="14">
        <v>11978.813559322034</v>
      </c>
      <c r="H42" s="14">
        <v>10500</v>
      </c>
      <c r="I42" s="14">
        <v>11000</v>
      </c>
      <c r="J42" s="14">
        <v>11750</v>
      </c>
      <c r="K42" s="14">
        <v>11373.493975903615</v>
      </c>
      <c r="L42" s="14">
        <v>12000</v>
      </c>
      <c r="M42" s="14">
        <v>11292.789552686882</v>
      </c>
      <c r="N42" s="12"/>
    </row>
    <row r="43" spans="2:14">
      <c r="B43" s="13">
        <v>45009</v>
      </c>
      <c r="C43" s="14"/>
      <c r="D43" s="14">
        <v>12750</v>
      </c>
      <c r="E43" s="14">
        <v>10859.82456140351</v>
      </c>
      <c r="F43" s="14">
        <v>11485.698630136987</v>
      </c>
      <c r="G43" s="14">
        <v>11978.813559322034</v>
      </c>
      <c r="H43" s="14">
        <v>11000</v>
      </c>
      <c r="I43" s="14">
        <v>10625</v>
      </c>
      <c r="J43" s="14">
        <v>11750</v>
      </c>
      <c r="K43" s="14">
        <v>11924.528301886792</v>
      </c>
      <c r="L43" s="14">
        <v>12000</v>
      </c>
      <c r="M43" s="14">
        <v>11591.366329731614</v>
      </c>
      <c r="N43" s="12"/>
    </row>
    <row r="44" spans="2:14">
      <c r="B44" s="13">
        <v>45012</v>
      </c>
      <c r="C44" s="14">
        <v>12523.809523809523</v>
      </c>
      <c r="D44" s="14">
        <v>11500</v>
      </c>
      <c r="E44" s="14">
        <v>11156.445783132531</v>
      </c>
      <c r="F44" s="14">
        <v>11252.105660377358</v>
      </c>
      <c r="G44" s="14"/>
      <c r="H44" s="14">
        <v>11000</v>
      </c>
      <c r="I44" s="14">
        <v>11235.529411764706</v>
      </c>
      <c r="J44" s="14"/>
      <c r="K44" s="14">
        <v>11309.380952380952</v>
      </c>
      <c r="L44" s="14">
        <v>12000</v>
      </c>
      <c r="M44" s="14">
        <v>11357.562605042016</v>
      </c>
      <c r="N44" s="12"/>
    </row>
    <row r="45" spans="2:14">
      <c r="B45" s="13">
        <v>45013</v>
      </c>
      <c r="C45" s="14">
        <v>14500</v>
      </c>
      <c r="D45" s="14">
        <v>11500</v>
      </c>
      <c r="E45" s="14">
        <v>10775</v>
      </c>
      <c r="F45" s="14">
        <v>11438.181818181818</v>
      </c>
      <c r="G45" s="14">
        <v>11978.813559322034</v>
      </c>
      <c r="H45" s="14">
        <v>10500</v>
      </c>
      <c r="I45" s="14">
        <v>10923.076923076924</v>
      </c>
      <c r="J45" s="14">
        <v>10467.872340425532</v>
      </c>
      <c r="K45" s="14">
        <v>12000</v>
      </c>
      <c r="L45" s="14">
        <v>12000</v>
      </c>
      <c r="M45" s="14">
        <v>11585.734038921133</v>
      </c>
      <c r="N45" s="12"/>
    </row>
    <row r="46" spans="2:14">
      <c r="B46" s="13">
        <v>45014</v>
      </c>
      <c r="C46" s="14"/>
      <c r="D46" s="14">
        <v>11500</v>
      </c>
      <c r="E46" s="14">
        <v>10848.473684210527</v>
      </c>
      <c r="F46" s="14">
        <v>10982.305</v>
      </c>
      <c r="G46" s="14">
        <v>11580.882352941177</v>
      </c>
      <c r="H46" s="14">
        <v>10000</v>
      </c>
      <c r="I46" s="14">
        <v>10750</v>
      </c>
      <c r="J46" s="14">
        <v>10187.1875</v>
      </c>
      <c r="K46" s="14">
        <v>12500</v>
      </c>
      <c r="L46" s="14">
        <v>12000</v>
      </c>
      <c r="M46" s="14">
        <v>10974.169120422801</v>
      </c>
      <c r="N46" s="12"/>
    </row>
    <row r="47" spans="2:14">
      <c r="B47" s="13">
        <v>45015</v>
      </c>
      <c r="C47" s="14">
        <v>15500</v>
      </c>
      <c r="D47" s="14">
        <v>11500</v>
      </c>
      <c r="E47" s="14">
        <v>11103.013698630137</v>
      </c>
      <c r="F47" s="14">
        <v>11117.788177339902</v>
      </c>
      <c r="G47" s="14">
        <v>11978.813559322034</v>
      </c>
      <c r="H47" s="14">
        <v>11000</v>
      </c>
      <c r="I47" s="14">
        <v>10500</v>
      </c>
      <c r="J47" s="14">
        <v>10000.23076923077</v>
      </c>
      <c r="K47" s="14">
        <v>11182.045454545454</v>
      </c>
      <c r="L47" s="14">
        <v>12000</v>
      </c>
      <c r="M47" s="14">
        <v>11288.43113772455</v>
      </c>
      <c r="N47" s="12"/>
    </row>
    <row r="48" spans="2:14">
      <c r="B48" s="13">
        <v>45016</v>
      </c>
      <c r="C48" s="14"/>
      <c r="D48" s="14">
        <v>12750</v>
      </c>
      <c r="E48" s="14">
        <v>10728.881355932202</v>
      </c>
      <c r="F48" s="14">
        <v>11061.787878787878</v>
      </c>
      <c r="G48" s="14">
        <v>11978.813559322034</v>
      </c>
      <c r="H48" s="14">
        <v>11000</v>
      </c>
      <c r="I48" s="14">
        <v>12000</v>
      </c>
      <c r="J48" s="14">
        <v>11556</v>
      </c>
      <c r="K48" s="14">
        <v>11230.76923076923</v>
      </c>
      <c r="L48" s="14">
        <v>12000</v>
      </c>
      <c r="M48" s="14">
        <v>11220.584800000001</v>
      </c>
      <c r="N48" s="12"/>
    </row>
    <row r="49" spans="2:13" ht="29.85" customHeight="1">
      <c r="B49" s="318" t="s">
        <v>79</v>
      </c>
      <c r="C49" s="318"/>
      <c r="D49" s="318"/>
      <c r="E49" s="318"/>
      <c r="F49" s="318"/>
      <c r="G49" s="318"/>
      <c r="H49" s="318"/>
      <c r="I49" s="318"/>
      <c r="J49" s="318"/>
      <c r="K49" s="318"/>
      <c r="L49" s="318"/>
      <c r="M49" s="318"/>
    </row>
    <row r="71" spans="2:13" s="279" customFormat="1" hidden="1">
      <c r="B71" s="293"/>
      <c r="C71" s="284">
        <f>+AVERAGE(C26:C48)</f>
        <v>14076.044306418218</v>
      </c>
      <c r="D71" s="284">
        <f t="shared" ref="D71:M71" si="0">+AVERAGE(D26:D48)</f>
        <v>11850.770594653575</v>
      </c>
      <c r="E71" s="284">
        <f t="shared" si="0"/>
        <v>11157.899749371034</v>
      </c>
      <c r="F71" s="284">
        <f t="shared" si="0"/>
        <v>11388.201133532713</v>
      </c>
      <c r="G71" s="284">
        <f t="shared" si="0"/>
        <v>12187.281711578149</v>
      </c>
      <c r="H71" s="284">
        <f t="shared" si="0"/>
        <v>10739.130434782608</v>
      </c>
      <c r="I71" s="284">
        <f t="shared" si="0"/>
        <v>11220.159083801758</v>
      </c>
      <c r="J71" s="284">
        <f t="shared" si="0"/>
        <v>10979.364021084704</v>
      </c>
      <c r="K71" s="284">
        <f t="shared" si="0"/>
        <v>10725.27170069802</v>
      </c>
      <c r="L71" s="284">
        <f t="shared" si="0"/>
        <v>12268.08695652174</v>
      </c>
      <c r="M71" s="284">
        <f t="shared" si="0"/>
        <v>11456.684586410314</v>
      </c>
    </row>
  </sheetData>
  <mergeCells count="4">
    <mergeCell ref="B2:M2"/>
    <mergeCell ref="B3:M3"/>
    <mergeCell ref="B4:M4"/>
    <mergeCell ref="B49:M49"/>
  </mergeCells>
  <conditionalFormatting sqref="C71:M71">
    <cfRule type="top10" dxfId="7" priority="1" bottom="1" rank="1"/>
    <cfRule type="top10" dxfId="6" priority="2" rank="1"/>
  </conditionalFormatting>
  <hyperlinks>
    <hyperlink ref="O2" location="Índice!A1" display="Volver al índice" xr:uid="{00000000-0004-0000-0700-000000000000}"/>
  </hyperlinks>
  <printOptions horizontalCentered="1"/>
  <pageMargins left="0.11811023622047245" right="0.11811023622047245" top="0.11811023622047245" bottom="0.11811023622047245" header="0.11811023622047245" footer="0"/>
  <pageSetup scale="68"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S52"/>
  <sheetViews>
    <sheetView zoomScale="80" zoomScaleNormal="80" zoomScaleSheetLayoutView="90" zoomScalePageLayoutView="80" workbookViewId="0"/>
  </sheetViews>
  <sheetFormatPr baseColWidth="10" defaultColWidth="10.85546875" defaultRowHeight="12.75"/>
  <cols>
    <col min="1" max="1" width="1.7109375" style="22" customWidth="1"/>
    <col min="2" max="2" width="17.42578125" style="22" customWidth="1"/>
    <col min="3" max="17" width="8.7109375" style="22" customWidth="1"/>
    <col min="18" max="18" width="3" style="22" customWidth="1"/>
    <col min="19" max="16384" width="10.85546875" style="22"/>
  </cols>
  <sheetData>
    <row r="1" spans="2:19" ht="6.75" customHeight="1"/>
    <row r="2" spans="2:19" ht="12" customHeight="1">
      <c r="B2" s="323" t="s">
        <v>80</v>
      </c>
      <c r="C2" s="323"/>
      <c r="D2" s="323"/>
      <c r="E2" s="323"/>
      <c r="F2" s="323"/>
      <c r="G2" s="323"/>
      <c r="H2" s="323"/>
      <c r="I2" s="323"/>
      <c r="J2" s="323"/>
      <c r="K2" s="323"/>
      <c r="L2" s="323"/>
      <c r="M2" s="323"/>
      <c r="N2" s="323"/>
      <c r="O2" s="323"/>
      <c r="P2" s="323"/>
      <c r="Q2" s="323"/>
      <c r="R2" s="6"/>
      <c r="S2" s="1" t="s">
        <v>6</v>
      </c>
    </row>
    <row r="3" spans="2:19" ht="12" customHeight="1">
      <c r="B3" s="314" t="s">
        <v>205</v>
      </c>
      <c r="C3" s="314"/>
      <c r="D3" s="314"/>
      <c r="E3" s="314"/>
      <c r="F3" s="314"/>
      <c r="G3" s="314"/>
      <c r="H3" s="314"/>
      <c r="I3" s="314"/>
      <c r="J3" s="314"/>
      <c r="K3" s="314"/>
      <c r="L3" s="314"/>
      <c r="M3" s="314"/>
      <c r="N3" s="314"/>
      <c r="O3" s="314"/>
      <c r="P3" s="314"/>
      <c r="Q3" s="314"/>
      <c r="R3" s="6"/>
    </row>
    <row r="4" spans="2:19" ht="12" customHeight="1">
      <c r="B4" s="324" t="s">
        <v>81</v>
      </c>
      <c r="C4" s="324"/>
      <c r="D4" s="324"/>
      <c r="E4" s="324"/>
      <c r="F4" s="324"/>
      <c r="G4" s="324"/>
      <c r="H4" s="324"/>
      <c r="I4" s="324"/>
      <c r="J4" s="324"/>
      <c r="K4" s="324"/>
      <c r="L4" s="324"/>
      <c r="M4" s="324"/>
      <c r="N4" s="324"/>
      <c r="O4" s="324"/>
      <c r="P4" s="324"/>
      <c r="Q4" s="324"/>
      <c r="R4" s="6"/>
    </row>
    <row r="5" spans="2:19" ht="12" customHeight="1">
      <c r="B5" s="325" t="s">
        <v>42</v>
      </c>
      <c r="C5" s="320" t="s">
        <v>83</v>
      </c>
      <c r="D5" s="321"/>
      <c r="E5" s="321"/>
      <c r="F5" s="321"/>
      <c r="G5" s="322"/>
      <c r="H5" s="320" t="s">
        <v>82</v>
      </c>
      <c r="I5" s="321"/>
      <c r="J5" s="321"/>
      <c r="K5" s="321"/>
      <c r="L5" s="322"/>
      <c r="M5" s="320" t="s">
        <v>215</v>
      </c>
      <c r="N5" s="321"/>
      <c r="O5" s="321"/>
      <c r="P5" s="321"/>
      <c r="Q5" s="322"/>
      <c r="R5" s="153"/>
      <c r="S5" s="23"/>
    </row>
    <row r="6" spans="2:19" ht="12" customHeight="1">
      <c r="B6" s="326"/>
      <c r="C6" s="320" t="s">
        <v>43</v>
      </c>
      <c r="D6" s="321"/>
      <c r="E6" s="321"/>
      <c r="F6" s="321" t="s">
        <v>44</v>
      </c>
      <c r="G6" s="322"/>
      <c r="H6" s="320" t="s">
        <v>43</v>
      </c>
      <c r="I6" s="321"/>
      <c r="J6" s="321"/>
      <c r="K6" s="321" t="s">
        <v>44</v>
      </c>
      <c r="L6" s="322"/>
      <c r="M6" s="320" t="s">
        <v>43</v>
      </c>
      <c r="N6" s="321"/>
      <c r="O6" s="321"/>
      <c r="P6" s="321" t="s">
        <v>44</v>
      </c>
      <c r="Q6" s="322"/>
      <c r="R6" s="153"/>
    </row>
    <row r="7" spans="2:19" ht="12" customHeight="1">
      <c r="B7" s="327"/>
      <c r="C7" s="69">
        <v>2021</v>
      </c>
      <c r="D7" s="69">
        <v>2022</v>
      </c>
      <c r="E7" s="69">
        <v>2023</v>
      </c>
      <c r="F7" s="69" t="s">
        <v>45</v>
      </c>
      <c r="G7" s="70" t="s">
        <v>46</v>
      </c>
      <c r="H7" s="67">
        <v>2021</v>
      </c>
      <c r="I7" s="67">
        <v>2022</v>
      </c>
      <c r="J7" s="67">
        <v>2023</v>
      </c>
      <c r="K7" s="67" t="s">
        <v>45</v>
      </c>
      <c r="L7" s="68" t="s">
        <v>46</v>
      </c>
      <c r="M7" s="69">
        <v>2021</v>
      </c>
      <c r="N7" s="69">
        <v>2022</v>
      </c>
      <c r="O7" s="69">
        <v>2023</v>
      </c>
      <c r="P7" s="69" t="s">
        <v>45</v>
      </c>
      <c r="Q7" s="70" t="s">
        <v>46</v>
      </c>
      <c r="R7" s="153"/>
      <c r="S7" s="66"/>
    </row>
    <row r="8" spans="2:19" ht="12" customHeight="1">
      <c r="B8" s="71" t="s">
        <v>47</v>
      </c>
      <c r="C8" s="19">
        <v>687.60833333333323</v>
      </c>
      <c r="D8" s="19">
        <v>585.87199999999996</v>
      </c>
      <c r="E8" s="19">
        <v>745.5</v>
      </c>
      <c r="F8" s="72">
        <f>+(E8/D19-1)*100</f>
        <v>6.9583931133428978</v>
      </c>
      <c r="G8" s="73">
        <f t="shared" ref="G8" si="0">(E8/D8-1)*100</f>
        <v>27.246224431275088</v>
      </c>
      <c r="H8" s="19">
        <v>1287.0066666666667</v>
      </c>
      <c r="I8" s="19">
        <v>1271.9939999999999</v>
      </c>
      <c r="J8" s="19">
        <v>1382.5</v>
      </c>
      <c r="K8" s="72">
        <f>+(J8/I19-1)*100</f>
        <v>3.4031413612565453</v>
      </c>
      <c r="L8" s="73">
        <f t="shared" ref="L8" si="1">(J8/I8-1)*100</f>
        <v>8.6876195956899327</v>
      </c>
      <c r="M8" s="19">
        <v>1280</v>
      </c>
      <c r="N8" s="19">
        <v>1285</v>
      </c>
      <c r="O8" s="19">
        <v>1402</v>
      </c>
      <c r="P8" s="72">
        <f>+(O8/N19-1)*100</f>
        <v>1.8895348837209225</v>
      </c>
      <c r="Q8" s="73">
        <f t="shared" ref="Q8" si="2">(O8/N8-1)*100</f>
        <v>9.1050583657587438</v>
      </c>
      <c r="R8" s="155"/>
      <c r="S8" s="74"/>
    </row>
    <row r="9" spans="2:19" ht="12" customHeight="1">
      <c r="B9" s="75" t="s">
        <v>48</v>
      </c>
      <c r="C9" s="14">
        <v>596.5915</v>
      </c>
      <c r="D9" s="14">
        <v>623</v>
      </c>
      <c r="E9" s="14">
        <v>724.5</v>
      </c>
      <c r="F9" s="76">
        <f>+(E9/E8-1)*100</f>
        <v>-2.8169014084507005</v>
      </c>
      <c r="G9" s="77">
        <f t="shared" ref="G9" si="3">(E9/D9-1)*100</f>
        <v>16.292134831460679</v>
      </c>
      <c r="H9" s="14">
        <v>1289.1990000000001</v>
      </c>
      <c r="I9" s="14">
        <v>1227.5</v>
      </c>
      <c r="J9" s="14">
        <v>1417.5</v>
      </c>
      <c r="K9" s="76">
        <f>+(J9/J8-1)*100</f>
        <v>2.5316455696202445</v>
      </c>
      <c r="L9" s="77">
        <f t="shared" ref="L9" si="4">(J9/I9-1)*100</f>
        <v>15.478615071283098</v>
      </c>
      <c r="M9" s="14">
        <v>1318</v>
      </c>
      <c r="N9" s="14">
        <v>1266</v>
      </c>
      <c r="O9" s="14">
        <v>1456</v>
      </c>
      <c r="P9" s="76">
        <f>+(O9/O8-1)*100</f>
        <v>3.8516405135520682</v>
      </c>
      <c r="Q9" s="77">
        <f t="shared" ref="Q9" si="5">(O9/N9-1)*100</f>
        <v>15.007898894154813</v>
      </c>
      <c r="R9" s="155"/>
      <c r="S9" s="74"/>
    </row>
    <row r="10" spans="2:19" ht="12" customHeight="1">
      <c r="B10" s="75" t="s">
        <v>49</v>
      </c>
      <c r="C10" s="14">
        <v>545.93700000000001</v>
      </c>
      <c r="D10" s="14">
        <v>600.59050000000002</v>
      </c>
      <c r="E10" s="14">
        <v>721.5</v>
      </c>
      <c r="F10" s="76">
        <f>+(E10/E9-1)*100</f>
        <v>-0.41407867494823725</v>
      </c>
      <c r="G10" s="77">
        <f t="shared" ref="G10" si="6">(E10/D10-1)*100</f>
        <v>20.131770316047295</v>
      </c>
      <c r="H10" s="14">
        <v>1286.5464999999999</v>
      </c>
      <c r="I10" s="14">
        <v>1300.9929999999999</v>
      </c>
      <c r="J10" s="14">
        <v>1485.5</v>
      </c>
      <c r="K10" s="76">
        <f>+(J10/J9-1)*100</f>
        <v>4.7971781305114591</v>
      </c>
      <c r="L10" s="77">
        <f t="shared" ref="L10" si="7">(J10/I10-1)*100</f>
        <v>14.182013277550309</v>
      </c>
      <c r="M10" s="14">
        <v>1309</v>
      </c>
      <c r="N10" s="14">
        <v>1262</v>
      </c>
      <c r="O10" s="14">
        <v>1543</v>
      </c>
      <c r="P10" s="76">
        <f>+(O10/O9-1)*100</f>
        <v>5.9752747252747263</v>
      </c>
      <c r="Q10" s="77">
        <f t="shared" ref="Q10" si="8">(O10/N10-1)*100</f>
        <v>22.266244057052308</v>
      </c>
      <c r="R10" s="155"/>
      <c r="S10" s="74"/>
    </row>
    <row r="11" spans="2:19" ht="12" customHeight="1">
      <c r="B11" s="75" t="s">
        <v>50</v>
      </c>
      <c r="C11" s="14">
        <v>528.61099999999999</v>
      </c>
      <c r="D11" s="14">
        <v>587.10900000000004</v>
      </c>
      <c r="E11" s="14"/>
      <c r="F11" s="76"/>
      <c r="G11" s="77"/>
      <c r="H11" s="14">
        <v>1289.0259999999998</v>
      </c>
      <c r="I11" s="14">
        <v>1327.44975</v>
      </c>
      <c r="J11" s="14"/>
      <c r="K11" s="76"/>
      <c r="L11" s="77"/>
      <c r="M11" s="14">
        <v>1221</v>
      </c>
      <c r="N11" s="14">
        <v>1294</v>
      </c>
      <c r="O11" s="14"/>
      <c r="P11" s="76"/>
      <c r="Q11" s="77"/>
      <c r="R11" s="155"/>
      <c r="S11" s="74"/>
    </row>
    <row r="12" spans="2:19" ht="12" customHeight="1">
      <c r="B12" s="75" t="s">
        <v>51</v>
      </c>
      <c r="C12" s="14">
        <v>516.72550000000001</v>
      </c>
      <c r="D12" s="14">
        <v>567</v>
      </c>
      <c r="E12" s="14"/>
      <c r="F12" s="76"/>
      <c r="G12" s="77"/>
      <c r="H12" s="14">
        <v>1253.568</v>
      </c>
      <c r="I12" s="14">
        <v>1349.5</v>
      </c>
      <c r="J12" s="14"/>
      <c r="K12" s="76"/>
      <c r="L12" s="77"/>
      <c r="M12" s="14">
        <v>1270</v>
      </c>
      <c r="N12" s="14">
        <v>1263</v>
      </c>
      <c r="O12" s="14"/>
      <c r="P12" s="76"/>
      <c r="Q12" s="77"/>
      <c r="R12" s="155"/>
      <c r="S12" s="74"/>
    </row>
    <row r="13" spans="2:19" ht="12" customHeight="1">
      <c r="B13" s="75" t="s">
        <v>52</v>
      </c>
      <c r="C13" s="14">
        <v>511.68299999999999</v>
      </c>
      <c r="D13" s="14">
        <v>587</v>
      </c>
      <c r="E13" s="14"/>
      <c r="F13" s="76"/>
      <c r="G13" s="77"/>
      <c r="H13" s="14">
        <v>1222.2629999999999</v>
      </c>
      <c r="I13" s="14">
        <v>1382</v>
      </c>
      <c r="J13" s="14"/>
      <c r="K13" s="76"/>
      <c r="L13" s="77"/>
      <c r="M13" s="14">
        <v>1299</v>
      </c>
      <c r="N13" s="14">
        <v>1292.5</v>
      </c>
      <c r="O13" s="14"/>
      <c r="P13" s="76"/>
      <c r="Q13" s="77"/>
      <c r="R13" s="155"/>
      <c r="S13" s="74"/>
    </row>
    <row r="14" spans="2:19" ht="12" customHeight="1">
      <c r="B14" s="75" t="s">
        <v>53</v>
      </c>
      <c r="C14" s="14">
        <v>554.38800000000003</v>
      </c>
      <c r="D14" s="14">
        <v>579.5</v>
      </c>
      <c r="E14" s="14"/>
      <c r="F14" s="76"/>
      <c r="G14" s="77"/>
      <c r="H14" s="14">
        <v>1241.011</v>
      </c>
      <c r="I14" s="14">
        <v>1382.5</v>
      </c>
      <c r="J14" s="14"/>
      <c r="K14" s="76"/>
      <c r="L14" s="77"/>
      <c r="M14" s="14">
        <v>1234</v>
      </c>
      <c r="N14" s="14">
        <v>1290</v>
      </c>
      <c r="O14" s="14"/>
      <c r="P14" s="76"/>
      <c r="Q14" s="77"/>
      <c r="R14" s="155"/>
      <c r="S14" s="74"/>
    </row>
    <row r="15" spans="2:19" ht="12" customHeight="1">
      <c r="B15" s="75" t="s">
        <v>54</v>
      </c>
      <c r="C15" s="14">
        <v>579.7835</v>
      </c>
      <c r="D15" s="14">
        <v>565</v>
      </c>
      <c r="E15" s="14"/>
      <c r="F15" s="76"/>
      <c r="G15" s="77"/>
      <c r="H15" s="14">
        <v>1239.9645</v>
      </c>
      <c r="I15" s="14">
        <v>1352.5</v>
      </c>
      <c r="J15" s="14"/>
      <c r="K15" s="76"/>
      <c r="L15" s="77"/>
      <c r="M15" s="14">
        <v>1275</v>
      </c>
      <c r="N15" s="14">
        <v>1298</v>
      </c>
      <c r="O15" s="14"/>
      <c r="P15" s="76"/>
      <c r="Q15" s="77"/>
      <c r="R15" s="155"/>
      <c r="S15" s="161"/>
    </row>
    <row r="16" spans="2:19" ht="12" customHeight="1">
      <c r="B16" s="75" t="s">
        <v>55</v>
      </c>
      <c r="C16" s="14">
        <v>596.81949999999995</v>
      </c>
      <c r="D16" s="14">
        <v>567</v>
      </c>
      <c r="E16" s="14"/>
      <c r="F16" s="76"/>
      <c r="G16" s="77"/>
      <c r="H16" s="14">
        <v>1236.0055</v>
      </c>
      <c r="I16" s="14">
        <v>1374.5</v>
      </c>
      <c r="J16" s="14"/>
      <c r="K16" s="76"/>
      <c r="L16" s="77"/>
      <c r="M16" s="14">
        <v>1214.5</v>
      </c>
      <c r="N16" s="14">
        <v>1351</v>
      </c>
      <c r="O16" s="14"/>
      <c r="P16" s="76"/>
      <c r="Q16" s="77"/>
      <c r="R16" s="155"/>
      <c r="S16" s="74"/>
    </row>
    <row r="17" spans="2:19" ht="12" customHeight="1">
      <c r="B17" s="75" t="s">
        <v>56</v>
      </c>
      <c r="C17" s="14">
        <v>632.80600000000004</v>
      </c>
      <c r="D17" s="14">
        <v>601.5</v>
      </c>
      <c r="E17" s="14"/>
      <c r="F17" s="76"/>
      <c r="G17" s="77"/>
      <c r="H17" s="14">
        <v>1256.3275000000001</v>
      </c>
      <c r="I17" s="14">
        <v>1346.5</v>
      </c>
      <c r="J17" s="14"/>
      <c r="K17" s="76"/>
      <c r="L17" s="77"/>
      <c r="M17" s="14">
        <v>1515</v>
      </c>
      <c r="N17" s="14">
        <v>1340.5</v>
      </c>
      <c r="O17" s="14"/>
      <c r="P17" s="76"/>
      <c r="Q17" s="77"/>
      <c r="R17" s="155"/>
      <c r="S17" s="74"/>
    </row>
    <row r="18" spans="2:19" ht="12" customHeight="1">
      <c r="B18" s="75" t="s">
        <v>57</v>
      </c>
      <c r="C18" s="14">
        <v>622.32749999999999</v>
      </c>
      <c r="D18" s="14">
        <v>673.5</v>
      </c>
      <c r="E18" s="14"/>
      <c r="F18" s="76"/>
      <c r="G18" s="77"/>
      <c r="H18" s="14">
        <v>1278.8119999999999</v>
      </c>
      <c r="I18" s="14">
        <v>1346</v>
      </c>
      <c r="J18" s="14"/>
      <c r="K18" s="76"/>
      <c r="L18" s="77"/>
      <c r="M18" s="14">
        <v>1262.5</v>
      </c>
      <c r="N18" s="14">
        <v>1375</v>
      </c>
      <c r="O18" s="14"/>
      <c r="P18" s="76"/>
      <c r="Q18" s="77"/>
      <c r="R18" s="155"/>
      <c r="S18" s="74"/>
    </row>
    <row r="19" spans="2:19" ht="12" customHeight="1">
      <c r="B19" s="78" t="s">
        <v>58</v>
      </c>
      <c r="C19" s="14">
        <v>647.23699999999997</v>
      </c>
      <c r="D19" s="14">
        <v>697</v>
      </c>
      <c r="E19" s="14"/>
      <c r="F19" s="76"/>
      <c r="G19" s="77"/>
      <c r="H19" s="79">
        <v>1266.8135</v>
      </c>
      <c r="I19" s="79">
        <v>1337</v>
      </c>
      <c r="J19" s="14"/>
      <c r="K19" s="76"/>
      <c r="L19" s="77"/>
      <c r="M19" s="14">
        <v>1269.5</v>
      </c>
      <c r="N19" s="14">
        <v>1376</v>
      </c>
      <c r="O19" s="14"/>
      <c r="P19" s="76"/>
      <c r="Q19" s="77"/>
      <c r="R19" s="155"/>
      <c r="S19" s="74"/>
    </row>
    <row r="20" spans="2:19" ht="12" customHeight="1">
      <c r="B20" s="80" t="s">
        <v>84</v>
      </c>
      <c r="C20" s="81">
        <f>AVERAGE(C8:C19)</f>
        <v>585.04315277777778</v>
      </c>
      <c r="D20" s="82">
        <f>AVERAGE(D8:D19)</f>
        <v>602.83929166666667</v>
      </c>
      <c r="E20" s="82">
        <f>AVERAGE(E8:E19)</f>
        <v>730.5</v>
      </c>
      <c r="F20" s="82"/>
      <c r="G20" s="83">
        <f>(E20/D20-1)*100</f>
        <v>21.176573939032806</v>
      </c>
      <c r="H20" s="81">
        <f>AVERAGE(H8:H19)</f>
        <v>1262.2119305555555</v>
      </c>
      <c r="I20" s="82">
        <f>AVERAGE(I8:I19)</f>
        <v>1333.2030625</v>
      </c>
      <c r="J20" s="82">
        <f>AVERAGE(J8:J19)</f>
        <v>1428.5</v>
      </c>
      <c r="K20" s="82"/>
      <c r="L20" s="83">
        <f>(J20/I20-1)*100</f>
        <v>7.1479686913785478</v>
      </c>
      <c r="M20" s="81">
        <f>AVERAGE(M8:M19)</f>
        <v>1288.9583333333333</v>
      </c>
      <c r="N20" s="82">
        <f>AVERAGE(N8:N19)</f>
        <v>1307.75</v>
      </c>
      <c r="O20" s="82">
        <f>AVERAGE(O8:O19)</f>
        <v>1467</v>
      </c>
      <c r="P20" s="82"/>
      <c r="Q20" s="83">
        <f>(O20/N20-1)*100</f>
        <v>12.177403938061548</v>
      </c>
      <c r="R20" s="156"/>
    </row>
    <row r="21" spans="2:19" ht="12" customHeight="1">
      <c r="B21" s="84" t="str">
        <f>+'precio mayorista'!C21</f>
        <v>Promedio ene-mar</v>
      </c>
      <c r="C21" s="85">
        <f t="shared" ref="C21:D21" si="9">AVERAGE(C8:C10)</f>
        <v>610.04561111111104</v>
      </c>
      <c r="D21" s="85">
        <f t="shared" si="9"/>
        <v>603.15416666666658</v>
      </c>
      <c r="E21" s="85">
        <f>AVERAGE(E8:E10)</f>
        <v>730.5</v>
      </c>
      <c r="F21" s="85"/>
      <c r="G21" s="86">
        <f>(E21/D21-1)*100</f>
        <v>21.113314036626907</v>
      </c>
      <c r="H21" s="85">
        <f t="shared" ref="H21:I21" si="10">AVERAGE(H8:H10)</f>
        <v>1287.5840555555556</v>
      </c>
      <c r="I21" s="85">
        <f t="shared" si="10"/>
        <v>1266.829</v>
      </c>
      <c r="J21" s="85">
        <f>AVERAGE(J8:J10)</f>
        <v>1428.5</v>
      </c>
      <c r="K21" s="85"/>
      <c r="L21" s="86">
        <f>(J21/I21-1)*100</f>
        <v>12.761864466317085</v>
      </c>
      <c r="M21" s="85">
        <f t="shared" ref="M21:N21" si="11">AVERAGE(M8:M10)</f>
        <v>1302.3333333333333</v>
      </c>
      <c r="N21" s="85">
        <f t="shared" si="11"/>
        <v>1271</v>
      </c>
      <c r="O21" s="85">
        <f>AVERAGE(O8:O10)</f>
        <v>1467</v>
      </c>
      <c r="P21" s="85"/>
      <c r="Q21" s="86">
        <f>(O21/N21-1)*100</f>
        <v>15.420928402832423</v>
      </c>
      <c r="R21" s="156"/>
    </row>
    <row r="22" spans="2:19" ht="12" customHeight="1">
      <c r="B22" s="328" t="s">
        <v>216</v>
      </c>
      <c r="C22" s="328"/>
      <c r="D22" s="328"/>
      <c r="E22" s="328"/>
      <c r="F22" s="328"/>
      <c r="G22" s="328"/>
      <c r="H22" s="328"/>
      <c r="I22" s="328"/>
      <c r="J22" s="328"/>
      <c r="K22" s="328"/>
      <c r="L22" s="328"/>
      <c r="M22" s="328"/>
      <c r="N22" s="328"/>
      <c r="O22" s="328"/>
      <c r="P22" s="328"/>
      <c r="Q22" s="328"/>
      <c r="R22" s="154"/>
    </row>
    <row r="23" spans="2:19" ht="12" customHeight="1">
      <c r="B23" s="319" t="s">
        <v>224</v>
      </c>
      <c r="C23" s="319"/>
      <c r="D23" s="319"/>
      <c r="E23" s="319"/>
      <c r="F23" s="319"/>
      <c r="G23" s="319"/>
      <c r="H23" s="319"/>
      <c r="I23" s="319"/>
      <c r="J23" s="319"/>
      <c r="K23" s="319"/>
      <c r="L23" s="319"/>
      <c r="M23" s="319"/>
      <c r="N23" s="319"/>
      <c r="O23" s="319"/>
      <c r="P23" s="319"/>
      <c r="Q23" s="319"/>
    </row>
    <row r="24" spans="2:19" ht="12" customHeight="1">
      <c r="B24" s="319"/>
      <c r="C24" s="319"/>
      <c r="D24" s="319"/>
      <c r="E24" s="319"/>
      <c r="F24" s="319"/>
      <c r="G24" s="319"/>
      <c r="H24" s="319"/>
      <c r="I24" s="319"/>
      <c r="J24" s="319"/>
      <c r="K24" s="319"/>
      <c r="L24" s="319"/>
      <c r="M24" s="319"/>
      <c r="N24" s="319"/>
      <c r="O24" s="319"/>
      <c r="P24" s="319"/>
      <c r="Q24" s="319"/>
    </row>
    <row r="25" spans="2:19" ht="12" customHeight="1">
      <c r="K25" s="23"/>
      <c r="L25" s="66"/>
      <c r="M25" s="66"/>
      <c r="N25" s="66"/>
      <c r="O25" s="66"/>
      <c r="P25" s="66"/>
      <c r="Q25" s="66"/>
      <c r="R25" s="66"/>
    </row>
    <row r="26" spans="2:19" ht="21" customHeight="1">
      <c r="D26" s="87"/>
      <c r="E26" s="157" t="s">
        <v>214</v>
      </c>
      <c r="F26" s="157" t="s">
        <v>212</v>
      </c>
      <c r="G26" s="158" t="s">
        <v>213</v>
      </c>
      <c r="H26" s="157" t="s">
        <v>85</v>
      </c>
    </row>
    <row r="27" spans="2:19" ht="12" customHeight="1">
      <c r="D27" s="88">
        <v>44440</v>
      </c>
      <c r="E27" s="89">
        <f>+C16</f>
        <v>596.81949999999995</v>
      </c>
      <c r="F27" s="89">
        <f>+H16</f>
        <v>1236.0055</v>
      </c>
      <c r="G27" s="89">
        <f>+M16</f>
        <v>1214.5</v>
      </c>
      <c r="H27" s="89">
        <v>374.77072713262567</v>
      </c>
    </row>
    <row r="28" spans="2:19" ht="12" customHeight="1">
      <c r="D28" s="88">
        <v>44470</v>
      </c>
      <c r="E28" s="89">
        <f>+C17</f>
        <v>632.80600000000004</v>
      </c>
      <c r="F28" s="89">
        <f>+H17</f>
        <v>1256.3275000000001</v>
      </c>
      <c r="G28" s="89">
        <f>+M17</f>
        <v>1515</v>
      </c>
      <c r="H28" s="89">
        <v>433.37652506075699</v>
      </c>
    </row>
    <row r="29" spans="2:19" ht="12" customHeight="1">
      <c r="D29" s="88">
        <v>44501</v>
      </c>
      <c r="E29" s="89">
        <f>+C18</f>
        <v>622.32749999999999</v>
      </c>
      <c r="F29" s="89">
        <f>+H18</f>
        <v>1278.8119999999999</v>
      </c>
      <c r="G29" s="89">
        <f>+M18</f>
        <v>1262.5</v>
      </c>
      <c r="H29" s="89">
        <v>439.11405485880636</v>
      </c>
    </row>
    <row r="30" spans="2:19" ht="12" customHeight="1">
      <c r="D30" s="88">
        <v>44531</v>
      </c>
      <c r="E30" s="89">
        <f>+C19</f>
        <v>647.23699999999997</v>
      </c>
      <c r="F30" s="89">
        <f>+H19</f>
        <v>1266.8135</v>
      </c>
      <c r="G30" s="89">
        <f>+M19</f>
        <v>1269.5</v>
      </c>
      <c r="H30" s="89">
        <v>373.61865773095144</v>
      </c>
    </row>
    <row r="31" spans="2:19" ht="12" customHeight="1">
      <c r="D31" s="88">
        <v>44562</v>
      </c>
      <c r="E31" s="89">
        <f>+D8</f>
        <v>585.87199999999996</v>
      </c>
      <c r="F31" s="89">
        <f>+I8</f>
        <v>1271.9939999999999</v>
      </c>
      <c r="G31" s="89">
        <f>+N8</f>
        <v>1285</v>
      </c>
      <c r="H31" s="89">
        <v>356.66202407375789</v>
      </c>
    </row>
    <row r="32" spans="2:19" ht="12" customHeight="1">
      <c r="D32" s="88">
        <v>44593</v>
      </c>
      <c r="E32" s="89">
        <f>+D9</f>
        <v>623</v>
      </c>
      <c r="F32" s="89">
        <f>+I9</f>
        <v>1227.5</v>
      </c>
      <c r="G32" s="89">
        <f>+N9</f>
        <v>1266</v>
      </c>
      <c r="H32" s="89">
        <v>324.12305997690788</v>
      </c>
    </row>
    <row r="33" spans="2:8" ht="12" customHeight="1">
      <c r="D33" s="88">
        <v>44621</v>
      </c>
      <c r="E33" s="89">
        <f>+D10</f>
        <v>600.59050000000002</v>
      </c>
      <c r="F33" s="89">
        <f>+I10</f>
        <v>1300.9929999999999</v>
      </c>
      <c r="G33" s="89">
        <f>+N10</f>
        <v>1262</v>
      </c>
      <c r="H33" s="89">
        <v>327.3184895188067</v>
      </c>
    </row>
    <row r="34" spans="2:8">
      <c r="D34" s="88">
        <v>44652</v>
      </c>
      <c r="E34" s="89">
        <f>+D11</f>
        <v>587.10900000000004</v>
      </c>
      <c r="F34" s="89">
        <f>+I11</f>
        <v>1327.44975</v>
      </c>
      <c r="G34" s="89">
        <f>+N11</f>
        <v>1294</v>
      </c>
      <c r="H34" s="89">
        <v>317.73898149883667</v>
      </c>
    </row>
    <row r="35" spans="2:8">
      <c r="D35" s="88">
        <v>44682</v>
      </c>
      <c r="E35" s="89">
        <f>+D12</f>
        <v>567</v>
      </c>
      <c r="F35" s="89">
        <f>+I12</f>
        <v>1349.5</v>
      </c>
      <c r="G35" s="89">
        <f>+N12</f>
        <v>1263</v>
      </c>
      <c r="H35" s="89">
        <v>315.64722325161716</v>
      </c>
    </row>
    <row r="36" spans="2:8">
      <c r="D36" s="88">
        <v>44713</v>
      </c>
      <c r="E36" s="89">
        <f>+D13</f>
        <v>587</v>
      </c>
      <c r="F36" s="89">
        <f>+I13</f>
        <v>1382</v>
      </c>
      <c r="G36" s="89">
        <f>+N13</f>
        <v>1292.5</v>
      </c>
      <c r="H36" s="89">
        <v>310.11145296740403</v>
      </c>
    </row>
    <row r="37" spans="2:8">
      <c r="D37" s="88">
        <v>44743</v>
      </c>
      <c r="E37" s="89">
        <f>+D14</f>
        <v>579.5</v>
      </c>
      <c r="F37" s="89">
        <f>+I14</f>
        <v>1382.5</v>
      </c>
      <c r="G37" s="89">
        <f>+N14</f>
        <v>1290</v>
      </c>
      <c r="H37" s="89">
        <v>357.72372050510603</v>
      </c>
    </row>
    <row r="38" spans="2:8">
      <c r="B38" s="90"/>
      <c r="D38" s="88">
        <v>44774</v>
      </c>
      <c r="E38" s="89">
        <f>+D15</f>
        <v>565</v>
      </c>
      <c r="F38" s="89">
        <f>+I15</f>
        <v>1352.5</v>
      </c>
      <c r="G38" s="89">
        <f>+N15</f>
        <v>1298</v>
      </c>
      <c r="H38" s="89">
        <v>326.33560069749763</v>
      </c>
    </row>
    <row r="39" spans="2:8">
      <c r="D39" s="88">
        <v>44805</v>
      </c>
      <c r="E39" s="89">
        <f>+D16</f>
        <v>567</v>
      </c>
      <c r="F39" s="89">
        <f>+I16</f>
        <v>1374.5</v>
      </c>
      <c r="G39" s="89">
        <f>+N16</f>
        <v>1351</v>
      </c>
      <c r="H39" s="89">
        <v>324.10091902786274</v>
      </c>
    </row>
    <row r="40" spans="2:8">
      <c r="D40" s="88">
        <v>44835</v>
      </c>
      <c r="E40" s="89">
        <f>+D17</f>
        <v>601.5</v>
      </c>
      <c r="F40" s="89">
        <f>+I17</f>
        <v>1346.5</v>
      </c>
      <c r="G40" s="89">
        <f>+N17</f>
        <v>1340.5</v>
      </c>
      <c r="H40" s="89">
        <v>393.53197493463915</v>
      </c>
    </row>
    <row r="41" spans="2:8">
      <c r="D41" s="88">
        <v>44866</v>
      </c>
      <c r="E41" s="89">
        <f>+D18</f>
        <v>673.5</v>
      </c>
      <c r="F41" s="89">
        <f>+I18</f>
        <v>1346</v>
      </c>
      <c r="G41" s="89">
        <f>+N18</f>
        <v>1375</v>
      </c>
      <c r="H41" s="89">
        <v>471.55860942291611</v>
      </c>
    </row>
    <row r="42" spans="2:8">
      <c r="D42" s="88">
        <v>44896</v>
      </c>
      <c r="E42" s="89">
        <f>+D19</f>
        <v>697</v>
      </c>
      <c r="F42" s="89">
        <f>+I19</f>
        <v>1337</v>
      </c>
      <c r="G42" s="89">
        <f>+N19</f>
        <v>1376</v>
      </c>
      <c r="H42" s="89">
        <v>475.67791559513819</v>
      </c>
    </row>
    <row r="43" spans="2:8">
      <c r="D43" s="88">
        <v>44927</v>
      </c>
      <c r="E43" s="89">
        <f>+E8</f>
        <v>745.5</v>
      </c>
      <c r="F43" s="89">
        <f>+J8</f>
        <v>1382.5</v>
      </c>
      <c r="G43" s="89">
        <f>+O8</f>
        <v>1402</v>
      </c>
      <c r="H43" s="89">
        <v>463.84330342902712</v>
      </c>
    </row>
    <row r="44" spans="2:8">
      <c r="D44" s="88">
        <v>44958</v>
      </c>
      <c r="E44" s="89">
        <f>+E9</f>
        <v>724.5</v>
      </c>
      <c r="F44" s="89">
        <f>+J9</f>
        <v>1417.5</v>
      </c>
      <c r="G44" s="89">
        <f>+O9</f>
        <v>1456</v>
      </c>
      <c r="H44" s="89">
        <v>463.25997049499358</v>
      </c>
    </row>
    <row r="45" spans="2:8">
      <c r="D45" s="88">
        <v>44986</v>
      </c>
      <c r="E45" s="89">
        <f>+E10</f>
        <v>721.5</v>
      </c>
      <c r="F45" s="89">
        <f>+J10</f>
        <v>1485.5</v>
      </c>
      <c r="G45" s="89">
        <f>+O10</f>
        <v>1543</v>
      </c>
      <c r="H45" s="89">
        <v>457.68360244690996</v>
      </c>
    </row>
    <row r="52" spans="13:13" ht="15">
      <c r="M52" s="189"/>
    </row>
  </sheetData>
  <mergeCells count="15">
    <mergeCell ref="B23:Q24"/>
    <mergeCell ref="M5:Q5"/>
    <mergeCell ref="M6:O6"/>
    <mergeCell ref="P6:Q6"/>
    <mergeCell ref="B2:Q2"/>
    <mergeCell ref="B3:Q3"/>
    <mergeCell ref="B4:Q4"/>
    <mergeCell ref="B5:B7"/>
    <mergeCell ref="H5:L5"/>
    <mergeCell ref="C5:G5"/>
    <mergeCell ref="C6:E6"/>
    <mergeCell ref="F6:G6"/>
    <mergeCell ref="H6:J6"/>
    <mergeCell ref="K6:L6"/>
    <mergeCell ref="B22:Q22"/>
  </mergeCells>
  <phoneticPr fontId="45" type="noConversion"/>
  <hyperlinks>
    <hyperlink ref="S2" location="Índice!A1" display="Volver al índice" xr:uid="{00000000-0004-0000-0800-000000000000}"/>
  </hyperlinks>
  <printOptions horizontalCentered="1"/>
  <pageMargins left="0.70866141732283472" right="0.70866141732283472" top="0.74803149606299213" bottom="0.74803149606299213" header="0.31496062992125984" footer="0.31496062992125984"/>
  <pageSetup scale="82" orientation="landscape" r:id="rId1"/>
  <headerFooter differentFirst="1">
    <oddFooter>&amp;C&amp;P</oddFooter>
  </headerFooter>
  <ignoredErrors>
    <ignoredError sqref="H20 K20 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groups xmlns="http://grouplists.napkyn.com">
  <group xmlns="http://grouplists.napkyn.com">[]</group>
</groups>
</file>

<file path=customXml/item3.xml><?xml version="1.0" encoding="utf-8"?>
<reportings xmlns="http://reportinglists.napkyn.com">
  <reporting xmlns="http://reportinglists.napkyn.com">[]</reporting>
</reportings>
</file>

<file path=customXml/item4.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5BA79377-E0CF-45DE-BF64-4EF9EF037217}">
  <ds:schemaRefs>
    <ds:schemaRef ds:uri="http://reportinglists.napkyn.com"/>
  </ds:schemaRefs>
</ds:datastoreItem>
</file>

<file path=customXml/itemProps4.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BA7527-B919-4D44-89BB-DC2C2AB8D5F8}">
  <ds:schemaRef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207d885b-95ea-4d6d-a3d7-bb224f92e9be"/>
    <ds:schemaRef ds:uri="e43205c1-cbfe-474f-9e19-d111cc0564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semilla certificada</vt:lpstr>
      <vt:lpstr>export</vt:lpstr>
      <vt:lpstr>import</vt:lpstr>
      <vt:lpstr>colofón!Área_de_impresión</vt:lpstr>
      <vt:lpstr>Comentarios!Área_de_impresión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'semilla certificada'!Área_de_impresión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Javiera Eugenia Pefaur Lepe</cp:lastModifiedBy>
  <cp:revision/>
  <cp:lastPrinted>2023-04-10T16:35:57Z</cp:lastPrinted>
  <dcterms:created xsi:type="dcterms:W3CDTF">2011-10-13T14:46:36Z</dcterms:created>
  <dcterms:modified xsi:type="dcterms:W3CDTF">2023-04-10T16:37:14Z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