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Superficie_producción" sheetId="1" r:id="rId1"/>
    <sheet name="Evolución_superficie_regional" sheetId="2" r:id="rId2"/>
    <sheet name="Evolución_superficie_cepajes" sheetId="3" r:id="rId3"/>
    <sheet name="Producción de vinos" sheetId="4" r:id="rId4"/>
  </sheets>
  <definedNames>
    <definedName name="_xlnm.Print_Titles" localSheetId="2">'Evolución_superficie_cepajes'!$A:$A</definedName>
    <definedName name="_xlnm.Print_Titles" localSheetId="1">'Evolución_superficie_regional'!$A:$A,'Evolución_superficie_regional'!$3:$4</definedName>
  </definedNames>
  <calcPr fullCalcOnLoad="1"/>
</workbook>
</file>

<file path=xl/sharedStrings.xml><?xml version="1.0" encoding="utf-8"?>
<sst xmlns="http://schemas.openxmlformats.org/spreadsheetml/2006/main" count="130" uniqueCount="117">
  <si>
    <t>Superficie y producción de vides para vinificación, de mesa y pisqueras</t>
  </si>
  <si>
    <t>Año</t>
  </si>
  <si>
    <t>Superficie de Vides</t>
  </si>
  <si>
    <t>Producción de vinos para consumo</t>
  </si>
  <si>
    <t>Producción</t>
  </si>
  <si>
    <r>
      <t>de vino pisquero</t>
    </r>
    <r>
      <rPr>
        <b/>
        <vertAlign val="superscript"/>
        <sz val="10"/>
        <rFont val="Arial"/>
        <family val="2"/>
      </rPr>
      <t>2</t>
    </r>
  </si>
  <si>
    <t>Viníferas</t>
  </si>
  <si>
    <t>De mesa</t>
  </si>
  <si>
    <t>Pisqueras</t>
  </si>
  <si>
    <t>Total</t>
  </si>
  <si>
    <t>Total vino</t>
  </si>
  <si>
    <r>
      <t>consumo</t>
    </r>
    <r>
      <rPr>
        <b/>
        <vertAlign val="superscript"/>
        <sz val="10"/>
        <rFont val="Arial"/>
        <family val="2"/>
      </rPr>
      <t>1</t>
    </r>
  </si>
  <si>
    <t>(hectáreas)</t>
  </si>
  <si>
    <t>(miles de litros)</t>
  </si>
  <si>
    <t>-  </t>
  </si>
  <si>
    <t>Notas :</t>
  </si>
  <si>
    <r>
      <t>1</t>
    </r>
    <r>
      <rPr>
        <sz val="10"/>
        <rFont val="Arial"/>
        <family val="0"/>
      </rPr>
      <t xml:space="preserve"> No incluye producción de mostos concentrados ni chicha.</t>
    </r>
  </si>
  <si>
    <r>
      <t>2</t>
    </r>
    <r>
      <rPr>
        <sz val="10"/>
        <rFont val="Arial"/>
        <family val="0"/>
      </rPr>
      <t xml:space="preserve"> Vino para destilación.</t>
    </r>
  </si>
  <si>
    <t>(-) Sin información</t>
  </si>
  <si>
    <t>AÑOS</t>
  </si>
  <si>
    <t xml:space="preserve">TOTAL </t>
  </si>
  <si>
    <t xml:space="preserve">% VARIACION </t>
  </si>
  <si>
    <t>CEPAJE</t>
  </si>
  <si>
    <t>Merlot</t>
  </si>
  <si>
    <t>Chardonnay</t>
  </si>
  <si>
    <t>Sauvignon Blanc</t>
  </si>
  <si>
    <t>Pinot Noir</t>
  </si>
  <si>
    <t>Semillón</t>
  </si>
  <si>
    <t>País</t>
  </si>
  <si>
    <t>Carmenère</t>
  </si>
  <si>
    <t>Syrah</t>
  </si>
  <si>
    <t>Cabernet Franc</t>
  </si>
  <si>
    <t>Otros</t>
  </si>
  <si>
    <t>Totales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</si>
  <si>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</si>
  <si>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</si>
  <si>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</si>
  <si>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</si>
  <si>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</si>
  <si>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</si>
  <si>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</si>
  <si>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</si>
  <si>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</si>
  <si>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</si>
  <si>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</si>
  <si>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</si>
  <si>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</si>
  <si>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</si>
  <si>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</si>
  <si>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</si>
  <si>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</si>
  <si>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</si>
  <si>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</si>
  <si>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</si>
  <si>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</si>
  <si>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</si>
  <si>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</si>
  <si>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</si>
  <si>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</si>
  <si>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</si>
  <si>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</si>
  <si>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</si>
  <si>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</si>
  <si>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</si>
  <si>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</si>
  <si>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</si>
  <si>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</si>
  <si>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</si>
  <si>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</si>
  <si>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</si>
  <si>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</si>
  <si>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</si>
  <si>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</si>
  <si>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</si>
  <si>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</si>
  <si>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</si>
  <si>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</si>
  <si>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</si>
  <si>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</si>
  <si>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</si>
  <si>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</si>
  <si>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</si>
  <si>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</si>
  <si>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>hectáreas</t>
  </si>
  <si>
    <t>Producción de vinos</t>
  </si>
  <si>
    <t>Litros</t>
  </si>
  <si>
    <t>Hectáreas</t>
  </si>
  <si>
    <t>Fuente: Catastro Vitícola Nacional _SAG</t>
  </si>
  <si>
    <t>Región</t>
  </si>
  <si>
    <t>Años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</si>
  <si>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</si>
  <si>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</si>
  <si>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</si>
  <si>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</si>
  <si>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</si>
  <si>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</si>
  <si>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</si>
  <si>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</si>
  <si>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</si>
  <si>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Lagos</t>
  </si>
  <si>
    <t>Metropolitana</t>
  </si>
  <si>
    <t>Evolución de la superficie de cepajes</t>
  </si>
  <si>
    <t>Arica y Parinacota</t>
  </si>
  <si>
    <t>Cot, Malbec</t>
  </si>
  <si>
    <t xml:space="preserve">Evolución de la superficie regional de vides para vinificación </t>
  </si>
  <si>
    <t>Los Ríos</t>
  </si>
  <si>
    <t>Cinsault</t>
  </si>
  <si>
    <t>Petit Verdot</t>
  </si>
  <si>
    <t>Viognier</t>
  </si>
  <si>
    <t>Carignan</t>
  </si>
  <si>
    <t>Ñuble</t>
  </si>
  <si>
    <t>Fuente: SAG - Catastro de viñas</t>
  </si>
  <si>
    <t>Tintoreras</t>
  </si>
  <si>
    <t>Moscatel de Alejandria</t>
  </si>
  <si>
    <t>Riesling</t>
  </si>
  <si>
    <t>675.1</t>
  </si>
  <si>
    <t>Cabernet  sauvignon (var. tinta)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</si>
</sst>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_-* #,##0\ _€_-;\-* #,##0\ _€_-;_-* &quot;-&quot;??\ _€_-;_-@_-"/>
    <numFmt numFmtId="196" formatCode="_-* #,##0.0\ _€_-;\-* #,##0.0\ _€_-;_-* &quot;-&quot;??\ _€_-;_-@_-"/>
    <numFmt numFmtId="197" formatCode="0.0%"/>
    <numFmt numFmtId="198" formatCode="[$-340A]dddd\,\ d\ &quot;de&quot;\ mmmm\ &quot;de&quot;\ yyyy"/>
    <numFmt numFmtId="199" formatCode="_(* #,##0.0_);_(* \(#,##0.0\);_(* &quot;-&quot;_);_(@_)"/>
    <numFmt numFmtId="200" formatCode="#,##0.00_ ;\-#,##0.00\ "/>
    <numFmt numFmtId="201" formatCode="_ * #,##0.0_ ;_ * \-#,##0.0_ ;_ * &quot;-&quot;_ ;_ @_ "/>
    <numFmt numFmtId="202" formatCode="_ * #,##0.00_ ;_ * \-#,##0.00_ ;_ * &quot;-&quot;_ ;_ @_ "/>
  </numFmts>
  <fonts count="6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9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58" fillId="0" borderId="0" xfId="56" applyFont="1">
      <alignment/>
      <protection/>
    </xf>
    <xf numFmtId="0" fontId="6" fillId="0" borderId="11" xfId="56" applyFont="1" applyBorder="1" applyAlignment="1">
      <alignment horizontal="center"/>
      <protection/>
    </xf>
    <xf numFmtId="3" fontId="5" fillId="0" borderId="10" xfId="56" applyNumberFormat="1" applyFont="1" applyBorder="1" applyAlignment="1">
      <alignment horizontal="right"/>
      <protection/>
    </xf>
    <xf numFmtId="3" fontId="5" fillId="0" borderId="10" xfId="56" applyNumberFormat="1" applyFont="1" applyBorder="1">
      <alignment/>
      <protection/>
    </xf>
    <xf numFmtId="0" fontId="6" fillId="0" borderId="11" xfId="56" applyFont="1" applyBorder="1" applyAlignment="1">
      <alignment horizontal="center" vertical="center"/>
      <protection/>
    </xf>
    <xf numFmtId="3" fontId="5" fillId="0" borderId="10" xfId="56" applyNumberFormat="1" applyFont="1" applyFill="1" applyBorder="1">
      <alignment/>
      <protection/>
    </xf>
    <xf numFmtId="0" fontId="6" fillId="0" borderId="11" xfId="56" applyFont="1" applyFill="1" applyBorder="1" applyAlignment="1">
      <alignment horizontal="center" vertical="center"/>
      <protection/>
    </xf>
    <xf numFmtId="3" fontId="58" fillId="0" borderId="10" xfId="56" applyNumberFormat="1" applyFont="1" applyBorder="1">
      <alignment/>
      <protection/>
    </xf>
    <xf numFmtId="0" fontId="59" fillId="0" borderId="10" xfId="56" applyFont="1" applyBorder="1" applyAlignment="1">
      <alignment horizontal="center"/>
      <protection/>
    </xf>
    <xf numFmtId="0" fontId="60" fillId="0" borderId="0" xfId="56" applyFont="1">
      <alignment/>
      <protection/>
    </xf>
    <xf numFmtId="0" fontId="6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2" fillId="0" borderId="0" xfId="56" applyFont="1" applyFill="1">
      <alignment/>
      <protection/>
    </xf>
    <xf numFmtId="0" fontId="58" fillId="0" borderId="0" xfId="56" applyFont="1" applyFill="1">
      <alignment/>
      <protection/>
    </xf>
    <xf numFmtId="0" fontId="60" fillId="0" borderId="0" xfId="56" applyFont="1" applyFill="1">
      <alignment/>
      <protection/>
    </xf>
    <xf numFmtId="0" fontId="58" fillId="0" borderId="0" xfId="56" applyFont="1" applyFill="1" applyAlignment="1">
      <alignment vertical="top" wrapText="1"/>
      <protection/>
    </xf>
    <xf numFmtId="0" fontId="58" fillId="0" borderId="0" xfId="56" applyFont="1" applyFill="1" applyAlignment="1">
      <alignment horizontal="right" vertical="top" wrapText="1"/>
      <protection/>
    </xf>
    <xf numFmtId="185" fontId="58" fillId="0" borderId="0" xfId="50" applyFont="1" applyFill="1" applyAlignment="1">
      <alignment/>
    </xf>
    <xf numFmtId="185" fontId="58" fillId="0" borderId="0" xfId="50" applyFont="1" applyFill="1" applyAlignment="1">
      <alignment vertical="top" wrapText="1"/>
    </xf>
    <xf numFmtId="0" fontId="6" fillId="0" borderId="10" xfId="56" applyFont="1" applyFill="1" applyBorder="1" applyAlignment="1">
      <alignment horizontal="left" vertical="center"/>
      <protection/>
    </xf>
    <xf numFmtId="185" fontId="6" fillId="0" borderId="10" xfId="50" applyFont="1" applyFill="1" applyBorder="1" applyAlignment="1">
      <alignment vertical="center"/>
    </xf>
    <xf numFmtId="185" fontId="59" fillId="0" borderId="10" xfId="50" applyFont="1" applyFill="1" applyBorder="1" applyAlignment="1">
      <alignment vertical="center"/>
    </xf>
    <xf numFmtId="0" fontId="59" fillId="0" borderId="0" xfId="56" applyFont="1" applyFill="1" applyAlignment="1">
      <alignment vertical="center"/>
      <protection/>
    </xf>
    <xf numFmtId="0" fontId="59" fillId="0" borderId="0" xfId="56" applyFont="1" applyFill="1">
      <alignment/>
      <protection/>
    </xf>
    <xf numFmtId="0" fontId="60" fillId="0" borderId="0" xfId="50" applyNumberFormat="1" applyFont="1" applyAlignment="1">
      <alignment/>
    </xf>
    <xf numFmtId="0" fontId="5" fillId="0" borderId="10" xfId="56" applyFont="1" applyFill="1" applyBorder="1">
      <alignment/>
      <protection/>
    </xf>
    <xf numFmtId="185" fontId="5" fillId="0" borderId="10" xfId="50" applyFont="1" applyFill="1" applyBorder="1" applyAlignment="1">
      <alignment/>
    </xf>
    <xf numFmtId="185" fontId="5" fillId="0" borderId="10" xfId="50" applyFont="1" applyFill="1" applyBorder="1" applyAlignment="1">
      <alignment horizontal="center"/>
    </xf>
    <xf numFmtId="185" fontId="58" fillId="0" borderId="10" xfId="50" applyFont="1" applyFill="1" applyBorder="1" applyAlignment="1">
      <alignment/>
    </xf>
    <xf numFmtId="3" fontId="58" fillId="0" borderId="10" xfId="56" applyNumberFormat="1" applyFont="1" applyFill="1" applyBorder="1">
      <alignment/>
      <protection/>
    </xf>
    <xf numFmtId="0" fontId="58" fillId="0" borderId="10" xfId="56" applyFont="1" applyFill="1" applyBorder="1">
      <alignment/>
      <protection/>
    </xf>
    <xf numFmtId="185" fontId="6" fillId="0" borderId="10" xfId="5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185" fontId="0" fillId="0" borderId="0" xfId="50" applyFont="1" applyAlignment="1">
      <alignment/>
    </xf>
    <xf numFmtId="41" fontId="58" fillId="0" borderId="10" xfId="50" applyNumberFormat="1" applyFont="1" applyFill="1" applyBorder="1" applyAlignment="1">
      <alignment/>
    </xf>
    <xf numFmtId="201" fontId="58" fillId="0" borderId="10" xfId="56" applyNumberFormat="1" applyFont="1" applyFill="1" applyBorder="1">
      <alignment/>
      <protection/>
    </xf>
    <xf numFmtId="0" fontId="59" fillId="0" borderId="0" xfId="56" applyFont="1" applyBorder="1" applyAlignment="1">
      <alignment horizontal="center"/>
      <protection/>
    </xf>
    <xf numFmtId="3" fontId="58" fillId="0" borderId="0" xfId="56" applyNumberFormat="1" applyFont="1" applyBorder="1">
      <alignment/>
      <protection/>
    </xf>
    <xf numFmtId="0" fontId="34" fillId="0" borderId="10" xfId="56" applyFont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10" xfId="50" applyNumberFormat="1" applyFont="1" applyFill="1" applyBorder="1" applyAlignment="1">
      <alignment horizontal="center"/>
    </xf>
    <xf numFmtId="0" fontId="59" fillId="0" borderId="10" xfId="56" applyFont="1" applyFill="1" applyBorder="1">
      <alignment/>
      <protection/>
    </xf>
    <xf numFmtId="4" fontId="35" fillId="0" borderId="10" xfId="56" applyNumberFormat="1" applyFont="1" applyBorder="1" applyAlignment="1">
      <alignment horizontal="center" vertical="center"/>
      <protection/>
    </xf>
    <xf numFmtId="194" fontId="35" fillId="0" borderId="10" xfId="56" applyNumberFormat="1" applyFont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0" fontId="34" fillId="0" borderId="10" xfId="50" applyNumberFormat="1" applyFont="1" applyBorder="1" applyAlignment="1">
      <alignment horizontal="center" vertical="center"/>
    </xf>
    <xf numFmtId="0" fontId="34" fillId="0" borderId="10" xfId="50" applyNumberFormat="1" applyFont="1" applyFill="1" applyBorder="1" applyAlignment="1">
      <alignment horizontal="center" vertical="center"/>
    </xf>
    <xf numFmtId="0" fontId="34" fillId="0" borderId="13" xfId="50" applyNumberFormat="1" applyFont="1" applyFill="1" applyBorder="1" applyAlignment="1">
      <alignment horizontal="center" vertical="center"/>
    </xf>
    <xf numFmtId="0" fontId="35" fillId="0" borderId="1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1" fillId="0" borderId="0" xfId="56" applyFont="1" applyAlignment="1">
      <alignment horizontal="center" vertical="center"/>
      <protection/>
    </xf>
    <xf numFmtId="185" fontId="61" fillId="0" borderId="0" xfId="50" applyFont="1" applyAlignment="1">
      <alignment horizontal="center" vertical="center"/>
    </xf>
    <xf numFmtId="0" fontId="60" fillId="0" borderId="0" xfId="56" applyFont="1" applyAlignment="1">
      <alignment horizontal="center" vertical="center"/>
      <protection/>
    </xf>
    <xf numFmtId="197" fontId="60" fillId="0" borderId="0" xfId="59" applyNumberFormat="1" applyFont="1" applyAlignment="1">
      <alignment horizontal="center" vertical="center"/>
    </xf>
    <xf numFmtId="185" fontId="60" fillId="0" borderId="0" xfId="5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3" fontId="0" fillId="0" borderId="14" xfId="0" applyNumberFormat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 wrapText="1"/>
    </xf>
    <xf numFmtId="185" fontId="0" fillId="0" borderId="10" xfId="50" applyFont="1" applyBorder="1" applyAlignment="1">
      <alignment horizontal="right" vertical="center"/>
    </xf>
    <xf numFmtId="0" fontId="0" fillId="0" borderId="10" xfId="0" applyFill="1" applyBorder="1" applyAlignment="1">
      <alignment horizontal="center" wrapText="1"/>
    </xf>
    <xf numFmtId="0" fontId="34" fillId="0" borderId="10" xfId="56" applyFont="1" applyBorder="1" applyAlignment="1">
      <alignment horizontal="right" vertical="center"/>
      <protection/>
    </xf>
    <xf numFmtId="0" fontId="34" fillId="0" borderId="10" xfId="56" applyFont="1" applyFill="1" applyBorder="1" applyAlignment="1">
      <alignment horizontal="right" vertical="center"/>
      <protection/>
    </xf>
    <xf numFmtId="185" fontId="60" fillId="0" borderId="10" xfId="50" applyFont="1" applyBorder="1" applyAlignment="1">
      <alignment horizontal="right" vertical="center"/>
    </xf>
    <xf numFmtId="194" fontId="60" fillId="0" borderId="10" xfId="56" applyNumberFormat="1" applyFont="1" applyBorder="1" applyAlignment="1">
      <alignment horizontal="right" vertical="center"/>
      <protection/>
    </xf>
    <xf numFmtId="4" fontId="60" fillId="0" borderId="10" xfId="56" applyNumberFormat="1" applyFont="1" applyBorder="1" applyAlignment="1">
      <alignment horizontal="right" vertical="center"/>
      <protection/>
    </xf>
    <xf numFmtId="200" fontId="60" fillId="0" borderId="13" xfId="56" applyNumberFormat="1" applyFont="1" applyBorder="1" applyAlignment="1">
      <alignment horizontal="right" vertical="center"/>
      <protection/>
    </xf>
    <xf numFmtId="0" fontId="35" fillId="0" borderId="10" xfId="56" applyFont="1" applyFill="1" applyBorder="1" applyAlignment="1">
      <alignment horizontal="right" vertical="center"/>
      <protection/>
    </xf>
    <xf numFmtId="0" fontId="35" fillId="0" borderId="15" xfId="0" applyFont="1" applyBorder="1" applyAlignment="1">
      <alignment horizontal="right" vertical="center"/>
    </xf>
    <xf numFmtId="4" fontId="60" fillId="0" borderId="11" xfId="0" applyNumberFormat="1" applyFont="1" applyBorder="1" applyAlignment="1">
      <alignment horizontal="right" vertical="center"/>
    </xf>
    <xf numFmtId="4" fontId="60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4" fontId="35" fillId="0" borderId="10" xfId="56" applyNumberFormat="1" applyFont="1" applyBorder="1" applyAlignment="1">
      <alignment horizontal="right" vertical="center"/>
      <protection/>
    </xf>
    <xf numFmtId="4" fontId="35" fillId="0" borderId="10" xfId="51" applyNumberFormat="1" applyFont="1" applyBorder="1" applyAlignment="1">
      <alignment horizontal="right" vertical="center"/>
    </xf>
    <xf numFmtId="0" fontId="60" fillId="0" borderId="10" xfId="56" applyFont="1" applyBorder="1" applyAlignment="1">
      <alignment horizontal="right" vertical="center"/>
      <protection/>
    </xf>
    <xf numFmtId="4" fontId="60" fillId="0" borderId="13" xfId="56" applyNumberFormat="1" applyFont="1" applyBorder="1" applyAlignment="1">
      <alignment horizontal="right" vertical="center"/>
      <protection/>
    </xf>
    <xf numFmtId="4" fontId="35" fillId="0" borderId="10" xfId="51" applyNumberFormat="1" applyFont="1" applyFill="1" applyBorder="1" applyAlignment="1">
      <alignment horizontal="right" vertical="center"/>
    </xf>
    <xf numFmtId="0" fontId="60" fillId="0" borderId="0" xfId="56" applyFont="1" applyAlignment="1">
      <alignment horizontal="right"/>
      <protection/>
    </xf>
    <xf numFmtId="4" fontId="34" fillId="0" borderId="10" xfId="56" applyNumberFormat="1" applyFont="1" applyBorder="1" applyAlignment="1">
      <alignment horizontal="right" vertical="center"/>
      <protection/>
    </xf>
    <xf numFmtId="4" fontId="61" fillId="0" borderId="10" xfId="56" applyNumberFormat="1" applyFont="1" applyBorder="1" applyAlignment="1">
      <alignment horizontal="right" vertical="center"/>
      <protection/>
    </xf>
    <xf numFmtId="185" fontId="61" fillId="0" borderId="10" xfId="50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 wrapText="1"/>
    </xf>
    <xf numFmtId="185" fontId="0" fillId="0" borderId="0" xfId="0" applyNumberFormat="1" applyAlignment="1">
      <alignment/>
    </xf>
    <xf numFmtId="4" fontId="58" fillId="0" borderId="10" xfId="56" applyNumberFormat="1" applyFont="1" applyFill="1" applyBorder="1">
      <alignment/>
      <protection/>
    </xf>
    <xf numFmtId="3" fontId="0" fillId="0" borderId="10" xfId="0" applyNumberFormat="1" applyFill="1" applyBorder="1" applyAlignment="1">
      <alignment horizontal="right" vertical="center"/>
    </xf>
    <xf numFmtId="185" fontId="0" fillId="0" borderId="10" xfId="50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vertical="center" wrapText="1"/>
    </xf>
    <xf numFmtId="185" fontId="0" fillId="0" borderId="0" xfId="5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85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62" fillId="0" borderId="0" xfId="56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6" fillId="0" borderId="10" xfId="56" applyFont="1" applyBorder="1" applyAlignment="1">
      <alignment horizontal="center" vertical="center"/>
      <protection/>
    </xf>
    <xf numFmtId="0" fontId="36" fillId="0" borderId="16" xfId="56" applyFont="1" applyBorder="1" applyAlignment="1">
      <alignment horizontal="center" vertical="center"/>
      <protection/>
    </xf>
    <xf numFmtId="0" fontId="36" fillId="0" borderId="17" xfId="56" applyFont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58" fillId="0" borderId="0" xfId="56" applyFont="1" applyFill="1" applyAlignment="1">
      <alignment horizontal="left" vertical="top" wrapText="1"/>
      <protection/>
    </xf>
    <xf numFmtId="0" fontId="7" fillId="0" borderId="18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6" xfId="56" applyFont="1" applyFill="1" applyBorder="1" applyAlignment="1">
      <alignment horizontal="center" vertical="center"/>
      <protection/>
    </xf>
    <xf numFmtId="0" fontId="7" fillId="0" borderId="17" xfId="56" applyFont="1" applyFill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21" xfId="56" applyFont="1" applyBorder="1" applyAlignment="1">
      <alignment horizontal="center" vertical="center"/>
      <protection/>
    </xf>
    <xf numFmtId="0" fontId="6" fillId="0" borderId="22" xfId="56" applyFont="1" applyBorder="1" applyAlignment="1">
      <alignment horizontal="center" vertical="center"/>
      <protection/>
    </xf>
    <xf numFmtId="0" fontId="6" fillId="0" borderId="23" xfId="56" applyFont="1" applyBorder="1" applyAlignment="1">
      <alignment horizontal="center" vertical="center"/>
      <protection/>
    </xf>
    <xf numFmtId="0" fontId="59" fillId="0" borderId="0" xfId="56" applyFont="1" applyAlignment="1">
      <alignment horizontal="center"/>
      <protection/>
    </xf>
    <xf numFmtId="0" fontId="59" fillId="0" borderId="24" xfId="56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2" xfId="57"/>
    <cellStyle name="Notas" xfId="58"/>
    <cellStyle name="Percent" xfId="59"/>
    <cellStyle name="Porcentaje 5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="98" zoomScaleNormal="98" zoomScalePageLayoutView="0" workbookViewId="0" topLeftCell="A1">
      <selection activeCell="A2" sqref="A2:I2"/>
    </sheetView>
  </sheetViews>
  <sheetFormatPr defaultColWidth="11.421875" defaultRowHeight="12.75"/>
  <cols>
    <col min="2" max="2" width="13.00390625" style="3" bestFit="1" customWidth="1"/>
    <col min="3" max="3" width="12.00390625" style="4" bestFit="1" customWidth="1"/>
    <col min="4" max="5" width="11.421875" style="4" customWidth="1"/>
    <col min="6" max="6" width="14.00390625" style="0" bestFit="1" customWidth="1"/>
    <col min="7" max="7" width="11.8515625" style="0" bestFit="1" customWidth="1"/>
    <col min="9" max="9" width="13.8515625" style="0" customWidth="1"/>
    <col min="10" max="10" width="16.28125" style="0" customWidth="1"/>
    <col min="11" max="11" width="15.28125" style="0" customWidth="1"/>
  </cols>
  <sheetData>
    <row r="2" spans="1:9" ht="12.75">
      <c r="A2" s="106" t="s">
        <v>0</v>
      </c>
      <c r="B2" s="107"/>
      <c r="C2" s="107"/>
      <c r="D2" s="107"/>
      <c r="E2" s="107"/>
      <c r="F2" s="107"/>
      <c r="G2" s="107"/>
      <c r="H2" s="107"/>
      <c r="I2" s="107"/>
    </row>
    <row r="3" spans="1:9" ht="12.75" customHeight="1">
      <c r="A3" s="108" t="s">
        <v>1</v>
      </c>
      <c r="B3" s="108" t="s">
        <v>2</v>
      </c>
      <c r="C3" s="108"/>
      <c r="D3" s="108"/>
      <c r="E3" s="108"/>
      <c r="F3" s="108" t="s">
        <v>3</v>
      </c>
      <c r="G3" s="108"/>
      <c r="H3" s="108"/>
      <c r="I3" s="1" t="s">
        <v>4</v>
      </c>
    </row>
    <row r="4" spans="1:9" ht="27">
      <c r="A4" s="108"/>
      <c r="B4" s="108" t="s">
        <v>6</v>
      </c>
      <c r="C4" s="109" t="s">
        <v>7</v>
      </c>
      <c r="D4" s="108" t="s">
        <v>8</v>
      </c>
      <c r="E4" s="108" t="s">
        <v>9</v>
      </c>
      <c r="F4" s="108" t="s">
        <v>6</v>
      </c>
      <c r="G4" s="109" t="s">
        <v>7</v>
      </c>
      <c r="H4" s="1" t="s">
        <v>10</v>
      </c>
      <c r="I4" s="1" t="s">
        <v>5</v>
      </c>
    </row>
    <row r="5" spans="1:9" ht="14.25">
      <c r="A5" s="108"/>
      <c r="B5" s="108"/>
      <c r="C5" s="109"/>
      <c r="D5" s="108"/>
      <c r="E5" s="108"/>
      <c r="F5" s="108"/>
      <c r="G5" s="109"/>
      <c r="H5" s="1" t="s">
        <v>11</v>
      </c>
      <c r="I5" s="1"/>
    </row>
    <row r="6" spans="1:10" ht="12.75" customHeight="1">
      <c r="A6" s="108"/>
      <c r="B6" s="111" t="s">
        <v>12</v>
      </c>
      <c r="C6" s="111"/>
      <c r="D6" s="111"/>
      <c r="E6" s="111"/>
      <c r="F6" s="111" t="s">
        <v>13</v>
      </c>
      <c r="G6" s="111"/>
      <c r="H6" s="111"/>
      <c r="I6" s="111"/>
      <c r="J6" s="44"/>
    </row>
    <row r="7" spans="1:10" ht="12.75">
      <c r="A7" s="5">
        <v>1990</v>
      </c>
      <c r="B7" s="38">
        <v>65202</v>
      </c>
      <c r="C7" s="39">
        <v>48218</v>
      </c>
      <c r="D7" s="39">
        <v>6506</v>
      </c>
      <c r="E7" s="39">
        <v>119926</v>
      </c>
      <c r="F7" s="40" t="s">
        <v>14</v>
      </c>
      <c r="G7" s="40" t="s">
        <v>14</v>
      </c>
      <c r="H7" s="40" t="s">
        <v>14</v>
      </c>
      <c r="I7" s="40" t="s">
        <v>14</v>
      </c>
      <c r="J7" s="44"/>
    </row>
    <row r="8" spans="1:11" ht="12.75">
      <c r="A8" s="5">
        <v>1991</v>
      </c>
      <c r="B8" s="38">
        <v>64850</v>
      </c>
      <c r="C8" s="39">
        <v>47900</v>
      </c>
      <c r="D8" s="39">
        <v>7423</v>
      </c>
      <c r="E8" s="39">
        <v>120173</v>
      </c>
      <c r="F8" s="38">
        <v>237404</v>
      </c>
      <c r="G8" s="38">
        <v>44835</v>
      </c>
      <c r="H8" s="38">
        <v>282239</v>
      </c>
      <c r="I8" s="38">
        <v>73102</v>
      </c>
      <c r="J8" s="44"/>
      <c r="K8" s="2"/>
    </row>
    <row r="9" spans="1:11" ht="12.75">
      <c r="A9" s="5">
        <v>1992</v>
      </c>
      <c r="B9" s="38">
        <v>63106</v>
      </c>
      <c r="C9" s="39">
        <v>49840</v>
      </c>
      <c r="D9" s="39">
        <v>7795</v>
      </c>
      <c r="E9" s="39">
        <v>120741</v>
      </c>
      <c r="F9" s="38">
        <v>212757</v>
      </c>
      <c r="G9" s="38">
        <v>103777</v>
      </c>
      <c r="H9" s="38">
        <v>316535</v>
      </c>
      <c r="I9" s="38">
        <v>95024</v>
      </c>
      <c r="J9" s="44"/>
      <c r="K9" s="2"/>
    </row>
    <row r="10" spans="1:11" ht="12.75">
      <c r="A10" s="5">
        <v>1993</v>
      </c>
      <c r="B10" s="38">
        <v>62192</v>
      </c>
      <c r="C10" s="39">
        <v>49333</v>
      </c>
      <c r="D10" s="39">
        <v>8226</v>
      </c>
      <c r="E10" s="39">
        <v>119751</v>
      </c>
      <c r="F10" s="38">
        <v>223981</v>
      </c>
      <c r="G10" s="38">
        <v>106264</v>
      </c>
      <c r="H10" s="38">
        <v>330246</v>
      </c>
      <c r="I10" s="38">
        <v>108278</v>
      </c>
      <c r="J10" s="44"/>
      <c r="K10" s="2"/>
    </row>
    <row r="11" spans="1:11" ht="12.75">
      <c r="A11" s="5">
        <v>1994</v>
      </c>
      <c r="B11" s="38">
        <v>53092</v>
      </c>
      <c r="C11" s="39">
        <v>49332</v>
      </c>
      <c r="D11" s="39">
        <v>9087</v>
      </c>
      <c r="E11" s="39">
        <v>111512</v>
      </c>
      <c r="F11" s="38">
        <v>276648</v>
      </c>
      <c r="G11" s="38">
        <v>83190</v>
      </c>
      <c r="H11" s="38">
        <v>359838</v>
      </c>
      <c r="I11" s="38">
        <v>121622</v>
      </c>
      <c r="J11" s="44"/>
      <c r="K11" s="2"/>
    </row>
    <row r="12" spans="1:11" ht="12.75">
      <c r="A12" s="72">
        <v>1995</v>
      </c>
      <c r="B12" s="38">
        <v>54393</v>
      </c>
      <c r="C12" s="39">
        <v>49803</v>
      </c>
      <c r="D12" s="39">
        <v>9385</v>
      </c>
      <c r="E12" s="39">
        <f>SUM(B12:D12)</f>
        <v>113581</v>
      </c>
      <c r="F12" s="38">
        <v>290904</v>
      </c>
      <c r="G12" s="38">
        <v>25833</v>
      </c>
      <c r="H12" s="38">
        <v>316737</v>
      </c>
      <c r="I12" s="38">
        <v>129598</v>
      </c>
      <c r="J12" s="44"/>
      <c r="K12" s="2"/>
    </row>
    <row r="13" spans="1:11" ht="12.75">
      <c r="A13" s="5">
        <v>1996</v>
      </c>
      <c r="B13" s="38">
        <v>56004</v>
      </c>
      <c r="C13" s="39">
        <v>50435</v>
      </c>
      <c r="D13" s="39">
        <v>9726</v>
      </c>
      <c r="E13" s="39">
        <f aca="true" t="shared" si="0" ref="E13:E19">SUM(B13:D13)</f>
        <v>116165</v>
      </c>
      <c r="F13" s="38">
        <v>337273</v>
      </c>
      <c r="G13" s="38">
        <v>45097</v>
      </c>
      <c r="H13" s="38">
        <v>382369</v>
      </c>
      <c r="I13" s="38">
        <v>143592</v>
      </c>
      <c r="J13" s="44"/>
      <c r="K13" s="2"/>
    </row>
    <row r="14" spans="1:11" ht="12.75">
      <c r="A14" s="5">
        <v>1997</v>
      </c>
      <c r="B14" s="38">
        <v>63550</v>
      </c>
      <c r="C14" s="39">
        <v>49641</v>
      </c>
      <c r="D14" s="39">
        <v>10009</v>
      </c>
      <c r="E14" s="39">
        <f t="shared" si="0"/>
        <v>123200</v>
      </c>
      <c r="F14" s="38">
        <v>381667</v>
      </c>
      <c r="G14" s="38">
        <v>49091</v>
      </c>
      <c r="H14" s="38">
        <v>430758</v>
      </c>
      <c r="I14" s="38">
        <v>131769</v>
      </c>
      <c r="J14" s="44"/>
      <c r="K14" s="2"/>
    </row>
    <row r="15" spans="1:11" ht="12.75">
      <c r="A15" s="5">
        <v>1998</v>
      </c>
      <c r="B15" s="38">
        <v>75388</v>
      </c>
      <c r="C15" s="39">
        <v>50200</v>
      </c>
      <c r="D15" s="39">
        <v>10187</v>
      </c>
      <c r="E15" s="39">
        <f t="shared" si="0"/>
        <v>135775</v>
      </c>
      <c r="F15" s="38">
        <v>444007</v>
      </c>
      <c r="G15" s="38">
        <v>82544</v>
      </c>
      <c r="H15" s="38">
        <v>526550</v>
      </c>
      <c r="I15" s="38">
        <v>159502</v>
      </c>
      <c r="J15" s="44"/>
      <c r="K15" s="2"/>
    </row>
    <row r="16" spans="1:11" ht="12.75">
      <c r="A16" s="5">
        <v>1999</v>
      </c>
      <c r="B16" s="38">
        <v>85357</v>
      </c>
      <c r="C16" s="39">
        <v>50826</v>
      </c>
      <c r="D16" s="39">
        <v>10379</v>
      </c>
      <c r="E16" s="39">
        <f t="shared" si="0"/>
        <v>146562</v>
      </c>
      <c r="F16" s="38">
        <v>371428</v>
      </c>
      <c r="G16" s="38">
        <v>56587</v>
      </c>
      <c r="H16" s="38">
        <v>428015</v>
      </c>
      <c r="I16" s="38">
        <v>157595</v>
      </c>
      <c r="J16" s="44"/>
      <c r="K16" s="2"/>
    </row>
    <row r="17" spans="1:11" ht="12.75">
      <c r="A17" s="72">
        <v>2000</v>
      </c>
      <c r="B17" s="38">
        <v>103876</v>
      </c>
      <c r="C17" s="39">
        <v>50818</v>
      </c>
      <c r="D17" s="39">
        <v>10076</v>
      </c>
      <c r="E17" s="39">
        <f t="shared" si="0"/>
        <v>164770</v>
      </c>
      <c r="F17" s="38">
        <v>570431</v>
      </c>
      <c r="G17" s="38">
        <v>71506</v>
      </c>
      <c r="H17" s="38">
        <v>641937</v>
      </c>
      <c r="I17" s="38">
        <v>170842</v>
      </c>
      <c r="J17" s="44"/>
      <c r="K17" s="2"/>
    </row>
    <row r="18" spans="1:11" ht="12.75">
      <c r="A18" s="5">
        <v>2001</v>
      </c>
      <c r="B18" s="38">
        <v>106971</v>
      </c>
      <c r="C18" s="39">
        <v>51669</v>
      </c>
      <c r="D18" s="39">
        <v>9800</v>
      </c>
      <c r="E18" s="39">
        <f t="shared" si="0"/>
        <v>168440</v>
      </c>
      <c r="F18" s="38">
        <v>504369</v>
      </c>
      <c r="G18" s="38">
        <v>40810</v>
      </c>
      <c r="H18" s="38">
        <v>545179</v>
      </c>
      <c r="I18" s="38">
        <v>143958</v>
      </c>
      <c r="J18" s="44"/>
      <c r="K18" s="2"/>
    </row>
    <row r="19" spans="1:11" ht="12.75">
      <c r="A19" s="5">
        <v>2002</v>
      </c>
      <c r="B19" s="38">
        <v>108569</v>
      </c>
      <c r="C19" s="39">
        <v>52366</v>
      </c>
      <c r="D19" s="39">
        <v>9791</v>
      </c>
      <c r="E19" s="39">
        <f t="shared" si="0"/>
        <v>170726</v>
      </c>
      <c r="F19" s="38">
        <v>526496</v>
      </c>
      <c r="G19" s="38">
        <v>35827</v>
      </c>
      <c r="H19" s="38">
        <v>562323</v>
      </c>
      <c r="I19" s="38">
        <v>92128</v>
      </c>
      <c r="J19" s="44"/>
      <c r="K19" s="2"/>
    </row>
    <row r="20" spans="1:11" ht="12.75">
      <c r="A20" s="5">
        <v>2003</v>
      </c>
      <c r="B20" s="38">
        <v>110097</v>
      </c>
      <c r="C20" s="39">
        <v>52685</v>
      </c>
      <c r="D20" s="39">
        <v>9853</v>
      </c>
      <c r="E20" s="39">
        <f aca="true" t="shared" si="1" ref="E20:E38">SUM(B20:D20)</f>
        <v>172635</v>
      </c>
      <c r="F20" s="38">
        <v>640848</v>
      </c>
      <c r="G20" s="38">
        <v>27375</v>
      </c>
      <c r="H20" s="38">
        <v>668222</v>
      </c>
      <c r="I20" s="38">
        <v>135164</v>
      </c>
      <c r="J20" s="44"/>
      <c r="K20" s="2"/>
    </row>
    <row r="21" spans="1:11" ht="12.75">
      <c r="A21" s="5">
        <v>2004</v>
      </c>
      <c r="B21" s="38">
        <v>112056</v>
      </c>
      <c r="C21" s="39">
        <v>53426</v>
      </c>
      <c r="D21" s="39">
        <v>9883</v>
      </c>
      <c r="E21" s="39">
        <f t="shared" si="1"/>
        <v>175365</v>
      </c>
      <c r="F21" s="38">
        <v>605206</v>
      </c>
      <c r="G21" s="38">
        <v>24868</v>
      </c>
      <c r="H21" s="38">
        <v>630074</v>
      </c>
      <c r="I21" s="38">
        <v>99649</v>
      </c>
      <c r="J21" s="44"/>
      <c r="K21" s="2"/>
    </row>
    <row r="22" spans="1:11" ht="12.75">
      <c r="A22" s="5">
        <v>2005</v>
      </c>
      <c r="B22" s="38">
        <v>114448</v>
      </c>
      <c r="C22" s="39">
        <v>54646</v>
      </c>
      <c r="D22" s="39">
        <v>10002</v>
      </c>
      <c r="E22" s="39">
        <f t="shared" si="1"/>
        <v>179096</v>
      </c>
      <c r="F22" s="38">
        <v>735991</v>
      </c>
      <c r="G22" s="38">
        <v>53450</v>
      </c>
      <c r="H22" s="38">
        <v>789441</v>
      </c>
      <c r="I22" s="38">
        <v>144571</v>
      </c>
      <c r="J22" s="44"/>
      <c r="K22" s="2"/>
    </row>
    <row r="23" spans="1:11" ht="12.75">
      <c r="A23" s="5">
        <v>2006</v>
      </c>
      <c r="B23" s="41">
        <v>116796</v>
      </c>
      <c r="C23" s="42">
        <v>54989</v>
      </c>
      <c r="D23" s="42">
        <v>10063</v>
      </c>
      <c r="E23" s="39">
        <f t="shared" si="1"/>
        <v>181848</v>
      </c>
      <c r="F23" s="38">
        <v>802441</v>
      </c>
      <c r="G23" s="38">
        <v>42437</v>
      </c>
      <c r="H23" s="38">
        <f>F23+G23</f>
        <v>844878</v>
      </c>
      <c r="I23" s="38">
        <v>132209</v>
      </c>
      <c r="J23" s="44"/>
      <c r="K23" s="2"/>
    </row>
    <row r="24" spans="1:11" ht="12.75">
      <c r="A24" s="5">
        <v>2007</v>
      </c>
      <c r="B24" s="41">
        <v>117558.9</v>
      </c>
      <c r="C24" s="42">
        <v>55119.4</v>
      </c>
      <c r="D24" s="42">
        <v>9982.4</v>
      </c>
      <c r="E24" s="39">
        <f t="shared" si="1"/>
        <v>182660.69999999998</v>
      </c>
      <c r="F24" s="38">
        <v>791794</v>
      </c>
      <c r="G24" s="38">
        <v>35952</v>
      </c>
      <c r="H24" s="38">
        <f>F24+G24</f>
        <v>827746</v>
      </c>
      <c r="I24" s="38">
        <v>120083</v>
      </c>
      <c r="J24" s="44"/>
      <c r="K24" s="2"/>
    </row>
    <row r="25" spans="1:11" ht="12.75">
      <c r="A25" s="5">
        <v>2008</v>
      </c>
      <c r="B25" s="41">
        <v>104716.9</v>
      </c>
      <c r="C25" s="71">
        <v>52187</v>
      </c>
      <c r="D25" s="71">
        <v>9982</v>
      </c>
      <c r="E25" s="39">
        <f t="shared" si="1"/>
        <v>166885.9</v>
      </c>
      <c r="F25" s="38">
        <v>824641.948</v>
      </c>
      <c r="G25" s="38">
        <v>43655.157</v>
      </c>
      <c r="H25" s="38">
        <f>F25+G25</f>
        <v>868297.105</v>
      </c>
      <c r="I25" s="38">
        <v>92221.033</v>
      </c>
      <c r="J25" s="44"/>
      <c r="K25" s="2"/>
    </row>
    <row r="26" spans="1:11" ht="12.75">
      <c r="A26" s="5">
        <v>2009</v>
      </c>
      <c r="B26" s="41">
        <v>111524.96</v>
      </c>
      <c r="C26" s="71">
        <v>53340</v>
      </c>
      <c r="D26" s="71">
        <v>10001</v>
      </c>
      <c r="E26" s="39">
        <f t="shared" si="1"/>
        <v>174865.96000000002</v>
      </c>
      <c r="F26" s="43">
        <f>981772447/1000</f>
        <v>981772.447</v>
      </c>
      <c r="G26" s="43">
        <f>27519830/1000</f>
        <v>27519.83</v>
      </c>
      <c r="H26" s="38">
        <v>1009292.277</v>
      </c>
      <c r="I26" s="38">
        <f>39721931/1000</f>
        <v>39721.931</v>
      </c>
      <c r="J26" s="44"/>
      <c r="K26" s="2"/>
    </row>
    <row r="27" spans="1:11" ht="12.75">
      <c r="A27" s="5">
        <v>2010</v>
      </c>
      <c r="B27" s="41">
        <v>116830.78</v>
      </c>
      <c r="C27" s="71">
        <v>52657</v>
      </c>
      <c r="D27" s="71">
        <v>6929.87</v>
      </c>
      <c r="E27" s="39">
        <f t="shared" si="1"/>
        <v>176417.65</v>
      </c>
      <c r="F27" s="38">
        <v>840891.188</v>
      </c>
      <c r="G27" s="38">
        <v>43522.183</v>
      </c>
      <c r="H27" s="38">
        <v>884413.3709999999</v>
      </c>
      <c r="I27" s="43">
        <v>63410.961</v>
      </c>
      <c r="J27" s="44"/>
      <c r="K27" s="2"/>
    </row>
    <row r="28" spans="1:11" ht="12.75">
      <c r="A28" s="5">
        <v>2011</v>
      </c>
      <c r="B28" s="41">
        <v>125946.23</v>
      </c>
      <c r="C28" s="71">
        <v>53870</v>
      </c>
      <c r="D28" s="71">
        <v>7462.63</v>
      </c>
      <c r="E28" s="39">
        <f t="shared" si="1"/>
        <v>187278.86</v>
      </c>
      <c r="F28" s="38">
        <v>946640.301</v>
      </c>
      <c r="G28" s="38">
        <v>99740.602</v>
      </c>
      <c r="H28" s="38">
        <v>1046380.9029999999</v>
      </c>
      <c r="I28" s="38">
        <v>116407.723</v>
      </c>
      <c r="J28" s="44"/>
      <c r="K28" s="2"/>
    </row>
    <row r="29" spans="1:11" ht="12.75">
      <c r="A29" s="5">
        <v>2012</v>
      </c>
      <c r="B29" s="41">
        <v>128637.87</v>
      </c>
      <c r="C29" s="71">
        <v>53869</v>
      </c>
      <c r="D29" s="71">
        <v>7721.42</v>
      </c>
      <c r="E29" s="39">
        <f t="shared" si="1"/>
        <v>190228.29</v>
      </c>
      <c r="F29" s="38">
        <v>1187672.464</v>
      </c>
      <c r="G29" s="38">
        <v>67698.576</v>
      </c>
      <c r="H29" s="38">
        <v>1255371.04</v>
      </c>
      <c r="I29" s="38">
        <v>105958.341</v>
      </c>
      <c r="J29" s="44"/>
      <c r="K29" s="2"/>
    </row>
    <row r="30" spans="1:11" ht="12.75">
      <c r="A30" s="5">
        <v>2013</v>
      </c>
      <c r="B30" s="41">
        <v>130361.7</v>
      </c>
      <c r="C30" s="71">
        <v>53746</v>
      </c>
      <c r="D30" s="71">
        <v>7993.65</v>
      </c>
      <c r="E30" s="39">
        <f t="shared" si="1"/>
        <v>192101.35</v>
      </c>
      <c r="F30" s="38">
        <v>1210741.953</v>
      </c>
      <c r="G30" s="38">
        <v>71353.272</v>
      </c>
      <c r="H30" s="38">
        <v>1282095.225</v>
      </c>
      <c r="I30" s="38">
        <v>105156.582</v>
      </c>
      <c r="J30" s="44"/>
      <c r="K30" s="2"/>
    </row>
    <row r="31" spans="1:11" s="102" customFormat="1" ht="12.75">
      <c r="A31" s="72">
        <v>2014</v>
      </c>
      <c r="B31" s="96">
        <v>137592.44</v>
      </c>
      <c r="C31" s="97">
        <v>52234</v>
      </c>
      <c r="D31" s="97">
        <v>8202.07</v>
      </c>
      <c r="E31" s="98">
        <f t="shared" si="1"/>
        <v>198028.51</v>
      </c>
      <c r="F31" s="99">
        <v>964403.666</v>
      </c>
      <c r="G31" s="99">
        <v>38539.544</v>
      </c>
      <c r="H31" s="99">
        <v>1002943.21</v>
      </c>
      <c r="I31" s="99">
        <v>101836.112</v>
      </c>
      <c r="J31" s="100"/>
      <c r="K31" s="101"/>
    </row>
    <row r="32" spans="1:11" ht="12.75">
      <c r="A32" s="5">
        <v>2015</v>
      </c>
      <c r="B32" s="41">
        <v>141918.12</v>
      </c>
      <c r="C32" s="71">
        <v>48593</v>
      </c>
      <c r="D32" s="71">
        <v>8515.92</v>
      </c>
      <c r="E32" s="39">
        <f t="shared" si="1"/>
        <v>199027.04</v>
      </c>
      <c r="F32" s="38">
        <v>1233562.196</v>
      </c>
      <c r="G32" s="38">
        <v>53145.197</v>
      </c>
      <c r="H32" s="38">
        <v>1286707.393</v>
      </c>
      <c r="I32" s="38">
        <v>118539.147</v>
      </c>
      <c r="J32" s="44"/>
      <c r="K32" s="2"/>
    </row>
    <row r="33" spans="1:11" ht="12.75">
      <c r="A33" s="5">
        <v>2016</v>
      </c>
      <c r="B33" s="41">
        <v>137374.93</v>
      </c>
      <c r="C33" s="71">
        <v>48582</v>
      </c>
      <c r="D33" s="71">
        <v>8712.72</v>
      </c>
      <c r="E33" s="39">
        <f t="shared" si="1"/>
        <v>194669.65</v>
      </c>
      <c r="F33" s="38">
        <v>974258.58</v>
      </c>
      <c r="G33" s="38">
        <v>40103.454</v>
      </c>
      <c r="H33" s="38">
        <v>1014362.034</v>
      </c>
      <c r="I33" s="38">
        <v>73509.015</v>
      </c>
      <c r="J33" s="44"/>
      <c r="K33" s="2"/>
    </row>
    <row r="34" spans="1:11" ht="12.75">
      <c r="A34" s="5">
        <v>2017</v>
      </c>
      <c r="B34" s="41">
        <v>135907.75</v>
      </c>
      <c r="C34" s="71">
        <v>48202</v>
      </c>
      <c r="D34" s="71">
        <v>8711.24</v>
      </c>
      <c r="E34" s="39">
        <f t="shared" si="1"/>
        <v>192820.99</v>
      </c>
      <c r="F34" s="38">
        <v>915391.216</v>
      </c>
      <c r="G34" s="38">
        <v>33814.585</v>
      </c>
      <c r="H34" s="38">
        <v>949205.801</v>
      </c>
      <c r="I34" s="38">
        <v>86746.746</v>
      </c>
      <c r="J34" s="44"/>
      <c r="K34" s="2"/>
    </row>
    <row r="35" spans="1:11" ht="12.75">
      <c r="A35" s="5">
        <v>2018</v>
      </c>
      <c r="B35" s="41">
        <v>137191</v>
      </c>
      <c r="C35" s="71">
        <v>47800</v>
      </c>
      <c r="D35" s="71">
        <v>9150</v>
      </c>
      <c r="E35" s="39">
        <f t="shared" si="1"/>
        <v>194141</v>
      </c>
      <c r="F35" s="38">
        <v>1188673.837</v>
      </c>
      <c r="G35" s="38">
        <v>101223.145</v>
      </c>
      <c r="H35" s="38">
        <v>1289896.982</v>
      </c>
      <c r="I35" s="38">
        <v>82649.592</v>
      </c>
      <c r="J35" s="44"/>
      <c r="K35" s="2"/>
    </row>
    <row r="36" spans="1:11" ht="12.75">
      <c r="A36" s="5">
        <v>2019</v>
      </c>
      <c r="B36" s="41">
        <v>136289</v>
      </c>
      <c r="C36" s="71">
        <v>47834</v>
      </c>
      <c r="D36" s="71">
        <v>9173</v>
      </c>
      <c r="E36" s="39">
        <f t="shared" si="1"/>
        <v>193296</v>
      </c>
      <c r="F36" s="38">
        <v>1164037.002</v>
      </c>
      <c r="G36" s="38">
        <v>29839</v>
      </c>
      <c r="H36" s="38">
        <v>1193876.002</v>
      </c>
      <c r="I36" s="38">
        <v>32275.035</v>
      </c>
      <c r="J36" s="44"/>
      <c r="K36" s="2"/>
    </row>
    <row r="37" spans="1:11" ht="12.75">
      <c r="A37" s="5">
        <v>2020</v>
      </c>
      <c r="B37" s="41">
        <v>139151.069</v>
      </c>
      <c r="C37" s="71">
        <v>45489.49000000004</v>
      </c>
      <c r="D37" s="71">
        <v>9154.24</v>
      </c>
      <c r="E37" s="39">
        <f t="shared" si="1"/>
        <v>193794.79900000003</v>
      </c>
      <c r="F37" s="38">
        <v>1010194.2799999999</v>
      </c>
      <c r="G37" s="38">
        <v>23528.6</v>
      </c>
      <c r="H37" s="38">
        <v>1033722.8799999999</v>
      </c>
      <c r="I37" s="38">
        <v>57651.843</v>
      </c>
      <c r="J37" s="44"/>
      <c r="K37" s="2"/>
    </row>
    <row r="38" spans="1:11" ht="12.75">
      <c r="A38" s="5">
        <v>2021</v>
      </c>
      <c r="B38" s="41">
        <v>130086.17</v>
      </c>
      <c r="C38" s="71">
        <v>43104.05</v>
      </c>
      <c r="D38" s="71">
        <v>9093.710000000001</v>
      </c>
      <c r="E38" s="39">
        <f t="shared" si="1"/>
        <v>182283.93</v>
      </c>
      <c r="F38" s="43">
        <v>1276805.813</v>
      </c>
      <c r="G38" s="43">
        <v>66892.874</v>
      </c>
      <c r="H38" s="43">
        <v>1343699</v>
      </c>
      <c r="I38" s="43">
        <v>57754.263</v>
      </c>
      <c r="J38" s="44"/>
      <c r="K38" s="2"/>
    </row>
    <row r="39" spans="1:11" ht="12.75">
      <c r="A39" s="66">
        <v>2022</v>
      </c>
      <c r="B39" s="67"/>
      <c r="C39" s="71">
        <v>43024.909999999996</v>
      </c>
      <c r="D39" s="67"/>
      <c r="E39" s="67"/>
      <c r="F39" s="103">
        <f>1226072139/1000</f>
        <v>1226072.139</v>
      </c>
      <c r="G39" s="104">
        <f>18297842/1000</f>
        <v>18297.842</v>
      </c>
      <c r="H39" s="104">
        <f>+F39+G39</f>
        <v>1244369.981</v>
      </c>
      <c r="I39" s="93">
        <v>41353.924</v>
      </c>
      <c r="J39" s="44"/>
      <c r="K39" s="2"/>
    </row>
    <row r="40" spans="1:11" ht="12.75">
      <c r="A40" s="66"/>
      <c r="B40" s="67"/>
      <c r="C40" s="67"/>
      <c r="D40" s="67"/>
      <c r="E40" s="67"/>
      <c r="F40" s="68"/>
      <c r="G40" s="69"/>
      <c r="H40" s="68"/>
      <c r="I40" s="70"/>
      <c r="J40" s="44"/>
      <c r="K40" s="2"/>
    </row>
    <row r="41" spans="1:11" ht="12.75" customHeight="1">
      <c r="A41" s="112" t="s">
        <v>111</v>
      </c>
      <c r="B41" s="113"/>
      <c r="C41" s="113"/>
      <c r="D41" s="113"/>
      <c r="E41" s="113"/>
      <c r="F41" s="113"/>
      <c r="G41" s="113"/>
      <c r="H41" s="113"/>
      <c r="I41" s="114"/>
      <c r="K41" s="2"/>
    </row>
    <row r="42" spans="1:11" ht="12.75" customHeight="1">
      <c r="A42" s="115" t="s">
        <v>15</v>
      </c>
      <c r="B42" s="115"/>
      <c r="C42" s="115"/>
      <c r="D42" s="115"/>
      <c r="E42" s="115"/>
      <c r="F42" s="115"/>
      <c r="G42" s="115"/>
      <c r="H42" s="115"/>
      <c r="I42" s="115"/>
      <c r="K42" s="2"/>
    </row>
    <row r="43" spans="1:11" ht="14.25" customHeight="1">
      <c r="A43" s="110" t="s">
        <v>16</v>
      </c>
      <c r="B43" s="110"/>
      <c r="C43" s="110"/>
      <c r="D43" s="110"/>
      <c r="E43" s="110"/>
      <c r="F43" s="110"/>
      <c r="G43" s="110"/>
      <c r="H43" s="110"/>
      <c r="I43" s="110"/>
      <c r="K43" s="2"/>
    </row>
    <row r="44" spans="1:11" ht="14.25" customHeight="1">
      <c r="A44" s="110" t="s">
        <v>17</v>
      </c>
      <c r="B44" s="110"/>
      <c r="C44" s="110"/>
      <c r="D44" s="110"/>
      <c r="E44" s="110"/>
      <c r="F44" s="110"/>
      <c r="G44" s="110"/>
      <c r="H44" s="110"/>
      <c r="I44" s="110"/>
      <c r="K44" s="2"/>
    </row>
    <row r="45" spans="1:11" ht="12.75">
      <c r="A45" t="s">
        <v>18</v>
      </c>
      <c r="K45" s="2"/>
    </row>
    <row r="46" ht="12.75">
      <c r="F46" s="44"/>
    </row>
    <row r="47" spans="2:6" ht="12.75">
      <c r="B47" s="44"/>
      <c r="C47" s="44"/>
      <c r="F47" s="44"/>
    </row>
    <row r="48" ht="12.75">
      <c r="F48" s="44"/>
    </row>
    <row r="49" ht="12.75">
      <c r="F49" s="44"/>
    </row>
    <row r="51" ht="12.75">
      <c r="F51" s="94"/>
    </row>
  </sheetData>
  <sheetProtection/>
  <mergeCells count="16">
    <mergeCell ref="A43:I43"/>
    <mergeCell ref="A44:I44"/>
    <mergeCell ref="B6:E6"/>
    <mergeCell ref="F6:I6"/>
    <mergeCell ref="A41:I41"/>
    <mergeCell ref="A42:I42"/>
    <mergeCell ref="A2:I2"/>
    <mergeCell ref="A3:A6"/>
    <mergeCell ref="B3:E3"/>
    <mergeCell ref="F3:H3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landscape" r:id="rId1"/>
  <ignoredErrors>
    <ignoredError sqref="E20:E37 E12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" sqref="G1"/>
    </sheetView>
  </sheetViews>
  <sheetFormatPr defaultColWidth="11.421875" defaultRowHeight="25.5" customHeight="1"/>
  <cols>
    <col min="1" max="1" width="22.140625" style="63" customWidth="1"/>
    <col min="2" max="6" width="10.140625" style="63" customWidth="1"/>
    <col min="7" max="14" width="11.28125" style="63" customWidth="1"/>
    <col min="15" max="15" width="11.7109375" style="63" customWidth="1"/>
    <col min="16" max="17" width="11.28125" style="63" customWidth="1"/>
    <col min="18" max="19" width="9.8515625" style="63" bestFit="1" customWidth="1"/>
    <col min="20" max="22" width="11.421875" style="63" customWidth="1"/>
    <col min="23" max="23" width="11.421875" style="65" customWidth="1"/>
    <col min="24" max="27" width="11.421875" style="63" customWidth="1"/>
    <col min="28" max="16384" width="11.421875" style="15" customWidth="1"/>
  </cols>
  <sheetData>
    <row r="1" spans="1:27" s="16" customFormat="1" ht="25.5" customHeight="1">
      <c r="A1" s="105" t="s">
        <v>104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1"/>
      <c r="Y1" s="61"/>
      <c r="Z1" s="61"/>
      <c r="AA1" s="61"/>
    </row>
    <row r="2" spans="1:27" s="16" customFormat="1" ht="25.5" customHeight="1">
      <c r="A2" s="60" t="s">
        <v>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  <c r="X2" s="61"/>
      <c r="Y2" s="61"/>
      <c r="Z2" s="61"/>
      <c r="AA2" s="61"/>
    </row>
    <row r="3" spans="1:28" ht="25.5" customHeight="1">
      <c r="A3" s="116" t="s">
        <v>88</v>
      </c>
      <c r="B3" s="117" t="s">
        <v>89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4" spans="1:28" s="30" customFormat="1" ht="25.5" customHeight="1">
      <c r="A4" s="116"/>
      <c r="B4" s="56">
        <v>1995</v>
      </c>
      <c r="C4" s="56">
        <v>1996</v>
      </c>
      <c r="D4" s="56">
        <v>1997</v>
      </c>
      <c r="E4" s="56">
        <v>1998</v>
      </c>
      <c r="F4" s="56">
        <v>1999</v>
      </c>
      <c r="G4" s="56">
        <v>2000</v>
      </c>
      <c r="H4" s="56">
        <v>2001</v>
      </c>
      <c r="I4" s="56">
        <v>2002</v>
      </c>
      <c r="J4" s="56">
        <v>2003</v>
      </c>
      <c r="K4" s="56">
        <v>2004</v>
      </c>
      <c r="L4" s="56">
        <v>2005</v>
      </c>
      <c r="M4" s="56">
        <v>2006</v>
      </c>
      <c r="N4" s="56">
        <v>2007</v>
      </c>
      <c r="O4" s="57">
        <v>2008</v>
      </c>
      <c r="P4" s="57">
        <v>2009</v>
      </c>
      <c r="Q4" s="57">
        <v>2010</v>
      </c>
      <c r="R4" s="57">
        <v>2011</v>
      </c>
      <c r="S4" s="57">
        <v>2012</v>
      </c>
      <c r="T4" s="57">
        <v>2013</v>
      </c>
      <c r="U4" s="57">
        <v>2014</v>
      </c>
      <c r="V4" s="57">
        <v>2015</v>
      </c>
      <c r="W4" s="57">
        <v>2016</v>
      </c>
      <c r="X4" s="57">
        <v>2017</v>
      </c>
      <c r="Y4" s="57">
        <v>2018</v>
      </c>
      <c r="Z4" s="57">
        <v>2019</v>
      </c>
      <c r="AA4" s="58">
        <v>2020</v>
      </c>
      <c r="AB4" s="57">
        <v>2021</v>
      </c>
    </row>
    <row r="5" spans="1:28" ht="25.5" customHeight="1">
      <c r="A5" s="59" t="s">
        <v>102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74"/>
      <c r="Q5" s="74"/>
      <c r="R5" s="74"/>
      <c r="S5" s="74"/>
      <c r="T5" s="74"/>
      <c r="U5" s="74"/>
      <c r="V5" s="74"/>
      <c r="W5" s="75">
        <v>15</v>
      </c>
      <c r="X5" s="76">
        <v>15</v>
      </c>
      <c r="Y5" s="77">
        <v>15</v>
      </c>
      <c r="Z5" s="77">
        <v>15</v>
      </c>
      <c r="AA5" s="78">
        <v>15</v>
      </c>
      <c r="AB5" s="78">
        <v>15</v>
      </c>
    </row>
    <row r="6" spans="1:28" ht="25.5" customHeight="1">
      <c r="A6" s="59" t="s">
        <v>90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4"/>
      <c r="R6" s="74"/>
      <c r="S6" s="74"/>
      <c r="T6" s="74"/>
      <c r="U6" s="79">
        <v>5</v>
      </c>
      <c r="V6" s="77">
        <v>1.98</v>
      </c>
      <c r="W6" s="75">
        <v>2.1</v>
      </c>
      <c r="X6" s="76">
        <v>3.1</v>
      </c>
      <c r="Y6" s="77">
        <v>3.1</v>
      </c>
      <c r="Z6" s="77">
        <v>3.1</v>
      </c>
      <c r="AA6" s="78">
        <v>3.4499999999999997</v>
      </c>
      <c r="AB6" s="78">
        <v>3.95</v>
      </c>
    </row>
    <row r="7" spans="1:28" ht="25.5" customHeight="1">
      <c r="A7" s="59" t="s">
        <v>91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P7" s="74"/>
      <c r="Q7" s="74"/>
      <c r="R7" s="74"/>
      <c r="S7" s="74"/>
      <c r="T7" s="74"/>
      <c r="U7" s="80">
        <v>4.97</v>
      </c>
      <c r="V7" s="81">
        <v>4.97</v>
      </c>
      <c r="W7" s="81">
        <v>4.97</v>
      </c>
      <c r="X7" s="82">
        <v>4.97</v>
      </c>
      <c r="Y7" s="82">
        <v>4.97</v>
      </c>
      <c r="Z7" s="83">
        <v>4.970000000000001</v>
      </c>
      <c r="AA7" s="83">
        <v>4.970000000000001</v>
      </c>
      <c r="AB7" s="83">
        <v>4.970000000000001</v>
      </c>
    </row>
    <row r="8" spans="1:28" ht="25.5" customHeight="1">
      <c r="A8" s="59" t="s">
        <v>92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>
        <v>11.3</v>
      </c>
      <c r="P8" s="77">
        <v>11.61</v>
      </c>
      <c r="Q8" s="77">
        <v>103.48</v>
      </c>
      <c r="R8" s="77">
        <v>103.18</v>
      </c>
      <c r="S8" s="77">
        <v>104.18</v>
      </c>
      <c r="T8" s="77">
        <v>104.18</v>
      </c>
      <c r="U8" s="77">
        <v>117.42</v>
      </c>
      <c r="V8" s="77">
        <v>57.01</v>
      </c>
      <c r="W8" s="86">
        <v>57.02</v>
      </c>
      <c r="X8" s="76">
        <v>59.27</v>
      </c>
      <c r="Y8" s="77">
        <v>46.97</v>
      </c>
      <c r="Z8" s="77">
        <v>48.620000000000005</v>
      </c>
      <c r="AA8" s="87">
        <v>49.620000000000005</v>
      </c>
      <c r="AB8" s="87">
        <v>55.31</v>
      </c>
    </row>
    <row r="9" spans="1:28" ht="25.5" customHeight="1">
      <c r="A9" s="59" t="s">
        <v>93</v>
      </c>
      <c r="B9" s="84">
        <v>93</v>
      </c>
      <c r="C9" s="84">
        <v>110</v>
      </c>
      <c r="D9" s="84">
        <v>216</v>
      </c>
      <c r="E9" s="84">
        <v>615</v>
      </c>
      <c r="F9" s="84">
        <v>1141</v>
      </c>
      <c r="G9" s="84">
        <v>1804</v>
      </c>
      <c r="H9" s="84">
        <v>2067</v>
      </c>
      <c r="I9" s="84">
        <v>2126.8</v>
      </c>
      <c r="J9" s="84">
        <v>2192.1</v>
      </c>
      <c r="K9" s="84">
        <v>2192.3</v>
      </c>
      <c r="L9" s="84">
        <v>2197.7</v>
      </c>
      <c r="M9" s="84">
        <v>2270.6</v>
      </c>
      <c r="N9" s="84">
        <v>2310.6</v>
      </c>
      <c r="O9" s="88">
        <v>2060.82</v>
      </c>
      <c r="P9" s="77">
        <v>2155.21</v>
      </c>
      <c r="Q9" s="77">
        <v>2766.43</v>
      </c>
      <c r="R9" s="77">
        <v>3460.8</v>
      </c>
      <c r="S9" s="77">
        <v>3511.66</v>
      </c>
      <c r="T9" s="77">
        <v>3405.05</v>
      </c>
      <c r="U9" s="77">
        <v>3383.57</v>
      </c>
      <c r="V9" s="77">
        <v>3289.55</v>
      </c>
      <c r="W9" s="86">
        <v>3087.57</v>
      </c>
      <c r="X9" s="76">
        <v>3104.44</v>
      </c>
      <c r="Y9" s="77">
        <v>3179.22</v>
      </c>
      <c r="Z9" s="77">
        <v>3147.55</v>
      </c>
      <c r="AA9" s="87">
        <v>3125.23</v>
      </c>
      <c r="AB9" s="87">
        <v>3114.83</v>
      </c>
    </row>
    <row r="10" spans="1:28" ht="25.5" customHeight="1">
      <c r="A10" s="59" t="s">
        <v>94</v>
      </c>
      <c r="B10" s="84">
        <v>1860</v>
      </c>
      <c r="C10" s="84">
        <v>1807</v>
      </c>
      <c r="D10" s="84">
        <v>2128</v>
      </c>
      <c r="E10" s="84">
        <v>2962</v>
      </c>
      <c r="F10" s="84">
        <v>3673</v>
      </c>
      <c r="G10" s="84">
        <v>4782</v>
      </c>
      <c r="H10" s="84">
        <v>4965</v>
      </c>
      <c r="I10" s="84">
        <v>5006.4</v>
      </c>
      <c r="J10" s="84">
        <v>5171.2</v>
      </c>
      <c r="K10" s="84">
        <v>5169</v>
      </c>
      <c r="L10" s="84">
        <v>5524.7</v>
      </c>
      <c r="M10" s="84">
        <v>5539.7</v>
      </c>
      <c r="N10" s="84">
        <v>5566.5</v>
      </c>
      <c r="O10" s="85">
        <v>7953.25</v>
      </c>
      <c r="P10" s="77">
        <v>8522</v>
      </c>
      <c r="Q10" s="77">
        <v>9050.17</v>
      </c>
      <c r="R10" s="77">
        <v>9610.11</v>
      </c>
      <c r="S10" s="77">
        <v>9466.75</v>
      </c>
      <c r="T10" s="77">
        <v>9552.81</v>
      </c>
      <c r="U10" s="77">
        <v>10162.19</v>
      </c>
      <c r="V10" s="77">
        <v>10061.014</v>
      </c>
      <c r="W10" s="75">
        <v>9815.61</v>
      </c>
      <c r="X10" s="76">
        <v>9819.05</v>
      </c>
      <c r="Y10" s="77">
        <v>9874.47</v>
      </c>
      <c r="Z10" s="77">
        <v>9657.2</v>
      </c>
      <c r="AA10" s="87">
        <v>9727.19</v>
      </c>
      <c r="AB10" s="87">
        <v>8657.76</v>
      </c>
    </row>
    <row r="11" spans="1:28" ht="25.5" customHeight="1">
      <c r="A11" s="59" t="s">
        <v>95</v>
      </c>
      <c r="B11" s="84">
        <v>8804</v>
      </c>
      <c r="C11" s="84">
        <v>9173</v>
      </c>
      <c r="D11" s="84">
        <v>12840</v>
      </c>
      <c r="E11" s="84">
        <v>17994</v>
      </c>
      <c r="F11" s="84">
        <v>21477</v>
      </c>
      <c r="G11" s="84">
        <v>29041</v>
      </c>
      <c r="H11" s="84">
        <v>29809</v>
      </c>
      <c r="I11" s="84">
        <v>30460.6</v>
      </c>
      <c r="J11" s="84">
        <v>31053</v>
      </c>
      <c r="K11" s="84">
        <v>31816</v>
      </c>
      <c r="L11" s="84">
        <v>32553.7</v>
      </c>
      <c r="M11" s="84">
        <v>33855.7</v>
      </c>
      <c r="N11" s="84">
        <v>34257.2</v>
      </c>
      <c r="O11" s="85">
        <v>34397.96</v>
      </c>
      <c r="P11" s="77">
        <v>36170.03</v>
      </c>
      <c r="Q11" s="77">
        <v>38517.3</v>
      </c>
      <c r="R11" s="77">
        <v>41222.69</v>
      </c>
      <c r="S11" s="77">
        <v>42192.71</v>
      </c>
      <c r="T11" s="77">
        <v>43380.02</v>
      </c>
      <c r="U11" s="77">
        <v>47382.07</v>
      </c>
      <c r="V11" s="77">
        <v>46414.183</v>
      </c>
      <c r="W11" s="75">
        <v>46337.25</v>
      </c>
      <c r="X11" s="76">
        <v>45645.63</v>
      </c>
      <c r="Y11" s="77">
        <v>45782.22</v>
      </c>
      <c r="Z11" s="77">
        <v>45142.420000000006</v>
      </c>
      <c r="AA11" s="87">
        <v>45080.919999999925</v>
      </c>
      <c r="AB11" s="87">
        <v>41539.36000000003</v>
      </c>
    </row>
    <row r="12" spans="1:28" ht="25.5" customHeight="1">
      <c r="A12" s="59" t="s">
        <v>96</v>
      </c>
      <c r="B12" s="84">
        <v>25768</v>
      </c>
      <c r="C12" s="84">
        <v>26010</v>
      </c>
      <c r="D12" s="84">
        <v>28868</v>
      </c>
      <c r="E12" s="84">
        <v>33900</v>
      </c>
      <c r="F12" s="84">
        <v>37543</v>
      </c>
      <c r="G12" s="84">
        <v>45050</v>
      </c>
      <c r="H12" s="84">
        <v>46400</v>
      </c>
      <c r="I12" s="84">
        <v>46877.4</v>
      </c>
      <c r="J12" s="84">
        <v>47339.9</v>
      </c>
      <c r="K12" s="84">
        <v>48272.8</v>
      </c>
      <c r="L12" s="84">
        <v>49395.8</v>
      </c>
      <c r="M12" s="84">
        <v>50314.5</v>
      </c>
      <c r="N12" s="84">
        <v>50574.1</v>
      </c>
      <c r="O12" s="85">
        <v>45317.77</v>
      </c>
      <c r="P12" s="77">
        <v>49014.17</v>
      </c>
      <c r="Q12" s="77">
        <v>45850.55</v>
      </c>
      <c r="R12" s="77">
        <v>50340.31</v>
      </c>
      <c r="S12" s="77">
        <v>51613.27</v>
      </c>
      <c r="T12" s="77">
        <v>51969.4</v>
      </c>
      <c r="U12" s="77">
        <v>53496.51</v>
      </c>
      <c r="V12" s="77">
        <v>53838.541</v>
      </c>
      <c r="W12" s="75">
        <v>52963.2</v>
      </c>
      <c r="X12" s="76">
        <v>52617.1</v>
      </c>
      <c r="Y12" s="77">
        <v>53686.67</v>
      </c>
      <c r="Z12" s="77">
        <v>53818.68000000001</v>
      </c>
      <c r="AA12" s="87">
        <v>53546.119999999995</v>
      </c>
      <c r="AB12" s="87">
        <v>52822.55999999995</v>
      </c>
    </row>
    <row r="13" spans="1:28" ht="25.5" customHeight="1">
      <c r="A13" s="59" t="s">
        <v>110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77"/>
      <c r="Q13" s="77"/>
      <c r="R13" s="77"/>
      <c r="S13" s="77"/>
      <c r="T13" s="77"/>
      <c r="U13" s="77"/>
      <c r="V13" s="77"/>
      <c r="W13" s="75"/>
      <c r="X13" s="76"/>
      <c r="Y13" s="77">
        <v>10014.13</v>
      </c>
      <c r="Z13" s="77">
        <v>10172.210000000003</v>
      </c>
      <c r="AA13" s="87">
        <v>10422.890000000016</v>
      </c>
      <c r="AB13" s="87">
        <v>10369.680000000044</v>
      </c>
    </row>
    <row r="14" spans="1:28" ht="25.5" customHeight="1">
      <c r="A14" s="59" t="s">
        <v>97</v>
      </c>
      <c r="B14" s="84">
        <v>13014</v>
      </c>
      <c r="C14" s="84">
        <v>13000</v>
      </c>
      <c r="D14" s="84">
        <v>12999</v>
      </c>
      <c r="E14" s="84">
        <v>13089</v>
      </c>
      <c r="F14" s="84">
        <v>13222</v>
      </c>
      <c r="G14" s="84">
        <v>13744</v>
      </c>
      <c r="H14" s="84">
        <v>13662</v>
      </c>
      <c r="I14" s="84">
        <v>13632.1</v>
      </c>
      <c r="J14" s="84">
        <v>13798.6</v>
      </c>
      <c r="K14" s="84">
        <v>13908.4</v>
      </c>
      <c r="L14" s="84">
        <v>13970.8</v>
      </c>
      <c r="M14" s="84">
        <v>13999.6</v>
      </c>
      <c r="N14" s="84">
        <v>14028.3</v>
      </c>
      <c r="O14" s="85">
        <v>3263.5</v>
      </c>
      <c r="P14" s="77">
        <v>3420</v>
      </c>
      <c r="Q14" s="77">
        <v>8085.54</v>
      </c>
      <c r="R14" s="77">
        <v>8507.55</v>
      </c>
      <c r="S14" s="77">
        <v>8753.87</v>
      </c>
      <c r="T14" s="77">
        <v>8998.52</v>
      </c>
      <c r="U14" s="77">
        <v>9568.05</v>
      </c>
      <c r="V14" s="77">
        <v>15107.336</v>
      </c>
      <c r="W14" s="75">
        <v>12092.87</v>
      </c>
      <c r="X14" s="76">
        <v>12277.68</v>
      </c>
      <c r="Y14" s="77">
        <v>2523.69</v>
      </c>
      <c r="Z14" s="77">
        <v>2581.87</v>
      </c>
      <c r="AA14" s="87">
        <v>2771.0599999999995</v>
      </c>
      <c r="AB14" s="87">
        <v>2796.259999999999</v>
      </c>
    </row>
    <row r="15" spans="1:28" ht="25.5" customHeight="1">
      <c r="A15" s="59" t="s">
        <v>98</v>
      </c>
      <c r="B15" s="84"/>
      <c r="C15" s="84"/>
      <c r="D15" s="84"/>
      <c r="E15" s="84">
        <v>5</v>
      </c>
      <c r="F15" s="84">
        <v>5</v>
      </c>
      <c r="G15" s="84">
        <v>5</v>
      </c>
      <c r="H15" s="84">
        <v>5</v>
      </c>
      <c r="I15" s="84">
        <v>4.5</v>
      </c>
      <c r="J15" s="84">
        <v>9.5</v>
      </c>
      <c r="K15" s="84">
        <v>12.5</v>
      </c>
      <c r="L15" s="84">
        <v>17.2</v>
      </c>
      <c r="M15" s="84">
        <v>17.2</v>
      </c>
      <c r="N15" s="84">
        <v>17.2</v>
      </c>
      <c r="O15" s="85">
        <v>10.6</v>
      </c>
      <c r="P15" s="77">
        <v>11.9</v>
      </c>
      <c r="Q15" s="77">
        <v>18.76</v>
      </c>
      <c r="R15" s="77">
        <v>16.3</v>
      </c>
      <c r="S15" s="77">
        <v>17.8</v>
      </c>
      <c r="T15" s="77">
        <v>17.8</v>
      </c>
      <c r="U15" s="77">
        <v>54.96</v>
      </c>
      <c r="V15" s="77">
        <v>60.98</v>
      </c>
      <c r="W15" s="75">
        <v>64.85</v>
      </c>
      <c r="X15" s="76">
        <v>78.55</v>
      </c>
      <c r="Y15" s="77">
        <v>84.55</v>
      </c>
      <c r="Z15" s="77">
        <v>84.55</v>
      </c>
      <c r="AA15" s="87">
        <v>105.27</v>
      </c>
      <c r="AB15" s="87">
        <v>107.24999999999997</v>
      </c>
    </row>
    <row r="16" spans="1:28" ht="25.5" customHeight="1">
      <c r="A16" s="59" t="s">
        <v>105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77"/>
      <c r="Q16" s="77"/>
      <c r="R16" s="77"/>
      <c r="S16" s="77"/>
      <c r="T16" s="77"/>
      <c r="U16" s="77"/>
      <c r="V16" s="77"/>
      <c r="W16" s="75"/>
      <c r="X16" s="76">
        <v>18.5</v>
      </c>
      <c r="Y16" s="77">
        <v>18.5</v>
      </c>
      <c r="Z16" s="77">
        <v>18.5</v>
      </c>
      <c r="AA16" s="87">
        <v>18.5</v>
      </c>
      <c r="AB16" s="87">
        <v>18.9</v>
      </c>
    </row>
    <row r="17" spans="1:28" ht="25.5" customHeight="1">
      <c r="A17" s="59" t="s">
        <v>99</v>
      </c>
      <c r="B17" s="84"/>
      <c r="C17" s="84"/>
      <c r="D17" s="84"/>
      <c r="E17" s="84"/>
      <c r="F17" s="84"/>
      <c r="G17" s="84"/>
      <c r="H17" s="84"/>
      <c r="I17" s="84"/>
      <c r="J17" s="84">
        <v>4.6</v>
      </c>
      <c r="K17" s="84">
        <v>4.6</v>
      </c>
      <c r="L17" s="84">
        <v>4.6</v>
      </c>
      <c r="M17" s="84">
        <v>4.6</v>
      </c>
      <c r="N17" s="84">
        <v>4.6</v>
      </c>
      <c r="O17" s="85">
        <v>6</v>
      </c>
      <c r="P17" s="77">
        <v>6</v>
      </c>
      <c r="Q17" s="77">
        <v>6</v>
      </c>
      <c r="R17" s="77">
        <v>6</v>
      </c>
      <c r="S17" s="77">
        <v>6.5</v>
      </c>
      <c r="T17" s="77">
        <v>13</v>
      </c>
      <c r="U17" s="77">
        <v>19</v>
      </c>
      <c r="V17" s="77">
        <v>24.9</v>
      </c>
      <c r="W17" s="75">
        <v>26.71</v>
      </c>
      <c r="X17" s="76">
        <v>7.91</v>
      </c>
      <c r="Y17" s="77">
        <v>9.25</v>
      </c>
      <c r="Z17" s="77">
        <v>9.25</v>
      </c>
      <c r="AA17" s="87">
        <v>13.849999999999998</v>
      </c>
      <c r="AB17" s="87">
        <v>19.03</v>
      </c>
    </row>
    <row r="18" spans="1:28" ht="25.5" customHeight="1">
      <c r="A18" s="59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77"/>
      <c r="Q18" s="77"/>
      <c r="R18" s="77"/>
      <c r="S18" s="77"/>
      <c r="T18" s="77"/>
      <c r="U18" s="77"/>
      <c r="V18" s="77"/>
      <c r="W18" s="75"/>
      <c r="X18" s="76"/>
      <c r="Y18" s="77"/>
      <c r="Z18" s="77"/>
      <c r="AA18" s="87"/>
      <c r="AB18" s="87">
        <v>1.94</v>
      </c>
    </row>
    <row r="19" spans="1:28" ht="25.5" customHeight="1">
      <c r="A19" s="59" t="s">
        <v>100</v>
      </c>
      <c r="B19" s="84">
        <v>4854</v>
      </c>
      <c r="C19" s="84">
        <v>5904</v>
      </c>
      <c r="D19" s="84">
        <v>6499</v>
      </c>
      <c r="E19" s="84">
        <v>6823</v>
      </c>
      <c r="F19" s="84">
        <v>8296</v>
      </c>
      <c r="G19" s="84">
        <v>9450</v>
      </c>
      <c r="H19" s="84">
        <v>10063</v>
      </c>
      <c r="I19" s="84">
        <v>10461.2</v>
      </c>
      <c r="J19" s="84">
        <v>10528</v>
      </c>
      <c r="K19" s="84">
        <v>10679.6</v>
      </c>
      <c r="L19" s="84">
        <v>10783.6</v>
      </c>
      <c r="M19" s="84">
        <v>10790.6</v>
      </c>
      <c r="N19" s="84">
        <v>10800.4</v>
      </c>
      <c r="O19" s="85">
        <v>11695.8</v>
      </c>
      <c r="P19" s="77">
        <v>12214.04</v>
      </c>
      <c r="Q19" s="77">
        <v>12432.55</v>
      </c>
      <c r="R19" s="77">
        <v>12679.29</v>
      </c>
      <c r="S19" s="77">
        <v>12971.13</v>
      </c>
      <c r="T19" s="77">
        <v>12920.92</v>
      </c>
      <c r="U19" s="77">
        <v>13398.7</v>
      </c>
      <c r="V19" s="77">
        <v>13057.66</v>
      </c>
      <c r="W19" s="75">
        <v>12907.78</v>
      </c>
      <c r="X19" s="76">
        <v>12256.55</v>
      </c>
      <c r="Y19" s="77">
        <v>11948.38</v>
      </c>
      <c r="Z19" s="77">
        <v>11584.869999999999</v>
      </c>
      <c r="AA19" s="87">
        <v>11282.16999999999</v>
      </c>
      <c r="AB19" s="87">
        <v>10559.369999999999</v>
      </c>
    </row>
    <row r="20" spans="1:28" ht="25.5" customHeight="1">
      <c r="A20" s="59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77"/>
      <c r="P20" s="77"/>
      <c r="Q20" s="77"/>
      <c r="R20" s="77"/>
      <c r="S20" s="77"/>
      <c r="T20" s="77"/>
      <c r="U20" s="77"/>
      <c r="V20" s="77"/>
      <c r="W20" s="75"/>
      <c r="X20" s="76"/>
      <c r="Y20" s="86"/>
      <c r="Z20" s="86"/>
      <c r="AA20" s="87"/>
      <c r="AB20" s="89"/>
    </row>
    <row r="21" spans="1:28" ht="25.5" customHeight="1">
      <c r="A21" s="49" t="s">
        <v>20</v>
      </c>
      <c r="B21" s="90">
        <v>54393</v>
      </c>
      <c r="C21" s="90">
        <v>56004</v>
      </c>
      <c r="D21" s="90">
        <v>63550</v>
      </c>
      <c r="E21" s="90">
        <v>75388</v>
      </c>
      <c r="F21" s="90">
        <v>85357</v>
      </c>
      <c r="G21" s="90">
        <v>103876</v>
      </c>
      <c r="H21" s="90">
        <v>106971</v>
      </c>
      <c r="I21" s="90">
        <v>108569</v>
      </c>
      <c r="J21" s="90">
        <v>110096.90000000002</v>
      </c>
      <c r="K21" s="90">
        <v>112055.20000000001</v>
      </c>
      <c r="L21" s="90">
        <v>114448.1</v>
      </c>
      <c r="M21" s="90">
        <v>116792.50000000001</v>
      </c>
      <c r="N21" s="90">
        <v>117558.9</v>
      </c>
      <c r="O21" s="91">
        <v>104716.9</v>
      </c>
      <c r="P21" s="91">
        <v>111524.95999999999</v>
      </c>
      <c r="Q21" s="91">
        <v>116830.78</v>
      </c>
      <c r="R21" s="91">
        <f>SUM(R8:R20)</f>
        <v>125946.23000000001</v>
      </c>
      <c r="S21" s="91">
        <f>SUM(S8:S20)</f>
        <v>128637.87000000001</v>
      </c>
      <c r="T21" s="91">
        <f>SUM(T8:T20)</f>
        <v>130361.7</v>
      </c>
      <c r="U21" s="91">
        <f>SUM(U6:U20)</f>
        <v>137592.44000000003</v>
      </c>
      <c r="V21" s="91">
        <f>SUM(V6:V20)</f>
        <v>141918.12399999998</v>
      </c>
      <c r="W21" s="92">
        <f aca="true" t="shared" si="0" ref="W21:AB21">SUM(W5:W20)</f>
        <v>137374.93000000002</v>
      </c>
      <c r="X21" s="92">
        <f t="shared" si="0"/>
        <v>135907.75</v>
      </c>
      <c r="Y21" s="92">
        <f t="shared" si="0"/>
        <v>137191.12</v>
      </c>
      <c r="Z21" s="92">
        <f t="shared" si="0"/>
        <v>136288.79</v>
      </c>
      <c r="AA21" s="92">
        <f t="shared" si="0"/>
        <v>136166.23999999993</v>
      </c>
      <c r="AB21" s="92">
        <f t="shared" si="0"/>
        <v>130086.17</v>
      </c>
    </row>
    <row r="22" spans="1:28" ht="25.5" customHeight="1">
      <c r="A22" s="49" t="s">
        <v>21</v>
      </c>
      <c r="B22" s="53"/>
      <c r="C22" s="54">
        <f aca="true" t="shared" si="1" ref="C22:AB22">SUM(C21-B21)*100/B21</f>
        <v>2.9617781699851085</v>
      </c>
      <c r="D22" s="54">
        <f t="shared" si="1"/>
        <v>13.47403756874509</v>
      </c>
      <c r="E22" s="54">
        <f t="shared" si="1"/>
        <v>18.627852084972464</v>
      </c>
      <c r="F22" s="54">
        <f t="shared" si="1"/>
        <v>13.223589961267045</v>
      </c>
      <c r="G22" s="54">
        <f t="shared" si="1"/>
        <v>21.695935892779737</v>
      </c>
      <c r="H22" s="54">
        <f t="shared" si="1"/>
        <v>2.9795140359659595</v>
      </c>
      <c r="I22" s="54">
        <f t="shared" si="1"/>
        <v>1.493862822634172</v>
      </c>
      <c r="J22" s="54">
        <f t="shared" si="1"/>
        <v>1.4073077950428052</v>
      </c>
      <c r="K22" s="54">
        <f t="shared" si="1"/>
        <v>1.7787058491201733</v>
      </c>
      <c r="L22" s="54">
        <f t="shared" si="1"/>
        <v>2.1354653777780896</v>
      </c>
      <c r="M22" s="54">
        <f t="shared" si="1"/>
        <v>2.0484394236339516</v>
      </c>
      <c r="N22" s="54">
        <f t="shared" si="1"/>
        <v>0.6562065201104348</v>
      </c>
      <c r="O22" s="54">
        <f t="shared" si="1"/>
        <v>-10.923885813834598</v>
      </c>
      <c r="P22" s="54">
        <f t="shared" si="1"/>
        <v>6.501395667747993</v>
      </c>
      <c r="Q22" s="54">
        <f t="shared" si="1"/>
        <v>4.757517958311761</v>
      </c>
      <c r="R22" s="54">
        <f t="shared" si="1"/>
        <v>7.802267518885016</v>
      </c>
      <c r="S22" s="54">
        <f t="shared" si="1"/>
        <v>2.137134235776648</v>
      </c>
      <c r="T22" s="54">
        <f t="shared" si="1"/>
        <v>1.3400641661743833</v>
      </c>
      <c r="U22" s="54">
        <f t="shared" si="1"/>
        <v>5.546675135411731</v>
      </c>
      <c r="V22" s="54">
        <f t="shared" si="1"/>
        <v>3.143838426006508</v>
      </c>
      <c r="W22" s="54">
        <f t="shared" si="1"/>
        <v>-3.2012782243372664</v>
      </c>
      <c r="X22" s="54">
        <f t="shared" si="1"/>
        <v>-1.0680114632269673</v>
      </c>
      <c r="Y22" s="54">
        <f t="shared" si="1"/>
        <v>0.9442949353513654</v>
      </c>
      <c r="Z22" s="54">
        <f t="shared" si="1"/>
        <v>-0.6577174965843178</v>
      </c>
      <c r="AA22" s="54">
        <f t="shared" si="1"/>
        <v>-0.08991935433580096</v>
      </c>
      <c r="AB22" s="54">
        <f t="shared" si="1"/>
        <v>-4.465181677925408</v>
      </c>
    </row>
    <row r="23" spans="1:3" ht="25.5" customHeight="1">
      <c r="A23" s="63" t="s">
        <v>87</v>
      </c>
      <c r="C23" s="64"/>
    </row>
  </sheetData>
  <sheetProtection/>
  <mergeCells count="2">
    <mergeCell ref="A3:A4"/>
    <mergeCell ref="B3:AB3"/>
  </mergeCells>
  <printOptions horizontalCentered="1"/>
  <pageMargins left="0.31496062992125984" right="0.31496062992125984" top="1.535433070866142" bottom="0.7480314960629921" header="0.31496062992125984" footer="0.7086614173228347"/>
  <pageSetup horizontalDpi="600" verticalDpi="600" orientation="landscape" paperSize="9" scale="95" r:id="rId2"/>
  <headerFooter>
    <oddHeader>&amp;L&amp;G&amp;C&amp;"Verdana,Negrita"&amp;12EVOLUCION DE LA SUPERFICIE PLANTADA DE VIDES PARA VINIFICACIÓN
AÑOS 1995 - 2014&amp;RCUADRO N° 53</oddHeader>
    <oddFooter>&amp;R&amp;F
Página &amp;P de &amp;N</oddFooter>
  </headerFooter>
  <ignoredErrors>
    <ignoredError sqref="A21:AA21" formulaRange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pane xSplit="1" ySplit="6" topLeftCell="R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8.75" customHeight="1"/>
  <cols>
    <col min="1" max="1" width="40.28125" style="19" bestFit="1" customWidth="1"/>
    <col min="2" max="7" width="10.8515625" style="19" customWidth="1"/>
    <col min="8" max="23" width="12.28125" style="19" customWidth="1"/>
    <col min="24" max="24" width="12.28125" style="23" customWidth="1"/>
    <col min="25" max="27" width="11.7109375" style="19" bestFit="1" customWidth="1"/>
    <col min="28" max="29" width="13.00390625" style="19" bestFit="1" customWidth="1"/>
    <col min="30" max="16384" width="11.421875" style="19" customWidth="1"/>
  </cols>
  <sheetData>
    <row r="1" ht="18.75" customHeight="1">
      <c r="A1" s="18" t="s">
        <v>101</v>
      </c>
    </row>
    <row r="2" ht="18.75" customHeight="1">
      <c r="A2" s="18" t="s">
        <v>83</v>
      </c>
    </row>
    <row r="4" spans="1:29" ht="18.75" customHeight="1">
      <c r="A4" s="119" t="s">
        <v>22</v>
      </c>
      <c r="B4" s="119" t="s">
        <v>19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1" t="s">
        <v>19</v>
      </c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1:29" ht="18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3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</row>
    <row r="6" spans="1:29" s="29" customFormat="1" ht="18.75" customHeight="1">
      <c r="A6" s="119"/>
      <c r="B6" s="50">
        <v>1994</v>
      </c>
      <c r="C6" s="50">
        <v>1995</v>
      </c>
      <c r="D6" s="50">
        <v>1996</v>
      </c>
      <c r="E6" s="50">
        <v>1997</v>
      </c>
      <c r="F6" s="50">
        <v>1998</v>
      </c>
      <c r="G6" s="50">
        <v>1999</v>
      </c>
      <c r="H6" s="50">
        <v>2000</v>
      </c>
      <c r="I6" s="50">
        <v>2001</v>
      </c>
      <c r="J6" s="50">
        <v>2002</v>
      </c>
      <c r="K6" s="50">
        <v>2003</v>
      </c>
      <c r="L6" s="50">
        <v>2004</v>
      </c>
      <c r="M6" s="50">
        <v>2005</v>
      </c>
      <c r="N6" s="50">
        <v>2006</v>
      </c>
      <c r="O6" s="50">
        <v>2007</v>
      </c>
      <c r="P6" s="50">
        <v>2008</v>
      </c>
      <c r="Q6" s="50">
        <v>2009</v>
      </c>
      <c r="R6" s="50">
        <v>2010</v>
      </c>
      <c r="S6" s="50">
        <v>2011</v>
      </c>
      <c r="T6" s="50">
        <v>2012</v>
      </c>
      <c r="U6" s="50">
        <v>2013</v>
      </c>
      <c r="V6" s="50">
        <v>2014</v>
      </c>
      <c r="W6" s="50">
        <v>2015</v>
      </c>
      <c r="X6" s="51">
        <v>2016</v>
      </c>
      <c r="Y6" s="52">
        <v>2017</v>
      </c>
      <c r="Z6" s="52">
        <v>2018</v>
      </c>
      <c r="AA6" s="52">
        <v>2019</v>
      </c>
      <c r="AB6" s="52">
        <v>2020</v>
      </c>
      <c r="AC6" s="52">
        <v>2021</v>
      </c>
    </row>
    <row r="7" spans="1:29" ht="18.75" customHeight="1">
      <c r="A7" s="31" t="s">
        <v>116</v>
      </c>
      <c r="B7" s="32">
        <v>11112</v>
      </c>
      <c r="C7" s="32">
        <v>12281</v>
      </c>
      <c r="D7" s="32">
        <v>13094</v>
      </c>
      <c r="E7" s="32">
        <v>15995</v>
      </c>
      <c r="F7" s="32">
        <v>21094</v>
      </c>
      <c r="G7" s="32">
        <v>26172</v>
      </c>
      <c r="H7" s="32">
        <v>35967</v>
      </c>
      <c r="I7" s="33">
        <v>38227</v>
      </c>
      <c r="J7" s="33">
        <v>39261</v>
      </c>
      <c r="K7" s="33">
        <v>39731.4</v>
      </c>
      <c r="L7" s="33">
        <v>40085.6</v>
      </c>
      <c r="M7" s="32">
        <v>40440.7</v>
      </c>
      <c r="N7" s="33">
        <v>40788.6</v>
      </c>
      <c r="O7" s="33">
        <v>40765.9</v>
      </c>
      <c r="P7" s="34">
        <v>38806.27</v>
      </c>
      <c r="Q7" s="34">
        <v>40727.95</v>
      </c>
      <c r="R7" s="34">
        <v>38425.67</v>
      </c>
      <c r="S7" s="34">
        <v>40836.95</v>
      </c>
      <c r="T7" s="34">
        <v>41521.93</v>
      </c>
      <c r="U7" s="34">
        <v>42195.36</v>
      </c>
      <c r="V7" s="34">
        <v>44176.37</v>
      </c>
      <c r="W7" s="34">
        <v>43211.01</v>
      </c>
      <c r="X7" s="34">
        <v>42408.65</v>
      </c>
      <c r="Y7" s="35">
        <v>41155.97</v>
      </c>
      <c r="Z7" s="34">
        <v>41098.58</v>
      </c>
      <c r="AA7" s="34">
        <v>40204.73</v>
      </c>
      <c r="AB7" s="46">
        <v>40053.48</v>
      </c>
      <c r="AC7" s="46">
        <v>37754.0900000001</v>
      </c>
    </row>
    <row r="8" spans="1:29" ht="18.75" customHeight="1">
      <c r="A8" s="31" t="s">
        <v>25</v>
      </c>
      <c r="B8" s="32">
        <v>5981</v>
      </c>
      <c r="C8" s="32">
        <v>6135</v>
      </c>
      <c r="D8" s="32">
        <v>6172</v>
      </c>
      <c r="E8" s="32">
        <v>6576</v>
      </c>
      <c r="F8" s="32">
        <v>6756</v>
      </c>
      <c r="G8" s="32">
        <v>6564</v>
      </c>
      <c r="H8" s="32">
        <v>6790</v>
      </c>
      <c r="I8" s="33">
        <v>6673</v>
      </c>
      <c r="J8" s="33">
        <v>7041</v>
      </c>
      <c r="K8" s="33">
        <v>7368</v>
      </c>
      <c r="L8" s="33">
        <v>7741.1</v>
      </c>
      <c r="M8" s="32">
        <v>8378.7</v>
      </c>
      <c r="N8" s="33">
        <v>8697.3</v>
      </c>
      <c r="O8" s="33">
        <v>8862.3</v>
      </c>
      <c r="P8" s="34">
        <v>11243.56</v>
      </c>
      <c r="Q8" s="34">
        <v>12159.06</v>
      </c>
      <c r="R8" s="34">
        <v>13277.82</v>
      </c>
      <c r="S8" s="34">
        <v>13922.32</v>
      </c>
      <c r="T8" s="34">
        <v>14131.97</v>
      </c>
      <c r="U8" s="34">
        <v>14392.98</v>
      </c>
      <c r="V8" s="34">
        <v>15142.33</v>
      </c>
      <c r="W8" s="34">
        <v>15172.99</v>
      </c>
      <c r="X8" s="34">
        <v>14999.23</v>
      </c>
      <c r="Y8" s="35">
        <v>15161.98</v>
      </c>
      <c r="Z8" s="34">
        <v>15383.48</v>
      </c>
      <c r="AA8" s="34">
        <v>15222.18</v>
      </c>
      <c r="AB8" s="46">
        <v>15224.26000000001</v>
      </c>
      <c r="AC8" s="46">
        <v>14316.49</v>
      </c>
    </row>
    <row r="9" spans="1:29" ht="18.75" customHeight="1">
      <c r="A9" s="31" t="s">
        <v>23</v>
      </c>
      <c r="B9" s="32">
        <v>2353</v>
      </c>
      <c r="C9" s="32">
        <v>2704</v>
      </c>
      <c r="D9" s="32">
        <v>3234</v>
      </c>
      <c r="E9" s="32">
        <v>5411</v>
      </c>
      <c r="F9" s="32">
        <v>8414</v>
      </c>
      <c r="G9" s="32">
        <v>10261</v>
      </c>
      <c r="H9" s="32">
        <v>12824</v>
      </c>
      <c r="I9" s="33">
        <v>12887</v>
      </c>
      <c r="J9" s="33">
        <v>12768</v>
      </c>
      <c r="K9" s="33">
        <v>12878.8</v>
      </c>
      <c r="L9" s="33">
        <v>12941.5</v>
      </c>
      <c r="M9" s="32">
        <v>13141.8</v>
      </c>
      <c r="N9" s="33">
        <v>13367.7</v>
      </c>
      <c r="O9" s="33">
        <v>13283</v>
      </c>
      <c r="P9" s="34">
        <v>9656.2</v>
      </c>
      <c r="Q9" s="34">
        <v>10040.5</v>
      </c>
      <c r="R9" s="34">
        <v>10640.15</v>
      </c>
      <c r="S9" s="34">
        <v>11431.95</v>
      </c>
      <c r="T9" s="34">
        <v>11649.07</v>
      </c>
      <c r="U9" s="34">
        <v>11925.19</v>
      </c>
      <c r="V9" s="34">
        <v>12480.13</v>
      </c>
      <c r="W9" s="34">
        <v>12242.78</v>
      </c>
      <c r="X9" s="34">
        <v>12056.67</v>
      </c>
      <c r="Y9" s="35">
        <v>11702.93</v>
      </c>
      <c r="Z9" s="34">
        <v>11843.75</v>
      </c>
      <c r="AA9" s="34">
        <v>11757.17</v>
      </c>
      <c r="AB9" s="46">
        <v>11366.2</v>
      </c>
      <c r="AC9" s="46">
        <v>10819.09</v>
      </c>
    </row>
    <row r="10" spans="1:29" ht="18.75" customHeight="1">
      <c r="A10" s="31" t="s">
        <v>24</v>
      </c>
      <c r="B10" s="32">
        <v>4150</v>
      </c>
      <c r="C10" s="32">
        <v>4402</v>
      </c>
      <c r="D10" s="32">
        <v>4503</v>
      </c>
      <c r="E10" s="32">
        <v>5563</v>
      </c>
      <c r="F10" s="32">
        <v>6705</v>
      </c>
      <c r="G10" s="32">
        <v>6907</v>
      </c>
      <c r="H10" s="32">
        <v>7672</v>
      </c>
      <c r="I10" s="33">
        <v>7567</v>
      </c>
      <c r="J10" s="33">
        <v>7561</v>
      </c>
      <c r="K10" s="33">
        <v>7565.4</v>
      </c>
      <c r="L10" s="33">
        <v>7721.9</v>
      </c>
      <c r="M10" s="32">
        <v>8156.4</v>
      </c>
      <c r="N10" s="33">
        <v>8548.4</v>
      </c>
      <c r="O10" s="33">
        <v>8733.4</v>
      </c>
      <c r="P10" s="34">
        <v>12739.27</v>
      </c>
      <c r="Q10" s="34">
        <v>13082.29</v>
      </c>
      <c r="R10" s="34">
        <v>10834.02</v>
      </c>
      <c r="S10" s="34">
        <v>10970.36</v>
      </c>
      <c r="T10" s="34">
        <v>10570.91</v>
      </c>
      <c r="U10" s="34">
        <v>10693.92</v>
      </c>
      <c r="V10" s="34">
        <v>11633.83</v>
      </c>
      <c r="W10" s="34">
        <v>11698.3</v>
      </c>
      <c r="X10" s="34">
        <v>11434.73</v>
      </c>
      <c r="Y10" s="35">
        <v>11297.15</v>
      </c>
      <c r="Z10" s="34">
        <v>11241.53</v>
      </c>
      <c r="AA10" s="34">
        <v>11124.33</v>
      </c>
      <c r="AB10" s="46">
        <v>10919.79</v>
      </c>
      <c r="AC10" s="46">
        <v>10345.26</v>
      </c>
    </row>
    <row r="11" spans="1:29" ht="18.75" customHeight="1">
      <c r="A11" s="31" t="s">
        <v>29</v>
      </c>
      <c r="B11" s="32"/>
      <c r="C11" s="32"/>
      <c r="D11" s="32"/>
      <c r="E11" s="32">
        <v>330</v>
      </c>
      <c r="F11" s="32">
        <v>1167</v>
      </c>
      <c r="G11" s="32">
        <v>2306</v>
      </c>
      <c r="H11" s="32">
        <v>4719</v>
      </c>
      <c r="I11" s="33">
        <v>5407</v>
      </c>
      <c r="J11" s="33">
        <v>5805</v>
      </c>
      <c r="K11" s="33">
        <v>6045</v>
      </c>
      <c r="L11" s="33">
        <v>6545.4</v>
      </c>
      <c r="M11" s="32">
        <v>6849.2</v>
      </c>
      <c r="N11" s="33">
        <v>7182.7</v>
      </c>
      <c r="O11" s="33">
        <v>7283.7</v>
      </c>
      <c r="P11" s="34">
        <v>8248.83</v>
      </c>
      <c r="Q11" s="34">
        <v>8826.7</v>
      </c>
      <c r="R11" s="34">
        <v>9501.99</v>
      </c>
      <c r="S11" s="34">
        <v>10040</v>
      </c>
      <c r="T11" s="34">
        <v>10418.06</v>
      </c>
      <c r="U11" s="34">
        <v>10732.48</v>
      </c>
      <c r="V11" s="34">
        <v>11319.49</v>
      </c>
      <c r="W11" s="34">
        <v>10860.86</v>
      </c>
      <c r="X11" s="34">
        <v>10503.29</v>
      </c>
      <c r="Y11" s="35">
        <v>10249.56</v>
      </c>
      <c r="Z11" s="34">
        <v>10646.77</v>
      </c>
      <c r="AA11" s="34">
        <v>10732.12</v>
      </c>
      <c r="AB11" s="46">
        <v>10836.809999999994</v>
      </c>
      <c r="AC11" s="46">
        <v>10318.8</v>
      </c>
    </row>
    <row r="12" spans="1:29" ht="18.75" customHeight="1">
      <c r="A12" s="31" t="s">
        <v>28</v>
      </c>
      <c r="B12" s="32">
        <v>15990</v>
      </c>
      <c r="C12" s="32">
        <v>15280</v>
      </c>
      <c r="D12" s="32">
        <v>15280</v>
      </c>
      <c r="E12" s="32">
        <v>15241</v>
      </c>
      <c r="F12" s="32">
        <v>15442</v>
      </c>
      <c r="G12" s="32">
        <v>15457</v>
      </c>
      <c r="H12" s="32">
        <v>15179</v>
      </c>
      <c r="I12" s="33">
        <v>15070</v>
      </c>
      <c r="J12" s="33">
        <v>14949</v>
      </c>
      <c r="K12" s="33">
        <v>14952.7</v>
      </c>
      <c r="L12" s="33">
        <v>14865</v>
      </c>
      <c r="M12" s="32">
        <v>14909.4</v>
      </c>
      <c r="N12" s="33">
        <v>14955</v>
      </c>
      <c r="O12" s="33">
        <v>15042</v>
      </c>
      <c r="P12" s="34">
        <v>3374.27</v>
      </c>
      <c r="Q12" s="34">
        <v>3868.29</v>
      </c>
      <c r="R12" s="34">
        <v>5855.13</v>
      </c>
      <c r="S12" s="34">
        <v>7079.16</v>
      </c>
      <c r="T12" s="34">
        <v>7247.52</v>
      </c>
      <c r="U12" s="34">
        <v>7338.68</v>
      </c>
      <c r="V12" s="34">
        <v>7652.58</v>
      </c>
      <c r="W12" s="34">
        <v>12520.57</v>
      </c>
      <c r="X12" s="34">
        <v>9684.2</v>
      </c>
      <c r="Y12" s="35">
        <v>10056.12</v>
      </c>
      <c r="Z12" s="34">
        <v>10236.54</v>
      </c>
      <c r="AA12" s="34">
        <v>10319.38</v>
      </c>
      <c r="AB12" s="46">
        <v>10442.589999999998</v>
      </c>
      <c r="AC12" s="46">
        <v>10464.72</v>
      </c>
    </row>
    <row r="13" spans="1:29" ht="18.75" customHeight="1">
      <c r="A13" s="31" t="s">
        <v>112</v>
      </c>
      <c r="B13" s="32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2">
        <v>2880</v>
      </c>
      <c r="N13" s="33">
        <v>2905</v>
      </c>
      <c r="O13" s="33">
        <v>2950.2</v>
      </c>
      <c r="P13" s="34">
        <v>3475.61</v>
      </c>
      <c r="Q13" s="34">
        <v>3887.31</v>
      </c>
      <c r="R13" s="34">
        <v>4526.8</v>
      </c>
      <c r="S13" s="34">
        <v>5372.64</v>
      </c>
      <c r="T13" s="34">
        <v>5763.29</v>
      </c>
      <c r="U13" s="34">
        <v>5538.66</v>
      </c>
      <c r="V13" s="34">
        <v>6023.02</v>
      </c>
      <c r="W13" s="34">
        <v>6461.59</v>
      </c>
      <c r="X13" s="34">
        <v>6766.46</v>
      </c>
      <c r="Y13" s="35">
        <v>7043.59</v>
      </c>
      <c r="Z13" s="34">
        <v>7246.81</v>
      </c>
      <c r="AA13" s="34">
        <v>7481.95</v>
      </c>
      <c r="AB13" s="46">
        <v>7771.14</v>
      </c>
      <c r="AC13" s="95">
        <v>7618.48</v>
      </c>
    </row>
    <row r="14" spans="1:29" ht="18.75" customHeight="1">
      <c r="A14" s="31" t="s">
        <v>30</v>
      </c>
      <c r="B14" s="32"/>
      <c r="C14" s="32"/>
      <c r="D14" s="32">
        <v>19</v>
      </c>
      <c r="E14" s="32">
        <v>201</v>
      </c>
      <c r="F14" s="32">
        <v>568</v>
      </c>
      <c r="G14" s="32">
        <v>1019</v>
      </c>
      <c r="H14" s="32">
        <v>2039</v>
      </c>
      <c r="I14" s="33">
        <v>2197</v>
      </c>
      <c r="J14" s="33">
        <v>2347</v>
      </c>
      <c r="K14" s="33">
        <v>2467.7</v>
      </c>
      <c r="L14" s="33">
        <v>2754.2</v>
      </c>
      <c r="M14" s="32">
        <v>2988.2</v>
      </c>
      <c r="N14" s="33">
        <v>3369.6</v>
      </c>
      <c r="O14" s="33">
        <v>3513</v>
      </c>
      <c r="P14" s="34">
        <v>5390.71</v>
      </c>
      <c r="Q14" s="34">
        <v>6027.01</v>
      </c>
      <c r="R14" s="34">
        <v>6886.77</v>
      </c>
      <c r="S14" s="34">
        <v>7393.48</v>
      </c>
      <c r="T14" s="34">
        <v>7744.63</v>
      </c>
      <c r="U14" s="34">
        <v>7933.12</v>
      </c>
      <c r="V14" s="34">
        <v>8432.24</v>
      </c>
      <c r="W14" s="34">
        <v>8232.68</v>
      </c>
      <c r="X14" s="34">
        <v>7994.35</v>
      </c>
      <c r="Y14" s="35">
        <v>7737.71</v>
      </c>
      <c r="Z14" s="34">
        <v>7668.49</v>
      </c>
      <c r="AA14" s="34">
        <v>7528.54</v>
      </c>
      <c r="AB14" s="46">
        <v>7399.92</v>
      </c>
      <c r="AC14" s="46">
        <v>6755.47</v>
      </c>
    </row>
    <row r="15" spans="1:29" ht="18.75" customHeight="1">
      <c r="A15" s="31" t="s">
        <v>113</v>
      </c>
      <c r="B15" s="32"/>
      <c r="C15" s="32"/>
      <c r="D15" s="32"/>
      <c r="E15" s="32"/>
      <c r="F15" s="32"/>
      <c r="G15" s="32"/>
      <c r="H15" s="32"/>
      <c r="I15" s="33"/>
      <c r="J15" s="33"/>
      <c r="K15" s="33"/>
      <c r="L15" s="33"/>
      <c r="M15" s="32">
        <v>6026.3</v>
      </c>
      <c r="N15" s="33">
        <v>6029.3</v>
      </c>
      <c r="O15" s="33">
        <v>6035.4</v>
      </c>
      <c r="P15" s="34">
        <v>1054.29</v>
      </c>
      <c r="Q15" s="34">
        <v>1090.33</v>
      </c>
      <c r="R15" s="34">
        <v>3117.54</v>
      </c>
      <c r="S15" s="34">
        <v>3266.01</v>
      </c>
      <c r="T15" s="34">
        <v>3320.6999999999994</v>
      </c>
      <c r="U15" s="34">
        <v>3344.42</v>
      </c>
      <c r="V15" s="34">
        <v>3574.28</v>
      </c>
      <c r="W15" s="34">
        <v>4031.5</v>
      </c>
      <c r="X15" s="34">
        <v>4274.8</v>
      </c>
      <c r="Y15" s="35">
        <v>4327.81</v>
      </c>
      <c r="Z15" s="34">
        <v>4285.36</v>
      </c>
      <c r="AA15" s="34">
        <v>4368.77</v>
      </c>
      <c r="AB15" s="46">
        <v>4298.319999999988</v>
      </c>
      <c r="AC15" s="95">
        <v>4317.51</v>
      </c>
    </row>
    <row r="16" spans="1:29" ht="18.75" customHeight="1">
      <c r="A16" s="31" t="s">
        <v>26</v>
      </c>
      <c r="B16" s="32">
        <v>138</v>
      </c>
      <c r="C16" s="32">
        <v>215</v>
      </c>
      <c r="D16" s="32">
        <v>287</v>
      </c>
      <c r="E16" s="32">
        <v>411</v>
      </c>
      <c r="F16" s="32">
        <v>589</v>
      </c>
      <c r="G16" s="32">
        <v>839</v>
      </c>
      <c r="H16" s="32">
        <v>1613</v>
      </c>
      <c r="I16" s="33">
        <v>1450</v>
      </c>
      <c r="J16" s="33">
        <v>1434</v>
      </c>
      <c r="K16" s="33">
        <v>1422</v>
      </c>
      <c r="L16" s="33">
        <v>1440</v>
      </c>
      <c r="M16" s="32">
        <v>1360.8</v>
      </c>
      <c r="N16" s="33">
        <v>1381.9</v>
      </c>
      <c r="O16" s="33">
        <v>1412.8</v>
      </c>
      <c r="P16" s="34">
        <v>2597.99</v>
      </c>
      <c r="Q16" s="34">
        <v>2884.04</v>
      </c>
      <c r="R16" s="34">
        <v>3306.82</v>
      </c>
      <c r="S16" s="34">
        <v>3729.32</v>
      </c>
      <c r="T16" s="34">
        <v>4012.45</v>
      </c>
      <c r="U16" s="34">
        <v>4059.89</v>
      </c>
      <c r="V16" s="34">
        <v>4195.85</v>
      </c>
      <c r="W16" s="34">
        <v>4148.55</v>
      </c>
      <c r="X16" s="34">
        <v>4090.53</v>
      </c>
      <c r="Y16" s="35">
        <v>4041.04</v>
      </c>
      <c r="Z16" s="34">
        <v>4143.61</v>
      </c>
      <c r="AA16" s="34">
        <v>4045.01</v>
      </c>
      <c r="AB16" s="46">
        <v>4178.779999999998</v>
      </c>
      <c r="AC16" s="46">
        <v>3909.89</v>
      </c>
    </row>
    <row r="17" spans="1:29" ht="18.75" customHeight="1">
      <c r="A17" s="31" t="s">
        <v>103</v>
      </c>
      <c r="B17" s="32"/>
      <c r="C17" s="32"/>
      <c r="D17" s="32"/>
      <c r="E17" s="32"/>
      <c r="F17" s="32"/>
      <c r="G17" s="32"/>
      <c r="H17" s="32"/>
      <c r="I17" s="33"/>
      <c r="J17" s="33"/>
      <c r="K17" s="33"/>
      <c r="L17" s="33"/>
      <c r="M17" s="32">
        <v>1014.2</v>
      </c>
      <c r="N17" s="33">
        <v>1142.9</v>
      </c>
      <c r="O17" s="33">
        <v>1177.3</v>
      </c>
      <c r="P17" s="34">
        <v>1226.16</v>
      </c>
      <c r="Q17" s="34">
        <v>1320.77</v>
      </c>
      <c r="R17" s="34">
        <v>1345.01</v>
      </c>
      <c r="S17" s="34">
        <v>1450.96</v>
      </c>
      <c r="T17" s="34">
        <v>1533.2800000000002</v>
      </c>
      <c r="U17" s="34">
        <v>1591.26</v>
      </c>
      <c r="V17" s="34">
        <v>1661.46</v>
      </c>
      <c r="W17" s="34">
        <v>1671.84</v>
      </c>
      <c r="X17" s="34">
        <v>1578.39</v>
      </c>
      <c r="Y17" s="36">
        <v>1578.34</v>
      </c>
      <c r="Z17" s="34">
        <v>1646.29</v>
      </c>
      <c r="AA17" s="34">
        <v>1684.55</v>
      </c>
      <c r="AB17" s="46">
        <v>1691.9899999999998</v>
      </c>
      <c r="AC17" s="95">
        <v>2468.5099999999993</v>
      </c>
    </row>
    <row r="18" spans="1:29" ht="18.75" customHeight="1">
      <c r="A18" s="31" t="s">
        <v>31</v>
      </c>
      <c r="B18" s="32"/>
      <c r="C18" s="32"/>
      <c r="D18" s="32">
        <v>17</v>
      </c>
      <c r="E18" s="32">
        <v>64</v>
      </c>
      <c r="F18" s="32">
        <v>138</v>
      </c>
      <c r="G18" s="32">
        <v>316</v>
      </c>
      <c r="H18" s="32">
        <v>689</v>
      </c>
      <c r="I18" s="33">
        <v>823</v>
      </c>
      <c r="J18" s="33">
        <v>869</v>
      </c>
      <c r="K18" s="33">
        <v>925.3</v>
      </c>
      <c r="L18" s="33">
        <v>1055.7</v>
      </c>
      <c r="M18" s="32">
        <v>1099.2</v>
      </c>
      <c r="N18" s="33">
        <v>1142.9</v>
      </c>
      <c r="O18" s="33">
        <v>1177.3</v>
      </c>
      <c r="P18" s="34">
        <v>1226.16</v>
      </c>
      <c r="Q18" s="34">
        <v>1320.77</v>
      </c>
      <c r="R18" s="34">
        <v>1345.01</v>
      </c>
      <c r="S18" s="34">
        <v>1450.96</v>
      </c>
      <c r="T18" s="34">
        <v>1533.28</v>
      </c>
      <c r="U18" s="34">
        <v>1591.26</v>
      </c>
      <c r="V18" s="34">
        <v>1661.46</v>
      </c>
      <c r="W18" s="34">
        <v>1671.84</v>
      </c>
      <c r="X18" s="34">
        <v>1578.39</v>
      </c>
      <c r="Y18" s="35">
        <v>1578.34</v>
      </c>
      <c r="Z18" s="34">
        <v>1646.29</v>
      </c>
      <c r="AA18" s="34">
        <v>1684.55</v>
      </c>
      <c r="AB18" s="46">
        <v>1691.9899999999998</v>
      </c>
      <c r="AC18" s="46">
        <v>1626.78</v>
      </c>
    </row>
    <row r="19" spans="1:29" ht="18.75" customHeight="1">
      <c r="A19" s="31" t="s">
        <v>106</v>
      </c>
      <c r="B19" s="32"/>
      <c r="C19" s="32"/>
      <c r="D19" s="32"/>
      <c r="E19" s="32"/>
      <c r="F19" s="32"/>
      <c r="G19" s="32"/>
      <c r="H19" s="32"/>
      <c r="I19" s="33"/>
      <c r="J19" s="33"/>
      <c r="K19" s="33"/>
      <c r="L19" s="33"/>
      <c r="M19" s="32">
        <v>189.2</v>
      </c>
      <c r="N19" s="33">
        <v>191.9</v>
      </c>
      <c r="O19" s="33">
        <v>193.1</v>
      </c>
      <c r="P19" s="34">
        <v>169.47</v>
      </c>
      <c r="Q19" s="34">
        <v>176.02</v>
      </c>
      <c r="R19" s="34">
        <v>510.69</v>
      </c>
      <c r="S19" s="34">
        <v>535.1</v>
      </c>
      <c r="T19" s="34">
        <v>550.27</v>
      </c>
      <c r="U19" s="34">
        <v>558.55</v>
      </c>
      <c r="V19" s="34">
        <v>615.9</v>
      </c>
      <c r="W19" s="34">
        <v>743.56</v>
      </c>
      <c r="X19" s="34">
        <v>796.91</v>
      </c>
      <c r="Y19" s="35">
        <v>819.48</v>
      </c>
      <c r="Z19" s="45">
        <v>876.29</v>
      </c>
      <c r="AA19" s="45">
        <v>905.23</v>
      </c>
      <c r="AB19" s="46">
        <v>928.2800000000007</v>
      </c>
      <c r="AC19" s="95">
        <v>966.090000000002</v>
      </c>
    </row>
    <row r="20" spans="1:29" ht="18.75" customHeight="1">
      <c r="A20" s="31" t="s">
        <v>109</v>
      </c>
      <c r="B20" s="32"/>
      <c r="C20" s="32"/>
      <c r="D20" s="32"/>
      <c r="E20" s="32"/>
      <c r="F20" s="32"/>
      <c r="G20" s="32"/>
      <c r="H20" s="32"/>
      <c r="I20" s="33"/>
      <c r="J20" s="33"/>
      <c r="K20" s="33"/>
      <c r="L20" s="33"/>
      <c r="M20" s="32">
        <v>668.5</v>
      </c>
      <c r="N20" s="33" t="s">
        <v>115</v>
      </c>
      <c r="O20" s="33">
        <v>676</v>
      </c>
      <c r="P20" s="34">
        <v>427.45</v>
      </c>
      <c r="Q20" s="34">
        <v>477.13</v>
      </c>
      <c r="R20" s="34">
        <v>515.76</v>
      </c>
      <c r="S20" s="34">
        <v>781.95</v>
      </c>
      <c r="T20" s="34">
        <v>652.34</v>
      </c>
      <c r="U20" s="34">
        <v>686.83</v>
      </c>
      <c r="V20" s="34">
        <v>722.41</v>
      </c>
      <c r="W20" s="34">
        <v>843.24</v>
      </c>
      <c r="X20" s="34">
        <v>811.08</v>
      </c>
      <c r="Y20" s="35">
        <v>851.1</v>
      </c>
      <c r="Z20" s="45">
        <v>857.98</v>
      </c>
      <c r="AA20" s="45">
        <v>939.57</v>
      </c>
      <c r="AB20" s="46">
        <v>926.7700000000002</v>
      </c>
      <c r="AC20" s="95">
        <v>940.6</v>
      </c>
    </row>
    <row r="21" spans="1:29" ht="18.75" customHeight="1">
      <c r="A21" s="31" t="s">
        <v>107</v>
      </c>
      <c r="B21" s="32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2">
        <v>203.9</v>
      </c>
      <c r="N21" s="33">
        <v>257.1</v>
      </c>
      <c r="O21" s="33">
        <v>266.1</v>
      </c>
      <c r="P21" s="34">
        <v>496.91</v>
      </c>
      <c r="Q21" s="34">
        <v>570.77</v>
      </c>
      <c r="R21" s="34">
        <v>628.77</v>
      </c>
      <c r="S21" s="34">
        <v>683.52</v>
      </c>
      <c r="T21" s="34">
        <v>721.49</v>
      </c>
      <c r="U21" s="34">
        <v>762.67</v>
      </c>
      <c r="V21" s="34">
        <v>882.15</v>
      </c>
      <c r="W21" s="34">
        <v>869.98</v>
      </c>
      <c r="X21" s="34">
        <v>861.39</v>
      </c>
      <c r="Y21" s="35">
        <v>862.7</v>
      </c>
      <c r="Z21" s="45">
        <v>871.7600000000001</v>
      </c>
      <c r="AA21" s="45">
        <v>893.46</v>
      </c>
      <c r="AB21" s="46">
        <v>904.6000000000001</v>
      </c>
      <c r="AC21" s="95">
        <v>846.33</v>
      </c>
    </row>
    <row r="22" spans="1:29" ht="18.75" customHeight="1">
      <c r="A22" s="31" t="s">
        <v>108</v>
      </c>
      <c r="B22" s="32"/>
      <c r="C22" s="32"/>
      <c r="D22" s="32"/>
      <c r="E22" s="32"/>
      <c r="F22" s="32"/>
      <c r="G22" s="32"/>
      <c r="H22" s="32"/>
      <c r="I22" s="33"/>
      <c r="J22" s="33"/>
      <c r="K22" s="33"/>
      <c r="L22" s="33"/>
      <c r="M22" s="32">
        <v>221.7</v>
      </c>
      <c r="N22" s="33">
        <v>262.6</v>
      </c>
      <c r="O22" s="33">
        <v>308.3</v>
      </c>
      <c r="P22" s="34">
        <v>684.81</v>
      </c>
      <c r="Q22" s="34">
        <v>753.03</v>
      </c>
      <c r="R22" s="34">
        <v>785.31</v>
      </c>
      <c r="S22" s="34">
        <v>918.07</v>
      </c>
      <c r="T22" s="34">
        <v>901.65</v>
      </c>
      <c r="U22" s="34">
        <v>832.53</v>
      </c>
      <c r="V22" s="34">
        <v>878.4</v>
      </c>
      <c r="W22" s="34">
        <v>864.96</v>
      </c>
      <c r="X22" s="34">
        <v>839.46</v>
      </c>
      <c r="Y22" s="35">
        <v>805.42</v>
      </c>
      <c r="Z22" s="45">
        <v>808.34</v>
      </c>
      <c r="AA22" s="45">
        <v>793.61</v>
      </c>
      <c r="AB22" s="46">
        <v>760.9</v>
      </c>
      <c r="AC22" s="95">
        <v>724.03</v>
      </c>
    </row>
    <row r="23" spans="1:29" ht="18.75" customHeight="1">
      <c r="A23" s="31" t="s">
        <v>27</v>
      </c>
      <c r="B23" s="32">
        <v>2708</v>
      </c>
      <c r="C23" s="32">
        <v>2649</v>
      </c>
      <c r="D23" s="32">
        <v>2616</v>
      </c>
      <c r="E23" s="32">
        <v>2427</v>
      </c>
      <c r="F23" s="32">
        <v>2425</v>
      </c>
      <c r="G23" s="32">
        <v>2355</v>
      </c>
      <c r="H23" s="32">
        <v>1892</v>
      </c>
      <c r="I23" s="33">
        <v>1860</v>
      </c>
      <c r="J23" s="33">
        <v>1843</v>
      </c>
      <c r="K23" s="33">
        <v>1820.5</v>
      </c>
      <c r="L23" s="33">
        <v>1715.1</v>
      </c>
      <c r="M23" s="32">
        <v>1708.4</v>
      </c>
      <c r="N23" s="33">
        <v>1727.4</v>
      </c>
      <c r="O23" s="33">
        <v>1719.3</v>
      </c>
      <c r="P23" s="34">
        <v>779.3</v>
      </c>
      <c r="Q23" s="34">
        <v>846.31</v>
      </c>
      <c r="R23" s="34">
        <v>929.71</v>
      </c>
      <c r="S23" s="34">
        <v>958.98</v>
      </c>
      <c r="T23" s="34">
        <v>920.91</v>
      </c>
      <c r="U23" s="34">
        <v>902.5</v>
      </c>
      <c r="V23" s="34">
        <v>968.1</v>
      </c>
      <c r="W23" s="34">
        <v>958.77</v>
      </c>
      <c r="X23" s="34">
        <v>849.37</v>
      </c>
      <c r="Y23" s="35">
        <v>818.76</v>
      </c>
      <c r="Z23" s="34">
        <v>798.91</v>
      </c>
      <c r="AA23" s="34">
        <v>740.81</v>
      </c>
      <c r="AB23" s="46">
        <v>700.6699999999997</v>
      </c>
      <c r="AC23" s="46">
        <v>677.52</v>
      </c>
    </row>
    <row r="24" spans="1:29" ht="18.75" customHeight="1">
      <c r="A24" s="55" t="s">
        <v>114</v>
      </c>
      <c r="B24" s="55">
        <v>307</v>
      </c>
      <c r="C24" s="55">
        <v>296</v>
      </c>
      <c r="D24" s="55">
        <v>317</v>
      </c>
      <c r="E24" s="55">
        <v>338</v>
      </c>
      <c r="F24" s="55">
        <v>348</v>
      </c>
      <c r="G24" s="55">
        <v>286</v>
      </c>
      <c r="H24" s="55">
        <v>286</v>
      </c>
      <c r="I24" s="55">
        <v>286</v>
      </c>
      <c r="J24" s="55">
        <v>283</v>
      </c>
      <c r="K24" s="55">
        <v>288.3</v>
      </c>
      <c r="L24" s="55">
        <v>292.7</v>
      </c>
      <c r="M24" s="55">
        <v>304.5</v>
      </c>
      <c r="N24" s="55">
        <v>304.5</v>
      </c>
      <c r="O24" s="55">
        <v>304.5</v>
      </c>
      <c r="P24" s="55">
        <v>333.22</v>
      </c>
      <c r="Q24" s="55">
        <v>367.17</v>
      </c>
      <c r="R24" s="55">
        <v>400.25</v>
      </c>
      <c r="S24" s="55">
        <v>409.36</v>
      </c>
      <c r="T24" s="55">
        <v>442.21</v>
      </c>
      <c r="U24" s="55">
        <v>424.37</v>
      </c>
      <c r="V24" s="55">
        <v>420.1</v>
      </c>
      <c r="W24" s="55">
        <v>423.34</v>
      </c>
      <c r="X24" s="55">
        <v>412.81</v>
      </c>
      <c r="Y24" s="55">
        <v>410.96</v>
      </c>
      <c r="Z24" s="55">
        <v>437.17</v>
      </c>
      <c r="AA24" s="55">
        <v>393.54</v>
      </c>
      <c r="AB24" s="32">
        <v>381.8700000000002</v>
      </c>
      <c r="AC24" s="32">
        <v>362.21</v>
      </c>
    </row>
    <row r="25" spans="1:29" s="28" customFormat="1" ht="20.25" customHeight="1">
      <c r="A25" s="31" t="s">
        <v>32</v>
      </c>
      <c r="B25" s="32">
        <f>+B26-SUM(B7:B24)</f>
        <v>10354</v>
      </c>
      <c r="C25" s="32">
        <f aca="true" t="shared" si="0" ref="C25:AC25">+C26-SUM(C7:C24)</f>
        <v>10431</v>
      </c>
      <c r="D25" s="32">
        <f t="shared" si="0"/>
        <v>10465</v>
      </c>
      <c r="E25" s="32">
        <f t="shared" si="0"/>
        <v>10993</v>
      </c>
      <c r="F25" s="32">
        <f t="shared" si="0"/>
        <v>11742</v>
      </c>
      <c r="G25" s="32">
        <f t="shared" si="0"/>
        <v>12875</v>
      </c>
      <c r="H25" s="32">
        <f t="shared" si="0"/>
        <v>14206</v>
      </c>
      <c r="I25" s="32">
        <f t="shared" si="0"/>
        <v>14524</v>
      </c>
      <c r="J25" s="32">
        <f t="shared" si="0"/>
        <v>14408</v>
      </c>
      <c r="K25" s="32">
        <f t="shared" si="0"/>
        <v>14631.800000000003</v>
      </c>
      <c r="L25" s="32">
        <f t="shared" si="0"/>
        <v>14897.300000000003</v>
      </c>
      <c r="M25" s="32">
        <f t="shared" si="0"/>
        <v>3907.000000000029</v>
      </c>
      <c r="N25" s="32">
        <f t="shared" si="0"/>
        <v>4537.700000000012</v>
      </c>
      <c r="O25" s="32">
        <f t="shared" si="0"/>
        <v>3855.300000000003</v>
      </c>
      <c r="P25" s="32">
        <f t="shared" si="0"/>
        <v>2786.4199999999983</v>
      </c>
      <c r="Q25" s="32">
        <f t="shared" si="0"/>
        <v>3099.5100000000093</v>
      </c>
      <c r="R25" s="32">
        <f t="shared" si="0"/>
        <v>3997.560000000012</v>
      </c>
      <c r="S25" s="32">
        <f t="shared" si="0"/>
        <v>4715.13999999997</v>
      </c>
      <c r="T25" s="32">
        <f t="shared" si="0"/>
        <v>5001.910000000018</v>
      </c>
      <c r="U25" s="32">
        <f t="shared" si="0"/>
        <v>4857.030000000013</v>
      </c>
      <c r="V25" s="32">
        <f t="shared" si="0"/>
        <v>5152.3399999999965</v>
      </c>
      <c r="W25" s="32">
        <f t="shared" si="0"/>
        <v>5289.760000000009</v>
      </c>
      <c r="X25" s="32">
        <f t="shared" si="0"/>
        <v>5434.219999999972</v>
      </c>
      <c r="Y25" s="32">
        <f t="shared" si="0"/>
        <v>5408.790000000023</v>
      </c>
      <c r="Z25" s="32">
        <f t="shared" si="0"/>
        <v>5453.170000000013</v>
      </c>
      <c r="AA25" s="32">
        <f t="shared" si="0"/>
        <v>5469.289999999979</v>
      </c>
      <c r="AB25" s="32">
        <f t="shared" si="0"/>
        <v>5687.879999999932</v>
      </c>
      <c r="AC25" s="32">
        <f t="shared" si="0"/>
        <v>4854.299999999901</v>
      </c>
    </row>
    <row r="26" spans="1:29" ht="18.75" customHeight="1">
      <c r="A26" s="25" t="s">
        <v>33</v>
      </c>
      <c r="B26" s="26">
        <v>53093</v>
      </c>
      <c r="C26" s="26">
        <v>54393</v>
      </c>
      <c r="D26" s="26">
        <v>56004</v>
      </c>
      <c r="E26" s="26">
        <v>63550</v>
      </c>
      <c r="F26" s="26">
        <v>75388</v>
      </c>
      <c r="G26" s="26">
        <v>85357</v>
      </c>
      <c r="H26" s="26">
        <v>103876</v>
      </c>
      <c r="I26" s="26">
        <v>106971</v>
      </c>
      <c r="J26" s="26">
        <v>108569</v>
      </c>
      <c r="K26" s="26">
        <v>110096.9</v>
      </c>
      <c r="L26" s="37">
        <v>112055.49999999999</v>
      </c>
      <c r="M26" s="26">
        <v>114448.09999999999</v>
      </c>
      <c r="N26" s="26">
        <v>116792.49999999999</v>
      </c>
      <c r="O26" s="26">
        <v>117558.90000000001</v>
      </c>
      <c r="P26" s="27">
        <v>104716.90000000002</v>
      </c>
      <c r="Q26" s="27">
        <v>111524.95999999999</v>
      </c>
      <c r="R26" s="27">
        <v>116830.78000000003</v>
      </c>
      <c r="S26" s="27">
        <v>125946.23</v>
      </c>
      <c r="T26" s="27">
        <v>128637.87000000002</v>
      </c>
      <c r="U26" s="27">
        <v>130361.69999999998</v>
      </c>
      <c r="V26" s="27">
        <v>137592.44000000003</v>
      </c>
      <c r="W26" s="27">
        <v>141918.12</v>
      </c>
      <c r="X26" s="27">
        <v>137374.93</v>
      </c>
      <c r="Y26" s="27">
        <v>135907.75</v>
      </c>
      <c r="Z26" s="27">
        <v>137191.12</v>
      </c>
      <c r="AA26" s="27">
        <v>136288.78999999998</v>
      </c>
      <c r="AB26" s="27">
        <v>136166.23999999993</v>
      </c>
      <c r="AC26" s="27">
        <v>130086.17</v>
      </c>
    </row>
    <row r="27" ht="18.75" customHeight="1">
      <c r="A27" s="20" t="s">
        <v>87</v>
      </c>
    </row>
    <row r="28" spans="13:25" ht="18.75" customHeight="1">
      <c r="M28" s="120" t="s">
        <v>34</v>
      </c>
      <c r="N28" s="120"/>
      <c r="O28" s="120"/>
      <c r="P28" s="120"/>
      <c r="Q28" s="120"/>
      <c r="R28" s="120"/>
      <c r="S28" s="120"/>
      <c r="T28" s="120"/>
      <c r="U28" s="120"/>
      <c r="V28" s="21"/>
      <c r="W28" s="21"/>
      <c r="X28" s="24"/>
      <c r="Y28" s="21"/>
    </row>
    <row r="29" spans="12:25" ht="18.75" customHeight="1">
      <c r="L29" s="22"/>
      <c r="M29" s="120"/>
      <c r="N29" s="120"/>
      <c r="O29" s="120"/>
      <c r="P29" s="120"/>
      <c r="Q29" s="120"/>
      <c r="R29" s="120"/>
      <c r="S29" s="120"/>
      <c r="T29" s="120"/>
      <c r="U29" s="120"/>
      <c r="V29" s="21"/>
      <c r="W29" s="21"/>
      <c r="X29" s="24"/>
      <c r="Y29" s="21"/>
    </row>
    <row r="30" spans="12:25" ht="18.75" customHeight="1">
      <c r="L30" s="22"/>
      <c r="M30" s="120"/>
      <c r="N30" s="120"/>
      <c r="O30" s="120"/>
      <c r="P30" s="120"/>
      <c r="Q30" s="120"/>
      <c r="R30" s="120"/>
      <c r="S30" s="120"/>
      <c r="T30" s="120"/>
      <c r="U30" s="120"/>
      <c r="V30" s="21"/>
      <c r="W30" s="21"/>
      <c r="X30" s="24"/>
      <c r="Y30" s="21"/>
    </row>
    <row r="31" spans="12:25" ht="18.75" customHeight="1">
      <c r="L31" s="22"/>
      <c r="M31" s="120"/>
      <c r="N31" s="120"/>
      <c r="O31" s="120"/>
      <c r="P31" s="120"/>
      <c r="Q31" s="120"/>
      <c r="R31" s="120"/>
      <c r="S31" s="120"/>
      <c r="T31" s="120"/>
      <c r="U31" s="120"/>
      <c r="V31" s="21"/>
      <c r="W31" s="21"/>
      <c r="X31" s="24"/>
      <c r="Y31" s="21"/>
    </row>
  </sheetData>
  <sheetProtection/>
  <mergeCells count="4">
    <mergeCell ref="A4:A6"/>
    <mergeCell ref="B4:L5"/>
    <mergeCell ref="M28:U31"/>
    <mergeCell ref="M4:AC5"/>
  </mergeCells>
  <printOptions horizontalCentered="1"/>
  <pageMargins left="0.11811023622047245" right="0.11811023622047245" top="1.535433070866142" bottom="0.7480314960629921" header="0.31496062992125984" footer="0.7086614173228347"/>
  <pageSetup horizontalDpi="600" verticalDpi="600" orientation="landscape" paperSize="9" r:id="rId2"/>
  <headerFooter>
    <oddHeader>&amp;L&amp;G&amp;C&amp;"Verdana,Negrita"&amp;12EVOLUCION DE LA SUPERFICIE PLANTADA
CEPAJES PARA VINIFICACIÓN (ha)
AÑOS 1994 - 2014 &amp;RCUADRO N° 54</oddHeader>
    <oddFooter>&amp;R&amp;F
&amp;"Verdana,Normal"Página &amp;P de &amp;N</oddFooter>
  </headerFooter>
  <ignoredErrors>
    <ignoredError sqref="Q25:AB25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"/>
    </sheetView>
  </sheetViews>
  <sheetFormatPr defaultColWidth="11.421875" defaultRowHeight="12.75"/>
  <cols>
    <col min="1" max="1" width="7.00390625" style="6" customWidth="1"/>
    <col min="2" max="2" width="17.7109375" style="6" customWidth="1"/>
    <col min="3" max="3" width="13.421875" style="6" customWidth="1"/>
    <col min="4" max="5" width="14.57421875" style="6" customWidth="1"/>
    <col min="6" max="6" width="11.57421875" style="6" customWidth="1"/>
    <col min="7" max="7" width="14.57421875" style="6" customWidth="1"/>
    <col min="8" max="8" width="16.57421875" style="6" customWidth="1"/>
    <col min="9" max="9" width="14.57421875" style="6" customWidth="1"/>
    <col min="10" max="16384" width="11.421875" style="6" customWidth="1"/>
  </cols>
  <sheetData>
    <row r="1" spans="1:9" ht="12.75">
      <c r="A1" s="130" t="s">
        <v>84</v>
      </c>
      <c r="B1" s="130"/>
      <c r="C1" s="130"/>
      <c r="D1" s="130"/>
      <c r="E1" s="130"/>
      <c r="F1" s="130"/>
      <c r="G1" s="130"/>
      <c r="H1" s="130"/>
      <c r="I1" s="130"/>
    </row>
    <row r="2" spans="1:9" ht="13.5" thickBot="1">
      <c r="A2" s="131" t="s">
        <v>85</v>
      </c>
      <c r="B2" s="131"/>
      <c r="C2" s="131"/>
      <c r="D2" s="131"/>
      <c r="E2" s="131"/>
      <c r="F2" s="131"/>
      <c r="G2" s="131"/>
      <c r="H2" s="131"/>
      <c r="I2" s="131"/>
    </row>
    <row r="3" spans="1:9" ht="18" customHeight="1">
      <c r="A3" s="125" t="s">
        <v>19</v>
      </c>
      <c r="B3" s="127" t="s">
        <v>35</v>
      </c>
      <c r="C3" s="128"/>
      <c r="D3" s="129"/>
      <c r="E3" s="127" t="s">
        <v>36</v>
      </c>
      <c r="F3" s="128"/>
      <c r="G3" s="129"/>
      <c r="H3" s="127" t="s">
        <v>37</v>
      </c>
      <c r="I3" s="129"/>
    </row>
    <row r="4" spans="1:9" ht="19.5" customHeight="1">
      <c r="A4" s="126"/>
      <c r="B4" s="17" t="s">
        <v>38</v>
      </c>
      <c r="C4" s="17" t="s">
        <v>39</v>
      </c>
      <c r="D4" s="17" t="s">
        <v>40</v>
      </c>
      <c r="E4" s="17" t="s">
        <v>41</v>
      </c>
      <c r="F4" s="17" t="s">
        <v>39</v>
      </c>
      <c r="G4" s="17" t="s">
        <v>40</v>
      </c>
      <c r="H4" s="17" t="s">
        <v>41</v>
      </c>
      <c r="I4" s="17" t="s">
        <v>40</v>
      </c>
    </row>
    <row r="5" spans="1:9" ht="16.5" customHeight="1">
      <c r="A5" s="7">
        <v>1991</v>
      </c>
      <c r="B5" s="8" t="s">
        <v>42</v>
      </c>
      <c r="C5" s="8" t="s">
        <v>43</v>
      </c>
      <c r="D5" s="8"/>
      <c r="E5" s="8" t="s">
        <v>44</v>
      </c>
      <c r="F5" s="8">
        <v>272.852</v>
      </c>
      <c r="G5" s="8"/>
      <c r="H5" s="8" t="s">
        <v>45</v>
      </c>
      <c r="I5" s="8"/>
    </row>
    <row r="6" spans="1:9" ht="16.5" customHeight="1">
      <c r="A6" s="7">
        <v>1992</v>
      </c>
      <c r="B6" s="8" t="s">
        <v>46</v>
      </c>
      <c r="C6" s="8" t="s">
        <v>47</v>
      </c>
      <c r="D6" s="8" t="s">
        <v>48</v>
      </c>
      <c r="E6" s="8" t="s">
        <v>49</v>
      </c>
      <c r="F6" s="8">
        <v>422.03</v>
      </c>
      <c r="G6" s="8" t="s">
        <v>50</v>
      </c>
      <c r="H6" s="8" t="s">
        <v>51</v>
      </c>
      <c r="I6" s="8"/>
    </row>
    <row r="7" spans="1:9" ht="16.5" customHeight="1">
      <c r="A7" s="7">
        <v>1993</v>
      </c>
      <c r="B7" s="8" t="s">
        <v>52</v>
      </c>
      <c r="C7" s="8">
        <v>678.583</v>
      </c>
      <c r="D7" s="8">
        <v>286</v>
      </c>
      <c r="E7" s="8" t="s">
        <v>53</v>
      </c>
      <c r="F7" s="8">
        <v>526.234</v>
      </c>
      <c r="G7" s="8" t="s">
        <v>54</v>
      </c>
      <c r="H7" s="8" t="s">
        <v>55</v>
      </c>
      <c r="I7" s="8"/>
    </row>
    <row r="8" spans="1:9" ht="16.5" customHeight="1">
      <c r="A8" s="7">
        <v>1994</v>
      </c>
      <c r="B8" s="8" t="s">
        <v>56</v>
      </c>
      <c r="C8" s="8" t="s">
        <v>57</v>
      </c>
      <c r="D8" s="8">
        <v>792.687</v>
      </c>
      <c r="E8" s="8" t="s">
        <v>58</v>
      </c>
      <c r="F8" s="8">
        <v>169.531</v>
      </c>
      <c r="G8" s="8" t="s">
        <v>59</v>
      </c>
      <c r="H8" s="8" t="s">
        <v>60</v>
      </c>
      <c r="I8" s="8"/>
    </row>
    <row r="9" spans="1:9" ht="16.5" customHeight="1">
      <c r="A9" s="7">
        <v>1995</v>
      </c>
      <c r="B9" s="8" t="s">
        <v>61</v>
      </c>
      <c r="C9" s="8" t="s">
        <v>62</v>
      </c>
      <c r="D9" s="8" t="s">
        <v>63</v>
      </c>
      <c r="E9" s="8" t="s">
        <v>64</v>
      </c>
      <c r="F9" s="8">
        <v>403.24</v>
      </c>
      <c r="G9" s="8" t="s">
        <v>65</v>
      </c>
      <c r="H9" s="8" t="s">
        <v>66</v>
      </c>
      <c r="I9" s="8"/>
    </row>
    <row r="10" spans="1:9" ht="16.5" customHeight="1">
      <c r="A10" s="7">
        <v>1996</v>
      </c>
      <c r="B10" s="8" t="s">
        <v>67</v>
      </c>
      <c r="C10" s="8" t="s">
        <v>68</v>
      </c>
      <c r="D10" s="8" t="s">
        <v>69</v>
      </c>
      <c r="E10" s="8" t="s">
        <v>70</v>
      </c>
      <c r="F10" s="8">
        <v>188.78</v>
      </c>
      <c r="G10" s="8" t="s">
        <v>71</v>
      </c>
      <c r="H10" s="8" t="s">
        <v>72</v>
      </c>
      <c r="I10" s="8"/>
    </row>
    <row r="11" spans="1:9" ht="16.5" customHeight="1">
      <c r="A11" s="7">
        <v>1997</v>
      </c>
      <c r="B11" s="8" t="s">
        <v>73</v>
      </c>
      <c r="C11" s="8">
        <v>865.503</v>
      </c>
      <c r="D11" s="8" t="s">
        <v>74</v>
      </c>
      <c r="E11" s="8" t="s">
        <v>75</v>
      </c>
      <c r="F11" s="8">
        <v>194.664</v>
      </c>
      <c r="G11" s="8" t="s">
        <v>76</v>
      </c>
      <c r="H11" s="8" t="s">
        <v>77</v>
      </c>
      <c r="I11" s="8"/>
    </row>
    <row r="12" spans="1:9" ht="16.5" customHeight="1">
      <c r="A12" s="7">
        <v>1998</v>
      </c>
      <c r="B12" s="8">
        <v>444006609</v>
      </c>
      <c r="C12" s="8" t="s">
        <v>78</v>
      </c>
      <c r="D12" s="8" t="s">
        <v>79</v>
      </c>
      <c r="E12" s="8" t="s">
        <v>80</v>
      </c>
      <c r="F12" s="8">
        <v>365.807</v>
      </c>
      <c r="G12" s="8" t="s">
        <v>81</v>
      </c>
      <c r="H12" s="8" t="s">
        <v>82</v>
      </c>
      <c r="I12" s="8"/>
    </row>
    <row r="13" spans="1:9" ht="16.5" customHeight="1">
      <c r="A13" s="7">
        <v>1999</v>
      </c>
      <c r="B13" s="9">
        <v>371427785</v>
      </c>
      <c r="C13" s="9">
        <v>755165</v>
      </c>
      <c r="D13" s="9">
        <v>4029409</v>
      </c>
      <c r="E13" s="9">
        <v>56587476</v>
      </c>
      <c r="F13" s="9">
        <v>456608</v>
      </c>
      <c r="G13" s="9">
        <v>76080035</v>
      </c>
      <c r="H13" s="9">
        <v>157595258</v>
      </c>
      <c r="I13" s="9">
        <v>9909518</v>
      </c>
    </row>
    <row r="14" spans="1:9" ht="16.5" customHeight="1">
      <c r="A14" s="7">
        <v>2000</v>
      </c>
      <c r="B14" s="9">
        <v>570431117</v>
      </c>
      <c r="C14" s="9">
        <v>1344934</v>
      </c>
      <c r="D14" s="9">
        <v>11859175</v>
      </c>
      <c r="E14" s="9">
        <v>71506342</v>
      </c>
      <c r="F14" s="9">
        <v>508339</v>
      </c>
      <c r="G14" s="9">
        <v>45350601</v>
      </c>
      <c r="H14" s="9">
        <v>170841994</v>
      </c>
      <c r="I14" s="9">
        <v>44064794</v>
      </c>
    </row>
    <row r="15" spans="1:9" ht="16.5" customHeight="1">
      <c r="A15" s="7">
        <v>2001</v>
      </c>
      <c r="B15" s="9">
        <v>504368735</v>
      </c>
      <c r="C15" s="9">
        <v>804781</v>
      </c>
      <c r="D15" s="9">
        <v>13660290</v>
      </c>
      <c r="E15" s="9">
        <v>40809821</v>
      </c>
      <c r="F15" s="9">
        <v>22630</v>
      </c>
      <c r="G15" s="9">
        <v>18544732</v>
      </c>
      <c r="H15" s="9">
        <v>143957958</v>
      </c>
      <c r="I15" s="9">
        <v>25899046</v>
      </c>
    </row>
    <row r="16" spans="1:9" ht="16.5" customHeight="1">
      <c r="A16" s="10">
        <v>2002</v>
      </c>
      <c r="B16" s="9">
        <v>526496416</v>
      </c>
      <c r="C16" s="9">
        <v>728171</v>
      </c>
      <c r="D16" s="9">
        <v>12030728</v>
      </c>
      <c r="E16" s="9">
        <v>35826786</v>
      </c>
      <c r="F16" s="9">
        <v>376970</v>
      </c>
      <c r="G16" s="9">
        <v>8856776</v>
      </c>
      <c r="H16" s="9">
        <v>92127631</v>
      </c>
      <c r="I16" s="9">
        <v>33999483</v>
      </c>
    </row>
    <row r="17" spans="1:9" ht="16.5" customHeight="1">
      <c r="A17" s="10">
        <v>2003</v>
      </c>
      <c r="B17" s="9">
        <v>640847562</v>
      </c>
      <c r="C17" s="9">
        <v>699351</v>
      </c>
      <c r="D17" s="9">
        <v>7763658</v>
      </c>
      <c r="E17" s="9">
        <v>27374521</v>
      </c>
      <c r="F17" s="9">
        <v>444930</v>
      </c>
      <c r="G17" s="9">
        <v>43313817</v>
      </c>
      <c r="H17" s="9">
        <v>135164091</v>
      </c>
      <c r="I17" s="9">
        <v>28714771</v>
      </c>
    </row>
    <row r="18" spans="1:9" ht="16.5" customHeight="1">
      <c r="A18" s="10">
        <v>2004</v>
      </c>
      <c r="B18" s="9">
        <v>605206085</v>
      </c>
      <c r="C18" s="9">
        <v>484960</v>
      </c>
      <c r="D18" s="9">
        <v>15630852</v>
      </c>
      <c r="E18" s="9">
        <v>24867563</v>
      </c>
      <c r="F18" s="9">
        <v>456200</v>
      </c>
      <c r="G18" s="9">
        <v>37222981</v>
      </c>
      <c r="H18" s="9">
        <v>99649029</v>
      </c>
      <c r="I18" s="9">
        <v>26303086</v>
      </c>
    </row>
    <row r="19" spans="1:9" ht="16.5" customHeight="1">
      <c r="A19" s="10">
        <v>2005</v>
      </c>
      <c r="B19" s="9">
        <v>735990994</v>
      </c>
      <c r="C19" s="9">
        <v>358581</v>
      </c>
      <c r="D19" s="9">
        <v>9193687</v>
      </c>
      <c r="E19" s="9">
        <v>53450262</v>
      </c>
      <c r="F19" s="9">
        <v>10910</v>
      </c>
      <c r="G19" s="9">
        <v>49614317</v>
      </c>
      <c r="H19" s="9">
        <v>144571479</v>
      </c>
      <c r="I19" s="9">
        <v>11864080</v>
      </c>
    </row>
    <row r="20" spans="1:9" ht="16.5" customHeight="1">
      <c r="A20" s="10">
        <v>2006</v>
      </c>
      <c r="B20" s="9">
        <v>802440760</v>
      </c>
      <c r="C20" s="9">
        <v>1199046</v>
      </c>
      <c r="D20" s="9">
        <v>31106357</v>
      </c>
      <c r="E20" s="9">
        <v>42436948</v>
      </c>
      <c r="F20" s="9">
        <v>33810</v>
      </c>
      <c r="G20" s="9">
        <v>31386420</v>
      </c>
      <c r="H20" s="9">
        <v>132208520</v>
      </c>
      <c r="I20" s="9">
        <v>10474228</v>
      </c>
    </row>
    <row r="21" spans="1:9" ht="16.5" customHeight="1">
      <c r="A21" s="10">
        <v>2007</v>
      </c>
      <c r="B21" s="11">
        <v>791793571</v>
      </c>
      <c r="C21" s="11">
        <v>655229</v>
      </c>
      <c r="D21" s="11">
        <v>54469013</v>
      </c>
      <c r="E21" s="11">
        <v>35952443</v>
      </c>
      <c r="F21" s="11">
        <v>59861</v>
      </c>
      <c r="G21" s="11">
        <v>30831799</v>
      </c>
      <c r="H21" s="11">
        <v>120083239</v>
      </c>
      <c r="I21" s="11">
        <v>28357886</v>
      </c>
    </row>
    <row r="22" spans="1:9" ht="16.5" customHeight="1">
      <c r="A22" s="12">
        <v>2008</v>
      </c>
      <c r="B22" s="11">
        <v>824641948</v>
      </c>
      <c r="C22" s="11">
        <v>686999</v>
      </c>
      <c r="D22" s="11">
        <v>30058648</v>
      </c>
      <c r="E22" s="11">
        <v>43655157</v>
      </c>
      <c r="F22" s="11">
        <v>122715</v>
      </c>
      <c r="G22" s="11">
        <v>43948382</v>
      </c>
      <c r="H22" s="11">
        <v>92221033</v>
      </c>
      <c r="I22" s="11">
        <v>70656241</v>
      </c>
    </row>
    <row r="23" spans="1:9" ht="16.5" customHeight="1">
      <c r="A23" s="12">
        <v>2009</v>
      </c>
      <c r="B23" s="13">
        <v>981772447</v>
      </c>
      <c r="C23" s="13">
        <v>769186</v>
      </c>
      <c r="D23" s="13">
        <v>26831786</v>
      </c>
      <c r="E23" s="13">
        <v>27519830</v>
      </c>
      <c r="F23" s="13">
        <v>99950</v>
      </c>
      <c r="G23" s="13">
        <v>62144480</v>
      </c>
      <c r="H23" s="13">
        <v>39721931</v>
      </c>
      <c r="I23" s="13">
        <v>75590228</v>
      </c>
    </row>
    <row r="24" spans="1:9" ht="16.5" customHeight="1">
      <c r="A24" s="12">
        <v>2010</v>
      </c>
      <c r="B24" s="13">
        <v>840891188</v>
      </c>
      <c r="C24" s="13">
        <v>506793</v>
      </c>
      <c r="D24" s="13">
        <v>28634779</v>
      </c>
      <c r="E24" s="13">
        <v>43522183</v>
      </c>
      <c r="F24" s="13">
        <v>103370</v>
      </c>
      <c r="G24" s="13">
        <v>24776698</v>
      </c>
      <c r="H24" s="13">
        <v>63410961</v>
      </c>
      <c r="I24" s="13">
        <v>35045623</v>
      </c>
    </row>
    <row r="25" spans="1:9" ht="16.5" customHeight="1">
      <c r="A25" s="12">
        <v>2011</v>
      </c>
      <c r="B25" s="13">
        <v>946640301</v>
      </c>
      <c r="C25" s="13">
        <v>560210</v>
      </c>
      <c r="D25" s="13">
        <v>29619869</v>
      </c>
      <c r="E25" s="13">
        <v>99740602</v>
      </c>
      <c r="F25" s="13">
        <v>233040</v>
      </c>
      <c r="G25" s="13">
        <v>44769757</v>
      </c>
      <c r="H25" s="13">
        <v>116407723</v>
      </c>
      <c r="I25" s="13">
        <v>18608084</v>
      </c>
    </row>
    <row r="26" spans="1:9" ht="16.5" customHeight="1">
      <c r="A26" s="12">
        <v>2012</v>
      </c>
      <c r="B26" s="13">
        <v>1187672464</v>
      </c>
      <c r="C26" s="13">
        <v>733306</v>
      </c>
      <c r="D26" s="13">
        <v>30340090</v>
      </c>
      <c r="E26" s="13">
        <v>67698576</v>
      </c>
      <c r="F26" s="13">
        <v>157967</v>
      </c>
      <c r="G26" s="13">
        <v>85827120</v>
      </c>
      <c r="H26" s="13">
        <v>105958341</v>
      </c>
      <c r="I26" s="13">
        <v>24853069</v>
      </c>
    </row>
    <row r="27" spans="1:9" ht="16.5" customHeight="1">
      <c r="A27" s="12">
        <v>2013</v>
      </c>
      <c r="B27" s="13">
        <v>1210741953</v>
      </c>
      <c r="C27" s="13">
        <v>601304</v>
      </c>
      <c r="D27" s="13">
        <v>34364940</v>
      </c>
      <c r="E27" s="13">
        <v>71353272</v>
      </c>
      <c r="F27" s="13">
        <v>101900</v>
      </c>
      <c r="G27" s="13">
        <v>85997708</v>
      </c>
      <c r="H27" s="13">
        <v>105156582</v>
      </c>
      <c r="I27" s="13">
        <v>18338191</v>
      </c>
    </row>
    <row r="28" spans="1:9" ht="16.5" customHeight="1">
      <c r="A28" s="12">
        <v>2014</v>
      </c>
      <c r="B28" s="13">
        <v>964403666</v>
      </c>
      <c r="C28" s="13">
        <v>500006</v>
      </c>
      <c r="D28" s="13">
        <v>37689814</v>
      </c>
      <c r="E28" s="13">
        <v>38539544</v>
      </c>
      <c r="F28" s="13">
        <v>51351</v>
      </c>
      <c r="G28" s="13">
        <v>65089211</v>
      </c>
      <c r="H28" s="13">
        <v>101836112</v>
      </c>
      <c r="I28" s="13">
        <v>23209169</v>
      </c>
    </row>
    <row r="29" spans="1:9" ht="16.5" customHeight="1">
      <c r="A29" s="12">
        <v>2015</v>
      </c>
      <c r="B29" s="13">
        <v>1233562196</v>
      </c>
      <c r="C29" s="13">
        <v>808489</v>
      </c>
      <c r="D29" s="13">
        <v>38605849</v>
      </c>
      <c r="E29" s="13">
        <v>53145197</v>
      </c>
      <c r="F29" s="13">
        <v>10130</v>
      </c>
      <c r="G29" s="13">
        <v>58728848</v>
      </c>
      <c r="H29" s="13">
        <v>118539147</v>
      </c>
      <c r="I29" s="13">
        <v>67719127</v>
      </c>
    </row>
    <row r="30" spans="1:9" ht="16.5" customHeight="1">
      <c r="A30" s="14">
        <v>2016</v>
      </c>
      <c r="B30" s="13">
        <v>974258580</v>
      </c>
      <c r="C30" s="13">
        <v>646488</v>
      </c>
      <c r="D30" s="13">
        <v>46771084</v>
      </c>
      <c r="E30" s="13">
        <v>40103454</v>
      </c>
      <c r="F30" s="13">
        <v>19560</v>
      </c>
      <c r="G30" s="13">
        <v>43842456</v>
      </c>
      <c r="H30" s="13">
        <v>73509015</v>
      </c>
      <c r="I30" s="13">
        <v>55826635</v>
      </c>
    </row>
    <row r="31" spans="1:9" ht="16.5" customHeight="1">
      <c r="A31" s="14">
        <v>2017</v>
      </c>
      <c r="B31" s="13">
        <v>915391216</v>
      </c>
      <c r="C31" s="13">
        <v>516975</v>
      </c>
      <c r="D31" s="13">
        <v>20801701</v>
      </c>
      <c r="E31" s="13">
        <v>33814585</v>
      </c>
      <c r="F31" s="13">
        <v>21800</v>
      </c>
      <c r="G31" s="13">
        <v>58423473</v>
      </c>
      <c r="H31" s="13">
        <v>86746746</v>
      </c>
      <c r="I31" s="13">
        <v>62304924</v>
      </c>
    </row>
    <row r="32" spans="1:9" ht="16.5" customHeight="1">
      <c r="A32" s="14">
        <v>2018</v>
      </c>
      <c r="B32" s="13">
        <v>1188673837</v>
      </c>
      <c r="C32" s="13">
        <v>660281</v>
      </c>
      <c r="D32" s="13">
        <v>56535805</v>
      </c>
      <c r="E32" s="13">
        <v>101223145</v>
      </c>
      <c r="F32" s="13">
        <v>9030</v>
      </c>
      <c r="G32" s="13">
        <v>47065896</v>
      </c>
      <c r="H32" s="13">
        <v>82649592</v>
      </c>
      <c r="I32" s="13">
        <v>72296869</v>
      </c>
    </row>
    <row r="33" spans="1:9" ht="16.5" customHeight="1">
      <c r="A33" s="14">
        <v>2019</v>
      </c>
      <c r="B33" s="13">
        <v>1164037002</v>
      </c>
      <c r="C33" s="13">
        <v>618003</v>
      </c>
      <c r="D33" s="13">
        <v>50937681</v>
      </c>
      <c r="E33" s="13">
        <v>29838827</v>
      </c>
      <c r="F33" s="13">
        <v>163893</v>
      </c>
      <c r="G33" s="13">
        <v>33168461</v>
      </c>
      <c r="H33" s="13">
        <v>32275035</v>
      </c>
      <c r="I33" s="13">
        <v>11014234</v>
      </c>
    </row>
    <row r="34" spans="1:9" ht="16.5" customHeight="1">
      <c r="A34" s="14">
        <v>2020</v>
      </c>
      <c r="B34" s="13">
        <v>1010194280</v>
      </c>
      <c r="C34" s="13">
        <v>332376</v>
      </c>
      <c r="D34" s="13">
        <v>39370211</v>
      </c>
      <c r="E34" s="13">
        <v>23528608</v>
      </c>
      <c r="F34" s="13">
        <v>1300</v>
      </c>
      <c r="G34" s="13">
        <v>39233180</v>
      </c>
      <c r="H34" s="13">
        <v>57651843</v>
      </c>
      <c r="I34" s="13">
        <v>10649863</v>
      </c>
    </row>
    <row r="35" spans="1:9" ht="16.5" customHeight="1">
      <c r="A35" s="14">
        <v>2021</v>
      </c>
      <c r="B35" s="13">
        <v>1276835813</v>
      </c>
      <c r="C35" s="13">
        <v>484231</v>
      </c>
      <c r="D35" s="13">
        <v>34717370</v>
      </c>
      <c r="E35" s="13">
        <v>66892874</v>
      </c>
      <c r="F35" s="13">
        <v>189660</v>
      </c>
      <c r="G35" s="13">
        <v>98931235</v>
      </c>
      <c r="H35" s="13">
        <v>57754263</v>
      </c>
      <c r="I35" s="13">
        <v>0</v>
      </c>
    </row>
    <row r="36" spans="1:9" ht="16.5" customHeight="1">
      <c r="A36" s="47"/>
      <c r="B36" s="48"/>
      <c r="C36" s="48"/>
      <c r="D36" s="48"/>
      <c r="E36" s="48"/>
      <c r="F36" s="48"/>
      <c r="G36" s="48"/>
      <c r="H36" s="48"/>
      <c r="I36" s="48"/>
    </row>
    <row r="37" ht="12.75">
      <c r="A37" s="15" t="s">
        <v>87</v>
      </c>
    </row>
  </sheetData>
  <sheetProtection/>
  <mergeCells count="6">
    <mergeCell ref="A3:A4"/>
    <mergeCell ref="B3:D3"/>
    <mergeCell ref="E3:G3"/>
    <mergeCell ref="H3:I3"/>
    <mergeCell ref="A1:I1"/>
    <mergeCell ref="A2:I2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&amp;L&amp;G&amp;C&amp;"Verdana,Negrita"&amp;12PRODUCCION NACIONAL DE VINOS, CHICHAS Y MOSTOS (Litros)
AÑOS 1991 - 2015 &amp;RCUADRO N° 55</oddHeader>
    <oddFooter>&amp;R&amp;F</oddFooter>
  </headerFooter>
  <ignoredErrors>
    <ignoredError sqref="B5:H1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Juan Pablo Aránguiz Toledo</cp:lastModifiedBy>
  <cp:lastPrinted>2013-06-05T15:34:07Z</cp:lastPrinted>
  <dcterms:created xsi:type="dcterms:W3CDTF">2006-04-10T14:17:18Z</dcterms:created>
  <dcterms:modified xsi:type="dcterms:W3CDTF">2023-03-20T21:21:51Z</dcterms:modified>
  <cp:category/>
  <cp:version/>
  <cp:contentType/>
  <cp:contentStatus/>
</cp:coreProperties>
</file>