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gonzalez\AppData\Local\Microsoft\Windows\INetCache\Content.Outlook\59XVXV3R\"/>
    </mc:Choice>
  </mc:AlternateContent>
  <xr:revisionPtr revIDLastSave="0" documentId="13_ncr:1_{B58B9148-4473-4278-9A4A-9C4B8C5D10BC}" xr6:coauthVersionLast="47" xr6:coauthVersionMax="47" xr10:uidLastSave="{00000000-0000-0000-0000-000000000000}"/>
  <bookViews>
    <workbookView xWindow="-108" yWindow="-108" windowWidth="23256" windowHeight="12576" tabRatio="583" xr2:uid="{00000000-000D-0000-FFFF-FFFF00000000}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5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" i="6" l="1"/>
  <c r="T5" i="6"/>
  <c r="T6" i="6"/>
  <c r="T7" i="6"/>
  <c r="T8" i="6"/>
  <c r="T9" i="6"/>
  <c r="T10" i="6"/>
  <c r="T11" i="6"/>
  <c r="T12" i="6"/>
  <c r="T13" i="6"/>
  <c r="T14" i="6"/>
  <c r="T3" i="6"/>
  <c r="R4" i="6"/>
  <c r="R5" i="6"/>
  <c r="R6" i="6"/>
  <c r="R7" i="6"/>
  <c r="R8" i="6"/>
  <c r="R9" i="6"/>
  <c r="R10" i="6"/>
  <c r="R11" i="6"/>
  <c r="R12" i="6"/>
  <c r="R13" i="6"/>
  <c r="R14" i="6"/>
  <c r="R3" i="6"/>
  <c r="M4" i="6"/>
  <c r="M5" i="6"/>
  <c r="M6" i="6"/>
  <c r="M7" i="6"/>
  <c r="M8" i="6"/>
  <c r="M9" i="6"/>
  <c r="M10" i="6"/>
  <c r="M11" i="6"/>
  <c r="M12" i="6"/>
  <c r="M13" i="6"/>
  <c r="M14" i="6"/>
  <c r="M15" i="6"/>
  <c r="M3" i="6"/>
  <c r="K4" i="6"/>
  <c r="K5" i="6"/>
  <c r="K6" i="6"/>
  <c r="K7" i="6"/>
  <c r="K8" i="6"/>
  <c r="K9" i="6"/>
  <c r="K10" i="6"/>
  <c r="K11" i="6"/>
  <c r="K12" i="6"/>
  <c r="K13" i="6"/>
  <c r="K14" i="6"/>
  <c r="K15" i="6"/>
  <c r="K3" i="6"/>
  <c r="F4" i="6"/>
  <c r="F5" i="6"/>
  <c r="F6" i="6"/>
  <c r="F7" i="6"/>
  <c r="F8" i="6"/>
  <c r="F9" i="6"/>
  <c r="F10" i="6"/>
  <c r="F11" i="6"/>
  <c r="F12" i="6"/>
  <c r="F13" i="6"/>
  <c r="F14" i="6"/>
  <c r="F15" i="6"/>
  <c r="F3" i="6"/>
  <c r="D4" i="6"/>
  <c r="D5" i="6"/>
  <c r="D6" i="6"/>
  <c r="D7" i="6"/>
  <c r="D8" i="6"/>
  <c r="D9" i="6"/>
  <c r="D10" i="6"/>
  <c r="D11" i="6"/>
  <c r="D12" i="6"/>
  <c r="D13" i="6"/>
  <c r="D14" i="6"/>
  <c r="D15" i="6"/>
  <c r="D3" i="6"/>
  <c r="L31" i="1"/>
  <c r="L29" i="1"/>
  <c r="L19" i="1" l="1"/>
  <c r="L16" i="1"/>
  <c r="L14" i="1"/>
  <c r="L12" i="1"/>
  <c r="M12" i="1" l="1"/>
  <c r="M11" i="1"/>
  <c r="L10" i="1"/>
  <c r="J28" i="2"/>
  <c r="M9" i="1" l="1"/>
  <c r="M10" i="1"/>
  <c r="M8" i="1"/>
  <c r="J15" i="2"/>
  <c r="N12" i="1"/>
  <c r="K11" i="2" s="1"/>
  <c r="J30" i="2"/>
  <c r="E29" i="1"/>
  <c r="D28" i="2" s="1"/>
  <c r="B29" i="1"/>
  <c r="B28" i="2" s="1"/>
  <c r="E28" i="1"/>
  <c r="D27" i="2" s="1"/>
  <c r="B28" i="1"/>
  <c r="B27" i="2" s="1"/>
  <c r="E27" i="1"/>
  <c r="D26" i="2" s="1"/>
  <c r="B27" i="1"/>
  <c r="B26" i="2" s="1"/>
  <c r="L25" i="1"/>
  <c r="J24" i="2" s="1"/>
  <c r="E25" i="1"/>
  <c r="D24" i="2" s="1"/>
  <c r="B25" i="1"/>
  <c r="B24" i="2" s="1"/>
  <c r="L24" i="1"/>
  <c r="J23" i="2" s="1"/>
  <c r="E24" i="1"/>
  <c r="D23" i="2" s="1"/>
  <c r="B24" i="1"/>
  <c r="B23" i="2" s="1"/>
  <c r="L23" i="1"/>
  <c r="J22" i="2" s="1"/>
  <c r="E23" i="1"/>
  <c r="D22" i="2" s="1"/>
  <c r="B23" i="1"/>
  <c r="B22" i="2" s="1"/>
  <c r="L22" i="1"/>
  <c r="J21" i="2" s="1"/>
  <c r="E22" i="1"/>
  <c r="D21" i="2" s="1"/>
  <c r="B22" i="1"/>
  <c r="B21" i="2" s="1"/>
  <c r="L21" i="1"/>
  <c r="J20" i="2" s="1"/>
  <c r="E21" i="1"/>
  <c r="D20" i="2" s="1"/>
  <c r="B21" i="1"/>
  <c r="B20" i="2" s="1"/>
  <c r="J18" i="2"/>
  <c r="E19" i="1"/>
  <c r="D18" i="2" s="1"/>
  <c r="B19" i="1"/>
  <c r="B18" i="2" s="1"/>
  <c r="E16" i="1"/>
  <c r="D15" i="2" s="1"/>
  <c r="B16" i="1"/>
  <c r="B15" i="2" s="1"/>
  <c r="E14" i="1"/>
  <c r="B14" i="1"/>
  <c r="E12" i="1"/>
  <c r="B12" i="1"/>
  <c r="C11" i="1" s="1"/>
  <c r="I11" i="1" l="1"/>
  <c r="G10" i="2" s="1"/>
  <c r="K11" i="1"/>
  <c r="I10" i="2" s="1"/>
  <c r="F11" i="1"/>
  <c r="G11" i="1" s="1"/>
  <c r="J11" i="1"/>
  <c r="H10" i="2" s="1"/>
  <c r="D13" i="2"/>
  <c r="B13" i="2"/>
  <c r="D11" i="1"/>
  <c r="N8" i="1"/>
  <c r="J13" i="2"/>
  <c r="N10" i="1"/>
  <c r="K9" i="2" s="1"/>
  <c r="N11" i="1"/>
  <c r="K10" i="2" s="1"/>
  <c r="N9" i="1"/>
  <c r="J11" i="2"/>
  <c r="E10" i="1"/>
  <c r="B10" i="1"/>
  <c r="B11" i="2"/>
  <c r="D11" i="2"/>
  <c r="K8" i="1" l="1"/>
  <c r="I7" i="2" s="1"/>
  <c r="F9" i="1"/>
  <c r="G9" i="1" s="1"/>
  <c r="I10" i="1"/>
  <c r="G9" i="2" s="1"/>
  <c r="I8" i="1"/>
  <c r="G7" i="2" s="1"/>
  <c r="K10" i="1"/>
  <c r="F10" i="1"/>
  <c r="G10" i="1" s="1"/>
  <c r="J9" i="1"/>
  <c r="H8" i="2" s="1"/>
  <c r="F8" i="1"/>
  <c r="G8" i="1" s="1"/>
  <c r="J10" i="1"/>
  <c r="H9" i="2" s="1"/>
  <c r="I9" i="1"/>
  <c r="G8" i="2" s="1"/>
  <c r="K9" i="1"/>
  <c r="I8" i="2" s="1"/>
  <c r="J8" i="1"/>
  <c r="C8" i="1"/>
  <c r="D8" i="1" s="1"/>
  <c r="C9" i="1"/>
  <c r="D9" i="1" s="1"/>
  <c r="C10" i="1"/>
  <c r="D10" i="1" s="1"/>
  <c r="K8" i="2"/>
  <c r="K7" i="2"/>
  <c r="J9" i="2"/>
  <c r="D9" i="2"/>
  <c r="H7" i="2"/>
  <c r="I9" i="2"/>
  <c r="B9" i="2"/>
</calcChain>
</file>

<file path=xl/sharedStrings.xml><?xml version="1.0" encoding="utf-8"?>
<sst xmlns="http://schemas.openxmlformats.org/spreadsheetml/2006/main" count="272" uniqueCount="146">
  <si>
    <t>Solo informativo</t>
  </si>
  <si>
    <t>Enero</t>
  </si>
  <si>
    <t>USDCENT/BUSHEL</t>
  </si>
  <si>
    <t>TRIGO</t>
  </si>
  <si>
    <t>MAIZ</t>
  </si>
  <si>
    <t>CHICAGO</t>
  </si>
  <si>
    <t>FOB GOLFO</t>
  </si>
  <si>
    <t>KANSAS</t>
  </si>
  <si>
    <t>FOB GOLFO 11%</t>
  </si>
  <si>
    <t>FOB GOLFO 13%</t>
  </si>
  <si>
    <t>FOB GOLFO 12,5%</t>
  </si>
  <si>
    <t>FOB GOLFO 11,5%</t>
  </si>
  <si>
    <t>FOB GOLFO 12%</t>
  </si>
  <si>
    <t>Contrato</t>
  </si>
  <si>
    <t>Bushel</t>
  </si>
  <si>
    <t>Tonelada</t>
  </si>
  <si>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</si>
  <si>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</si>
  <si>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</si>
  <si>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</si>
  <si>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</si>
  <si>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</si>
  <si>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</si>
  <si>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</si>
  <si>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</si>
  <si>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</si>
  <si>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</si>
  <si>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</si>
  <si>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Factores de conversión a US$ por tonelada</t>
  </si>
  <si>
    <t xml:space="preserve">Trigo: </t>
  </si>
  <si>
    <t xml:space="preserve">Maiz: </t>
  </si>
  <si>
    <t>www.odepa.gob.cl</t>
  </si>
  <si>
    <t>USD/TON</t>
  </si>
  <si>
    <t>Fuente: Reuters y mercados de Chicago y Kansas 12 %, premios y castigos de primas por proteína U.S. Wheat Associates.</t>
  </si>
  <si>
    <t>SRW</t>
  </si>
  <si>
    <t>Futuro</t>
  </si>
  <si>
    <t xml:space="preserve"> +H</t>
  </si>
  <si>
    <t>Febrero</t>
  </si>
  <si>
    <t>Marzo</t>
  </si>
  <si>
    <t>Abril</t>
  </si>
  <si>
    <t xml:space="preserve"> +K</t>
  </si>
  <si>
    <t>Mayo</t>
  </si>
  <si>
    <t>H= Marzo</t>
  </si>
  <si>
    <t>K=Mayo</t>
  </si>
  <si>
    <t>N=Julio</t>
  </si>
  <si>
    <t>U=Septiembre</t>
  </si>
  <si>
    <t>Z= Diciembre</t>
  </si>
  <si>
    <t>Reuters</t>
  </si>
  <si>
    <t>12,5%*</t>
  </si>
  <si>
    <t>11,5%*</t>
  </si>
  <si>
    <t>12%*</t>
  </si>
  <si>
    <t>USWHEAT</t>
  </si>
  <si>
    <t>Junio</t>
  </si>
  <si>
    <t>Julio</t>
  </si>
  <si>
    <t>https://www.uswheat.org/market-information/price-reports/</t>
  </si>
  <si>
    <t>(publicadas todos los viernes hábiles de cada semana)</t>
  </si>
  <si>
    <t>MAÍZ</t>
  </si>
  <si>
    <t>Agosto</t>
  </si>
  <si>
    <t>Estas bases si se aplican al cálculo en el precio que se publica.</t>
  </si>
  <si>
    <t>Cls.Dat</t>
  </si>
  <si>
    <t>Close</t>
  </si>
  <si>
    <t>Set.Date</t>
  </si>
  <si>
    <t>Settle</t>
  </si>
  <si>
    <t>hrw</t>
  </si>
  <si>
    <t>/WH3</t>
  </si>
  <si>
    <t>/KWH3</t>
  </si>
  <si>
    <t>/CH3</t>
  </si>
  <si>
    <t>/WK3</t>
  </si>
  <si>
    <t>WHEAT SRW MAY3/d</t>
  </si>
  <si>
    <t>/KWK3</t>
  </si>
  <si>
    <t>WHEAT HRW MAY3/d</t>
  </si>
  <si>
    <t>/CK3</t>
  </si>
  <si>
    <t>CORN MAY3/d</t>
  </si>
  <si>
    <t>/WN3</t>
  </si>
  <si>
    <t>WHEAT SRW JUL3/d</t>
  </si>
  <si>
    <t>/KWN3</t>
  </si>
  <si>
    <t>WHEAT HRW JUL3/d</t>
  </si>
  <si>
    <t>/CN3</t>
  </si>
  <si>
    <t>CORN JUL3/d</t>
  </si>
  <si>
    <t>/WU3</t>
  </si>
  <si>
    <t>WHEAT SRW SEP3/d</t>
  </si>
  <si>
    <t>/KWU3</t>
  </si>
  <si>
    <t>WHEAT HRW SEP3/d</t>
  </si>
  <si>
    <t>/CU3</t>
  </si>
  <si>
    <t>CORN SEP3/d</t>
  </si>
  <si>
    <t>/WZ3</t>
  </si>
  <si>
    <t>WHEAT SRW DEC3/d</t>
  </si>
  <si>
    <t>/KWZ3</t>
  </si>
  <si>
    <t>WHEAT HRW DEC3/d</t>
  </si>
  <si>
    <t>/CZ3</t>
  </si>
  <si>
    <t>CORN DEC3/d</t>
  </si>
  <si>
    <t>/WH24</t>
  </si>
  <si>
    <t>WHEAT SRW MAR2/d</t>
  </si>
  <si>
    <t>/KWH24</t>
  </si>
  <si>
    <t>WHEAT HRW MAR2/d</t>
  </si>
  <si>
    <t>/CH24</t>
  </si>
  <si>
    <t>CORN MAR24/d</t>
  </si>
  <si>
    <t>/WK24</t>
  </si>
  <si>
    <t>WHEAT SRW MAY2/d</t>
  </si>
  <si>
    <t>/KWK24</t>
  </si>
  <si>
    <t>WHEAT HRW MAY2/d</t>
  </si>
  <si>
    <t>/CK24</t>
  </si>
  <si>
    <t>CORN MAY24/d</t>
  </si>
  <si>
    <t>/WN24</t>
  </si>
  <si>
    <t>WHEAT SRW JUL2/d</t>
  </si>
  <si>
    <t>/KWN24</t>
  </si>
  <si>
    <t>WHEAT HRW JUL2/d</t>
  </si>
  <si>
    <t>/CN24</t>
  </si>
  <si>
    <t>CORN JUL24/d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</si>
  <si>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</si>
  <si>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</si>
  <si>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</si>
  <si>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</si>
  <si>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</si>
  <si>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</si>
  <si>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</si>
  <si>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WHEAT SRW DEC2/d</t>
  </si>
  <si>
    <t>/KWZ24</t>
  </si>
  <si>
    <t>WHEAT HRW DEC2/d</t>
  </si>
  <si>
    <t>/CZ24</t>
  </si>
  <si>
    <t>CORN DEC24/d</t>
  </si>
  <si>
    <t>/WH25</t>
  </si>
  <si>
    <t>/KWH25</t>
  </si>
  <si>
    <t>/WK25</t>
  </si>
  <si>
    <t>/KWK25</t>
  </si>
  <si>
    <t>/WN25</t>
  </si>
  <si>
    <t>/KWN25</t>
  </si>
  <si>
    <t>SOFT RED WINTER N° 2</t>
  </si>
  <si>
    <t>HARD RED WINTER N° 2*</t>
  </si>
  <si>
    <t>Precios futuros internacionales de trigo y maíz</t>
  </si>
  <si>
    <t>Name</t>
  </si>
  <si>
    <t>Maiz Chicago</t>
  </si>
  <si>
    <t xml:space="preserve">datos al </t>
  </si>
  <si>
    <t>YELLOW  N° 3</t>
  </si>
  <si>
    <t>YELLOW N° 2</t>
  </si>
  <si>
    <t>/CN25</t>
  </si>
  <si>
    <t>CORN JUL25/d</t>
  </si>
  <si>
    <t>/CZ25</t>
  </si>
  <si>
    <t>CORN DEC25/d</t>
  </si>
  <si>
    <t>WHEAT SRW MAR3/d</t>
  </si>
  <si>
    <t>WHEAT HRW MAR3/d</t>
  </si>
  <si>
    <t>CORN MAR3/d</t>
  </si>
  <si>
    <t>TRIGO Hard Red Winter</t>
  </si>
  <si>
    <t>srw</t>
  </si>
  <si>
    <t>Solo informativo, no se aplican al cálculo.</t>
  </si>
  <si>
    <t xml:space="preserve">*Primas USWheat.org del 30 de diciembre de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</si>
</sst>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[$-340A]dddd\ d&quot; de &quot;mmmm&quot; de &quot;yyyy;@"/>
  </numFmts>
  <fonts count="39" x14ac:knownFonts="1"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9"/>
      <color indexed="12"/>
      <name val="Arial"/>
      <family val="2"/>
    </font>
    <font>
      <b/>
      <u/>
      <sz val="12"/>
      <color indexed="8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b/>
      <sz val="16"/>
      <name val="Arial"/>
      <family val="2"/>
    </font>
    <font>
      <b/>
      <sz val="14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u/>
      <sz val="11"/>
      <color indexed="12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1"/>
        <bgColor indexed="13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0"/>
        <b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2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5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7" borderId="1" applyNumberFormat="0" applyAlignment="0" applyProtection="0"/>
    <xf numFmtId="0" fontId="4" fillId="16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8" fillId="7" borderId="1" applyNumberFormat="0" applyAlignment="0" applyProtection="0"/>
    <xf numFmtId="0" fontId="2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21" borderId="0" applyNumberFormat="0" applyBorder="0" applyAlignment="0" applyProtection="0"/>
    <xf numFmtId="0" fontId="11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4" applyNumberFormat="0" applyAlignment="0" applyProtection="0"/>
    <xf numFmtId="0" fontId="25" fillId="22" borderId="4" applyNumberFormat="0" applyAlignment="0" applyProtection="0"/>
    <xf numFmtId="0" fontId="13" fillId="7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224">
    <xf numFmtId="0" fontId="0" fillId="0" borderId="0" xfId="0"/>
    <xf numFmtId="0" fontId="0" fillId="0" borderId="0" xfId="0" applyAlignment="1">
      <alignment horizontal="center" vertical="center"/>
    </xf>
    <xf numFmtId="12" fontId="0" fillId="0" borderId="0" xfId="0" applyNumberFormat="1"/>
    <xf numFmtId="0" fontId="0" fillId="0" borderId="0" xfId="0" applyAlignment="1">
      <alignment horizontal="left" vertical="center"/>
    </xf>
    <xf numFmtId="0" fontId="24" fillId="0" borderId="0" xfId="31" applyNumberFormat="1" applyFont="1" applyFill="1" applyBorder="1" applyAlignment="1" applyProtection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/>
    </xf>
    <xf numFmtId="9" fontId="21" fillId="0" borderId="12" xfId="0" applyNumberFormat="1" applyFont="1" applyBorder="1" applyAlignment="1">
      <alignment horizontal="center" vertical="center"/>
    </xf>
    <xf numFmtId="10" fontId="21" fillId="0" borderId="12" xfId="0" applyNumberFormat="1" applyFont="1" applyBorder="1" applyAlignment="1">
      <alignment horizontal="center" vertical="center"/>
    </xf>
    <xf numFmtId="14" fontId="0" fillId="0" borderId="0" xfId="0" applyNumberFormat="1"/>
    <xf numFmtId="0" fontId="20" fillId="25" borderId="0" xfId="0" applyFont="1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28" borderId="12" xfId="0" applyFill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49" fontId="30" fillId="0" borderId="0" xfId="0" applyNumberFormat="1" applyFont="1" applyAlignment="1">
      <alignment horizontal="center" vertical="center" wrapText="1"/>
    </xf>
    <xf numFmtId="0" fontId="0" fillId="30" borderId="12" xfId="0" applyFill="1" applyBorder="1" applyAlignment="1">
      <alignment horizontal="center"/>
    </xf>
    <xf numFmtId="0" fontId="0" fillId="30" borderId="12" xfId="0" applyFill="1" applyBorder="1"/>
    <xf numFmtId="0" fontId="0" fillId="30" borderId="12" xfId="0" applyFill="1" applyBorder="1" applyAlignment="1">
      <alignment horizontal="center" vertical="center"/>
    </xf>
    <xf numFmtId="0" fontId="26" fillId="0" borderId="0" xfId="31" applyFont="1" applyAlignment="1">
      <alignment vertical="top"/>
    </xf>
    <xf numFmtId="4" fontId="0" fillId="0" borderId="0" xfId="0" applyNumberFormat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0" xfId="0" applyBorder="1"/>
    <xf numFmtId="0" fontId="21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4" fontId="29" fillId="23" borderId="29" xfId="0" applyNumberFormat="1" applyFont="1" applyFill="1" applyBorder="1" applyAlignment="1">
      <alignment horizontal="center" vertical="center"/>
    </xf>
    <xf numFmtId="4" fontId="21" fillId="23" borderId="29" xfId="0" applyNumberFormat="1" applyFont="1" applyFill="1" applyBorder="1" applyAlignment="1">
      <alignment horizontal="right" vertical="center"/>
    </xf>
    <xf numFmtId="4" fontId="29" fillId="23" borderId="30" xfId="0" applyNumberFormat="1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right" vertical="center"/>
    </xf>
    <xf numFmtId="0" fontId="21" fillId="26" borderId="31" xfId="0" applyFont="1" applyFill="1" applyBorder="1" applyAlignment="1">
      <alignment horizontal="center" vertical="center"/>
    </xf>
    <xf numFmtId="4" fontId="21" fillId="26" borderId="11" xfId="0" applyNumberFormat="1" applyFont="1" applyFill="1" applyBorder="1" applyAlignment="1">
      <alignment horizontal="right" vertical="center"/>
    </xf>
    <xf numFmtId="4" fontId="21" fillId="27" borderId="11" xfId="0" applyNumberFormat="1" applyFont="1" applyFill="1" applyBorder="1" applyAlignment="1">
      <alignment horizontal="right" vertical="center"/>
    </xf>
    <xf numFmtId="4" fontId="28" fillId="26" borderId="11" xfId="0" applyNumberFormat="1" applyFont="1" applyFill="1" applyBorder="1" applyAlignment="1">
      <alignment horizontal="right" vertical="center"/>
    </xf>
    <xf numFmtId="4" fontId="21" fillId="26" borderId="32" xfId="0" applyNumberFormat="1" applyFont="1" applyFill="1" applyBorder="1" applyAlignment="1">
      <alignment horizontal="right" vertical="center"/>
    </xf>
    <xf numFmtId="4" fontId="21" fillId="23" borderId="11" xfId="0" applyNumberFormat="1" applyFont="1" applyFill="1" applyBorder="1" applyAlignment="1">
      <alignment horizontal="right" vertical="center"/>
    </xf>
    <xf numFmtId="4" fontId="21" fillId="23" borderId="32" xfId="0" applyNumberFormat="1" applyFont="1" applyFill="1" applyBorder="1" applyAlignment="1">
      <alignment horizontal="right" vertical="center"/>
    </xf>
    <xf numFmtId="4" fontId="21" fillId="24" borderId="11" xfId="0" applyNumberFormat="1" applyFont="1" applyFill="1" applyBorder="1" applyAlignment="1">
      <alignment horizontal="right" vertical="center"/>
    </xf>
    <xf numFmtId="0" fontId="21" fillId="25" borderId="31" xfId="0" applyFont="1" applyFill="1" applyBorder="1" applyAlignment="1">
      <alignment horizontal="center" vertical="center"/>
    </xf>
    <xf numFmtId="4" fontId="21" fillId="25" borderId="11" xfId="0" applyNumberFormat="1" applyFont="1" applyFill="1" applyBorder="1" applyAlignment="1">
      <alignment horizontal="right" vertical="center"/>
    </xf>
    <xf numFmtId="4" fontId="21" fillId="29" borderId="11" xfId="0" applyNumberFormat="1" applyFont="1" applyFill="1" applyBorder="1" applyAlignment="1">
      <alignment horizontal="right" vertical="center"/>
    </xf>
    <xf numFmtId="4" fontId="21" fillId="29" borderId="32" xfId="0" applyNumberFormat="1" applyFont="1" applyFill="1" applyBorder="1" applyAlignment="1">
      <alignment horizontal="right" vertical="center"/>
    </xf>
    <xf numFmtId="4" fontId="21" fillId="27" borderId="32" xfId="0" applyNumberFormat="1" applyFont="1" applyFill="1" applyBorder="1" applyAlignment="1">
      <alignment horizontal="right" vertical="center"/>
    </xf>
    <xf numFmtId="4" fontId="21" fillId="24" borderId="32" xfId="0" applyNumberFormat="1" applyFont="1" applyFill="1" applyBorder="1" applyAlignment="1">
      <alignment horizontal="right" vertical="center"/>
    </xf>
    <xf numFmtId="4" fontId="21" fillId="25" borderId="32" xfId="0" applyNumberFormat="1" applyFont="1" applyFill="1" applyBorder="1" applyAlignment="1">
      <alignment horizontal="right" vertical="center"/>
    </xf>
    <xf numFmtId="0" fontId="21" fillId="25" borderId="33" xfId="0" applyFont="1" applyFill="1" applyBorder="1" applyAlignment="1">
      <alignment horizontal="center" vertical="center"/>
    </xf>
    <xf numFmtId="4" fontId="21" fillId="25" borderId="34" xfId="0" applyNumberFormat="1" applyFont="1" applyFill="1" applyBorder="1" applyAlignment="1">
      <alignment horizontal="right" vertical="center"/>
    </xf>
    <xf numFmtId="4" fontId="21" fillId="25" borderId="35" xfId="0" applyNumberFormat="1" applyFont="1" applyFill="1" applyBorder="1" applyAlignment="1">
      <alignment horizontal="right" vertical="center"/>
    </xf>
    <xf numFmtId="49" fontId="21" fillId="25" borderId="0" xfId="0" applyNumberFormat="1" applyFont="1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32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21" fillId="26" borderId="32" xfId="0" applyNumberFormat="1" applyFont="1" applyFill="1" applyBorder="1" applyAlignment="1">
      <alignment vertical="center"/>
    </xf>
    <xf numFmtId="4" fontId="21" fillId="26" borderId="34" xfId="0" applyNumberFormat="1" applyFont="1" applyFill="1" applyBorder="1" applyAlignment="1">
      <alignment horizontal="right" vertical="center"/>
    </xf>
    <xf numFmtId="4" fontId="28" fillId="26" borderId="34" xfId="0" applyNumberFormat="1" applyFont="1" applyFill="1" applyBorder="1" applyAlignment="1">
      <alignment horizontal="right" vertical="center"/>
    </xf>
    <xf numFmtId="4" fontId="21" fillId="26" borderId="35" xfId="0" applyNumberFormat="1" applyFont="1" applyFill="1" applyBorder="1" applyAlignment="1">
      <alignment horizontal="right" vertical="center"/>
    </xf>
    <xf numFmtId="0" fontId="22" fillId="25" borderId="26" xfId="0" applyFont="1" applyFill="1" applyBorder="1" applyAlignment="1">
      <alignment horizontal="center" vertical="center"/>
    </xf>
    <xf numFmtId="0" fontId="22" fillId="25" borderId="27" xfId="0" applyFont="1" applyFill="1" applyBorder="1" applyAlignment="1">
      <alignment horizontal="center" vertical="center"/>
    </xf>
    <xf numFmtId="0" fontId="22" fillId="25" borderId="25" xfId="0" applyFont="1" applyFill="1" applyBorder="1" applyAlignment="1">
      <alignment horizontal="center" vertical="center"/>
    </xf>
    <xf numFmtId="4" fontId="21" fillId="23" borderId="31" xfId="0" applyNumberFormat="1" applyFont="1" applyFill="1" applyBorder="1" applyAlignment="1">
      <alignment horizontal="right" vertical="center"/>
    </xf>
    <xf numFmtId="4" fontId="21" fillId="26" borderId="31" xfId="0" applyNumberFormat="1" applyFont="1" applyFill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2" fontId="21" fillId="26" borderId="31" xfId="0" applyNumberFormat="1" applyFont="1" applyFill="1" applyBorder="1" applyAlignment="1">
      <alignment horizontal="right" vertical="center"/>
    </xf>
    <xf numFmtId="2" fontId="21" fillId="25" borderId="31" xfId="0" applyNumberFormat="1" applyFont="1" applyFill="1" applyBorder="1" applyAlignment="1">
      <alignment horizontal="right" vertical="center"/>
    </xf>
    <xf numFmtId="4" fontId="21" fillId="25" borderId="31" xfId="0" applyNumberFormat="1" applyFont="1" applyFill="1" applyBorder="1" applyAlignment="1">
      <alignment horizontal="right" vertical="center"/>
    </xf>
    <xf numFmtId="4" fontId="21" fillId="26" borderId="33" xfId="0" applyNumberFormat="1" applyFont="1" applyFill="1" applyBorder="1" applyAlignment="1">
      <alignment horizontal="right" vertical="center"/>
    </xf>
    <xf numFmtId="4" fontId="28" fillId="26" borderId="32" xfId="0" applyNumberFormat="1" applyFont="1" applyFill="1" applyBorder="1" applyAlignment="1">
      <alignment horizontal="right" vertical="center"/>
    </xf>
    <xf numFmtId="4" fontId="28" fillId="26" borderId="35" xfId="0" applyNumberFormat="1" applyFont="1" applyFill="1" applyBorder="1" applyAlignment="1">
      <alignment horizontal="right" vertical="center"/>
    </xf>
    <xf numFmtId="2" fontId="21" fillId="26" borderId="33" xfId="0" applyNumberFormat="1" applyFont="1" applyFill="1" applyBorder="1" applyAlignment="1">
      <alignment horizontal="right" vertical="center"/>
    </xf>
    <xf numFmtId="164" fontId="21" fillId="0" borderId="0" xfId="0" applyNumberFormat="1" applyFont="1" applyAlignment="1">
      <alignment horizontal="left" vertical="center"/>
    </xf>
    <xf numFmtId="0" fontId="21" fillId="25" borderId="36" xfId="0" applyFont="1" applyFill="1" applyBorder="1" applyAlignment="1">
      <alignment horizontal="center" vertical="center"/>
    </xf>
    <xf numFmtId="0" fontId="21" fillId="25" borderId="37" xfId="0" applyFont="1" applyFill="1" applyBorder="1" applyAlignment="1">
      <alignment horizontal="center" vertical="center"/>
    </xf>
    <xf numFmtId="0" fontId="21" fillId="25" borderId="3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21" fillId="0" borderId="0" xfId="0" applyNumberFormat="1" applyFont="1" applyAlignment="1">
      <alignment vertical="center"/>
    </xf>
    <xf numFmtId="0" fontId="21" fillId="25" borderId="0" xfId="0" applyFont="1" applyFill="1" applyAlignment="1">
      <alignment vertical="top"/>
    </xf>
    <xf numFmtId="0" fontId="31" fillId="25" borderId="0" xfId="0" applyFont="1" applyFill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0" xfId="0" applyNumberFormat="1"/>
    <xf numFmtId="0" fontId="0" fillId="0" borderId="40" xfId="0" applyBorder="1" applyAlignment="1">
      <alignment horizontal="center"/>
    </xf>
    <xf numFmtId="2" fontId="0" fillId="0" borderId="19" xfId="0" applyNumberFormat="1" applyBorder="1"/>
    <xf numFmtId="4" fontId="29" fillId="23" borderId="28" xfId="0" applyNumberFormat="1" applyFont="1" applyFill="1" applyBorder="1" applyAlignment="1">
      <alignment horizontal="center" vertical="center"/>
    </xf>
    <xf numFmtId="4" fontId="29" fillId="23" borderId="41" xfId="0" applyNumberFormat="1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32" fillId="25" borderId="39" xfId="0" applyFont="1" applyFill="1" applyBorder="1" applyAlignment="1">
      <alignment vertical="top"/>
    </xf>
    <xf numFmtId="0" fontId="33" fillId="25" borderId="39" xfId="0" applyFont="1" applyFill="1" applyBorder="1" applyAlignment="1">
      <alignment horizontal="center" vertical="top"/>
    </xf>
    <xf numFmtId="0" fontId="34" fillId="25" borderId="39" xfId="0" applyFont="1" applyFill="1" applyBorder="1" applyAlignment="1">
      <alignment vertical="top"/>
    </xf>
    <xf numFmtId="0" fontId="22" fillId="0" borderId="25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4" fontId="21" fillId="0" borderId="31" xfId="0" applyNumberFormat="1" applyFont="1" applyBorder="1" applyAlignment="1">
      <alignment horizontal="right" vertical="center"/>
    </xf>
    <xf numFmtId="4" fontId="21" fillId="0" borderId="44" xfId="0" applyNumberFormat="1" applyFont="1" applyBorder="1" applyAlignment="1">
      <alignment horizontal="right" vertical="center"/>
    </xf>
    <xf numFmtId="4" fontId="21" fillId="26" borderId="44" xfId="0" applyNumberFormat="1" applyFont="1" applyFill="1" applyBorder="1" applyAlignment="1">
      <alignment horizontal="right" vertical="center"/>
    </xf>
    <xf numFmtId="4" fontId="21" fillId="23" borderId="44" xfId="0" applyNumberFormat="1" applyFont="1" applyFill="1" applyBorder="1" applyAlignment="1">
      <alignment horizontal="right" vertical="center"/>
    </xf>
    <xf numFmtId="4" fontId="21" fillId="25" borderId="44" xfId="0" applyNumberFormat="1" applyFont="1" applyFill="1" applyBorder="1" applyAlignment="1">
      <alignment horizontal="right" vertical="center"/>
    </xf>
    <xf numFmtId="4" fontId="21" fillId="25" borderId="33" xfId="0" applyNumberFormat="1" applyFont="1" applyFill="1" applyBorder="1" applyAlignment="1">
      <alignment horizontal="right" vertical="center"/>
    </xf>
    <xf numFmtId="0" fontId="31" fillId="25" borderId="0" xfId="0" applyFont="1" applyFill="1" applyAlignment="1">
      <alignment vertical="center"/>
    </xf>
    <xf numFmtId="0" fontId="22" fillId="25" borderId="43" xfId="0" applyFont="1" applyFill="1" applyBorder="1" applyAlignment="1">
      <alignment horizontal="center" vertical="center"/>
    </xf>
    <xf numFmtId="1" fontId="29" fillId="23" borderId="36" xfId="0" applyNumberFormat="1" applyFont="1" applyFill="1" applyBorder="1" applyAlignment="1">
      <alignment horizontal="center" vertical="center"/>
    </xf>
    <xf numFmtId="4" fontId="29" fillId="23" borderId="46" xfId="0" applyNumberFormat="1" applyFont="1" applyFill="1" applyBorder="1" applyAlignment="1">
      <alignment horizontal="center" vertical="center"/>
    </xf>
    <xf numFmtId="0" fontId="21" fillId="26" borderId="37" xfId="0" applyFont="1" applyFill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2" fontId="21" fillId="0" borderId="44" xfId="0" applyNumberFormat="1" applyFont="1" applyBorder="1" applyAlignment="1">
      <alignment horizontal="right" vertical="center"/>
    </xf>
    <xf numFmtId="2" fontId="21" fillId="26" borderId="44" xfId="0" applyNumberFormat="1" applyFont="1" applyFill="1" applyBorder="1" applyAlignment="1">
      <alignment horizontal="right" vertical="center"/>
    </xf>
    <xf numFmtId="2" fontId="21" fillId="25" borderId="44" xfId="0" applyNumberFormat="1" applyFont="1" applyFill="1" applyBorder="1" applyAlignment="1">
      <alignment horizontal="right" vertical="center"/>
    </xf>
    <xf numFmtId="0" fontId="21" fillId="26" borderId="38" xfId="0" applyFont="1" applyFill="1" applyBorder="1" applyAlignment="1">
      <alignment horizontal="center" vertical="center"/>
    </xf>
    <xf numFmtId="4" fontId="21" fillId="26" borderId="45" xfId="0" applyNumberFormat="1" applyFont="1" applyFill="1" applyBorder="1" applyAlignment="1">
      <alignment horizontal="right" vertical="center"/>
    </xf>
    <xf numFmtId="2" fontId="21" fillId="25" borderId="33" xfId="0" applyNumberFormat="1" applyFont="1" applyFill="1" applyBorder="1" applyAlignment="1">
      <alignment horizontal="right" vertical="center"/>
    </xf>
    <xf numFmtId="4" fontId="21" fillId="23" borderId="30" xfId="0" applyNumberFormat="1" applyFont="1" applyFill="1" applyBorder="1" applyAlignment="1">
      <alignment horizontal="right" vertical="center"/>
    </xf>
    <xf numFmtId="4" fontId="21" fillId="23" borderId="41" xfId="0" applyNumberFormat="1" applyFont="1" applyFill="1" applyBorder="1" applyAlignment="1">
      <alignment horizontal="right" vertical="center"/>
    </xf>
    <xf numFmtId="4" fontId="21" fillId="23" borderId="28" xfId="0" applyNumberFormat="1" applyFont="1" applyFill="1" applyBorder="1" applyAlignment="1">
      <alignment horizontal="right" vertical="center"/>
    </xf>
    <xf numFmtId="0" fontId="29" fillId="32" borderId="31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4" xfId="0" applyBorder="1"/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 vertical="center"/>
    </xf>
    <xf numFmtId="0" fontId="0" fillId="30" borderId="14" xfId="0" applyFill="1" applyBorder="1"/>
    <xf numFmtId="0" fontId="0" fillId="30" borderId="15" xfId="0" applyFill="1" applyBorder="1" applyAlignment="1">
      <alignment horizontal="center" vertical="center"/>
    </xf>
    <xf numFmtId="0" fontId="0" fillId="6" borderId="14" xfId="0" applyFill="1" applyBorder="1"/>
    <xf numFmtId="0" fontId="0" fillId="6" borderId="15" xfId="0" applyFill="1" applyBorder="1" applyAlignment="1">
      <alignment horizontal="center" vertical="center"/>
    </xf>
    <xf numFmtId="0" fontId="0" fillId="6" borderId="25" xfId="0" applyFill="1" applyBorder="1"/>
    <xf numFmtId="0" fontId="0" fillId="6" borderId="26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21" fillId="0" borderId="15" xfId="0" applyFont="1" applyBorder="1" applyAlignment="1">
      <alignment horizontal="center"/>
    </xf>
    <xf numFmtId="0" fontId="0" fillId="28" borderId="14" xfId="0" applyFill="1" applyBorder="1"/>
    <xf numFmtId="0" fontId="0" fillId="28" borderId="15" xfId="0" applyFill="1" applyBorder="1" applyAlignment="1">
      <alignment horizontal="center"/>
    </xf>
    <xf numFmtId="0" fontId="0" fillId="30" borderId="15" xfId="0" applyFill="1" applyBorder="1" applyAlignment="1">
      <alignment horizontal="center"/>
    </xf>
    <xf numFmtId="0" fontId="0" fillId="28" borderId="25" xfId="0" applyFill="1" applyBorder="1"/>
    <xf numFmtId="0" fontId="0" fillId="28" borderId="26" xfId="0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28" borderId="27" xfId="0" applyFill="1" applyBorder="1" applyAlignment="1">
      <alignment horizontal="center"/>
    </xf>
    <xf numFmtId="0" fontId="36" fillId="0" borderId="0" xfId="31" applyFont="1" applyAlignment="1">
      <alignment vertical="top"/>
    </xf>
    <xf numFmtId="0" fontId="37" fillId="0" borderId="0" xfId="0" applyFont="1" applyAlignment="1">
      <alignment vertical="center"/>
    </xf>
    <xf numFmtId="0" fontId="21" fillId="25" borderId="52" xfId="0" applyFont="1" applyFill="1" applyBorder="1" applyAlignment="1">
      <alignment horizontal="center" vertical="center"/>
    </xf>
    <xf numFmtId="0" fontId="21" fillId="25" borderId="32" xfId="0" applyFont="1" applyFill="1" applyBorder="1" applyAlignment="1">
      <alignment horizontal="center" vertical="center"/>
    </xf>
    <xf numFmtId="15" fontId="0" fillId="0" borderId="0" xfId="0" applyNumberFormat="1"/>
    <xf numFmtId="0" fontId="0" fillId="6" borderId="54" xfId="0" applyFill="1" applyBorder="1"/>
    <xf numFmtId="0" fontId="0" fillId="6" borderId="55" xfId="0" applyFill="1" applyBorder="1" applyAlignment="1">
      <alignment horizontal="center" vertical="center"/>
    </xf>
    <xf numFmtId="0" fontId="0" fillId="6" borderId="56" xfId="0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7" xfId="0" applyBorder="1" applyAlignment="1">
      <alignment horizontal="left" vertical="center"/>
    </xf>
    <xf numFmtId="4" fontId="21" fillId="26" borderId="37" xfId="0" applyNumberFormat="1" applyFont="1" applyFill="1" applyBorder="1" applyAlignment="1">
      <alignment horizontal="right" vertical="center"/>
    </xf>
    <xf numFmtId="2" fontId="21" fillId="0" borderId="37" xfId="0" applyNumberFormat="1" applyFont="1" applyBorder="1" applyAlignment="1">
      <alignment horizontal="right" vertical="center"/>
    </xf>
    <xf numFmtId="2" fontId="21" fillId="26" borderId="37" xfId="0" applyNumberFormat="1" applyFont="1" applyFill="1" applyBorder="1" applyAlignment="1">
      <alignment horizontal="right" vertical="center"/>
    </xf>
    <xf numFmtId="2" fontId="21" fillId="25" borderId="37" xfId="0" applyNumberFormat="1" applyFont="1" applyFill="1" applyBorder="1" applyAlignment="1">
      <alignment horizontal="right" vertical="center"/>
    </xf>
    <xf numFmtId="4" fontId="21" fillId="26" borderId="59" xfId="0" applyNumberFormat="1" applyFont="1" applyFill="1" applyBorder="1" applyAlignment="1">
      <alignment horizontal="right" vertical="center"/>
    </xf>
    <xf numFmtId="2" fontId="21" fillId="0" borderId="59" xfId="0" applyNumberFormat="1" applyFont="1" applyBorder="1" applyAlignment="1">
      <alignment horizontal="right" vertical="center"/>
    </xf>
    <xf numFmtId="2" fontId="21" fillId="26" borderId="59" xfId="0" applyNumberFormat="1" applyFont="1" applyFill="1" applyBorder="1" applyAlignment="1">
      <alignment horizontal="right" vertical="center"/>
    </xf>
    <xf numFmtId="2" fontId="21" fillId="25" borderId="59" xfId="0" applyNumberFormat="1" applyFont="1" applyFill="1" applyBorder="1" applyAlignment="1">
      <alignment horizontal="right" vertical="center"/>
    </xf>
    <xf numFmtId="4" fontId="21" fillId="29" borderId="59" xfId="0" applyNumberFormat="1" applyFont="1" applyFill="1" applyBorder="1" applyAlignment="1">
      <alignment horizontal="right" vertical="center"/>
    </xf>
    <xf numFmtId="4" fontId="21" fillId="27" borderId="59" xfId="0" applyNumberFormat="1" applyFont="1" applyFill="1" applyBorder="1" applyAlignment="1">
      <alignment horizontal="right" vertical="center"/>
    </xf>
    <xf numFmtId="4" fontId="21" fillId="29" borderId="60" xfId="0" applyNumberFormat="1" applyFont="1" applyFill="1" applyBorder="1" applyAlignment="1">
      <alignment horizontal="right" vertical="center"/>
    </xf>
    <xf numFmtId="4" fontId="29" fillId="23" borderId="36" xfId="0" applyNumberFormat="1" applyFont="1" applyFill="1" applyBorder="1" applyAlignment="1">
      <alignment horizontal="center" vertical="center"/>
    </xf>
    <xf numFmtId="4" fontId="21" fillId="25" borderId="37" xfId="0" applyNumberFormat="1" applyFont="1" applyFill="1" applyBorder="1" applyAlignment="1">
      <alignment horizontal="right" vertical="center"/>
    </xf>
    <xf numFmtId="4" fontId="21" fillId="25" borderId="38" xfId="0" applyNumberFormat="1" applyFont="1" applyFill="1" applyBorder="1" applyAlignment="1">
      <alignment horizontal="right" vertical="center"/>
    </xf>
    <xf numFmtId="4" fontId="21" fillId="27" borderId="44" xfId="0" applyNumberFormat="1" applyFont="1" applyFill="1" applyBorder="1" applyAlignment="1">
      <alignment horizontal="right" vertical="center"/>
    </xf>
    <xf numFmtId="4" fontId="21" fillId="29" borderId="44" xfId="0" applyNumberFormat="1" applyFont="1" applyFill="1" applyBorder="1" applyAlignment="1">
      <alignment horizontal="right" vertical="center"/>
    </xf>
    <xf numFmtId="4" fontId="21" fillId="29" borderId="45" xfId="0" applyNumberFormat="1" applyFont="1" applyFill="1" applyBorder="1" applyAlignment="1">
      <alignment horizontal="right" vertical="center"/>
    </xf>
    <xf numFmtId="4" fontId="21" fillId="26" borderId="61" xfId="0" applyNumberFormat="1" applyFont="1" applyFill="1" applyBorder="1" applyAlignment="1">
      <alignment horizontal="right" vertical="center"/>
    </xf>
    <xf numFmtId="0" fontId="0" fillId="0" borderId="61" xfId="0" applyBorder="1" applyAlignment="1">
      <alignment horizontal="center" vertical="center"/>
    </xf>
    <xf numFmtId="0" fontId="0" fillId="26" borderId="61" xfId="0" applyFill="1" applyBorder="1" applyAlignment="1">
      <alignment horizontal="center" vertical="center"/>
    </xf>
    <xf numFmtId="0" fontId="0" fillId="25" borderId="61" xfId="0" applyFill="1" applyBorder="1" applyAlignment="1">
      <alignment horizontal="center" vertical="center"/>
    </xf>
    <xf numFmtId="4" fontId="21" fillId="27" borderId="61" xfId="0" applyNumberFormat="1" applyFont="1" applyFill="1" applyBorder="1" applyAlignment="1">
      <alignment horizontal="right" vertical="center"/>
    </xf>
    <xf numFmtId="4" fontId="21" fillId="29" borderId="61" xfId="0" applyNumberFormat="1" applyFont="1" applyFill="1" applyBorder="1" applyAlignment="1">
      <alignment horizontal="right" vertical="center"/>
    </xf>
    <xf numFmtId="4" fontId="21" fillId="29" borderId="62" xfId="0" applyNumberFormat="1" applyFont="1" applyFill="1" applyBorder="1" applyAlignment="1">
      <alignment horizontal="right" vertical="center"/>
    </xf>
    <xf numFmtId="2" fontId="21" fillId="25" borderId="45" xfId="0" applyNumberFormat="1" applyFont="1" applyFill="1" applyBorder="1" applyAlignment="1">
      <alignment horizontal="right" vertical="center"/>
    </xf>
    <xf numFmtId="2" fontId="21" fillId="26" borderId="11" xfId="0" applyNumberFormat="1" applyFont="1" applyFill="1" applyBorder="1" applyAlignment="1">
      <alignment horizontal="right" vertical="center"/>
    </xf>
    <xf numFmtId="2" fontId="21" fillId="0" borderId="11" xfId="0" applyNumberFormat="1" applyFont="1" applyBorder="1" applyAlignment="1">
      <alignment horizontal="right" vertical="center"/>
    </xf>
    <xf numFmtId="2" fontId="21" fillId="25" borderId="11" xfId="0" applyNumberFormat="1" applyFont="1" applyFill="1" applyBorder="1" applyAlignment="1">
      <alignment horizontal="right" vertical="center"/>
    </xf>
    <xf numFmtId="2" fontId="21" fillId="25" borderId="34" xfId="0" applyNumberFormat="1" applyFont="1" applyFill="1" applyBorder="1" applyAlignment="1">
      <alignment horizontal="right" vertical="center"/>
    </xf>
    <xf numFmtId="2" fontId="28" fillId="26" borderId="11" xfId="0" applyNumberFormat="1" applyFont="1" applyFill="1" applyBorder="1" applyAlignment="1">
      <alignment horizontal="right" vertical="center"/>
    </xf>
    <xf numFmtId="2" fontId="28" fillId="26" borderId="44" xfId="0" applyNumberFormat="1" applyFont="1" applyFill="1" applyBorder="1" applyAlignment="1">
      <alignment horizontal="right" vertical="center"/>
    </xf>
    <xf numFmtId="2" fontId="28" fillId="0" borderId="11" xfId="0" applyNumberFormat="1" applyFont="1" applyBorder="1" applyAlignment="1">
      <alignment horizontal="right" vertical="center"/>
    </xf>
    <xf numFmtId="2" fontId="28" fillId="0" borderId="44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/>
    </xf>
    <xf numFmtId="0" fontId="0" fillId="6" borderId="15" xfId="0" applyFill="1" applyBorder="1" applyAlignment="1">
      <alignment horizont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165" fontId="21" fillId="25" borderId="0" xfId="0" applyNumberFormat="1" applyFont="1" applyFill="1" applyAlignment="1">
      <alignment horizontal="right" vertical="top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2" fillId="25" borderId="15" xfId="0" applyFont="1" applyFill="1" applyBorder="1" applyAlignment="1">
      <alignment horizontal="center" vertical="center"/>
    </xf>
    <xf numFmtId="0" fontId="22" fillId="25" borderId="16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1" fillId="25" borderId="39" xfId="0" applyFont="1" applyFill="1" applyBorder="1" applyAlignment="1">
      <alignment horizontal="center" vertical="top"/>
    </xf>
    <xf numFmtId="0" fontId="21" fillId="25" borderId="22" xfId="0" applyFont="1" applyFill="1" applyBorder="1" applyAlignment="1">
      <alignment horizontal="center" vertical="center"/>
    </xf>
    <xf numFmtId="0" fontId="21" fillId="25" borderId="24" xfId="0" applyFont="1" applyFill="1" applyBorder="1" applyAlignment="1">
      <alignment horizontal="center" vertical="center"/>
    </xf>
    <xf numFmtId="0" fontId="21" fillId="25" borderId="42" xfId="0" applyFont="1" applyFill="1" applyBorder="1" applyAlignment="1">
      <alignment horizontal="center" vertical="center"/>
    </xf>
    <xf numFmtId="0" fontId="21" fillId="25" borderId="23" xfId="0" applyFont="1" applyFill="1" applyBorder="1" applyAlignment="1">
      <alignment horizontal="center" vertical="center"/>
    </xf>
    <xf numFmtId="14" fontId="21" fillId="0" borderId="47" xfId="0" applyNumberFormat="1" applyFont="1" applyBorder="1" applyAlignment="1">
      <alignment horizontal="center"/>
    </xf>
    <xf numFmtId="14" fontId="21" fillId="0" borderId="48" xfId="0" applyNumberFormat="1" applyFont="1" applyBorder="1" applyAlignment="1">
      <alignment horizontal="center"/>
    </xf>
    <xf numFmtId="14" fontId="21" fillId="0" borderId="49" xfId="0" applyNumberFormat="1" applyFont="1" applyBorder="1" applyAlignment="1">
      <alignment horizontal="center"/>
    </xf>
    <xf numFmtId="0" fontId="28" fillId="31" borderId="50" xfId="0" applyFont="1" applyFill="1" applyBorder="1" applyAlignment="1">
      <alignment horizontal="center"/>
    </xf>
    <xf numFmtId="0" fontId="28" fillId="31" borderId="17" xfId="0" applyFont="1" applyFill="1" applyBorder="1" applyAlignment="1">
      <alignment horizontal="center"/>
    </xf>
    <xf numFmtId="0" fontId="28" fillId="31" borderId="51" xfId="0" applyFont="1" applyFill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9" fontId="21" fillId="0" borderId="10" xfId="0" applyNumberFormat="1" applyFont="1" applyBorder="1" applyAlignment="1">
      <alignment horizontal="center" vertical="center"/>
    </xf>
    <xf numFmtId="9" fontId="21" fillId="0" borderId="53" xfId="0" applyNumberFormat="1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4" fontId="0" fillId="0" borderId="21" xfId="0" applyNumberFormat="1" applyBorder="1" applyAlignment="1">
      <alignment horizontal="left"/>
    </xf>
  </cellXfs>
  <cellStyles count="56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Buena 2" xfId="19" xr:uid="{00000000-0005-0000-0000-000012000000}"/>
    <cellStyle name="Cálculo 2" xfId="20" xr:uid="{00000000-0005-0000-0000-000013000000}"/>
    <cellStyle name="Celda de comprobación 2" xfId="21" xr:uid="{00000000-0005-0000-0000-000014000000}"/>
    <cellStyle name="Celda vinculada 2" xfId="22" xr:uid="{00000000-0005-0000-0000-000015000000}"/>
    <cellStyle name="Encabezado 4 2" xfId="23" xr:uid="{00000000-0005-0000-0000-000016000000}"/>
    <cellStyle name="Énfasis1 2" xfId="24" xr:uid="{00000000-0005-0000-0000-000017000000}"/>
    <cellStyle name="Énfasis2 2" xfId="25" xr:uid="{00000000-0005-0000-0000-000018000000}"/>
    <cellStyle name="Énfasis3 2" xfId="26" xr:uid="{00000000-0005-0000-0000-000019000000}"/>
    <cellStyle name="Énfasis4 2" xfId="27" xr:uid="{00000000-0005-0000-0000-00001A000000}"/>
    <cellStyle name="Énfasis5 2" xfId="28" xr:uid="{00000000-0005-0000-0000-00001B000000}"/>
    <cellStyle name="Énfasis6 2" xfId="29" xr:uid="{00000000-0005-0000-0000-00001C000000}"/>
    <cellStyle name="Entrada 2" xfId="30" xr:uid="{00000000-0005-0000-0000-00001D000000}"/>
    <cellStyle name="Hipervínculo" xfId="31" builtinId="8"/>
    <cellStyle name="Incorrecto 2" xfId="32" xr:uid="{00000000-0005-0000-0000-00001F000000}"/>
    <cellStyle name="Neutral 2" xfId="33" xr:uid="{00000000-0005-0000-0000-000020000000}"/>
    <cellStyle name="No-definido" xfId="34" xr:uid="{00000000-0005-0000-0000-000021000000}"/>
    <cellStyle name="Normal" xfId="0" builtinId="0"/>
    <cellStyle name="Normal 10" xfId="35" xr:uid="{00000000-0005-0000-0000-000023000000}"/>
    <cellStyle name="Normal 2" xfId="36" xr:uid="{00000000-0005-0000-0000-000024000000}"/>
    <cellStyle name="Normal 2 2" xfId="37" xr:uid="{00000000-0005-0000-0000-000025000000}"/>
    <cellStyle name="Normal 3" xfId="38" xr:uid="{00000000-0005-0000-0000-000026000000}"/>
    <cellStyle name="Normal 3 2" xfId="39" xr:uid="{00000000-0005-0000-0000-000027000000}"/>
    <cellStyle name="Normal 4" xfId="40" xr:uid="{00000000-0005-0000-0000-000028000000}"/>
    <cellStyle name="Normal 5" xfId="41" xr:uid="{00000000-0005-0000-0000-000029000000}"/>
    <cellStyle name="Normal 6" xfId="42" xr:uid="{00000000-0005-0000-0000-00002A000000}"/>
    <cellStyle name="Normal 7" xfId="43" xr:uid="{00000000-0005-0000-0000-00002B000000}"/>
    <cellStyle name="Normal 8" xfId="44" xr:uid="{00000000-0005-0000-0000-00002C000000}"/>
    <cellStyle name="Normal 9" xfId="45" xr:uid="{00000000-0005-0000-0000-00002D000000}"/>
    <cellStyle name="Notas 2" xfId="46" xr:uid="{00000000-0005-0000-0000-00002E000000}"/>
    <cellStyle name="Notas 3" xfId="47" xr:uid="{00000000-0005-0000-0000-00002F000000}"/>
    <cellStyle name="Salida 2" xfId="48" xr:uid="{00000000-0005-0000-0000-000030000000}"/>
    <cellStyle name="Texto de advertencia 2" xfId="49" xr:uid="{00000000-0005-0000-0000-000031000000}"/>
    <cellStyle name="Texto explicativo 2" xfId="50" xr:uid="{00000000-0005-0000-0000-000032000000}"/>
    <cellStyle name="Título 1 2" xfId="51" xr:uid="{00000000-0005-0000-0000-000033000000}"/>
    <cellStyle name="Título 2 2" xfId="52" xr:uid="{00000000-0005-0000-0000-000034000000}"/>
    <cellStyle name="Título 3 2" xfId="53" xr:uid="{00000000-0005-0000-0000-000035000000}"/>
    <cellStyle name="Título 4" xfId="54" xr:uid="{00000000-0005-0000-0000-000036000000}"/>
    <cellStyle name="Total 2" xfId="55" xr:uid="{00000000-0005-0000-0000-00003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739140</xdr:colOff>
      <xdr:row>1</xdr:row>
      <xdr:rowOff>134301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DCA4438-486B-4381-B131-EBAFF87E5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371"/>
        <a:stretch>
          <a:fillRect/>
        </a:stretch>
      </xdr:blipFill>
      <xdr:spPr bwMode="auto">
        <a:xfrm>
          <a:off x="0" y="76200"/>
          <a:ext cx="1571625" cy="1188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</xdr:colOff>
      <xdr:row>0</xdr:row>
      <xdr:rowOff>59532</xdr:rowOff>
    </xdr:from>
    <xdr:to>
      <xdr:col>2</xdr:col>
      <xdr:colOff>20002</xdr:colOff>
      <xdr:row>1</xdr:row>
      <xdr:rowOff>150019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2DE26508-BFBD-41BB-8E29-2FDCBF01B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371"/>
        <a:stretch>
          <a:fillRect/>
        </a:stretch>
      </xdr:blipFill>
      <xdr:spPr bwMode="auto">
        <a:xfrm>
          <a:off x="23812" y="59532"/>
          <a:ext cx="1571625" cy="1223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depa.gob.c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depa.gob.cl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uswheat.org/market-information/price-reports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Q35"/>
  <sheetViews>
    <sheetView tabSelected="1" zoomScale="80" zoomScaleNormal="80" workbookViewId="0">
      <selection activeCell="C1" sqref="C1"/>
    </sheetView>
  </sheetViews>
  <sheetFormatPr baseColWidth="10" defaultColWidth="9.6328125" defaultRowHeight="15" x14ac:dyDescent="0.25"/>
  <cols>
    <col min="1" max="1" width="9.6328125" style="1"/>
    <col min="2" max="2" width="9.1796875" style="1" customWidth="1"/>
    <col min="3" max="4" width="10" style="1" customWidth="1"/>
    <col min="5" max="5" width="9" style="1" customWidth="1"/>
    <col min="6" max="7" width="12.08984375" style="1" customWidth="1"/>
    <col min="8" max="8" width="13.26953125" style="1" customWidth="1"/>
    <col min="9" max="9" width="15.1796875" style="1" customWidth="1"/>
    <col min="10" max="10" width="13.54296875" style="1" customWidth="1"/>
    <col min="11" max="11" width="13" style="1" customWidth="1"/>
    <col min="12" max="12" width="10.453125" style="1" customWidth="1"/>
    <col min="13" max="13" width="9.36328125" style="1" customWidth="1"/>
    <col min="14" max="14" width="9.6328125" style="1"/>
    <col min="15" max="15" width="1.6328125" style="1" customWidth="1"/>
    <col min="16" max="16" width="8.08984375" style="1" bestFit="1" customWidth="1"/>
    <col min="17" max="17" width="11.81640625" style="1" customWidth="1"/>
    <col min="18" max="16384" width="9.6328125" style="1"/>
  </cols>
  <sheetData>
    <row r="1" spans="1:17" ht="87.75" customHeight="1" x14ac:dyDescent="0.25">
      <c r="A1" s="13"/>
      <c r="B1" s="13"/>
      <c r="C1" s="13"/>
      <c r="D1" s="13"/>
      <c r="E1" s="13"/>
      <c r="F1" s="13"/>
      <c r="G1" s="13"/>
      <c r="H1" s="82" t="s">
        <v>129</v>
      </c>
      <c r="I1" s="13"/>
      <c r="J1" s="13"/>
      <c r="K1" s="13"/>
      <c r="L1" s="13"/>
      <c r="M1" s="13"/>
      <c r="N1" s="13"/>
    </row>
    <row r="2" spans="1:17" ht="18.75" customHeight="1" x14ac:dyDescent="0.25">
      <c r="A2" s="12"/>
      <c r="B2" s="12"/>
      <c r="C2" s="12"/>
      <c r="D2" s="12"/>
      <c r="E2" s="12"/>
      <c r="F2" s="12"/>
      <c r="G2" s="12"/>
      <c r="H2" s="12" t="s">
        <v>0</v>
      </c>
      <c r="I2" s="12"/>
      <c r="J2" s="12"/>
      <c r="K2" s="12"/>
      <c r="L2" s="12"/>
      <c r="M2" s="12"/>
      <c r="N2" s="13"/>
    </row>
    <row r="3" spans="1:17" ht="22.5" customHeight="1" thickBot="1" x14ac:dyDescent="0.3">
      <c r="B3" s="53"/>
      <c r="C3" s="53"/>
      <c r="D3" s="53"/>
      <c r="E3" s="53"/>
      <c r="F3" s="53"/>
      <c r="G3" s="91"/>
      <c r="H3" s="92" t="s">
        <v>2</v>
      </c>
      <c r="I3" s="93"/>
      <c r="J3" s="53"/>
      <c r="K3" s="53"/>
      <c r="L3" s="186">
        <v>44931</v>
      </c>
      <c r="M3" s="186"/>
      <c r="N3" s="186"/>
    </row>
    <row r="4" spans="1:17" ht="15.6" x14ac:dyDescent="0.25">
      <c r="A4" s="187" t="s">
        <v>3</v>
      </c>
      <c r="B4" s="188"/>
      <c r="C4" s="188"/>
      <c r="D4" s="189"/>
      <c r="E4" s="187" t="s">
        <v>3</v>
      </c>
      <c r="F4" s="188"/>
      <c r="G4" s="188"/>
      <c r="H4" s="188"/>
      <c r="I4" s="188"/>
      <c r="J4" s="188"/>
      <c r="K4" s="189"/>
      <c r="L4" s="190" t="s">
        <v>4</v>
      </c>
      <c r="M4" s="188"/>
      <c r="N4" s="189"/>
    </row>
    <row r="5" spans="1:17" ht="17.25" customHeight="1" x14ac:dyDescent="0.25">
      <c r="A5" s="191" t="s">
        <v>127</v>
      </c>
      <c r="B5" s="192"/>
      <c r="C5" s="192"/>
      <c r="D5" s="193"/>
      <c r="E5" s="191" t="s">
        <v>128</v>
      </c>
      <c r="F5" s="192"/>
      <c r="G5" s="192"/>
      <c r="H5" s="192"/>
      <c r="I5" s="192"/>
      <c r="J5" s="192"/>
      <c r="K5" s="193"/>
      <c r="L5" s="194" t="s">
        <v>133</v>
      </c>
      <c r="M5" s="192"/>
      <c r="N5" s="193"/>
    </row>
    <row r="6" spans="1:17" ht="16.2" thickBot="1" x14ac:dyDescent="0.3">
      <c r="A6" s="28"/>
      <c r="B6" s="29" t="s">
        <v>5</v>
      </c>
      <c r="C6" s="184" t="s">
        <v>6</v>
      </c>
      <c r="D6" s="185"/>
      <c r="E6" s="94" t="s">
        <v>7</v>
      </c>
      <c r="F6" s="184" t="s">
        <v>8</v>
      </c>
      <c r="G6" s="184"/>
      <c r="H6" s="29" t="s">
        <v>9</v>
      </c>
      <c r="I6" s="29" t="s">
        <v>10</v>
      </c>
      <c r="J6" s="29" t="s">
        <v>11</v>
      </c>
      <c r="K6" s="90" t="s">
        <v>12</v>
      </c>
      <c r="L6" s="95" t="s">
        <v>5</v>
      </c>
      <c r="M6" s="184" t="s">
        <v>6</v>
      </c>
      <c r="N6" s="185"/>
    </row>
    <row r="7" spans="1:17" ht="19.5" customHeight="1" x14ac:dyDescent="0.25">
      <c r="A7" s="117">
        <v>2023</v>
      </c>
      <c r="B7" s="30" t="s">
        <v>13</v>
      </c>
      <c r="C7" s="30" t="s">
        <v>14</v>
      </c>
      <c r="D7" s="32" t="s">
        <v>15</v>
      </c>
      <c r="E7" s="88" t="s">
        <v>13</v>
      </c>
      <c r="F7" s="30" t="s">
        <v>14</v>
      </c>
      <c r="G7" s="30" t="s">
        <v>15</v>
      </c>
      <c r="H7" s="31"/>
      <c r="I7" s="30" t="s">
        <v>14</v>
      </c>
      <c r="J7" s="30" t="s">
        <v>14</v>
      </c>
      <c r="K7" s="32" t="s">
        <v>14</v>
      </c>
      <c r="L7" s="89" t="s">
        <v>13</v>
      </c>
      <c r="M7" s="30" t="s">
        <v>14</v>
      </c>
      <c r="N7" s="32" t="s">
        <v>15</v>
      </c>
      <c r="O7"/>
      <c r="P7"/>
      <c r="Q7"/>
    </row>
    <row r="8" spans="1:17" ht="19.5" customHeight="1" x14ac:dyDescent="0.25">
      <c r="A8" s="33" t="s">
        <v>20</v>
      </c>
      <c r="B8" s="34"/>
      <c r="C8" s="34">
        <f>$B$10+'Primas SRW'!B6</f>
        <v>881.75</v>
      </c>
      <c r="D8" s="34">
        <f>C8*$B$33</f>
        <v>323.99021999999997</v>
      </c>
      <c r="E8" s="96"/>
      <c r="F8" s="34">
        <f>$E$10+'Primas HRW'!B6</f>
        <v>1009.75</v>
      </c>
      <c r="G8" s="97">
        <f>F8*$B$33</f>
        <v>371.02253999999999</v>
      </c>
      <c r="H8" s="34"/>
      <c r="I8" s="97">
        <f>$E$10+'Primas HRW'!E6</f>
        <v>1039.75</v>
      </c>
      <c r="J8" s="97">
        <f>$E$10+'Primas HRW'!F6</f>
        <v>1034.75</v>
      </c>
      <c r="K8" s="46">
        <f>$E$10+'Primas HRW'!G6</f>
        <v>1034.75</v>
      </c>
      <c r="L8" s="97"/>
      <c r="M8" s="97">
        <f>$L$10+'Primas maíz'!B6</f>
        <v>777.75</v>
      </c>
      <c r="N8" s="46">
        <f>M8*$F$33</f>
        <v>306.18462</v>
      </c>
      <c r="O8" s="23"/>
      <c r="P8"/>
      <c r="Q8"/>
    </row>
    <row r="9" spans="1:17" ht="19.5" customHeight="1" x14ac:dyDescent="0.25">
      <c r="A9" s="35" t="s">
        <v>21</v>
      </c>
      <c r="B9" s="36"/>
      <c r="C9" s="36">
        <f>$B$10+'Primas SRW'!B7</f>
        <v>881.75</v>
      </c>
      <c r="D9" s="36">
        <f>C9*$B$33</f>
        <v>323.99021999999997</v>
      </c>
      <c r="E9" s="66"/>
      <c r="F9" s="36">
        <f>$E$10+'Primas HRW'!B7</f>
        <v>1009.75</v>
      </c>
      <c r="G9" s="98">
        <f>F9*$B$33</f>
        <v>371.02253999999999</v>
      </c>
      <c r="H9" s="36"/>
      <c r="I9" s="98">
        <f>$E$10+'Primas HRW'!E7</f>
        <v>1034.75</v>
      </c>
      <c r="J9" s="98">
        <f>$E$10+'Primas HRW'!F7</f>
        <v>1029.75</v>
      </c>
      <c r="K9" s="47">
        <f>$E$10+'Primas HRW'!G7</f>
        <v>1029.75</v>
      </c>
      <c r="L9" s="98"/>
      <c r="M9" s="98">
        <f>$L$10+'Primas maíz'!B7</f>
        <v>767.75</v>
      </c>
      <c r="N9" s="47">
        <f>M9*$F$33</f>
        <v>302.24781999999999</v>
      </c>
      <c r="O9" s="23"/>
      <c r="P9" s="23"/>
      <c r="Q9" s="23"/>
    </row>
    <row r="10" spans="1:17" ht="19.5" customHeight="1" x14ac:dyDescent="0.25">
      <c r="A10" s="33" t="s">
        <v>22</v>
      </c>
      <c r="B10" s="34">
        <f>Datos!E3</f>
        <v>746.75</v>
      </c>
      <c r="C10" s="34">
        <f>$B$10+'Primas SRW'!B8</f>
        <v>881.75</v>
      </c>
      <c r="D10" s="34">
        <f>C10*$B$33</f>
        <v>323.99021999999997</v>
      </c>
      <c r="E10" s="96">
        <f>Datos!L3</f>
        <v>839.75</v>
      </c>
      <c r="F10" s="42">
        <f>$E$10+'Primas HRW'!B8</f>
        <v>999.75</v>
      </c>
      <c r="G10" s="97">
        <f>F10*$B$33</f>
        <v>367.34814</v>
      </c>
      <c r="H10" s="42"/>
      <c r="I10" s="97">
        <f>$E$10+'Primas HRW'!E8</f>
        <v>1034.75</v>
      </c>
      <c r="J10" s="97">
        <f>$E$10+'Primas HRW'!F8</f>
        <v>1029.75</v>
      </c>
      <c r="K10" s="46">
        <f>$E$10+'Primas HRW'!G8</f>
        <v>1029.75</v>
      </c>
      <c r="L10" s="97">
        <f>+Datos!U3</f>
        <v>652.75</v>
      </c>
      <c r="M10" s="97">
        <f>$L$10+'Primas maíz'!B8</f>
        <v>762.75</v>
      </c>
      <c r="N10" s="46">
        <f>M10*$F$33</f>
        <v>300.27941999999996</v>
      </c>
      <c r="O10" s="23"/>
      <c r="P10" s="23"/>
      <c r="Q10" s="23"/>
    </row>
    <row r="11" spans="1:17" ht="19.5" customHeight="1" x14ac:dyDescent="0.25">
      <c r="A11" s="35" t="s">
        <v>23</v>
      </c>
      <c r="B11" s="36"/>
      <c r="C11" s="36">
        <f>$B$12+'Primas SRW'!B9</f>
        <v>884.75</v>
      </c>
      <c r="D11" s="36">
        <f>C11*$B$33</f>
        <v>325.09253999999999</v>
      </c>
      <c r="E11" s="66"/>
      <c r="F11" s="37">
        <f>$E$12+'Primas HRW'!B9</f>
        <v>990.25</v>
      </c>
      <c r="G11" s="98">
        <f>F11*$B$33</f>
        <v>363.85746</v>
      </c>
      <c r="H11" s="37"/>
      <c r="I11" s="98">
        <f>$E$12+'Primas HRW'!E9</f>
        <v>1030.25</v>
      </c>
      <c r="J11" s="98">
        <f>$E$12+'Primas HRW'!F9</f>
        <v>1025.25</v>
      </c>
      <c r="K11" s="47">
        <f>$E$12+'Primas HRW'!G9</f>
        <v>1025.25</v>
      </c>
      <c r="L11" s="98"/>
      <c r="M11" s="98">
        <f>$L$12+'Primas maíz'!B9</f>
        <v>752.5</v>
      </c>
      <c r="N11" s="39">
        <f>M11*$F$33</f>
        <v>296.24419999999998</v>
      </c>
      <c r="O11" s="23"/>
      <c r="P11" s="23"/>
      <c r="Q11" s="23"/>
    </row>
    <row r="12" spans="1:17" ht="19.5" customHeight="1" x14ac:dyDescent="0.25">
      <c r="A12" s="43" t="s">
        <v>24</v>
      </c>
      <c r="B12" s="44">
        <f>Datos!E4</f>
        <v>754.75</v>
      </c>
      <c r="C12" s="44"/>
      <c r="D12" s="44"/>
      <c r="E12" s="70">
        <f>Datos!L4</f>
        <v>835.25</v>
      </c>
      <c r="F12" s="45"/>
      <c r="G12" s="100"/>
      <c r="H12" s="45"/>
      <c r="I12" s="97"/>
      <c r="K12" s="46"/>
      <c r="L12" s="100">
        <f>+Datos!U4</f>
        <v>652.5</v>
      </c>
      <c r="M12" s="100">
        <f>L12+'Primas maíz'!B10</f>
        <v>752.5</v>
      </c>
      <c r="N12" s="46">
        <f>M12*$F$33</f>
        <v>296.24419999999998</v>
      </c>
      <c r="O12" s="23"/>
      <c r="P12"/>
      <c r="Q12" s="23"/>
    </row>
    <row r="13" spans="1:17" ht="19.5" customHeight="1" x14ac:dyDescent="0.25">
      <c r="A13" s="35" t="s">
        <v>25</v>
      </c>
      <c r="B13" s="36"/>
      <c r="C13" s="36"/>
      <c r="D13" s="36"/>
      <c r="E13" s="66"/>
      <c r="F13" s="37"/>
      <c r="G13" s="98"/>
      <c r="H13" s="37"/>
      <c r="I13" s="37"/>
      <c r="J13" s="37"/>
      <c r="K13" s="47"/>
      <c r="L13" s="98"/>
      <c r="M13" s="98"/>
      <c r="N13" s="39"/>
      <c r="O13"/>
      <c r="P13"/>
      <c r="Q13" s="23"/>
    </row>
    <row r="14" spans="1:17" ht="19.5" customHeight="1" x14ac:dyDescent="0.25">
      <c r="A14" s="33" t="s">
        <v>26</v>
      </c>
      <c r="B14" s="34">
        <f>Datos!E5</f>
        <v>759.25</v>
      </c>
      <c r="C14" s="34"/>
      <c r="D14" s="34"/>
      <c r="E14" s="96">
        <f>Datos!L5</f>
        <v>830.75</v>
      </c>
      <c r="F14" s="42"/>
      <c r="G14" s="97"/>
      <c r="H14" s="42"/>
      <c r="I14" s="42"/>
      <c r="J14" s="42"/>
      <c r="K14" s="48"/>
      <c r="L14" s="97">
        <f>+Datos!U5</f>
        <v>646.75</v>
      </c>
      <c r="M14" s="97"/>
      <c r="N14" s="46"/>
      <c r="O14"/>
      <c r="P14"/>
      <c r="Q14"/>
    </row>
    <row r="15" spans="1:17" ht="19.5" customHeight="1" x14ac:dyDescent="0.25">
      <c r="A15" s="35" t="s">
        <v>27</v>
      </c>
      <c r="B15" s="36"/>
      <c r="C15" s="36"/>
      <c r="D15" s="36"/>
      <c r="E15" s="66"/>
      <c r="F15" s="37"/>
      <c r="G15" s="98"/>
      <c r="H15" s="37"/>
      <c r="I15" s="37"/>
      <c r="J15" s="37"/>
      <c r="K15" s="47"/>
      <c r="L15" s="98"/>
      <c r="M15" s="98"/>
      <c r="N15" s="39"/>
      <c r="O15"/>
      <c r="P15"/>
      <c r="Q15"/>
    </row>
    <row r="16" spans="1:17" ht="19.5" customHeight="1" x14ac:dyDescent="0.25">
      <c r="A16" s="43" t="s">
        <v>16</v>
      </c>
      <c r="B16" s="44">
        <f>Datos!E6</f>
        <v>766.25</v>
      </c>
      <c r="C16" s="44"/>
      <c r="D16" s="44"/>
      <c r="E16" s="70">
        <f>Datos!L6</f>
        <v>831.25</v>
      </c>
      <c r="F16" s="45"/>
      <c r="G16" s="100"/>
      <c r="H16" s="45"/>
      <c r="I16" s="45"/>
      <c r="J16" s="45"/>
      <c r="K16" s="46"/>
      <c r="L16" s="100">
        <f>+Datos!U6</f>
        <v>606.25</v>
      </c>
      <c r="M16" s="100"/>
      <c r="N16" s="46"/>
      <c r="O16"/>
      <c r="P16"/>
      <c r="Q16"/>
    </row>
    <row r="17" spans="1:17" ht="19.5" customHeight="1" x14ac:dyDescent="0.25">
      <c r="A17" s="35" t="s">
        <v>17</v>
      </c>
      <c r="B17" s="36"/>
      <c r="C17" s="36"/>
      <c r="D17" s="36"/>
      <c r="E17" s="66"/>
      <c r="F17" s="37"/>
      <c r="G17" s="98"/>
      <c r="H17" s="37"/>
      <c r="I17" s="37"/>
      <c r="J17" s="37"/>
      <c r="K17" s="47"/>
      <c r="L17" s="98"/>
      <c r="M17" s="98"/>
      <c r="N17" s="47"/>
      <c r="O17"/>
      <c r="P17"/>
      <c r="Q17"/>
    </row>
    <row r="18" spans="1:17" ht="19.5" customHeight="1" x14ac:dyDescent="0.25">
      <c r="A18" s="43" t="s">
        <v>18</v>
      </c>
      <c r="B18" s="44"/>
      <c r="C18" s="44"/>
      <c r="D18" s="44"/>
      <c r="E18" s="70"/>
      <c r="F18" s="45"/>
      <c r="G18" s="100"/>
      <c r="H18" s="45"/>
      <c r="I18" s="45"/>
      <c r="J18" s="45"/>
      <c r="K18" s="46"/>
      <c r="L18" s="100"/>
      <c r="M18" s="100"/>
      <c r="N18" s="46"/>
      <c r="O18"/>
      <c r="P18"/>
      <c r="Q18"/>
    </row>
    <row r="19" spans="1:17" ht="19.5" customHeight="1" x14ac:dyDescent="0.25">
      <c r="A19" s="35" t="s">
        <v>19</v>
      </c>
      <c r="B19" s="36">
        <f>Datos!E7</f>
        <v>778.75</v>
      </c>
      <c r="C19" s="36"/>
      <c r="D19" s="36"/>
      <c r="E19" s="66">
        <f>Datos!L7</f>
        <v>835</v>
      </c>
      <c r="F19" s="36"/>
      <c r="G19" s="98"/>
      <c r="H19" s="36"/>
      <c r="I19" s="36"/>
      <c r="J19" s="36"/>
      <c r="K19" s="39"/>
      <c r="L19" s="98">
        <f>+Datos!U7</f>
        <v>591.25</v>
      </c>
      <c r="M19" s="98"/>
      <c r="N19" s="39"/>
      <c r="O19"/>
      <c r="P19"/>
      <c r="Q19"/>
    </row>
    <row r="20" spans="1:17" ht="19.5" customHeight="1" x14ac:dyDescent="0.25">
      <c r="A20" s="117">
        <v>2024</v>
      </c>
      <c r="B20" s="40"/>
      <c r="C20" s="40"/>
      <c r="D20" s="41"/>
      <c r="E20" s="65"/>
      <c r="F20" s="40"/>
      <c r="G20" s="40"/>
      <c r="H20" s="40"/>
      <c r="I20" s="40"/>
      <c r="J20" s="40"/>
      <c r="K20" s="41"/>
      <c r="L20" s="99"/>
      <c r="M20" s="40"/>
      <c r="N20" s="41"/>
      <c r="O20"/>
      <c r="P20"/>
      <c r="Q20"/>
    </row>
    <row r="21" spans="1:17" ht="19.5" customHeight="1" x14ac:dyDescent="0.25">
      <c r="A21" s="43" t="s">
        <v>22</v>
      </c>
      <c r="B21" s="44">
        <f>Datos!E8</f>
        <v>785.25</v>
      </c>
      <c r="C21" s="45"/>
      <c r="D21" s="46"/>
      <c r="E21" s="70">
        <f>Datos!L8</f>
        <v>833.5</v>
      </c>
      <c r="F21" s="45"/>
      <c r="G21" s="45"/>
      <c r="H21" s="45"/>
      <c r="I21" s="45"/>
      <c r="J21" s="45"/>
      <c r="K21" s="46"/>
      <c r="L21" s="100">
        <f>Datos!U8</f>
        <v>599</v>
      </c>
      <c r="M21" s="45"/>
      <c r="N21" s="46"/>
      <c r="O21"/>
      <c r="P21"/>
      <c r="Q21"/>
    </row>
    <row r="22" spans="1:17" ht="19.5" customHeight="1" x14ac:dyDescent="0.25">
      <c r="A22" s="35" t="s">
        <v>24</v>
      </c>
      <c r="B22" s="36">
        <f>Datos!E9</f>
        <v>785.75</v>
      </c>
      <c r="C22" s="37"/>
      <c r="D22" s="47"/>
      <c r="E22" s="66">
        <f>Datos!L9</f>
        <v>828</v>
      </c>
      <c r="F22" s="37"/>
      <c r="G22" s="37"/>
      <c r="H22" s="37"/>
      <c r="I22" s="37"/>
      <c r="J22" s="37"/>
      <c r="K22" s="47"/>
      <c r="L22" s="98">
        <f>Datos!U9</f>
        <v>602.25</v>
      </c>
      <c r="M22" s="37"/>
      <c r="N22" s="47"/>
      <c r="O22"/>
      <c r="P22"/>
      <c r="Q22"/>
    </row>
    <row r="23" spans="1:17" ht="19.5" customHeight="1" x14ac:dyDescent="0.25">
      <c r="A23" s="43" t="s">
        <v>26</v>
      </c>
      <c r="B23" s="44">
        <f>Datos!E10</f>
        <v>768.5</v>
      </c>
      <c r="C23" s="45"/>
      <c r="D23" s="46"/>
      <c r="E23" s="70">
        <f>Datos!L10</f>
        <v>801</v>
      </c>
      <c r="F23" s="45"/>
      <c r="G23" s="45"/>
      <c r="H23" s="45"/>
      <c r="I23" s="45"/>
      <c r="J23" s="45"/>
      <c r="K23" s="46"/>
      <c r="L23" s="100">
        <f>Datos!U10</f>
        <v>601.25</v>
      </c>
      <c r="M23" s="45"/>
      <c r="N23" s="46"/>
      <c r="O23"/>
      <c r="P23"/>
      <c r="Q23"/>
    </row>
    <row r="24" spans="1:17" ht="19.5" customHeight="1" x14ac:dyDescent="0.25">
      <c r="A24" s="35" t="s">
        <v>16</v>
      </c>
      <c r="B24" s="36">
        <f>Datos!E11</f>
        <v>771</v>
      </c>
      <c r="C24" s="37"/>
      <c r="D24" s="47"/>
      <c r="E24" s="66">
        <f>Datos!L11</f>
        <v>804.25</v>
      </c>
      <c r="F24" s="37"/>
      <c r="G24" s="37"/>
      <c r="H24" s="37"/>
      <c r="I24" s="37"/>
      <c r="J24" s="37"/>
      <c r="K24" s="47"/>
      <c r="L24" s="98">
        <f>Datos!U11</f>
        <v>566.75</v>
      </c>
      <c r="M24" s="37"/>
      <c r="N24" s="47"/>
      <c r="O24"/>
      <c r="P24"/>
      <c r="Q24"/>
    </row>
    <row r="25" spans="1:17" ht="19.5" customHeight="1" x14ac:dyDescent="0.25">
      <c r="A25" s="43" t="s">
        <v>19</v>
      </c>
      <c r="B25" s="44">
        <f>Datos!E12</f>
        <v>776.75</v>
      </c>
      <c r="C25" s="44"/>
      <c r="D25" s="49"/>
      <c r="E25" s="70">
        <f>Datos!L12</f>
        <v>809.25</v>
      </c>
      <c r="F25" s="44"/>
      <c r="G25" s="44"/>
      <c r="H25" s="44"/>
      <c r="I25" s="44"/>
      <c r="J25" s="44"/>
      <c r="K25" s="49"/>
      <c r="L25" s="100">
        <f>Datos!U12</f>
        <v>558.5</v>
      </c>
      <c r="M25" s="44"/>
      <c r="N25" s="49"/>
      <c r="O25"/>
      <c r="P25"/>
      <c r="Q25"/>
    </row>
    <row r="26" spans="1:17" ht="19.5" customHeight="1" x14ac:dyDescent="0.25">
      <c r="A26" s="117">
        <v>2025</v>
      </c>
      <c r="B26" s="40"/>
      <c r="C26" s="40"/>
      <c r="D26" s="41"/>
      <c r="E26" s="65"/>
      <c r="F26" s="40"/>
      <c r="G26" s="40"/>
      <c r="H26" s="40"/>
      <c r="I26" s="40"/>
      <c r="J26" s="40"/>
      <c r="K26" s="41"/>
      <c r="L26" s="99"/>
      <c r="M26" s="40"/>
      <c r="N26" s="41"/>
      <c r="O26"/>
      <c r="P26"/>
      <c r="Q26"/>
    </row>
    <row r="27" spans="1:17" ht="19.5" customHeight="1" x14ac:dyDescent="0.25">
      <c r="A27" s="43" t="s">
        <v>22</v>
      </c>
      <c r="B27" s="44">
        <f>Datos!E13</f>
        <v>770</v>
      </c>
      <c r="C27" s="45"/>
      <c r="D27" s="46"/>
      <c r="E27" s="70">
        <f>Datos!L13</f>
        <v>769.25</v>
      </c>
      <c r="F27" s="45"/>
      <c r="G27" s="45"/>
      <c r="H27" s="45"/>
      <c r="I27" s="45"/>
      <c r="J27" s="45"/>
      <c r="K27" s="46"/>
      <c r="L27" s="100"/>
      <c r="M27" s="45"/>
      <c r="N27" s="46"/>
      <c r="O27"/>
      <c r="P27"/>
      <c r="Q27"/>
    </row>
    <row r="28" spans="1:17" ht="19.5" customHeight="1" x14ac:dyDescent="0.25">
      <c r="A28" s="35" t="s">
        <v>24</v>
      </c>
      <c r="B28" s="36">
        <f>Datos!E14</f>
        <v>755.75</v>
      </c>
      <c r="C28" s="37"/>
      <c r="D28" s="47"/>
      <c r="E28" s="66">
        <f>Datos!L14</f>
        <v>739.5</v>
      </c>
      <c r="F28" s="37"/>
      <c r="G28" s="37"/>
      <c r="H28" s="37"/>
      <c r="I28" s="37"/>
      <c r="J28" s="37"/>
      <c r="K28" s="47"/>
      <c r="L28" s="98"/>
      <c r="M28" s="37"/>
      <c r="N28" s="47"/>
      <c r="O28"/>
      <c r="P28"/>
      <c r="Q28"/>
    </row>
    <row r="29" spans="1:17" ht="19.5" customHeight="1" x14ac:dyDescent="0.25">
      <c r="A29" s="43" t="s">
        <v>26</v>
      </c>
      <c r="B29" s="44">
        <f>Datos!E15</f>
        <v>747.25</v>
      </c>
      <c r="C29" s="45"/>
      <c r="D29" s="46"/>
      <c r="E29" s="70">
        <f>Datos!L15</f>
        <v>742</v>
      </c>
      <c r="F29" s="45"/>
      <c r="G29" s="45"/>
      <c r="H29" s="45"/>
      <c r="I29" s="45"/>
      <c r="J29" s="45"/>
      <c r="K29" s="46"/>
      <c r="L29" s="100">
        <f>Datos!U13</f>
        <v>564.25</v>
      </c>
      <c r="M29" s="45"/>
      <c r="N29" s="46"/>
      <c r="O29"/>
      <c r="P29"/>
      <c r="Q29"/>
    </row>
    <row r="30" spans="1:17" ht="19.5" customHeight="1" x14ac:dyDescent="0.25">
      <c r="A30" s="35" t="s">
        <v>16</v>
      </c>
      <c r="B30" s="36"/>
      <c r="C30" s="37"/>
      <c r="D30" s="47"/>
      <c r="E30" s="66"/>
      <c r="F30" s="37"/>
      <c r="G30" s="37"/>
      <c r="H30" s="37"/>
      <c r="I30" s="37"/>
      <c r="J30" s="37"/>
      <c r="K30" s="47"/>
      <c r="L30" s="98"/>
      <c r="M30" s="37"/>
      <c r="N30" s="47"/>
      <c r="O30"/>
      <c r="P30"/>
      <c r="Q30"/>
    </row>
    <row r="31" spans="1:17" ht="19.5" customHeight="1" thickBot="1" x14ac:dyDescent="0.3">
      <c r="A31" s="50" t="s">
        <v>19</v>
      </c>
      <c r="B31" s="51"/>
      <c r="C31" s="51"/>
      <c r="D31" s="52"/>
      <c r="E31" s="101"/>
      <c r="F31" s="51"/>
      <c r="G31" s="51"/>
      <c r="H31" s="51"/>
      <c r="I31" s="51"/>
      <c r="J31" s="51"/>
      <c r="K31" s="52"/>
      <c r="L31" s="101">
        <f>Datos!U14</f>
        <v>520.5</v>
      </c>
      <c r="M31" s="51"/>
      <c r="N31" s="52"/>
      <c r="O31"/>
      <c r="P31"/>
      <c r="Q31"/>
    </row>
    <row r="32" spans="1:17" ht="19.5" customHeight="1" x14ac:dyDescent="0.25">
      <c r="A32" s="3" t="s">
        <v>28</v>
      </c>
      <c r="O32"/>
      <c r="P32"/>
      <c r="Q32" s="2"/>
    </row>
    <row r="33" spans="1:17" ht="19.5" customHeight="1" x14ac:dyDescent="0.25">
      <c r="A33" s="6" t="s">
        <v>29</v>
      </c>
      <c r="B33" s="75">
        <v>0.36743999999999999</v>
      </c>
      <c r="E33" s="6" t="s">
        <v>30</v>
      </c>
      <c r="F33" s="16">
        <v>0.39367999999999997</v>
      </c>
      <c r="O33"/>
      <c r="P33"/>
      <c r="Q33" s="2"/>
    </row>
    <row r="34" spans="1:17" ht="19.5" customHeight="1" x14ac:dyDescent="0.25">
      <c r="A34" s="4" t="s">
        <v>31</v>
      </c>
      <c r="B34" s="4"/>
      <c r="C34" s="4"/>
      <c r="D34" s="4"/>
      <c r="E34" s="4"/>
      <c r="F34" s="4"/>
      <c r="O34"/>
      <c r="P34"/>
      <c r="Q34" s="2"/>
    </row>
    <row r="35" spans="1:17" ht="19.5" customHeight="1" x14ac:dyDescent="0.25">
      <c r="P35"/>
      <c r="Q35"/>
    </row>
  </sheetData>
  <sheetProtection selectLockedCells="1" selectUnlockedCells="1"/>
  <mergeCells count="10">
    <mergeCell ref="C6:D6"/>
    <mergeCell ref="F6:G6"/>
    <mergeCell ref="M6:N6"/>
    <mergeCell ref="L3:N3"/>
    <mergeCell ref="A4:D4"/>
    <mergeCell ref="E4:K4"/>
    <mergeCell ref="L4:N4"/>
    <mergeCell ref="A5:D5"/>
    <mergeCell ref="E5:K5"/>
    <mergeCell ref="L5:N5"/>
  </mergeCells>
  <hyperlinks>
    <hyperlink ref="A34" r:id="rId1" xr:uid="{F535AE33-546E-4BCC-9DD7-0D5AC49C2701}"/>
  </hyperlinks>
  <printOptions horizontalCentered="1"/>
  <pageMargins left="0.23622047244094491" right="0.23622047244094491" top="0.19685039370078741" bottom="0.19685039370078741" header="0.31496062992125984" footer="0.31496062992125984"/>
  <pageSetup paperSize="9" scale="70" firstPageNumber="0" orientation="landscape" r:id="rId2"/>
  <headerFooter alignWithMargins="0">
    <oddFooter>&amp;R&amp;T&amp;[  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K37"/>
  <sheetViews>
    <sheetView zoomScale="80" zoomScaleNormal="80" workbookViewId="0">
      <selection activeCell="C1" sqref="C1"/>
    </sheetView>
  </sheetViews>
  <sheetFormatPr baseColWidth="10" defaultColWidth="9.6328125" defaultRowHeight="15" x14ac:dyDescent="0.25"/>
  <cols>
    <col min="1" max="1" width="9.6328125" style="1"/>
    <col min="2" max="2" width="8.6328125" style="1" customWidth="1"/>
    <col min="3" max="4" width="10" style="1" customWidth="1"/>
    <col min="5" max="5" width="12.36328125" style="1" customWidth="1"/>
    <col min="6" max="6" width="13.81640625" style="1" customWidth="1"/>
    <col min="7" max="7" width="13.6328125" style="1" customWidth="1"/>
    <col min="8" max="8" width="13.453125" style="1" customWidth="1"/>
    <col min="9" max="9" width="12.6328125" style="1" customWidth="1"/>
    <col min="10" max="10" width="10.453125" style="1" customWidth="1"/>
    <col min="11" max="11" width="10.6328125" style="1" customWidth="1"/>
    <col min="12" max="16384" width="9.6328125" style="1"/>
  </cols>
  <sheetData>
    <row r="1" spans="1:11" ht="90" customHeight="1" x14ac:dyDescent="0.25">
      <c r="A1" s="12"/>
      <c r="B1" s="12"/>
      <c r="C1" s="12"/>
      <c r="D1" s="12"/>
      <c r="E1" s="102" t="s">
        <v>129</v>
      </c>
      <c r="F1" s="12"/>
      <c r="G1" s="12"/>
      <c r="H1" s="12"/>
      <c r="I1" s="12"/>
      <c r="J1" s="12"/>
      <c r="K1" s="12"/>
    </row>
    <row r="2" spans="1:11" ht="18.75" customHeight="1" thickBot="1" x14ac:dyDescent="0.3">
      <c r="A2" s="81"/>
      <c r="B2" s="53"/>
      <c r="C2" s="53"/>
      <c r="D2" s="53"/>
      <c r="E2" s="53"/>
      <c r="F2" s="199" t="s">
        <v>32</v>
      </c>
      <c r="G2" s="199"/>
      <c r="H2" s="53"/>
      <c r="I2" s="186">
        <v>44931</v>
      </c>
      <c r="J2" s="186"/>
      <c r="K2" s="186"/>
    </row>
    <row r="3" spans="1:11" ht="20.100000000000001" customHeight="1" x14ac:dyDescent="0.25">
      <c r="A3" s="76"/>
      <c r="B3" s="200" t="s">
        <v>3</v>
      </c>
      <c r="C3" s="201"/>
      <c r="D3" s="202" t="s">
        <v>3</v>
      </c>
      <c r="E3" s="203"/>
      <c r="F3" s="203"/>
      <c r="G3" s="203"/>
      <c r="H3" s="203"/>
      <c r="I3" s="201"/>
      <c r="J3" s="200" t="s">
        <v>4</v>
      </c>
      <c r="K3" s="201"/>
    </row>
    <row r="4" spans="1:11" ht="20.100000000000001" customHeight="1" x14ac:dyDescent="0.25">
      <c r="A4" s="77"/>
      <c r="B4" s="195" t="s">
        <v>127</v>
      </c>
      <c r="C4" s="196"/>
      <c r="D4" s="197" t="s">
        <v>128</v>
      </c>
      <c r="E4" s="198"/>
      <c r="F4" s="198"/>
      <c r="G4" s="198"/>
      <c r="H4" s="198"/>
      <c r="I4" s="196"/>
      <c r="J4" s="195" t="s">
        <v>133</v>
      </c>
      <c r="K4" s="196"/>
    </row>
    <row r="5" spans="1:11" ht="20.100000000000001" customHeight="1" thickBot="1" x14ac:dyDescent="0.3">
      <c r="A5" s="78"/>
      <c r="B5" s="64" t="s">
        <v>5</v>
      </c>
      <c r="C5" s="63" t="s">
        <v>6</v>
      </c>
      <c r="D5" s="103" t="s">
        <v>7</v>
      </c>
      <c r="E5" s="62" t="s">
        <v>8</v>
      </c>
      <c r="F5" s="62" t="s">
        <v>9</v>
      </c>
      <c r="G5" s="62" t="s">
        <v>10</v>
      </c>
      <c r="H5" s="62" t="s">
        <v>11</v>
      </c>
      <c r="I5" s="63" t="s">
        <v>12</v>
      </c>
      <c r="J5" s="64" t="s">
        <v>5</v>
      </c>
      <c r="K5" s="63" t="s">
        <v>6</v>
      </c>
    </row>
    <row r="6" spans="1:11" ht="19.5" customHeight="1" x14ac:dyDescent="0.25">
      <c r="A6" s="104">
        <v>2023</v>
      </c>
      <c r="B6" s="160"/>
      <c r="C6" s="105"/>
      <c r="D6" s="88"/>
      <c r="E6" s="89"/>
      <c r="F6" s="30"/>
      <c r="G6" s="30"/>
      <c r="H6" s="31"/>
      <c r="I6" s="30"/>
      <c r="J6" s="30"/>
      <c r="K6" s="32"/>
    </row>
    <row r="7" spans="1:11" ht="19.5" customHeight="1" x14ac:dyDescent="0.25">
      <c r="A7" s="106" t="s">
        <v>20</v>
      </c>
      <c r="B7" s="149"/>
      <c r="C7" s="153">
        <v>323.89999999999998</v>
      </c>
      <c r="D7" s="66"/>
      <c r="E7" s="98">
        <v>374.6</v>
      </c>
      <c r="F7" s="166"/>
      <c r="G7" s="178">
        <f>BUSHEL!I8*$B$34</f>
        <v>382.04573999999997</v>
      </c>
      <c r="H7" s="178">
        <f>BUSHEL!J8*$B$34</f>
        <v>380.20853999999997</v>
      </c>
      <c r="I7" s="179">
        <f>BUSHEL!K8*$B$34</f>
        <v>380.20853999999997</v>
      </c>
      <c r="J7" s="68"/>
      <c r="K7" s="109">
        <f>BUSHEL!N8</f>
        <v>306.18462</v>
      </c>
    </row>
    <row r="8" spans="1:11" ht="19.5" customHeight="1" x14ac:dyDescent="0.25">
      <c r="A8" s="107" t="s">
        <v>21</v>
      </c>
      <c r="B8" s="150"/>
      <c r="C8" s="154">
        <v>323.89999999999998</v>
      </c>
      <c r="D8" s="67"/>
      <c r="E8" s="110">
        <v>371</v>
      </c>
      <c r="F8" s="167"/>
      <c r="G8" s="180">
        <f>BUSHEL!I9*$B$34</f>
        <v>380.20853999999997</v>
      </c>
      <c r="H8" s="180">
        <f>BUSHEL!J9*$B$34</f>
        <v>378.37133999999998</v>
      </c>
      <c r="I8" s="181">
        <f>BUSHEL!K9*$B$34</f>
        <v>378.37133999999998</v>
      </c>
      <c r="J8" s="67"/>
      <c r="K8" s="108">
        <f>BUSHEL!N9</f>
        <v>302.24781999999999</v>
      </c>
    </row>
    <row r="9" spans="1:11" ht="19.5" customHeight="1" x14ac:dyDescent="0.25">
      <c r="A9" s="106" t="s">
        <v>22</v>
      </c>
      <c r="B9" s="151">
        <f>BUSHEL!B10*$B$34</f>
        <v>274.38581999999997</v>
      </c>
      <c r="C9" s="155">
        <v>325</v>
      </c>
      <c r="D9" s="68">
        <f>BUSHEL!E10*$B$34</f>
        <v>308.55773999999997</v>
      </c>
      <c r="E9" s="109">
        <v>367.3</v>
      </c>
      <c r="F9" s="168"/>
      <c r="G9" s="178">
        <f>BUSHEL!I10*$B$34</f>
        <v>380.20853999999997</v>
      </c>
      <c r="H9" s="178">
        <f>BUSHEL!J10*$B$34</f>
        <v>378.37133999999998</v>
      </c>
      <c r="I9" s="179">
        <f>BUSHEL!K10*$B$34</f>
        <v>378.37133999999998</v>
      </c>
      <c r="J9" s="68">
        <f>BUSHEL!L10*$E$34</f>
        <v>256.97461999999996</v>
      </c>
      <c r="K9" s="109">
        <f>BUSHEL!N10</f>
        <v>300.27941999999996</v>
      </c>
    </row>
    <row r="10" spans="1:11" ht="19.5" customHeight="1" x14ac:dyDescent="0.25">
      <c r="A10" s="77" t="s">
        <v>23</v>
      </c>
      <c r="B10" s="152"/>
      <c r="C10" s="156">
        <v>334.7</v>
      </c>
      <c r="D10" s="69"/>
      <c r="E10" s="110">
        <v>363.8</v>
      </c>
      <c r="F10" s="169"/>
      <c r="G10" s="180">
        <f>BUSHEL!I11*$B$34</f>
        <v>378.55505999999997</v>
      </c>
      <c r="H10" s="180">
        <f>BUSHEL!J11*$B$34</f>
        <v>376.71785999999997</v>
      </c>
      <c r="I10" s="181">
        <f>BUSHEL!K11*$B$34</f>
        <v>376.71785999999997</v>
      </c>
      <c r="J10" s="67"/>
      <c r="K10" s="108">
        <f>BUSHEL!N11</f>
        <v>296.24419999999998</v>
      </c>
    </row>
    <row r="11" spans="1:11" ht="19.5" customHeight="1" x14ac:dyDescent="0.25">
      <c r="A11" s="106" t="s">
        <v>24</v>
      </c>
      <c r="B11" s="151">
        <f>BUSHEL!B12*$B$34</f>
        <v>277.32533999999998</v>
      </c>
      <c r="C11" s="155"/>
      <c r="D11" s="68">
        <f>BUSHEL!E12*$B$34</f>
        <v>306.90425999999997</v>
      </c>
      <c r="E11" s="109"/>
      <c r="F11" s="168"/>
      <c r="G11" s="174"/>
      <c r="H11" s="174"/>
      <c r="I11" s="109"/>
      <c r="J11" s="68">
        <f>BUSHEL!L12*$E$34</f>
        <v>256.87619999999998</v>
      </c>
      <c r="K11" s="109">
        <f>BUSHEL!N12</f>
        <v>296.24419999999998</v>
      </c>
    </row>
    <row r="12" spans="1:11" ht="19.5" customHeight="1" x14ac:dyDescent="0.25">
      <c r="A12" s="107" t="s">
        <v>25</v>
      </c>
      <c r="B12" s="150"/>
      <c r="C12" s="154"/>
      <c r="D12" s="67"/>
      <c r="E12" s="108"/>
      <c r="F12" s="167"/>
      <c r="G12" s="175"/>
      <c r="H12" s="175"/>
      <c r="I12" s="108"/>
      <c r="J12" s="67"/>
      <c r="K12" s="108"/>
    </row>
    <row r="13" spans="1:11" ht="19.5" customHeight="1" x14ac:dyDescent="0.25">
      <c r="A13" s="106" t="s">
        <v>26</v>
      </c>
      <c r="B13" s="151">
        <f>BUSHEL!B14*$B$34</f>
        <v>278.97881999999998</v>
      </c>
      <c r="C13" s="153"/>
      <c r="D13" s="66">
        <f>BUSHEL!E14*$B$34</f>
        <v>305.25077999999996</v>
      </c>
      <c r="E13" s="163"/>
      <c r="F13" s="170"/>
      <c r="G13" s="174"/>
      <c r="H13" s="174"/>
      <c r="I13" s="109"/>
      <c r="J13" s="68">
        <f>BUSHEL!L14*$E$34</f>
        <v>254.61254</v>
      </c>
      <c r="K13" s="109"/>
    </row>
    <row r="14" spans="1:11" ht="19.5" customHeight="1" x14ac:dyDescent="0.25">
      <c r="A14" s="77" t="s">
        <v>27</v>
      </c>
      <c r="B14" s="161"/>
      <c r="C14" s="157"/>
      <c r="D14" s="70"/>
      <c r="E14" s="164"/>
      <c r="F14" s="171"/>
      <c r="G14" s="176"/>
      <c r="H14" s="176"/>
      <c r="I14" s="110"/>
      <c r="J14" s="69"/>
      <c r="K14" s="110"/>
    </row>
    <row r="15" spans="1:11" ht="19.5" customHeight="1" x14ac:dyDescent="0.25">
      <c r="A15" s="106" t="s">
        <v>16</v>
      </c>
      <c r="B15" s="151">
        <f>BUSHEL!B16*$B$34</f>
        <v>281.55090000000001</v>
      </c>
      <c r="C15" s="158"/>
      <c r="D15" s="68">
        <f>BUSHEL!E16*$B$34</f>
        <v>305.43450000000001</v>
      </c>
      <c r="E15" s="163"/>
      <c r="F15" s="170"/>
      <c r="G15" s="174"/>
      <c r="H15" s="174"/>
      <c r="I15" s="109"/>
      <c r="J15" s="68">
        <f>BUSHEL!L16*$E$34</f>
        <v>238.66849999999999</v>
      </c>
      <c r="K15" s="109"/>
    </row>
    <row r="16" spans="1:11" ht="19.5" customHeight="1" x14ac:dyDescent="0.25">
      <c r="A16" s="77" t="s">
        <v>17</v>
      </c>
      <c r="B16" s="152"/>
      <c r="C16" s="157"/>
      <c r="D16" s="69"/>
      <c r="E16" s="164"/>
      <c r="F16" s="171"/>
      <c r="G16" s="176"/>
      <c r="H16" s="176"/>
      <c r="I16" s="110"/>
      <c r="J16" s="69"/>
      <c r="K16" s="110"/>
    </row>
    <row r="17" spans="1:11" ht="19.5" customHeight="1" x14ac:dyDescent="0.25">
      <c r="A17" s="106" t="s">
        <v>18</v>
      </c>
      <c r="B17" s="151"/>
      <c r="C17" s="158"/>
      <c r="D17" s="68"/>
      <c r="E17" s="163"/>
      <c r="F17" s="170"/>
      <c r="G17" s="174"/>
      <c r="H17" s="174"/>
      <c r="I17" s="109"/>
      <c r="J17" s="68"/>
      <c r="K17" s="109"/>
    </row>
    <row r="18" spans="1:11" ht="19.5" customHeight="1" thickBot="1" x14ac:dyDescent="0.3">
      <c r="A18" s="78" t="s">
        <v>19</v>
      </c>
      <c r="B18" s="162">
        <f>BUSHEL!B19*$B$34</f>
        <v>286.14389999999997</v>
      </c>
      <c r="C18" s="159"/>
      <c r="D18" s="101">
        <f>BUSHEL!E19*$B$34</f>
        <v>306.81239999999997</v>
      </c>
      <c r="E18" s="165"/>
      <c r="F18" s="172"/>
      <c r="G18" s="177"/>
      <c r="H18" s="177"/>
      <c r="I18" s="173"/>
      <c r="J18" s="113">
        <f>BUSHEL!L19*$E$34</f>
        <v>232.76329999999999</v>
      </c>
      <c r="K18" s="173"/>
    </row>
    <row r="19" spans="1:11" ht="19.5" customHeight="1" x14ac:dyDescent="0.25">
      <c r="A19" s="104">
        <v>2024</v>
      </c>
      <c r="B19" s="88"/>
      <c r="C19" s="114"/>
      <c r="D19" s="115"/>
      <c r="E19" s="31"/>
      <c r="F19" s="31"/>
      <c r="G19" s="31"/>
      <c r="H19" s="31"/>
      <c r="I19" s="114"/>
      <c r="J19" s="116"/>
      <c r="K19" s="114"/>
    </row>
    <row r="20" spans="1:11" ht="19.5" customHeight="1" x14ac:dyDescent="0.25">
      <c r="A20" s="106" t="s">
        <v>22</v>
      </c>
      <c r="B20" s="66">
        <f>BUSHEL!B21*$B$34</f>
        <v>288.53226000000001</v>
      </c>
      <c r="C20" s="56"/>
      <c r="D20" s="98">
        <f>BUSHEL!E21*$B$34</f>
        <v>306.26123999999999</v>
      </c>
      <c r="E20" s="55"/>
      <c r="F20" s="55"/>
      <c r="G20" s="55"/>
      <c r="H20" s="55"/>
      <c r="I20" s="56"/>
      <c r="J20" s="68">
        <f>BUSHEL!L21*$E$34</f>
        <v>235.81431999999998</v>
      </c>
      <c r="K20" s="56"/>
    </row>
    <row r="21" spans="1:11" ht="19.5" customHeight="1" x14ac:dyDescent="0.25">
      <c r="A21" s="107" t="s">
        <v>24</v>
      </c>
      <c r="B21" s="67">
        <f>BUSHEL!B22*$B$34</f>
        <v>288.71598</v>
      </c>
      <c r="C21" s="57"/>
      <c r="D21" s="108">
        <f>BUSHEL!E22*$B$34</f>
        <v>304.24032</v>
      </c>
      <c r="E21" s="54"/>
      <c r="F21" s="54"/>
      <c r="G21" s="54"/>
      <c r="H21" s="54"/>
      <c r="I21" s="57"/>
      <c r="J21" s="67">
        <f>BUSHEL!L22*$E$34</f>
        <v>237.09377999999998</v>
      </c>
      <c r="K21" s="57"/>
    </row>
    <row r="22" spans="1:11" ht="19.5" customHeight="1" x14ac:dyDescent="0.25">
      <c r="A22" s="106" t="s">
        <v>26</v>
      </c>
      <c r="B22" s="66">
        <f>BUSHEL!B23*$B$34</f>
        <v>282.37763999999999</v>
      </c>
      <c r="C22" s="39"/>
      <c r="D22" s="98">
        <f>BUSHEL!E23*$B$34</f>
        <v>294.31943999999999</v>
      </c>
      <c r="E22" s="36"/>
      <c r="F22" s="37"/>
      <c r="G22" s="38"/>
      <c r="H22" s="38"/>
      <c r="I22" s="72"/>
      <c r="J22" s="68">
        <f>BUSHEL!L23*$E$34</f>
        <v>236.70009999999999</v>
      </c>
      <c r="K22" s="58"/>
    </row>
    <row r="23" spans="1:11" ht="19.5" customHeight="1" x14ac:dyDescent="0.25">
      <c r="A23" s="107" t="s">
        <v>16</v>
      </c>
      <c r="B23" s="67">
        <f>BUSHEL!B24*$B$34</f>
        <v>283.29624000000001</v>
      </c>
      <c r="C23" s="57"/>
      <c r="D23" s="108">
        <f>BUSHEL!E24*$B$34</f>
        <v>295.51362</v>
      </c>
      <c r="E23" s="54"/>
      <c r="F23" s="54"/>
      <c r="G23" s="54"/>
      <c r="H23" s="54"/>
      <c r="I23" s="57"/>
      <c r="J23" s="67">
        <f>BUSHEL!L24*$E$34</f>
        <v>223.11813999999998</v>
      </c>
      <c r="K23" s="57"/>
    </row>
    <row r="24" spans="1:11" ht="19.5" customHeight="1" thickBot="1" x14ac:dyDescent="0.3">
      <c r="A24" s="111" t="s">
        <v>19</v>
      </c>
      <c r="B24" s="71">
        <f>BUSHEL!B25*$B$34</f>
        <v>285.40902</v>
      </c>
      <c r="C24" s="61"/>
      <c r="D24" s="112">
        <f>BUSHEL!E25*$B$34</f>
        <v>297.35082</v>
      </c>
      <c r="E24" s="59"/>
      <c r="F24" s="59"/>
      <c r="G24" s="60"/>
      <c r="H24" s="60"/>
      <c r="I24" s="73"/>
      <c r="J24" s="74">
        <f>BUSHEL!L25*$E$34</f>
        <v>219.87027999999998</v>
      </c>
      <c r="K24" s="61"/>
    </row>
    <row r="25" spans="1:11" ht="19.5" customHeight="1" x14ac:dyDescent="0.25">
      <c r="A25" s="104">
        <v>2025</v>
      </c>
      <c r="B25" s="88"/>
      <c r="C25" s="114"/>
      <c r="D25" s="115"/>
      <c r="E25" s="31"/>
      <c r="F25" s="31"/>
      <c r="G25" s="31"/>
      <c r="H25" s="31"/>
      <c r="I25" s="114"/>
      <c r="J25" s="116"/>
      <c r="K25" s="114"/>
    </row>
    <row r="26" spans="1:11" ht="19.5" customHeight="1" x14ac:dyDescent="0.25">
      <c r="A26" s="106" t="s">
        <v>22</v>
      </c>
      <c r="B26" s="66">
        <f>BUSHEL!B27*$B$34</f>
        <v>282.92879999999997</v>
      </c>
      <c r="C26" s="56"/>
      <c r="D26" s="98">
        <f>BUSHEL!E27*$B$34</f>
        <v>282.65321999999998</v>
      </c>
      <c r="E26" s="55"/>
      <c r="F26" s="55"/>
      <c r="G26" s="55"/>
      <c r="H26" s="55"/>
      <c r="I26" s="56"/>
      <c r="J26" s="68"/>
      <c r="K26" s="56"/>
    </row>
    <row r="27" spans="1:11" ht="19.5" customHeight="1" x14ac:dyDescent="0.25">
      <c r="A27" s="107" t="s">
        <v>24</v>
      </c>
      <c r="B27" s="67">
        <f>BUSHEL!B28*$B$34</f>
        <v>277.69277999999997</v>
      </c>
      <c r="C27" s="57"/>
      <c r="D27" s="108">
        <f>BUSHEL!E28*$B$34</f>
        <v>271.72188</v>
      </c>
      <c r="E27" s="54"/>
      <c r="F27" s="54"/>
      <c r="G27" s="54"/>
      <c r="H27" s="54"/>
      <c r="I27" s="57"/>
      <c r="J27" s="67"/>
      <c r="K27" s="57"/>
    </row>
    <row r="28" spans="1:11" ht="19.5" customHeight="1" x14ac:dyDescent="0.25">
      <c r="A28" s="106" t="s">
        <v>26</v>
      </c>
      <c r="B28" s="66">
        <f>BUSHEL!B29*$B$34</f>
        <v>274.56954000000002</v>
      </c>
      <c r="C28" s="39"/>
      <c r="D28" s="98">
        <f>BUSHEL!E29*$B$34</f>
        <v>272.64047999999997</v>
      </c>
      <c r="E28" s="36"/>
      <c r="F28" s="37"/>
      <c r="G28" s="38"/>
      <c r="H28" s="38"/>
      <c r="I28" s="72"/>
      <c r="J28" s="68">
        <f>BUSHEL!L29*$E$34</f>
        <v>222.13394</v>
      </c>
      <c r="K28" s="58"/>
    </row>
    <row r="29" spans="1:11" ht="19.5" customHeight="1" x14ac:dyDescent="0.25">
      <c r="A29" s="107" t="s">
        <v>16</v>
      </c>
      <c r="B29" s="67"/>
      <c r="C29" s="57"/>
      <c r="D29" s="108"/>
      <c r="E29" s="54"/>
      <c r="F29" s="54"/>
      <c r="G29" s="54"/>
      <c r="H29" s="54"/>
      <c r="I29" s="57"/>
      <c r="J29" s="67"/>
      <c r="K29" s="57"/>
    </row>
    <row r="30" spans="1:11" ht="19.5" customHeight="1" thickBot="1" x14ac:dyDescent="0.3">
      <c r="A30" s="111" t="s">
        <v>19</v>
      </c>
      <c r="B30" s="71"/>
      <c r="C30" s="61"/>
      <c r="D30" s="112"/>
      <c r="E30" s="59"/>
      <c r="F30" s="59"/>
      <c r="G30" s="60"/>
      <c r="H30" s="60"/>
      <c r="I30" s="73"/>
      <c r="J30" s="74">
        <f>BUSHEL!L31*$E$34</f>
        <v>204.91043999999999</v>
      </c>
      <c r="K30" s="61"/>
    </row>
    <row r="31" spans="1:11" ht="15" customHeight="1" x14ac:dyDescent="0.25"/>
    <row r="32" spans="1:11" s="79" customFormat="1" ht="15" customHeight="1" x14ac:dyDescent="0.25">
      <c r="A32" s="139" t="s">
        <v>33</v>
      </c>
      <c r="B32" s="80"/>
      <c r="C32" s="80"/>
      <c r="D32" s="80"/>
      <c r="E32" s="80"/>
      <c r="F32" s="80"/>
      <c r="G32" s="80"/>
      <c r="H32" s="80"/>
    </row>
    <row r="33" spans="1:8" ht="15" customHeight="1" x14ac:dyDescent="0.25">
      <c r="A33" s="139" t="s">
        <v>28</v>
      </c>
    </row>
    <row r="34" spans="1:8" ht="15" customHeight="1" x14ac:dyDescent="0.25">
      <c r="A34" s="6" t="s">
        <v>29</v>
      </c>
      <c r="B34" s="75">
        <v>0.36743999999999999</v>
      </c>
      <c r="D34" s="6" t="s">
        <v>30</v>
      </c>
      <c r="E34" s="75">
        <v>0.39367999999999997</v>
      </c>
    </row>
    <row r="35" spans="1:8" ht="15" customHeight="1" x14ac:dyDescent="0.25">
      <c r="A35" s="4" t="s">
        <v>31</v>
      </c>
      <c r="B35" s="4"/>
      <c r="C35" s="4"/>
      <c r="D35" s="4"/>
      <c r="E35" s="4"/>
      <c r="F35" s="4"/>
      <c r="G35" s="4"/>
      <c r="H35" s="4"/>
    </row>
    <row r="36" spans="1:8" ht="15" customHeight="1" x14ac:dyDescent="0.25"/>
    <row r="37" spans="1:8" ht="15" customHeight="1" x14ac:dyDescent="0.25"/>
  </sheetData>
  <sheetProtection selectLockedCells="1" selectUnlockedCells="1"/>
  <mergeCells count="8">
    <mergeCell ref="B4:C4"/>
    <mergeCell ref="D4:I4"/>
    <mergeCell ref="J4:K4"/>
    <mergeCell ref="F2:G2"/>
    <mergeCell ref="I2:K2"/>
    <mergeCell ref="B3:C3"/>
    <mergeCell ref="D3:I3"/>
    <mergeCell ref="J3:K3"/>
  </mergeCells>
  <hyperlinks>
    <hyperlink ref="A35" r:id="rId1" xr:uid="{729D5A98-471D-41EE-8187-D3B3FB5CD4DC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74" firstPageNumber="0" orientation="landscape" horizontalDpi="3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C20"/>
  <sheetViews>
    <sheetView workbookViewId="0">
      <selection sqref="A1:C1"/>
    </sheetView>
  </sheetViews>
  <sheetFormatPr baseColWidth="10" defaultColWidth="11.54296875" defaultRowHeight="15" x14ac:dyDescent="0.25"/>
  <cols>
    <col min="1" max="3" width="11.81640625" customWidth="1"/>
  </cols>
  <sheetData>
    <row r="1" spans="1:3" ht="15.6" x14ac:dyDescent="0.3">
      <c r="A1" s="204">
        <v>44931</v>
      </c>
      <c r="B1" s="205"/>
      <c r="C1" s="206"/>
    </row>
    <row r="2" spans="1:3" ht="15.6" x14ac:dyDescent="0.3">
      <c r="A2" s="210" t="s">
        <v>3</v>
      </c>
      <c r="B2" s="211"/>
      <c r="C2" s="212"/>
    </row>
    <row r="3" spans="1:3" ht="15.6" x14ac:dyDescent="0.25">
      <c r="A3" s="118"/>
      <c r="B3" s="213" t="s">
        <v>34</v>
      </c>
      <c r="C3" s="140" t="s">
        <v>13</v>
      </c>
    </row>
    <row r="4" spans="1:3" ht="15.6" x14ac:dyDescent="0.25">
      <c r="A4" s="119"/>
      <c r="B4" s="214">
        <v>0.12</v>
      </c>
      <c r="C4" s="141" t="s">
        <v>35</v>
      </c>
    </row>
    <row r="5" spans="1:3" ht="15.6" x14ac:dyDescent="0.3">
      <c r="A5" s="207">
        <v>2023</v>
      </c>
      <c r="B5" s="208"/>
      <c r="C5" s="209"/>
    </row>
    <row r="6" spans="1:3" x14ac:dyDescent="0.25">
      <c r="A6" s="120" t="s">
        <v>1</v>
      </c>
      <c r="B6" s="14">
        <v>135</v>
      </c>
      <c r="C6" s="121" t="s">
        <v>36</v>
      </c>
    </row>
    <row r="7" spans="1:3" x14ac:dyDescent="0.25">
      <c r="A7" s="122" t="s">
        <v>37</v>
      </c>
      <c r="B7" s="21">
        <v>135</v>
      </c>
      <c r="C7" s="123" t="s">
        <v>36</v>
      </c>
    </row>
    <row r="8" spans="1:3" x14ac:dyDescent="0.25">
      <c r="A8" s="119" t="s">
        <v>38</v>
      </c>
      <c r="B8" s="5">
        <v>135</v>
      </c>
      <c r="C8" s="121" t="s">
        <v>36</v>
      </c>
    </row>
    <row r="9" spans="1:3" x14ac:dyDescent="0.25">
      <c r="A9" s="122" t="s">
        <v>39</v>
      </c>
      <c r="B9" s="21">
        <v>130</v>
      </c>
      <c r="C9" s="123" t="s">
        <v>40</v>
      </c>
    </row>
    <row r="10" spans="1:3" x14ac:dyDescent="0.25">
      <c r="A10" s="119" t="s">
        <v>41</v>
      </c>
      <c r="B10" s="5"/>
      <c r="C10" s="121"/>
    </row>
    <row r="11" spans="1:3" x14ac:dyDescent="0.25">
      <c r="A11" s="143" t="s">
        <v>52</v>
      </c>
      <c r="B11" s="144"/>
      <c r="C11" s="145"/>
    </row>
    <row r="12" spans="1:3" ht="15.6" thickBot="1" x14ac:dyDescent="0.3">
      <c r="A12" s="148" t="s">
        <v>53</v>
      </c>
      <c r="B12" s="146"/>
      <c r="C12" s="147"/>
    </row>
    <row r="14" spans="1:3" x14ac:dyDescent="0.25">
      <c r="A14" s="129" t="s">
        <v>144</v>
      </c>
      <c r="B14" s="129"/>
      <c r="C14" s="129"/>
    </row>
    <row r="16" spans="1:3" x14ac:dyDescent="0.25">
      <c r="A16" s="79" t="s">
        <v>42</v>
      </c>
    </row>
    <row r="17" spans="1:1" x14ac:dyDescent="0.25">
      <c r="A17" s="79" t="s">
        <v>43</v>
      </c>
    </row>
    <row r="18" spans="1:1" x14ac:dyDescent="0.25">
      <c r="A18" s="79" t="s">
        <v>44</v>
      </c>
    </row>
    <row r="19" spans="1:1" x14ac:dyDescent="0.25">
      <c r="A19" s="79" t="s">
        <v>45</v>
      </c>
    </row>
    <row r="20" spans="1:1" x14ac:dyDescent="0.25">
      <c r="A20" s="79" t="s">
        <v>46</v>
      </c>
    </row>
  </sheetData>
  <sheetProtection selectLockedCells="1" selectUnlockedCells="1"/>
  <mergeCells count="4">
    <mergeCell ref="A1:C1"/>
    <mergeCell ref="A5:C5"/>
    <mergeCell ref="A2:C2"/>
    <mergeCell ref="B3:B4"/>
  </mergeCells>
  <phoneticPr fontId="38" type="noConversion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H23"/>
  <sheetViews>
    <sheetView zoomScaleNormal="100" workbookViewId="0">
      <selection sqref="A1:H1"/>
    </sheetView>
  </sheetViews>
  <sheetFormatPr baseColWidth="10" defaultColWidth="11.54296875" defaultRowHeight="15" x14ac:dyDescent="0.25"/>
  <cols>
    <col min="2" max="2" width="4.81640625" bestFit="1" customWidth="1"/>
    <col min="3" max="3" width="8.453125" bestFit="1" customWidth="1"/>
    <col min="4" max="8" width="8.54296875" customWidth="1"/>
  </cols>
  <sheetData>
    <row r="1" spans="1:8" ht="15.6" x14ac:dyDescent="0.3">
      <c r="A1" s="204">
        <v>44931</v>
      </c>
      <c r="B1" s="205"/>
      <c r="C1" s="205"/>
      <c r="D1" s="205"/>
      <c r="E1" s="205"/>
      <c r="F1" s="205"/>
      <c r="G1" s="205"/>
      <c r="H1" s="206"/>
    </row>
    <row r="2" spans="1:8" ht="15.6" x14ac:dyDescent="0.25">
      <c r="A2" s="215" t="s">
        <v>142</v>
      </c>
      <c r="B2" s="216"/>
      <c r="C2" s="216"/>
      <c r="D2" s="216"/>
      <c r="E2" s="216"/>
      <c r="F2" s="216"/>
      <c r="G2" s="216"/>
      <c r="H2" s="217"/>
    </row>
    <row r="3" spans="1:8" ht="15.6" x14ac:dyDescent="0.3">
      <c r="A3" s="119"/>
      <c r="B3" s="218" t="s">
        <v>47</v>
      </c>
      <c r="C3" s="219"/>
      <c r="D3" s="220" t="s">
        <v>51</v>
      </c>
      <c r="E3" s="220"/>
      <c r="F3" s="220"/>
      <c r="G3" s="220"/>
      <c r="H3" s="221"/>
    </row>
    <row r="4" spans="1:8" ht="15.6" x14ac:dyDescent="0.3">
      <c r="A4" s="119"/>
      <c r="B4" s="9">
        <v>0.11</v>
      </c>
      <c r="C4" s="182" t="s">
        <v>13</v>
      </c>
      <c r="D4" s="10">
        <v>0.13</v>
      </c>
      <c r="E4" s="10" t="s">
        <v>48</v>
      </c>
      <c r="F4" s="10" t="s">
        <v>49</v>
      </c>
      <c r="G4" s="10" t="s">
        <v>50</v>
      </c>
      <c r="H4" s="130" t="s">
        <v>13</v>
      </c>
    </row>
    <row r="5" spans="1:8" ht="15.6" x14ac:dyDescent="0.3">
      <c r="A5" s="207">
        <v>2023</v>
      </c>
      <c r="B5" s="208"/>
      <c r="C5" s="208"/>
      <c r="D5" s="208"/>
      <c r="E5" s="208"/>
      <c r="F5" s="208"/>
      <c r="G5" s="208"/>
      <c r="H5" s="209"/>
    </row>
    <row r="6" spans="1:8" x14ac:dyDescent="0.25">
      <c r="A6" s="131" t="s">
        <v>1</v>
      </c>
      <c r="B6" s="15">
        <v>170</v>
      </c>
      <c r="C6" s="15" t="s">
        <v>36</v>
      </c>
      <c r="D6" s="15"/>
      <c r="E6" s="15">
        <v>200</v>
      </c>
      <c r="F6" s="5">
        <v>195</v>
      </c>
      <c r="G6" s="15">
        <v>195</v>
      </c>
      <c r="H6" s="132" t="s">
        <v>36</v>
      </c>
    </row>
    <row r="7" spans="1:8" x14ac:dyDescent="0.25">
      <c r="A7" s="124" t="s">
        <v>37</v>
      </c>
      <c r="B7" s="8">
        <v>170</v>
      </c>
      <c r="C7" s="8" t="s">
        <v>36</v>
      </c>
      <c r="D7" s="8"/>
      <c r="E7" s="8">
        <v>195</v>
      </c>
      <c r="F7" s="7">
        <v>190</v>
      </c>
      <c r="G7" s="8">
        <v>190</v>
      </c>
      <c r="H7" s="183" t="s">
        <v>36</v>
      </c>
    </row>
    <row r="8" spans="1:8" x14ac:dyDescent="0.25">
      <c r="A8" s="131" t="s">
        <v>38</v>
      </c>
      <c r="B8" s="15">
        <v>160</v>
      </c>
      <c r="C8" s="15" t="s">
        <v>36</v>
      </c>
      <c r="D8" s="15"/>
      <c r="E8" s="15">
        <v>195</v>
      </c>
      <c r="F8" s="5">
        <v>190</v>
      </c>
      <c r="G8" s="15">
        <v>190</v>
      </c>
      <c r="H8" s="132" t="s">
        <v>36</v>
      </c>
    </row>
    <row r="9" spans="1:8" x14ac:dyDescent="0.25">
      <c r="A9" s="124" t="s">
        <v>39</v>
      </c>
      <c r="B9" s="8">
        <v>155</v>
      </c>
      <c r="C9" s="8" t="s">
        <v>40</v>
      </c>
      <c r="D9" s="8"/>
      <c r="E9" s="8">
        <v>195</v>
      </c>
      <c r="F9" s="7">
        <v>190</v>
      </c>
      <c r="G9" s="8">
        <v>190</v>
      </c>
      <c r="H9" s="183" t="s">
        <v>40</v>
      </c>
    </row>
    <row r="10" spans="1:8" x14ac:dyDescent="0.25">
      <c r="A10" s="131" t="s">
        <v>41</v>
      </c>
      <c r="B10" s="15"/>
      <c r="C10" s="15"/>
      <c r="D10" s="15"/>
      <c r="E10" s="15"/>
      <c r="F10" s="5"/>
      <c r="G10" s="15"/>
      <c r="H10" s="132"/>
    </row>
    <row r="11" spans="1:8" x14ac:dyDescent="0.25">
      <c r="A11" s="124" t="s">
        <v>52</v>
      </c>
      <c r="B11" s="19"/>
      <c r="C11" s="8"/>
      <c r="D11" s="20"/>
      <c r="E11" s="21"/>
      <c r="F11" s="7"/>
      <c r="G11" s="7"/>
      <c r="H11" s="133"/>
    </row>
    <row r="12" spans="1:8" ht="15.6" thickBot="1" x14ac:dyDescent="0.3">
      <c r="A12" s="134" t="s">
        <v>53</v>
      </c>
      <c r="B12" s="135"/>
      <c r="C12" s="135"/>
      <c r="D12" s="135"/>
      <c r="E12" s="135"/>
      <c r="F12" s="136"/>
      <c r="G12" s="136"/>
      <c r="H12" s="137"/>
    </row>
    <row r="15" spans="1:8" x14ac:dyDescent="0.25">
      <c r="A15" t="s">
        <v>42</v>
      </c>
      <c r="B15" s="18"/>
      <c r="C15" s="18"/>
      <c r="D15" s="22"/>
      <c r="F15" s="18"/>
      <c r="G15" s="18"/>
      <c r="H15" s="18"/>
    </row>
    <row r="16" spans="1:8" x14ac:dyDescent="0.25">
      <c r="A16" t="s">
        <v>43</v>
      </c>
      <c r="B16" s="18"/>
      <c r="C16" s="18"/>
      <c r="D16" s="18"/>
      <c r="E16" s="18"/>
      <c r="F16" s="18"/>
      <c r="G16" s="18"/>
      <c r="H16" s="18"/>
    </row>
    <row r="17" spans="1:8" x14ac:dyDescent="0.25">
      <c r="A17" t="s">
        <v>44</v>
      </c>
      <c r="B17" s="18"/>
      <c r="C17" s="18"/>
      <c r="D17" s="18"/>
      <c r="E17" s="18"/>
      <c r="F17" s="18"/>
      <c r="G17" s="18"/>
      <c r="H17" s="18"/>
    </row>
    <row r="18" spans="1:8" x14ac:dyDescent="0.25">
      <c r="A18" t="s">
        <v>45</v>
      </c>
      <c r="B18" s="18"/>
      <c r="C18" s="18"/>
      <c r="D18" s="18"/>
      <c r="E18" s="18"/>
      <c r="F18" s="18"/>
      <c r="G18" s="18"/>
      <c r="H18" s="18"/>
    </row>
    <row r="19" spans="1:8" x14ac:dyDescent="0.25">
      <c r="A19" t="s">
        <v>46</v>
      </c>
      <c r="B19" s="18"/>
      <c r="C19" s="18"/>
      <c r="D19" s="18"/>
      <c r="E19" s="18"/>
      <c r="F19" s="18"/>
      <c r="G19" s="18"/>
      <c r="H19" s="18"/>
    </row>
    <row r="21" spans="1:8" ht="15" customHeight="1" x14ac:dyDescent="0.25">
      <c r="A21" s="222" t="s">
        <v>145</v>
      </c>
      <c r="B21" s="222"/>
      <c r="C21" s="222"/>
      <c r="D21" s="222"/>
      <c r="E21" s="222"/>
      <c r="F21" s="222"/>
    </row>
    <row r="22" spans="1:8" x14ac:dyDescent="0.25">
      <c r="A22" t="s">
        <v>55</v>
      </c>
    </row>
    <row r="23" spans="1:8" x14ac:dyDescent="0.25">
      <c r="A23" s="138" t="s">
        <v>54</v>
      </c>
    </row>
  </sheetData>
  <sheetProtection selectLockedCells="1" selectUnlockedCells="1"/>
  <mergeCells count="6">
    <mergeCell ref="A21:F21"/>
    <mergeCell ref="A1:H1"/>
    <mergeCell ref="A2:H2"/>
    <mergeCell ref="B3:C3"/>
    <mergeCell ref="D3:H3"/>
    <mergeCell ref="A5:H5"/>
  </mergeCells>
  <hyperlinks>
    <hyperlink ref="A23" r:id="rId1" xr:uid="{D0771AD6-D90B-4FF8-BCA8-DFF119586CE9}"/>
  </hyperlinks>
  <pageMargins left="0.75" right="0.75" top="1" bottom="1" header="0.51180555555555551" footer="0.51180555555555551"/>
  <pageSetup paperSize="9" firstPageNumber="0" orientation="portrait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C21"/>
  <sheetViews>
    <sheetView zoomScaleNormal="100" workbookViewId="0">
      <selection sqref="A1:C1"/>
    </sheetView>
  </sheetViews>
  <sheetFormatPr baseColWidth="10" defaultColWidth="11.54296875" defaultRowHeight="15" x14ac:dyDescent="0.25"/>
  <cols>
    <col min="4" max="4" width="5.1796875" customWidth="1"/>
  </cols>
  <sheetData>
    <row r="1" spans="1:3" ht="15.6" x14ac:dyDescent="0.3">
      <c r="A1" s="204">
        <v>44931</v>
      </c>
      <c r="B1" s="205"/>
      <c r="C1" s="206"/>
    </row>
    <row r="2" spans="1:3" ht="15.6" x14ac:dyDescent="0.3">
      <c r="A2" s="210"/>
      <c r="B2" s="211"/>
      <c r="C2" s="212"/>
    </row>
    <row r="3" spans="1:3" ht="15.6" x14ac:dyDescent="0.25">
      <c r="A3" s="118"/>
      <c r="B3" s="213" t="s">
        <v>56</v>
      </c>
      <c r="C3" s="140" t="s">
        <v>13</v>
      </c>
    </row>
    <row r="4" spans="1:3" ht="15.6" x14ac:dyDescent="0.25">
      <c r="A4" s="119"/>
      <c r="B4" s="214" t="s">
        <v>134</v>
      </c>
      <c r="C4" s="141" t="s">
        <v>35</v>
      </c>
    </row>
    <row r="5" spans="1:3" ht="15.6" x14ac:dyDescent="0.3">
      <c r="A5" s="207">
        <v>2023</v>
      </c>
      <c r="B5" s="208"/>
      <c r="C5" s="209"/>
    </row>
    <row r="6" spans="1:3" x14ac:dyDescent="0.25">
      <c r="A6" s="120" t="s">
        <v>1</v>
      </c>
      <c r="B6" s="14">
        <v>125</v>
      </c>
      <c r="C6" s="121" t="s">
        <v>36</v>
      </c>
    </row>
    <row r="7" spans="1:3" x14ac:dyDescent="0.25">
      <c r="A7" s="122" t="s">
        <v>37</v>
      </c>
      <c r="B7" s="21">
        <v>115</v>
      </c>
      <c r="C7" s="123" t="s">
        <v>36</v>
      </c>
    </row>
    <row r="8" spans="1:3" x14ac:dyDescent="0.25">
      <c r="A8" s="119" t="s">
        <v>38</v>
      </c>
      <c r="B8" s="5">
        <v>110</v>
      </c>
      <c r="C8" s="121" t="s">
        <v>36</v>
      </c>
    </row>
    <row r="9" spans="1:3" x14ac:dyDescent="0.25">
      <c r="A9" s="122" t="s">
        <v>39</v>
      </c>
      <c r="B9" s="21">
        <v>100</v>
      </c>
      <c r="C9" s="123" t="s">
        <v>40</v>
      </c>
    </row>
    <row r="10" spans="1:3" x14ac:dyDescent="0.25">
      <c r="A10" s="119" t="s">
        <v>41</v>
      </c>
      <c r="B10" s="5">
        <v>100</v>
      </c>
      <c r="C10" s="121" t="s">
        <v>40</v>
      </c>
    </row>
    <row r="11" spans="1:3" x14ac:dyDescent="0.25">
      <c r="A11" s="124" t="s">
        <v>52</v>
      </c>
      <c r="B11" s="7"/>
      <c r="C11" s="125"/>
    </row>
    <row r="12" spans="1:3" x14ac:dyDescent="0.25">
      <c r="A12" s="119" t="s">
        <v>53</v>
      </c>
      <c r="B12" s="5"/>
      <c r="C12" s="121"/>
    </row>
    <row r="13" spans="1:3" ht="15.6" thickBot="1" x14ac:dyDescent="0.3">
      <c r="A13" s="126" t="s">
        <v>57</v>
      </c>
      <c r="B13" s="127"/>
      <c r="C13" s="128"/>
    </row>
    <row r="15" spans="1:3" x14ac:dyDescent="0.25">
      <c r="A15" s="129" t="s">
        <v>58</v>
      </c>
    </row>
    <row r="17" spans="1:1" x14ac:dyDescent="0.25">
      <c r="A17" s="79" t="s">
        <v>42</v>
      </c>
    </row>
    <row r="18" spans="1:1" x14ac:dyDescent="0.25">
      <c r="A18" s="79" t="s">
        <v>43</v>
      </c>
    </row>
    <row r="19" spans="1:1" x14ac:dyDescent="0.25">
      <c r="A19" s="79" t="s">
        <v>44</v>
      </c>
    </row>
    <row r="20" spans="1:1" x14ac:dyDescent="0.25">
      <c r="A20" s="79" t="s">
        <v>45</v>
      </c>
    </row>
    <row r="21" spans="1:1" x14ac:dyDescent="0.25">
      <c r="A21" s="79" t="s">
        <v>46</v>
      </c>
    </row>
  </sheetData>
  <sheetProtection selectLockedCells="1" selectUnlockedCells="1"/>
  <mergeCells count="4">
    <mergeCell ref="A5:C5"/>
    <mergeCell ref="A1:C1"/>
    <mergeCell ref="A2:C2"/>
    <mergeCell ref="B3:B4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U35"/>
  <sheetViews>
    <sheetView zoomScale="90" zoomScaleNormal="90" workbookViewId="0">
      <selection activeCell="V1" sqref="V1:V1048576"/>
    </sheetView>
  </sheetViews>
  <sheetFormatPr baseColWidth="10" defaultColWidth="12.453125" defaultRowHeight="15" x14ac:dyDescent="0.25"/>
  <cols>
    <col min="1" max="1" width="7.54296875" bestFit="1" customWidth="1"/>
    <col min="2" max="2" width="6.36328125" bestFit="1" customWidth="1"/>
    <col min="3" max="3" width="18.81640625" bestFit="1" customWidth="1"/>
    <col min="4" max="4" width="10.36328125" customWidth="1"/>
    <col min="5" max="5" width="6.90625" style="83" customWidth="1"/>
    <col min="6" max="6" width="11.453125" bestFit="1" customWidth="1"/>
    <col min="7" max="7" width="7" style="17" bestFit="1" customWidth="1"/>
    <col min="8" max="8" width="2.453125" style="17" customWidth="1"/>
    <col min="9" max="9" width="7.54296875" bestFit="1" customWidth="1"/>
    <col min="10" max="10" width="18.81640625" bestFit="1" customWidth="1"/>
    <col min="11" max="11" width="10.08984375" bestFit="1" customWidth="1"/>
    <col min="12" max="12" width="9" style="85" bestFit="1" customWidth="1"/>
    <col min="13" max="13" width="10.08984375" bestFit="1" customWidth="1"/>
    <col min="14" max="14" width="8.36328125" bestFit="1" customWidth="1"/>
    <col min="15" max="15" width="2.453125" style="17" customWidth="1"/>
    <col min="16" max="16" width="11.6328125" bestFit="1" customWidth="1"/>
    <col min="17" max="17" width="13.90625" bestFit="1" customWidth="1"/>
    <col min="18" max="18" width="10.08984375" bestFit="1" customWidth="1"/>
    <col min="19" max="19" width="8" bestFit="1" customWidth="1"/>
    <col min="20" max="20" width="10.08984375" bestFit="1" customWidth="1"/>
    <col min="21" max="21" width="8" bestFit="1" customWidth="1"/>
  </cols>
  <sheetData>
    <row r="1" spans="1:21" ht="15.6" thickBot="1" x14ac:dyDescent="0.3">
      <c r="A1" t="s">
        <v>132</v>
      </c>
      <c r="B1" s="223">
        <v>44931</v>
      </c>
      <c r="C1" s="223"/>
    </row>
    <row r="2" spans="1:21" x14ac:dyDescent="0.25">
      <c r="B2" s="24" t="s">
        <v>143</v>
      </c>
      <c r="C2" s="25" t="s">
        <v>130</v>
      </c>
      <c r="D2" s="25" t="s">
        <v>59</v>
      </c>
      <c r="E2" s="84" t="s">
        <v>60</v>
      </c>
      <c r="F2" s="25" t="s">
        <v>61</v>
      </c>
      <c r="G2" s="26" t="s">
        <v>62</v>
      </c>
      <c r="H2" s="86"/>
      <c r="I2" s="25" t="s">
        <v>63</v>
      </c>
      <c r="J2" s="25" t="s">
        <v>130</v>
      </c>
      <c r="K2" s="25" t="s">
        <v>59</v>
      </c>
      <c r="L2" s="87" t="s">
        <v>60</v>
      </c>
      <c r="M2" s="25" t="s">
        <v>61</v>
      </c>
      <c r="N2" s="27" t="s">
        <v>62</v>
      </c>
      <c r="O2" s="86"/>
      <c r="P2" s="24" t="s">
        <v>131</v>
      </c>
      <c r="Q2" s="25" t="s">
        <v>130</v>
      </c>
      <c r="R2" s="25" t="s">
        <v>59</v>
      </c>
      <c r="S2" s="25" t="s">
        <v>60</v>
      </c>
      <c r="T2" s="25" t="s">
        <v>61</v>
      </c>
      <c r="U2" s="27" t="s">
        <v>62</v>
      </c>
    </row>
    <row r="3" spans="1:21" x14ac:dyDescent="0.25">
      <c r="B3" t="s">
        <v>64</v>
      </c>
      <c r="C3" t="s">
        <v>139</v>
      </c>
      <c r="D3" s="11">
        <f>+$B$1</f>
        <v>44931</v>
      </c>
      <c r="E3" s="85">
        <v>746.75</v>
      </c>
      <c r="F3" s="11">
        <f>+$B$1</f>
        <v>44931</v>
      </c>
      <c r="G3" s="85">
        <v>746.75</v>
      </c>
      <c r="H3"/>
      <c r="I3" t="s">
        <v>65</v>
      </c>
      <c r="J3" t="s">
        <v>140</v>
      </c>
      <c r="K3" s="11">
        <f>+$B$1</f>
        <v>44931</v>
      </c>
      <c r="L3" s="85">
        <v>839.75</v>
      </c>
      <c r="M3" s="11">
        <f>+$B$1</f>
        <v>44931</v>
      </c>
      <c r="N3" s="85">
        <v>839.75</v>
      </c>
      <c r="O3"/>
      <c r="P3" t="s">
        <v>66</v>
      </c>
      <c r="Q3" t="s">
        <v>141</v>
      </c>
      <c r="R3" s="11">
        <f>+$B$1</f>
        <v>44931</v>
      </c>
      <c r="S3" s="85">
        <v>652.75</v>
      </c>
      <c r="T3" s="11">
        <f>+$B$1</f>
        <v>44931</v>
      </c>
      <c r="U3" s="85">
        <v>652.75</v>
      </c>
    </row>
    <row r="4" spans="1:21" x14ac:dyDescent="0.25">
      <c r="B4" t="s">
        <v>67</v>
      </c>
      <c r="C4" t="s">
        <v>68</v>
      </c>
      <c r="D4" s="11">
        <f t="shared" ref="D4:D15" si="0">+$B$1</f>
        <v>44931</v>
      </c>
      <c r="E4" s="85">
        <v>754.75</v>
      </c>
      <c r="F4" s="11">
        <f t="shared" ref="F4:F15" si="1">+$B$1</f>
        <v>44931</v>
      </c>
      <c r="G4" s="85">
        <v>754.75</v>
      </c>
      <c r="H4"/>
      <c r="I4" t="s">
        <v>69</v>
      </c>
      <c r="J4" t="s">
        <v>70</v>
      </c>
      <c r="K4" s="11">
        <f t="shared" ref="K4:K15" si="2">+$B$1</f>
        <v>44931</v>
      </c>
      <c r="L4" s="85">
        <v>835.25</v>
      </c>
      <c r="M4" s="11">
        <f t="shared" ref="M4:M15" si="3">+$B$1</f>
        <v>44931</v>
      </c>
      <c r="N4" s="85">
        <v>835.25</v>
      </c>
      <c r="O4"/>
      <c r="P4" t="s">
        <v>71</v>
      </c>
      <c r="Q4" t="s">
        <v>72</v>
      </c>
      <c r="R4" s="11">
        <f t="shared" ref="R4:R14" si="4">+$B$1</f>
        <v>44931</v>
      </c>
      <c r="S4" s="85">
        <v>652.5</v>
      </c>
      <c r="T4" s="11">
        <f t="shared" ref="T4:T14" si="5">+$B$1</f>
        <v>44931</v>
      </c>
      <c r="U4" s="85">
        <v>652.5</v>
      </c>
    </row>
    <row r="5" spans="1:21" x14ac:dyDescent="0.25">
      <c r="B5" t="s">
        <v>73</v>
      </c>
      <c r="C5" t="s">
        <v>74</v>
      </c>
      <c r="D5" s="11">
        <f t="shared" si="0"/>
        <v>44931</v>
      </c>
      <c r="E5" s="85">
        <v>759.25</v>
      </c>
      <c r="F5" s="11">
        <f t="shared" si="1"/>
        <v>44931</v>
      </c>
      <c r="G5" s="85">
        <v>759.25</v>
      </c>
      <c r="H5"/>
      <c r="I5" t="s">
        <v>75</v>
      </c>
      <c r="J5" t="s">
        <v>76</v>
      </c>
      <c r="K5" s="11">
        <f t="shared" si="2"/>
        <v>44931</v>
      </c>
      <c r="L5" s="85">
        <v>830.75</v>
      </c>
      <c r="M5" s="11">
        <f t="shared" si="3"/>
        <v>44931</v>
      </c>
      <c r="N5" s="85">
        <v>830.75</v>
      </c>
      <c r="O5"/>
      <c r="P5" t="s">
        <v>77</v>
      </c>
      <c r="Q5" t="s">
        <v>78</v>
      </c>
      <c r="R5" s="11">
        <f t="shared" si="4"/>
        <v>44931</v>
      </c>
      <c r="S5" s="85">
        <v>646.75</v>
      </c>
      <c r="T5" s="11">
        <f t="shared" si="5"/>
        <v>44931</v>
      </c>
      <c r="U5" s="85">
        <v>646.75</v>
      </c>
    </row>
    <row r="6" spans="1:21" x14ac:dyDescent="0.25">
      <c r="B6" t="s">
        <v>79</v>
      </c>
      <c r="C6" t="s">
        <v>80</v>
      </c>
      <c r="D6" s="11">
        <f t="shared" si="0"/>
        <v>44931</v>
      </c>
      <c r="E6" s="85">
        <v>766.25</v>
      </c>
      <c r="F6" s="11">
        <f t="shared" si="1"/>
        <v>44931</v>
      </c>
      <c r="G6" s="85">
        <v>766.25</v>
      </c>
      <c r="H6"/>
      <c r="I6" t="s">
        <v>81</v>
      </c>
      <c r="J6" t="s">
        <v>82</v>
      </c>
      <c r="K6" s="11">
        <f t="shared" si="2"/>
        <v>44931</v>
      </c>
      <c r="L6" s="85">
        <v>831.25</v>
      </c>
      <c r="M6" s="11">
        <f t="shared" si="3"/>
        <v>44931</v>
      </c>
      <c r="N6" s="85">
        <v>831.25</v>
      </c>
      <c r="O6"/>
      <c r="P6" t="s">
        <v>83</v>
      </c>
      <c r="Q6" t="s">
        <v>84</v>
      </c>
      <c r="R6" s="11">
        <f t="shared" si="4"/>
        <v>44931</v>
      </c>
      <c r="S6" s="85">
        <v>606.25</v>
      </c>
      <c r="T6" s="11">
        <f t="shared" si="5"/>
        <v>44931</v>
      </c>
      <c r="U6" s="85">
        <v>606.25</v>
      </c>
    </row>
    <row r="7" spans="1:21" x14ac:dyDescent="0.25">
      <c r="B7" t="s">
        <v>85</v>
      </c>
      <c r="C7" t="s">
        <v>86</v>
      </c>
      <c r="D7" s="11">
        <f t="shared" si="0"/>
        <v>44931</v>
      </c>
      <c r="E7" s="85">
        <v>778.75</v>
      </c>
      <c r="F7" s="11">
        <f t="shared" si="1"/>
        <v>44931</v>
      </c>
      <c r="G7" s="85">
        <v>778.75</v>
      </c>
      <c r="H7"/>
      <c r="I7" t="s">
        <v>87</v>
      </c>
      <c r="J7" t="s">
        <v>88</v>
      </c>
      <c r="K7" s="11">
        <f t="shared" si="2"/>
        <v>44931</v>
      </c>
      <c r="L7" s="85">
        <v>835</v>
      </c>
      <c r="M7" s="11">
        <f t="shared" si="3"/>
        <v>44931</v>
      </c>
      <c r="N7" s="85">
        <v>835</v>
      </c>
      <c r="O7"/>
      <c r="P7" t="s">
        <v>89</v>
      </c>
      <c r="Q7" t="s">
        <v>90</v>
      </c>
      <c r="R7" s="11">
        <f t="shared" si="4"/>
        <v>44931</v>
      </c>
      <c r="S7" s="85">
        <v>591.25</v>
      </c>
      <c r="T7" s="11">
        <f t="shared" si="5"/>
        <v>44931</v>
      </c>
      <c r="U7" s="85">
        <v>591.25</v>
      </c>
    </row>
    <row r="8" spans="1:21" x14ac:dyDescent="0.25">
      <c r="B8" t="s">
        <v>91</v>
      </c>
      <c r="C8" t="s">
        <v>92</v>
      </c>
      <c r="D8" s="11">
        <f t="shared" si="0"/>
        <v>44931</v>
      </c>
      <c r="E8" s="85">
        <v>785.25</v>
      </c>
      <c r="F8" s="11">
        <f t="shared" si="1"/>
        <v>44931</v>
      </c>
      <c r="G8" s="85">
        <v>785.25</v>
      </c>
      <c r="H8"/>
      <c r="I8" t="s">
        <v>93</v>
      </c>
      <c r="J8" t="s">
        <v>94</v>
      </c>
      <c r="K8" s="11">
        <f t="shared" si="2"/>
        <v>44931</v>
      </c>
      <c r="L8" s="85">
        <v>833.5</v>
      </c>
      <c r="M8" s="11">
        <f t="shared" si="3"/>
        <v>44931</v>
      </c>
      <c r="N8" s="85">
        <v>833.5</v>
      </c>
      <c r="O8"/>
      <c r="P8" t="s">
        <v>95</v>
      </c>
      <c r="Q8" t="s">
        <v>96</v>
      </c>
      <c r="R8" s="11">
        <f t="shared" si="4"/>
        <v>44931</v>
      </c>
      <c r="S8" s="85">
        <v>599</v>
      </c>
      <c r="T8" s="11">
        <f t="shared" si="5"/>
        <v>44931</v>
      </c>
      <c r="U8" s="85">
        <v>599</v>
      </c>
    </row>
    <row r="9" spans="1:21" x14ac:dyDescent="0.25">
      <c r="B9" t="s">
        <v>97</v>
      </c>
      <c r="C9" t="s">
        <v>98</v>
      </c>
      <c r="D9" s="11">
        <f t="shared" si="0"/>
        <v>44931</v>
      </c>
      <c r="E9" s="85">
        <v>785.75</v>
      </c>
      <c r="F9" s="11">
        <f t="shared" si="1"/>
        <v>44931</v>
      </c>
      <c r="G9" s="85">
        <v>785.75</v>
      </c>
      <c r="H9"/>
      <c r="I9" t="s">
        <v>99</v>
      </c>
      <c r="J9" t="s">
        <v>100</v>
      </c>
      <c r="K9" s="11">
        <f t="shared" si="2"/>
        <v>44931</v>
      </c>
      <c r="L9" s="85">
        <v>828</v>
      </c>
      <c r="M9" s="11">
        <f t="shared" si="3"/>
        <v>44931</v>
      </c>
      <c r="N9" s="85">
        <v>828</v>
      </c>
      <c r="O9"/>
      <c r="P9" t="s">
        <v>101</v>
      </c>
      <c r="Q9" t="s">
        <v>102</v>
      </c>
      <c r="R9" s="11">
        <f t="shared" si="4"/>
        <v>44931</v>
      </c>
      <c r="S9" s="85">
        <v>602.25</v>
      </c>
      <c r="T9" s="11">
        <f t="shared" si="5"/>
        <v>44931</v>
      </c>
      <c r="U9" s="85">
        <v>602.25</v>
      </c>
    </row>
    <row r="10" spans="1:21" x14ac:dyDescent="0.25">
      <c r="B10" t="s">
        <v>103</v>
      </c>
      <c r="C10" t="s">
        <v>104</v>
      </c>
      <c r="D10" s="11">
        <f t="shared" si="0"/>
        <v>44931</v>
      </c>
      <c r="E10" s="85">
        <v>768.5</v>
      </c>
      <c r="F10" s="11">
        <f t="shared" si="1"/>
        <v>44931</v>
      </c>
      <c r="G10" s="85">
        <v>768.5</v>
      </c>
      <c r="H10"/>
      <c r="I10" t="s">
        <v>105</v>
      </c>
      <c r="J10" t="s">
        <v>106</v>
      </c>
      <c r="K10" s="11">
        <f t="shared" si="2"/>
        <v>44931</v>
      </c>
      <c r="L10" s="85">
        <v>801</v>
      </c>
      <c r="M10" s="11">
        <f t="shared" si="3"/>
        <v>44931</v>
      </c>
      <c r="N10" s="85">
        <v>801</v>
      </c>
      <c r="O10"/>
      <c r="P10" t="s">
        <v>107</v>
      </c>
      <c r="Q10" t="s">
        <v>108</v>
      </c>
      <c r="R10" s="11">
        <f t="shared" si="4"/>
        <v>44931</v>
      </c>
      <c r="S10" s="85">
        <v>601.25</v>
      </c>
      <c r="T10" s="11">
        <f t="shared" si="5"/>
        <v>44931</v>
      </c>
      <c r="U10" s="85">
        <v>601.25</v>
      </c>
    </row>
    <row r="11" spans="1:21" x14ac:dyDescent="0.25">
      <c r="B11" t="s">
        <v>109</v>
      </c>
      <c r="C11" t="s">
        <v>110</v>
      </c>
      <c r="D11" s="11">
        <f t="shared" si="0"/>
        <v>44931</v>
      </c>
      <c r="E11" s="85">
        <v>771</v>
      </c>
      <c r="F11" s="11">
        <f t="shared" si="1"/>
        <v>44931</v>
      </c>
      <c r="G11" s="85">
        <v>771</v>
      </c>
      <c r="H11"/>
      <c r="I11" t="s">
        <v>111</v>
      </c>
      <c r="J11" t="s">
        <v>112</v>
      </c>
      <c r="K11" s="11">
        <f t="shared" si="2"/>
        <v>44931</v>
      </c>
      <c r="L11" s="85">
        <v>804.25</v>
      </c>
      <c r="M11" s="11">
        <f t="shared" si="3"/>
        <v>44931</v>
      </c>
      <c r="N11" s="85">
        <v>804.25</v>
      </c>
      <c r="O11"/>
      <c r="P11" t="s">
        <v>113</v>
      </c>
      <c r="Q11" t="s">
        <v>114</v>
      </c>
      <c r="R11" s="11">
        <f t="shared" si="4"/>
        <v>44931</v>
      </c>
      <c r="S11" s="85">
        <v>566.75</v>
      </c>
      <c r="T11" s="11">
        <f t="shared" si="5"/>
        <v>44931</v>
      </c>
      <c r="U11" s="85">
        <v>566.75</v>
      </c>
    </row>
    <row r="12" spans="1:21" x14ac:dyDescent="0.25">
      <c r="B12" t="s">
        <v>115</v>
      </c>
      <c r="C12" t="s">
        <v>116</v>
      </c>
      <c r="D12" s="11">
        <f t="shared" si="0"/>
        <v>44931</v>
      </c>
      <c r="E12" s="85">
        <v>776.75</v>
      </c>
      <c r="F12" s="11">
        <f t="shared" si="1"/>
        <v>44931</v>
      </c>
      <c r="G12" s="85">
        <v>776.75</v>
      </c>
      <c r="H12"/>
      <c r="I12" t="s">
        <v>117</v>
      </c>
      <c r="J12" t="s">
        <v>118</v>
      </c>
      <c r="K12" s="11">
        <f t="shared" si="2"/>
        <v>44931</v>
      </c>
      <c r="L12" s="85">
        <v>809.25</v>
      </c>
      <c r="M12" s="11">
        <f t="shared" si="3"/>
        <v>44931</v>
      </c>
      <c r="N12" s="85">
        <v>809.25</v>
      </c>
      <c r="O12"/>
      <c r="P12" t="s">
        <v>119</v>
      </c>
      <c r="Q12" t="s">
        <v>120</v>
      </c>
      <c r="R12" s="11">
        <f t="shared" si="4"/>
        <v>44931</v>
      </c>
      <c r="S12" s="85">
        <v>558.5</v>
      </c>
      <c r="T12" s="11">
        <f t="shared" si="5"/>
        <v>44931</v>
      </c>
      <c r="U12" s="85">
        <v>558.5</v>
      </c>
    </row>
    <row r="13" spans="1:21" x14ac:dyDescent="0.25">
      <c r="B13" t="s">
        <v>121</v>
      </c>
      <c r="C13" t="s">
        <v>92</v>
      </c>
      <c r="D13" s="11">
        <f t="shared" si="0"/>
        <v>44931</v>
      </c>
      <c r="E13" s="85">
        <v>770</v>
      </c>
      <c r="F13" s="11">
        <f t="shared" si="1"/>
        <v>44931</v>
      </c>
      <c r="G13" s="85">
        <v>770</v>
      </c>
      <c r="H13"/>
      <c r="I13" t="s">
        <v>122</v>
      </c>
      <c r="J13" t="s">
        <v>94</v>
      </c>
      <c r="K13" s="11">
        <f t="shared" si="2"/>
        <v>44931</v>
      </c>
      <c r="L13" s="85">
        <v>769.25</v>
      </c>
      <c r="M13" s="11">
        <f t="shared" si="3"/>
        <v>44931</v>
      </c>
      <c r="N13" s="85">
        <v>769.25</v>
      </c>
      <c r="O13"/>
      <c r="P13" t="s">
        <v>135</v>
      </c>
      <c r="Q13" t="s">
        <v>136</v>
      </c>
      <c r="R13" s="11">
        <f t="shared" si="4"/>
        <v>44931</v>
      </c>
      <c r="S13" s="85">
        <v>564.25</v>
      </c>
      <c r="T13" s="11">
        <f t="shared" si="5"/>
        <v>44931</v>
      </c>
      <c r="U13" s="85">
        <v>564.25</v>
      </c>
    </row>
    <row r="14" spans="1:21" x14ac:dyDescent="0.25">
      <c r="B14" t="s">
        <v>123</v>
      </c>
      <c r="C14" t="s">
        <v>98</v>
      </c>
      <c r="D14" s="11">
        <f t="shared" si="0"/>
        <v>44931</v>
      </c>
      <c r="E14" s="85">
        <v>755.75</v>
      </c>
      <c r="F14" s="11">
        <f t="shared" si="1"/>
        <v>44931</v>
      </c>
      <c r="G14" s="85">
        <v>755.75</v>
      </c>
      <c r="H14"/>
      <c r="I14" t="s">
        <v>124</v>
      </c>
      <c r="J14" t="s">
        <v>100</v>
      </c>
      <c r="K14" s="11">
        <f t="shared" si="2"/>
        <v>44931</v>
      </c>
      <c r="L14" s="85">
        <v>739.5</v>
      </c>
      <c r="M14" s="11">
        <f t="shared" si="3"/>
        <v>44931</v>
      </c>
      <c r="N14" s="85">
        <v>739.5</v>
      </c>
      <c r="O14"/>
      <c r="P14" t="s">
        <v>137</v>
      </c>
      <c r="Q14" t="s">
        <v>138</v>
      </c>
      <c r="R14" s="11">
        <f t="shared" si="4"/>
        <v>44931</v>
      </c>
      <c r="S14" s="85">
        <v>520.5</v>
      </c>
      <c r="T14" s="11">
        <f t="shared" si="5"/>
        <v>44931</v>
      </c>
      <c r="U14" s="85">
        <v>520.5</v>
      </c>
    </row>
    <row r="15" spans="1:21" x14ac:dyDescent="0.25">
      <c r="B15" t="s">
        <v>125</v>
      </c>
      <c r="C15" t="s">
        <v>104</v>
      </c>
      <c r="D15" s="11">
        <f t="shared" si="0"/>
        <v>44931</v>
      </c>
      <c r="E15" s="85">
        <v>747.25</v>
      </c>
      <c r="F15" s="11">
        <f t="shared" si="1"/>
        <v>44931</v>
      </c>
      <c r="G15" s="85">
        <v>747.25</v>
      </c>
      <c r="H15"/>
      <c r="I15" t="s">
        <v>126</v>
      </c>
      <c r="J15" t="s">
        <v>106</v>
      </c>
      <c r="K15" s="11">
        <f t="shared" si="2"/>
        <v>44931</v>
      </c>
      <c r="L15" s="85">
        <v>742</v>
      </c>
      <c r="M15" s="11">
        <f t="shared" si="3"/>
        <v>44931</v>
      </c>
      <c r="N15" s="85">
        <v>742</v>
      </c>
      <c r="O15"/>
    </row>
    <row r="19" spans="18:21" x14ac:dyDescent="0.25">
      <c r="R19" s="142"/>
      <c r="S19" s="2"/>
      <c r="T19" s="142"/>
      <c r="U19" s="2"/>
    </row>
    <row r="20" spans="18:21" x14ac:dyDescent="0.25">
      <c r="R20" s="142"/>
      <c r="S20" s="2"/>
      <c r="T20" s="142"/>
      <c r="U20" s="2"/>
    </row>
    <row r="21" spans="18:21" x14ac:dyDescent="0.25">
      <c r="R21" s="142"/>
      <c r="S21" s="2"/>
      <c r="T21" s="142"/>
      <c r="U21" s="2"/>
    </row>
    <row r="22" spans="18:21" x14ac:dyDescent="0.25">
      <c r="R22" s="142"/>
      <c r="S22" s="2"/>
      <c r="T22" s="142"/>
      <c r="U22" s="2"/>
    </row>
    <row r="23" spans="18:21" x14ac:dyDescent="0.25">
      <c r="R23" s="142"/>
      <c r="S23" s="2"/>
      <c r="T23" s="142"/>
      <c r="U23" s="2"/>
    </row>
    <row r="24" spans="18:21" x14ac:dyDescent="0.25">
      <c r="R24" s="142"/>
      <c r="S24" s="2"/>
      <c r="T24" s="142"/>
      <c r="U24" s="2"/>
    </row>
    <row r="25" spans="18:21" x14ac:dyDescent="0.25">
      <c r="R25" s="142"/>
      <c r="S25" s="2"/>
      <c r="T25" s="142"/>
      <c r="U25" s="2"/>
    </row>
    <row r="26" spans="18:21" x14ac:dyDescent="0.25">
      <c r="R26" s="142"/>
      <c r="S26" s="2"/>
      <c r="T26" s="142"/>
      <c r="U26" s="2"/>
    </row>
    <row r="27" spans="18:21" x14ac:dyDescent="0.25">
      <c r="R27" s="142"/>
      <c r="S27" s="2"/>
      <c r="T27" s="142"/>
      <c r="U27" s="2"/>
    </row>
    <row r="28" spans="18:21" x14ac:dyDescent="0.25">
      <c r="R28" s="142"/>
      <c r="S28" s="2"/>
      <c r="T28" s="142"/>
      <c r="U28" s="2"/>
    </row>
    <row r="29" spans="18:21" x14ac:dyDescent="0.25">
      <c r="R29" s="142"/>
      <c r="S29" s="2"/>
      <c r="T29" s="142"/>
      <c r="U29" s="2"/>
    </row>
    <row r="30" spans="18:21" x14ac:dyDescent="0.25">
      <c r="R30" s="142"/>
      <c r="S30" s="2"/>
      <c r="T30" s="142"/>
      <c r="U30" s="2"/>
    </row>
    <row r="31" spans="18:21" x14ac:dyDescent="0.25">
      <c r="R31" s="142"/>
      <c r="S31" s="2"/>
      <c r="T31" s="142"/>
      <c r="U31" s="2"/>
    </row>
    <row r="32" spans="18:21" x14ac:dyDescent="0.25">
      <c r="R32" s="142"/>
      <c r="S32" s="2"/>
      <c r="T32" s="142"/>
      <c r="U32" s="2"/>
    </row>
    <row r="33" spans="18:21" x14ac:dyDescent="0.25">
      <c r="R33" s="142"/>
      <c r="S33" s="2"/>
      <c r="T33" s="142"/>
      <c r="U33" s="2"/>
    </row>
    <row r="34" spans="18:21" x14ac:dyDescent="0.25">
      <c r="R34" s="142"/>
      <c r="S34" s="2"/>
      <c r="T34" s="142"/>
      <c r="U34" s="2"/>
    </row>
    <row r="35" spans="18:21" x14ac:dyDescent="0.25">
      <c r="R35" s="142"/>
      <c r="S35" s="2"/>
      <c r="T35" s="142"/>
      <c r="U35" s="2"/>
    </row>
  </sheetData>
  <sheetProtection selectLockedCells="1" selectUnlockedCells="1"/>
  <mergeCells count="1">
    <mergeCell ref="B1:C1"/>
  </mergeCells>
  <pageMargins left="0.70833333333333337" right="0.70833333333333337" top="0.74791666666666667" bottom="0.74791666666666667" header="0.51180555555555551" footer="0.51180555555555551"/>
  <pageSetup scale="72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"/>
  <sheetViews>
    <sheetView workbookViewId="0"/>
  </sheetViews>
  <sheetFormatPr baseColWidth="10" defaultColWidth="11.54296875" defaultRowHeight="15" x14ac:dyDescent="0.2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reportings xmlns="http://reportinglists.napkyn.com">
  <reporting xmlns="http://reportinglists.napkyn.com">[]</reporting>
</reportings>
</file>

<file path=customXml/item3.xml><?xml version="1.0" encoding="utf-8"?>
<groups xmlns="http://grouplists.napkyn.com">
  <group xmlns="http://grouplists.napkyn.com">[]</group>
</group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620936DDF5894CA80EF1FC55EE68C4" ma:contentTypeVersion="14" ma:contentTypeDescription="Crear nuevo documento." ma:contentTypeScope="" ma:versionID="cb3bb41bc5985e427e97930932d04ba8">
  <xsd:schema xmlns:xsd="http://www.w3.org/2001/XMLSchema" xmlns:xs="http://www.w3.org/2001/XMLSchema" xmlns:p="http://schemas.microsoft.com/office/2006/metadata/properties" xmlns:ns3="2a291665-8406-47bb-b05a-056747c33d89" xmlns:ns4="496871e6-bdc9-42b7-aa1f-35506ebfd5a4" targetNamespace="http://schemas.microsoft.com/office/2006/metadata/properties" ma:root="true" ma:fieldsID="e1ce2ee7c26028422068b97f47752940" ns3:_="" ns4:_="">
    <xsd:import namespace="2a291665-8406-47bb-b05a-056747c33d89"/>
    <xsd:import namespace="496871e6-bdc9-42b7-aa1f-35506ebfd5a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1665-8406-47bb-b05a-056747c33d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871e6-bdc9-42b7-aa1f-35506ebfd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64BE5D-345A-4C51-BED0-793C904F01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BBC385-E4A3-4F2F-A48C-03F18E9126BC}">
  <ds:schemaRefs>
    <ds:schemaRef ds:uri="http://reportinglists.napkyn.com"/>
  </ds:schemaRefs>
</ds:datastoreItem>
</file>

<file path=customXml/itemProps3.xml><?xml version="1.0" encoding="utf-8"?>
<ds:datastoreItem xmlns:ds="http://schemas.openxmlformats.org/officeDocument/2006/customXml" ds:itemID="{9F024187-8A13-4C5F-A946-37E4211A7034}">
  <ds:schemaRefs>
    <ds:schemaRef ds:uri="http://grouplists.napkyn.com"/>
  </ds:schemaRefs>
</ds:datastoreItem>
</file>

<file path=customXml/itemProps4.xml><?xml version="1.0" encoding="utf-8"?>
<ds:datastoreItem xmlns:ds="http://schemas.openxmlformats.org/officeDocument/2006/customXml" ds:itemID="{736D5F8F-8F88-4D2C-A42F-9408CE22D2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1665-8406-47bb-b05a-056747c33d89"/>
    <ds:schemaRef ds:uri="496871e6-bdc9-42b7-aa1f-35506ebfd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63F68647-5968-4ED8-B17B-CF63170A932A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496871e6-bdc9-42b7-aa1f-35506ebfd5a4"/>
    <ds:schemaRef ds:uri="2a291665-8406-47bb-b05a-056747c33d89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BUSHEL</vt:lpstr>
      <vt:lpstr>TONELADA</vt:lpstr>
      <vt:lpstr>Primas SRW</vt:lpstr>
      <vt:lpstr>Primas HRW</vt:lpstr>
      <vt:lpstr>Primas maíz</vt:lpstr>
      <vt:lpstr>Datos</vt:lpstr>
      <vt:lpstr>Hoja4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cagonzalez@odepa.gob.cl</dc:creator>
  <cp:keywords/>
  <dc:description/>
  <cp:lastModifiedBy>Cristopher Alexander González Corrales</cp:lastModifiedBy>
  <cp:revision/>
  <cp:lastPrinted>2023-02-05T13:27:24Z</cp:lastPrinted>
  <dcterms:created xsi:type="dcterms:W3CDTF">2013-02-26T05:01:27Z</dcterms:created>
  <dcterms:modified xsi:type="dcterms:W3CDTF">2023-03-08T18:17:28Z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