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06649347-E5C3-4D18-8B15-F8F48170CA23}" xr6:coauthVersionLast="47" xr6:coauthVersionMax="47" xr10:uidLastSave="{00000000-0000-0000-0000-000000000000}"/>
  <bookViews>
    <workbookView xWindow="-28920" yWindow="-120" windowWidth="29040" windowHeight="15840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L29" i="1"/>
  <c r="L19" i="1"/>
  <c r="L16" i="1"/>
  <c r="L14" i="1"/>
  <c r="L12" i="1"/>
  <c r="L10" i="1" l="1"/>
  <c r="J28" i="2"/>
  <c r="M14" i="1" l="1"/>
  <c r="N14" i="1" s="1"/>
  <c r="J15" i="2"/>
  <c r="M13" i="1"/>
  <c r="N13" i="1" s="1"/>
  <c r="M12" i="1"/>
  <c r="M10" i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D13" i="2" s="1"/>
  <c r="B14" i="1"/>
  <c r="B13" i="2" s="1"/>
  <c r="E12" i="1"/>
  <c r="F12" i="1" s="1"/>
  <c r="G12" i="1" s="1"/>
  <c r="B12" i="1"/>
  <c r="C12" i="1" s="1"/>
  <c r="D12" i="1" s="1"/>
  <c r="M9" i="1" l="1"/>
  <c r="N9" i="1" s="1"/>
  <c r="J13" i="2"/>
  <c r="M11" i="1"/>
  <c r="N11" i="1" s="1"/>
  <c r="K10" i="2" s="1"/>
  <c r="N12" i="1"/>
  <c r="K11" i="2" s="1"/>
  <c r="N10" i="1"/>
  <c r="J11" i="2"/>
  <c r="E10" i="1"/>
  <c r="F11" i="1"/>
  <c r="G11" i="1" s="1"/>
  <c r="B10" i="1"/>
  <c r="C9" i="1" s="1"/>
  <c r="D9" i="1" s="1"/>
  <c r="C11" i="1"/>
  <c r="D11" i="1" s="1"/>
  <c r="B11" i="2"/>
  <c r="D11" i="2"/>
  <c r="K9" i="2" l="1"/>
  <c r="K8" i="2"/>
  <c r="J9" i="2"/>
  <c r="K10" i="1"/>
  <c r="I9" i="2" s="1"/>
  <c r="I9" i="1"/>
  <c r="G8" i="2" s="1"/>
  <c r="J11" i="1"/>
  <c r="H10" i="2" s="1"/>
  <c r="F9" i="1"/>
  <c r="G9" i="1" s="1"/>
  <c r="I11" i="1"/>
  <c r="G10" i="2" s="1"/>
  <c r="D9" i="2"/>
  <c r="K9" i="1"/>
  <c r="I8" i="2" s="1"/>
  <c r="J10" i="1"/>
  <c r="H9" i="2" s="1"/>
  <c r="I10" i="1"/>
  <c r="G9" i="2" s="1"/>
  <c r="F10" i="1"/>
  <c r="G10" i="1" s="1"/>
  <c r="J9" i="1"/>
  <c r="H8" i="2" s="1"/>
  <c r="K11" i="1"/>
  <c r="I10" i="2" s="1"/>
  <c r="C10" i="1"/>
  <c r="D10" i="1" s="1"/>
  <c r="B9" i="2"/>
</calcChain>
</file>

<file path=xl/sharedStrings.xml><?xml version="1.0" encoding="utf-8"?>
<sst xmlns="http://schemas.openxmlformats.org/spreadsheetml/2006/main" count="273" uniqueCount="147">
  <si>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</si>
  <si>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</si>
  <si>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</si>
  <si>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</si>
  <si>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</si>
  <si>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</si>
  <si>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</si>
  <si>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</si>
  <si>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</si>
  <si>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</si>
  <si>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</si>
  <si>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</si>
  <si>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</si>
  <si>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</si>
  <si>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</si>
  <si>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</si>
  <si>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</si>
  <si>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</si>
  <si>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</si>
  <si>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</si>
  <si>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</si>
  <si>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</si>
  <si>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</si>
  <si>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</si>
  <si>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</si>
  <si>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</si>
  <si>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</si>
  <si>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</si>
  <si>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</si>
  <si>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</si>
  <si>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</si>
  <si>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</si>
  <si>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</si>
  <si>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</si>
  <si>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</si>
  <si>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</si>
  <si>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</si>
  <si>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</si>
  <si>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</si>
  <si>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</si>
  <si>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</si>
  <si>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</si>
  <si>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</si>
  <si>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</si>
  <si>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</si>
  <si>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</si>
  <si>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</si>
  <si>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</si>
  <si>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</si>
  <si>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</si>
  <si>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</si>
  <si>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</si>
  <si>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</si>
  <si>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</si>
  <si>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</si>
  <si>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</si>
  <si>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</si>
  <si>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</si>
  <si>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</si>
  <si>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</si>
  <si>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</si>
  <si>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</si>
  <si>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</si>
  <si>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</si>
  <si>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</si>
  <si>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</si>
  <si>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</si>
  <si>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</si>
  <si>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</si>
  <si>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</si>
  <si>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</si>
  <si>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</si>
  <si>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</si>
  <si>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</si>
  <si>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</si>
  <si>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</si>
  <si>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</si>
  <si>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</si>
  <si>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</si>
  <si>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</si>
  <si>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</si>
  <si>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</si>
  <si>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</si>
  <si>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</si>
  <si>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</si>
  <si>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</si>
  <si>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</si>
  <si>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</si>
  <si>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</si>
  <si>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</si>
  <si>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</si>
  <si>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</si>
  <si>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</si>
  <si>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</si>
  <si>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</si>
  <si>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</si>
  <si>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</si>
  <si>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</si>
  <si>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</si>
  <si>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</si>
  <si>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</si>
  <si>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</si>
  <si>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</si>
  <si>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</si>
  <si>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</si>
  <si>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</si>
  <si>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</si>
  <si>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</si>
  <si>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</si>
  <si>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</si>
  <si>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</si>
  <si>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</si>
  <si>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</si>
  <si>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</si>
  <si>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</si>
  <si>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</si>
  <si>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</si>
  <si>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</si>
  <si>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</si>
  <si>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</si>
  <si>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</si>
  <si>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</si>
  <si>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</si>
  <si>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</si>
  <si>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</si>
  <si>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</si>
  <si>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</si>
  <si>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</si>
  <si>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</si>
  <si>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</si>
  <si>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</si>
  <si>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</si>
  <si>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</si>
  <si>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</si>
  <si>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</si>
  <si>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</si>
  <si>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</si>
  <si>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</si>
  <si>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</si>
  <si>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</si>
  <si>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</si>
  <si>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</si>
  <si>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</si>
  <si>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</si>
  <si>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</si>
  <si>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>Solo informativo, no se aplican al cálculo.</t>
  </si>
  <si>
    <t xml:space="preserve">*Primas USWheat.org del 24 de febrero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</si>
</sst>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31" fillId="26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4" fontId="31" fillId="0" borderId="32" xfId="0" applyNumberFormat="1" applyFont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6" borderId="32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vertical="center"/>
    </xf>
    <xf numFmtId="2" fontId="21" fillId="26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2" fontId="28" fillId="25" borderId="11" xfId="0" applyNumberFormat="1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2" fontId="21" fillId="25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2" fontId="28" fillId="26" borderId="32" xfId="0" applyNumberFormat="1" applyFont="1" applyFill="1" applyBorder="1" applyAlignment="1">
      <alignment vertical="center"/>
    </xf>
    <xf numFmtId="2" fontId="28" fillId="25" borderId="32" xfId="0" applyNumberFormat="1" applyFont="1" applyFill="1" applyBorder="1" applyAlignment="1">
      <alignment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2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3" fillId="25" borderId="39" xfId="0" applyFont="1" applyFill="1" applyBorder="1" applyAlignment="1">
      <alignment vertical="top"/>
    </xf>
    <xf numFmtId="0" fontId="34" fillId="25" borderId="39" xfId="0" applyFont="1" applyFill="1" applyBorder="1" applyAlignment="1">
      <alignment horizontal="center" vertical="top"/>
    </xf>
    <xf numFmtId="0" fontId="35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8" fillId="0" borderId="32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8" fillId="24" borderId="32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4" fontId="21" fillId="25" borderId="45" xfId="0" applyNumberFormat="1" applyFont="1" applyFill="1" applyBorder="1" applyAlignment="1">
      <alignment horizontal="right" vertical="center"/>
    </xf>
    <xf numFmtId="0" fontId="32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4" fontId="21" fillId="29" borderId="35" xfId="0" applyNumberFormat="1" applyFont="1" applyFill="1" applyBorder="1" applyAlignment="1">
      <alignment horizontal="right" vertical="center"/>
    </xf>
    <xf numFmtId="4" fontId="21" fillId="29" borderId="34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4" fontId="28" fillId="29" borderId="11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7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21" xfId="0" applyNumberFormat="1" applyBorder="1" applyAlignment="1">
      <alignment horizontal="left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1</xdr:row>
      <xdr:rowOff>130491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16192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L3" sqref="L3:N3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98" t="s">
        <v>130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7"/>
      <c r="C3" s="57"/>
      <c r="D3" s="57"/>
      <c r="E3" s="57"/>
      <c r="F3" s="57"/>
      <c r="G3" s="107"/>
      <c r="H3" s="108" t="s">
        <v>2</v>
      </c>
      <c r="I3" s="109"/>
      <c r="J3" s="57"/>
      <c r="K3" s="57"/>
      <c r="L3" s="168">
        <v>44985</v>
      </c>
      <c r="M3" s="168"/>
      <c r="N3" s="168"/>
    </row>
    <row r="4" spans="1:17" ht="15.6" x14ac:dyDescent="0.25">
      <c r="A4" s="169" t="s">
        <v>3</v>
      </c>
      <c r="B4" s="170"/>
      <c r="C4" s="170"/>
      <c r="D4" s="171"/>
      <c r="E4" s="169" t="s">
        <v>3</v>
      </c>
      <c r="F4" s="170"/>
      <c r="G4" s="170"/>
      <c r="H4" s="170"/>
      <c r="I4" s="170"/>
      <c r="J4" s="170"/>
      <c r="K4" s="171"/>
      <c r="L4" s="172" t="s">
        <v>4</v>
      </c>
      <c r="M4" s="170"/>
      <c r="N4" s="171"/>
    </row>
    <row r="5" spans="1:17" ht="17.25" customHeight="1" x14ac:dyDescent="0.25">
      <c r="A5" s="173" t="s">
        <v>128</v>
      </c>
      <c r="B5" s="174"/>
      <c r="C5" s="174"/>
      <c r="D5" s="175"/>
      <c r="E5" s="173" t="s">
        <v>129</v>
      </c>
      <c r="F5" s="174"/>
      <c r="G5" s="174"/>
      <c r="H5" s="174"/>
      <c r="I5" s="174"/>
      <c r="J5" s="174"/>
      <c r="K5" s="175"/>
      <c r="L5" s="176" t="s">
        <v>134</v>
      </c>
      <c r="M5" s="174"/>
      <c r="N5" s="175"/>
    </row>
    <row r="6" spans="1:17" ht="16.2" thickBot="1" x14ac:dyDescent="0.3">
      <c r="A6" s="28"/>
      <c r="B6" s="29" t="s">
        <v>5</v>
      </c>
      <c r="C6" s="166" t="s">
        <v>6</v>
      </c>
      <c r="D6" s="167"/>
      <c r="E6" s="110" t="s">
        <v>7</v>
      </c>
      <c r="F6" s="166" t="s">
        <v>8</v>
      </c>
      <c r="G6" s="166"/>
      <c r="H6" s="29" t="s">
        <v>9</v>
      </c>
      <c r="I6" s="29" t="s">
        <v>10</v>
      </c>
      <c r="J6" s="29" t="s">
        <v>11</v>
      </c>
      <c r="K6" s="106" t="s">
        <v>12</v>
      </c>
      <c r="L6" s="111" t="s">
        <v>5</v>
      </c>
      <c r="M6" s="166" t="s">
        <v>6</v>
      </c>
      <c r="N6" s="167"/>
    </row>
    <row r="7" spans="1:17" ht="19.5" customHeight="1" x14ac:dyDescent="0.25">
      <c r="A7" s="138">
        <v>2023</v>
      </c>
      <c r="B7" s="30" t="s">
        <v>13</v>
      </c>
      <c r="C7" s="30" t="s">
        <v>14</v>
      </c>
      <c r="D7" s="32" t="s">
        <v>15</v>
      </c>
      <c r="E7" s="104" t="s">
        <v>13</v>
      </c>
      <c r="F7" s="30" t="s">
        <v>14</v>
      </c>
      <c r="G7" s="30" t="s">
        <v>15</v>
      </c>
      <c r="H7" s="31"/>
      <c r="I7" s="30" t="s">
        <v>14</v>
      </c>
      <c r="J7" s="30" t="s">
        <v>14</v>
      </c>
      <c r="K7" s="32" t="s">
        <v>14</v>
      </c>
      <c r="L7" s="105" t="s">
        <v>13</v>
      </c>
      <c r="M7" s="30" t="s">
        <v>14</v>
      </c>
      <c r="N7" s="32" t="s">
        <v>15</v>
      </c>
      <c r="O7"/>
      <c r="P7"/>
      <c r="Q7"/>
    </row>
    <row r="8" spans="1:17" ht="19.5" customHeight="1" x14ac:dyDescent="0.25">
      <c r="A8" s="33" t="s">
        <v>20</v>
      </c>
      <c r="B8" s="34"/>
      <c r="C8" s="34"/>
      <c r="D8" s="36"/>
      <c r="E8" s="112"/>
      <c r="F8" s="34"/>
      <c r="G8" s="34"/>
      <c r="H8" s="34"/>
      <c r="I8" s="35"/>
      <c r="J8" s="35"/>
      <c r="K8" s="113"/>
      <c r="L8" s="114"/>
      <c r="M8" s="34"/>
      <c r="N8" s="36"/>
      <c r="O8" s="23"/>
      <c r="P8"/>
      <c r="Q8"/>
    </row>
    <row r="9" spans="1:17" ht="19.5" customHeight="1" x14ac:dyDescent="0.25">
      <c r="A9" s="37" t="s">
        <v>21</v>
      </c>
      <c r="B9" s="38"/>
      <c r="C9" s="38">
        <f>$B$10+'Primas SRW'!B7</f>
        <v>816.5</v>
      </c>
      <c r="D9" s="41">
        <f>C9*$B$33</f>
        <v>300.01475999999997</v>
      </c>
      <c r="E9" s="79"/>
      <c r="F9" s="38">
        <f>$E$10+'Primas HRW'!B7</f>
        <v>1010.75</v>
      </c>
      <c r="G9" s="38">
        <f>F9*$B$33</f>
        <v>371.38997999999998</v>
      </c>
      <c r="H9" s="38"/>
      <c r="I9" s="40">
        <f>$E$10+'Primas HRW'!E8</f>
        <v>1005.75</v>
      </c>
      <c r="J9" s="40">
        <f>$E$10+'Primas HRW'!F8</f>
        <v>1000.75</v>
      </c>
      <c r="K9" s="86">
        <f>$E$10+'Primas HRW'!G8</f>
        <v>1000.75</v>
      </c>
      <c r="L9" s="115"/>
      <c r="M9" s="38">
        <f>L10+'Primas maíz'!B7</f>
        <v>714.5</v>
      </c>
      <c r="N9" s="44">
        <f t="shared" ref="N9:N14" si="0">M9*$F$33</f>
        <v>281.28435999999999</v>
      </c>
      <c r="O9" s="23"/>
      <c r="P9" s="23"/>
      <c r="Q9" s="23"/>
    </row>
    <row r="10" spans="1:17" ht="19.5" customHeight="1" x14ac:dyDescent="0.25">
      <c r="A10" s="33" t="s">
        <v>22</v>
      </c>
      <c r="B10" s="34">
        <f>Datos!E3</f>
        <v>691.5</v>
      </c>
      <c r="C10" s="45">
        <f>$B$10+'Primas SRW'!B8</f>
        <v>816.5</v>
      </c>
      <c r="D10" s="52">
        <f>C10*$B$33</f>
        <v>300.01475999999997</v>
      </c>
      <c r="E10" s="112">
        <f>Datos!L3</f>
        <v>815.75</v>
      </c>
      <c r="F10" s="45">
        <f>$E$10+'Primas HRW'!B8</f>
        <v>1010.75</v>
      </c>
      <c r="G10" s="45">
        <f>F10*$B$33</f>
        <v>371.38997999999998</v>
      </c>
      <c r="H10" s="45"/>
      <c r="I10" s="139">
        <f>$E$10+'Primas HRW'!E9</f>
        <v>1000.75</v>
      </c>
      <c r="J10" s="139">
        <f>$E$10+'Primas HRW'!F9</f>
        <v>995.75</v>
      </c>
      <c r="K10" s="117">
        <f>$E$10+'Primas HRW'!G9</f>
        <v>995.75</v>
      </c>
      <c r="L10" s="114">
        <f>+Datos!U3</f>
        <v>629.5</v>
      </c>
      <c r="M10" s="45">
        <f>L10+'Primas maíz'!B8</f>
        <v>714.5</v>
      </c>
      <c r="N10" s="46">
        <f t="shared" si="0"/>
        <v>281.28435999999999</v>
      </c>
      <c r="O10" s="23"/>
      <c r="P10" s="23"/>
      <c r="Q10" s="23"/>
    </row>
    <row r="11" spans="1:17" ht="19.5" customHeight="1" x14ac:dyDescent="0.25">
      <c r="A11" s="37" t="s">
        <v>23</v>
      </c>
      <c r="B11" s="38"/>
      <c r="C11" s="39">
        <f>$B$12+'Primas SRW'!B9</f>
        <v>825.5</v>
      </c>
      <c r="D11" s="41">
        <f>C11*$B$33</f>
        <v>303.32171999999997</v>
      </c>
      <c r="E11" s="79"/>
      <c r="F11" s="39">
        <f>$E$12+'Primas HRW'!B9</f>
        <v>1002.75</v>
      </c>
      <c r="G11" s="39">
        <f>F11*$B$33</f>
        <v>368.45045999999996</v>
      </c>
      <c r="H11" s="39"/>
      <c r="I11" s="40">
        <f>$E$10+'Primas HRW'!E10</f>
        <v>1000.75</v>
      </c>
      <c r="J11" s="40">
        <f>$E$10+'Primas HRW'!F10</f>
        <v>995.75</v>
      </c>
      <c r="K11" s="86">
        <f>$E$10+'Primas HRW'!G10</f>
        <v>995.75</v>
      </c>
      <c r="L11" s="115"/>
      <c r="M11" s="39">
        <f>L12+'Primas maíz'!B9</f>
        <v>719.25</v>
      </c>
      <c r="N11" s="44">
        <f t="shared" si="0"/>
        <v>283.15433999999999</v>
      </c>
      <c r="O11" s="23"/>
      <c r="P11" s="23"/>
      <c r="Q11" s="23"/>
    </row>
    <row r="12" spans="1:17" ht="19.5" customHeight="1" x14ac:dyDescent="0.25">
      <c r="A12" s="47" t="s">
        <v>24</v>
      </c>
      <c r="B12" s="48">
        <f>Datos!E4</f>
        <v>705.5</v>
      </c>
      <c r="C12" s="49">
        <f>$B$12+'Primas SRW'!B10</f>
        <v>820.5</v>
      </c>
      <c r="D12" s="52">
        <f>C12*$B$33</f>
        <v>301.48451999999997</v>
      </c>
      <c r="E12" s="84">
        <f>Datos!L4</f>
        <v>812.75</v>
      </c>
      <c r="F12" s="49">
        <f>$E$12+'Primas HRW'!B10</f>
        <v>1002.75</v>
      </c>
      <c r="G12" s="45">
        <f>F12*$B$33</f>
        <v>368.45045999999996</v>
      </c>
      <c r="H12" s="49"/>
      <c r="I12" s="49"/>
      <c r="J12" s="49"/>
      <c r="K12" s="117"/>
      <c r="L12" s="118">
        <f>+Datos!U4</f>
        <v>630.25</v>
      </c>
      <c r="M12" s="49">
        <f>L12+'Primas maíz'!B10</f>
        <v>719.25</v>
      </c>
      <c r="N12" s="46">
        <f t="shared" si="0"/>
        <v>283.15433999999999</v>
      </c>
      <c r="O12" s="23"/>
      <c r="P12"/>
      <c r="Q12" s="23"/>
    </row>
    <row r="13" spans="1:17" ht="19.5" customHeight="1" x14ac:dyDescent="0.25">
      <c r="A13" s="37" t="s">
        <v>25</v>
      </c>
      <c r="B13" s="38"/>
      <c r="C13" s="39"/>
      <c r="D13" s="51"/>
      <c r="E13" s="79"/>
      <c r="F13" s="39"/>
      <c r="G13" s="39"/>
      <c r="H13" s="39"/>
      <c r="I13" s="39"/>
      <c r="J13" s="39"/>
      <c r="K13" s="51"/>
      <c r="L13" s="115"/>
      <c r="M13" s="39">
        <f>L14+'Primas maíz'!B11</f>
        <v>720.25</v>
      </c>
      <c r="N13" s="44">
        <f t="shared" si="0"/>
        <v>283.54802000000001</v>
      </c>
      <c r="O13"/>
      <c r="P13"/>
      <c r="Q13" s="23"/>
    </row>
    <row r="14" spans="1:17" ht="19.5" customHeight="1" x14ac:dyDescent="0.25">
      <c r="A14" s="33" t="s">
        <v>26</v>
      </c>
      <c r="B14" s="34">
        <f>Datos!E5</f>
        <v>713.75</v>
      </c>
      <c r="C14" s="45"/>
      <c r="D14" s="50"/>
      <c r="E14" s="112">
        <f>Datos!L5</f>
        <v>806.5</v>
      </c>
      <c r="F14" s="45"/>
      <c r="G14" s="45"/>
      <c r="H14" s="45"/>
      <c r="I14" s="45"/>
      <c r="J14" s="45"/>
      <c r="K14" s="52"/>
      <c r="L14" s="114">
        <f>+Datos!U5</f>
        <v>622.25</v>
      </c>
      <c r="M14" s="45">
        <f>L14+'Primas maíz'!B12</f>
        <v>715.25</v>
      </c>
      <c r="N14" s="46">
        <f t="shared" si="0"/>
        <v>281.57961999999998</v>
      </c>
      <c r="O14"/>
      <c r="P14"/>
      <c r="Q14"/>
    </row>
    <row r="15" spans="1:17" ht="19.5" customHeight="1" x14ac:dyDescent="0.25">
      <c r="A15" s="37" t="s">
        <v>27</v>
      </c>
      <c r="B15" s="38"/>
      <c r="C15" s="39"/>
      <c r="D15" s="51"/>
      <c r="E15" s="79"/>
      <c r="F15" s="39"/>
      <c r="G15" s="39"/>
      <c r="H15" s="39"/>
      <c r="I15" s="39"/>
      <c r="J15" s="39"/>
      <c r="K15" s="51"/>
      <c r="L15" s="115"/>
      <c r="M15" s="39"/>
      <c r="N15" s="51"/>
      <c r="O15"/>
      <c r="P15"/>
      <c r="Q15"/>
    </row>
    <row r="16" spans="1:17" ht="19.5" customHeight="1" x14ac:dyDescent="0.25">
      <c r="A16" s="47" t="s">
        <v>16</v>
      </c>
      <c r="B16" s="48">
        <f>Datos!E6</f>
        <v>724.5</v>
      </c>
      <c r="C16" s="49"/>
      <c r="D16" s="50"/>
      <c r="E16" s="84">
        <f>Datos!L6</f>
        <v>809.75</v>
      </c>
      <c r="F16" s="49"/>
      <c r="G16" s="49"/>
      <c r="H16" s="49"/>
      <c r="I16" s="49"/>
      <c r="J16" s="49"/>
      <c r="K16" s="50"/>
      <c r="L16" s="118">
        <f>+Datos!U6</f>
        <v>582.5</v>
      </c>
      <c r="M16" s="49"/>
      <c r="N16" s="50"/>
      <c r="O16"/>
      <c r="P16"/>
      <c r="Q16"/>
    </row>
    <row r="17" spans="1:17" ht="19.5" customHeight="1" x14ac:dyDescent="0.25">
      <c r="A17" s="37" t="s">
        <v>17</v>
      </c>
      <c r="B17" s="38"/>
      <c r="C17" s="39"/>
      <c r="D17" s="51"/>
      <c r="E17" s="79"/>
      <c r="F17" s="39"/>
      <c r="G17" s="39"/>
      <c r="H17" s="39"/>
      <c r="I17" s="39"/>
      <c r="J17" s="39"/>
      <c r="K17" s="51"/>
      <c r="L17" s="115"/>
      <c r="M17" s="39"/>
      <c r="N17" s="51"/>
      <c r="O17"/>
      <c r="P17"/>
      <c r="Q17"/>
    </row>
    <row r="18" spans="1:17" ht="19.5" customHeight="1" x14ac:dyDescent="0.25">
      <c r="A18" s="47" t="s">
        <v>18</v>
      </c>
      <c r="B18" s="48"/>
      <c r="C18" s="49"/>
      <c r="D18" s="50"/>
      <c r="E18" s="84"/>
      <c r="F18" s="49"/>
      <c r="G18" s="49"/>
      <c r="H18" s="49"/>
      <c r="I18" s="49"/>
      <c r="J18" s="49"/>
      <c r="K18" s="50"/>
      <c r="L18" s="118"/>
      <c r="M18" s="49"/>
      <c r="N18" s="50"/>
      <c r="O18"/>
      <c r="P18"/>
      <c r="Q18"/>
    </row>
    <row r="19" spans="1:17" ht="19.5" customHeight="1" x14ac:dyDescent="0.25">
      <c r="A19" s="37" t="s">
        <v>19</v>
      </c>
      <c r="B19" s="38">
        <f>Datos!E7</f>
        <v>741</v>
      </c>
      <c r="C19" s="38"/>
      <c r="D19" s="41"/>
      <c r="E19" s="79">
        <f>Datos!L7</f>
        <v>817.25</v>
      </c>
      <c r="F19" s="38"/>
      <c r="G19" s="38"/>
      <c r="H19" s="38"/>
      <c r="I19" s="38"/>
      <c r="J19" s="38"/>
      <c r="K19" s="41"/>
      <c r="L19" s="115">
        <f>+Datos!U7</f>
        <v>569.75</v>
      </c>
      <c r="M19" s="38"/>
      <c r="N19" s="41"/>
      <c r="O19"/>
      <c r="P19"/>
      <c r="Q19"/>
    </row>
    <row r="20" spans="1:17" ht="19.5" customHeight="1" x14ac:dyDescent="0.25">
      <c r="A20" s="138">
        <v>2024</v>
      </c>
      <c r="B20" s="42"/>
      <c r="C20" s="42"/>
      <c r="D20" s="43"/>
      <c r="E20" s="78"/>
      <c r="F20" s="42"/>
      <c r="G20" s="42"/>
      <c r="H20" s="42"/>
      <c r="I20" s="42"/>
      <c r="J20" s="42"/>
      <c r="K20" s="43"/>
      <c r="L20" s="116"/>
      <c r="M20" s="42"/>
      <c r="N20" s="43"/>
      <c r="O20"/>
      <c r="P20"/>
      <c r="Q20"/>
    </row>
    <row r="21" spans="1:17" ht="19.5" customHeight="1" x14ac:dyDescent="0.25">
      <c r="A21" s="47" t="s">
        <v>22</v>
      </c>
      <c r="B21" s="48">
        <f>Datos!E8</f>
        <v>752.5</v>
      </c>
      <c r="C21" s="49"/>
      <c r="D21" s="50"/>
      <c r="E21" s="84">
        <f>Datos!L8</f>
        <v>817.5</v>
      </c>
      <c r="F21" s="49"/>
      <c r="G21" s="49"/>
      <c r="H21" s="49"/>
      <c r="I21" s="49"/>
      <c r="J21" s="49"/>
      <c r="K21" s="50"/>
      <c r="L21" s="118">
        <f>Datos!U8</f>
        <v>577.75</v>
      </c>
      <c r="M21" s="49"/>
      <c r="N21" s="50"/>
      <c r="O21"/>
      <c r="P21"/>
      <c r="Q21"/>
    </row>
    <row r="22" spans="1:17" ht="19.5" customHeight="1" x14ac:dyDescent="0.25">
      <c r="A22" s="37" t="s">
        <v>24</v>
      </c>
      <c r="B22" s="38">
        <f>Datos!E9</f>
        <v>755</v>
      </c>
      <c r="C22" s="39"/>
      <c r="D22" s="51"/>
      <c r="E22" s="79">
        <f>Datos!L9</f>
        <v>811.5</v>
      </c>
      <c r="F22" s="39"/>
      <c r="G22" s="39"/>
      <c r="H22" s="39"/>
      <c r="I22" s="39"/>
      <c r="J22" s="39"/>
      <c r="K22" s="51"/>
      <c r="L22" s="115">
        <f>Datos!U9</f>
        <v>582.75</v>
      </c>
      <c r="M22" s="39"/>
      <c r="N22" s="51"/>
      <c r="O22"/>
      <c r="P22"/>
      <c r="Q22"/>
    </row>
    <row r="23" spans="1:17" ht="19.5" customHeight="1" x14ac:dyDescent="0.25">
      <c r="A23" s="47" t="s">
        <v>26</v>
      </c>
      <c r="B23" s="48">
        <f>Datos!E10</f>
        <v>738.5</v>
      </c>
      <c r="C23" s="49"/>
      <c r="D23" s="50"/>
      <c r="E23" s="84">
        <f>Datos!L10</f>
        <v>782.5</v>
      </c>
      <c r="F23" s="49"/>
      <c r="G23" s="49"/>
      <c r="H23" s="49"/>
      <c r="I23" s="49"/>
      <c r="J23" s="49"/>
      <c r="K23" s="50"/>
      <c r="L23" s="118">
        <f>Datos!U10</f>
        <v>584.75</v>
      </c>
      <c r="M23" s="49"/>
      <c r="N23" s="50"/>
      <c r="O23"/>
      <c r="P23"/>
      <c r="Q23"/>
    </row>
    <row r="24" spans="1:17" ht="19.5" customHeight="1" x14ac:dyDescent="0.25">
      <c r="A24" s="37" t="s">
        <v>16</v>
      </c>
      <c r="B24" s="38">
        <f>Datos!E11</f>
        <v>738.25</v>
      </c>
      <c r="C24" s="39"/>
      <c r="D24" s="51"/>
      <c r="E24" s="79">
        <f>Datos!L11</f>
        <v>780</v>
      </c>
      <c r="F24" s="39"/>
      <c r="G24" s="39"/>
      <c r="H24" s="39"/>
      <c r="I24" s="39"/>
      <c r="J24" s="39"/>
      <c r="K24" s="51"/>
      <c r="L24" s="115">
        <f>Datos!U11</f>
        <v>553.75</v>
      </c>
      <c r="M24" s="39"/>
      <c r="N24" s="51"/>
      <c r="O24"/>
      <c r="P24"/>
      <c r="Q24"/>
    </row>
    <row r="25" spans="1:17" ht="19.5" customHeight="1" x14ac:dyDescent="0.25">
      <c r="A25" s="47" t="s">
        <v>19</v>
      </c>
      <c r="B25" s="48">
        <f>Datos!E12</f>
        <v>744.5</v>
      </c>
      <c r="C25" s="48"/>
      <c r="D25" s="53"/>
      <c r="E25" s="84">
        <f>Datos!L12</f>
        <v>784.25</v>
      </c>
      <c r="F25" s="48"/>
      <c r="G25" s="48"/>
      <c r="H25" s="48"/>
      <c r="I25" s="48"/>
      <c r="J25" s="48"/>
      <c r="K25" s="53"/>
      <c r="L25" s="118">
        <f>Datos!U12</f>
        <v>543</v>
      </c>
      <c r="M25" s="48"/>
      <c r="N25" s="53"/>
      <c r="O25"/>
      <c r="P25"/>
      <c r="Q25"/>
    </row>
    <row r="26" spans="1:17" ht="19.5" customHeight="1" x14ac:dyDescent="0.25">
      <c r="A26" s="138">
        <v>2025</v>
      </c>
      <c r="B26" s="42"/>
      <c r="C26" s="42"/>
      <c r="D26" s="43"/>
      <c r="E26" s="78"/>
      <c r="F26" s="42"/>
      <c r="G26" s="42"/>
      <c r="H26" s="42"/>
      <c r="I26" s="42"/>
      <c r="J26" s="42"/>
      <c r="K26" s="43"/>
      <c r="L26" s="116"/>
      <c r="M26" s="42"/>
      <c r="N26" s="43"/>
      <c r="O26"/>
      <c r="P26"/>
      <c r="Q26"/>
    </row>
    <row r="27" spans="1:17" ht="19.5" customHeight="1" x14ac:dyDescent="0.25">
      <c r="A27" s="47" t="s">
        <v>22</v>
      </c>
      <c r="B27" s="48">
        <f>Datos!E13</f>
        <v>751.25</v>
      </c>
      <c r="C27" s="49"/>
      <c r="D27" s="50"/>
      <c r="E27" s="84">
        <f>Datos!L13</f>
        <v>745.75</v>
      </c>
      <c r="F27" s="49"/>
      <c r="G27" s="49"/>
      <c r="H27" s="49"/>
      <c r="I27" s="49"/>
      <c r="J27" s="49"/>
      <c r="K27" s="50"/>
      <c r="L27" s="118"/>
      <c r="M27" s="49"/>
      <c r="N27" s="50"/>
      <c r="O27"/>
      <c r="P27"/>
      <c r="Q27"/>
    </row>
    <row r="28" spans="1:17" ht="19.5" customHeight="1" x14ac:dyDescent="0.25">
      <c r="A28" s="37" t="s">
        <v>24</v>
      </c>
      <c r="B28" s="38">
        <f>Datos!E14</f>
        <v>738.5</v>
      </c>
      <c r="C28" s="39"/>
      <c r="D28" s="51"/>
      <c r="E28" s="79">
        <f>Datos!L14</f>
        <v>716</v>
      </c>
      <c r="F28" s="39"/>
      <c r="G28" s="39"/>
      <c r="H28" s="39"/>
      <c r="I28" s="39"/>
      <c r="J28" s="39"/>
      <c r="K28" s="51"/>
      <c r="L28" s="115"/>
      <c r="M28" s="39"/>
      <c r="N28" s="51"/>
      <c r="O28"/>
      <c r="P28"/>
      <c r="Q28"/>
    </row>
    <row r="29" spans="1:17" ht="19.5" customHeight="1" x14ac:dyDescent="0.25">
      <c r="A29" s="47" t="s">
        <v>26</v>
      </c>
      <c r="B29" s="48">
        <f>Datos!E15</f>
        <v>702.5</v>
      </c>
      <c r="C29" s="49"/>
      <c r="D29" s="50"/>
      <c r="E29" s="84">
        <f>Datos!L15</f>
        <v>703.5</v>
      </c>
      <c r="F29" s="49"/>
      <c r="G29" s="49"/>
      <c r="H29" s="49"/>
      <c r="I29" s="49"/>
      <c r="J29" s="49"/>
      <c r="K29" s="50"/>
      <c r="L29" s="118">
        <f>Datos!U13</f>
        <v>551.75</v>
      </c>
      <c r="M29" s="49"/>
      <c r="N29" s="50"/>
      <c r="O29"/>
      <c r="P29"/>
      <c r="Q29"/>
    </row>
    <row r="30" spans="1:17" ht="19.5" customHeight="1" x14ac:dyDescent="0.25">
      <c r="A30" s="37" t="s">
        <v>16</v>
      </c>
      <c r="B30" s="38"/>
      <c r="C30" s="39"/>
      <c r="D30" s="51"/>
      <c r="E30" s="79"/>
      <c r="F30" s="39"/>
      <c r="G30" s="39"/>
      <c r="H30" s="39"/>
      <c r="I30" s="39"/>
      <c r="J30" s="39"/>
      <c r="K30" s="51"/>
      <c r="L30" s="115"/>
      <c r="M30" s="39"/>
      <c r="N30" s="51"/>
      <c r="O30"/>
      <c r="P30"/>
      <c r="Q30"/>
    </row>
    <row r="31" spans="1:17" ht="19.5" customHeight="1" thickBot="1" x14ac:dyDescent="0.3">
      <c r="A31" s="54" t="s">
        <v>19</v>
      </c>
      <c r="B31" s="55"/>
      <c r="C31" s="55"/>
      <c r="D31" s="56"/>
      <c r="E31" s="119"/>
      <c r="F31" s="55"/>
      <c r="G31" s="55"/>
      <c r="H31" s="55"/>
      <c r="I31" s="55"/>
      <c r="J31" s="55"/>
      <c r="K31" s="56"/>
      <c r="L31" s="119">
        <f>Datos!U14</f>
        <v>499.75</v>
      </c>
      <c r="M31" s="55"/>
      <c r="N31" s="56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91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I2" sqref="I2:K2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21" t="s">
        <v>130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97"/>
      <c r="B2" s="57"/>
      <c r="C2" s="57"/>
      <c r="D2" s="57"/>
      <c r="E2" s="57"/>
      <c r="F2" s="181" t="s">
        <v>32</v>
      </c>
      <c r="G2" s="181"/>
      <c r="H2" s="57"/>
      <c r="I2" s="168">
        <v>44985</v>
      </c>
      <c r="J2" s="168"/>
      <c r="K2" s="168"/>
    </row>
    <row r="3" spans="1:11" ht="20.100000000000001" customHeight="1" x14ac:dyDescent="0.25">
      <c r="A3" s="92"/>
      <c r="B3" s="182" t="s">
        <v>3</v>
      </c>
      <c r="C3" s="183"/>
      <c r="D3" s="184" t="s">
        <v>3</v>
      </c>
      <c r="E3" s="185"/>
      <c r="F3" s="185"/>
      <c r="G3" s="185"/>
      <c r="H3" s="185"/>
      <c r="I3" s="183"/>
      <c r="J3" s="182" t="s">
        <v>4</v>
      </c>
      <c r="K3" s="183"/>
    </row>
    <row r="4" spans="1:11" ht="20.100000000000001" customHeight="1" x14ac:dyDescent="0.25">
      <c r="A4" s="93"/>
      <c r="B4" s="177" t="s">
        <v>128</v>
      </c>
      <c r="C4" s="178"/>
      <c r="D4" s="179" t="s">
        <v>129</v>
      </c>
      <c r="E4" s="180"/>
      <c r="F4" s="180"/>
      <c r="G4" s="180"/>
      <c r="H4" s="180"/>
      <c r="I4" s="178"/>
      <c r="J4" s="177" t="s">
        <v>134</v>
      </c>
      <c r="K4" s="178"/>
    </row>
    <row r="5" spans="1:11" ht="20.100000000000001" customHeight="1" thickBot="1" x14ac:dyDescent="0.3">
      <c r="A5" s="94"/>
      <c r="B5" s="77" t="s">
        <v>5</v>
      </c>
      <c r="C5" s="76" t="s">
        <v>6</v>
      </c>
      <c r="D5" s="122" t="s">
        <v>7</v>
      </c>
      <c r="E5" s="75" t="s">
        <v>8</v>
      </c>
      <c r="F5" s="75" t="s">
        <v>9</v>
      </c>
      <c r="G5" s="75" t="s">
        <v>10</v>
      </c>
      <c r="H5" s="75" t="s">
        <v>11</v>
      </c>
      <c r="I5" s="76" t="s">
        <v>12</v>
      </c>
      <c r="J5" s="77" t="s">
        <v>5</v>
      </c>
      <c r="K5" s="76" t="s">
        <v>6</v>
      </c>
    </row>
    <row r="6" spans="1:11" ht="19.5" customHeight="1" x14ac:dyDescent="0.25">
      <c r="A6" s="123">
        <v>2023</v>
      </c>
      <c r="B6" s="104"/>
      <c r="C6" s="32"/>
      <c r="D6" s="124"/>
      <c r="E6" s="104"/>
      <c r="F6" s="30"/>
      <c r="G6" s="30"/>
      <c r="H6" s="31"/>
      <c r="I6" s="30"/>
      <c r="J6" s="30"/>
      <c r="K6" s="32"/>
    </row>
    <row r="7" spans="1:11" ht="19.5" customHeight="1" x14ac:dyDescent="0.25">
      <c r="A7" s="125" t="s">
        <v>20</v>
      </c>
      <c r="B7" s="79"/>
      <c r="C7" s="41"/>
      <c r="D7" s="115"/>
      <c r="E7" s="38"/>
      <c r="F7" s="38"/>
      <c r="G7" s="60"/>
      <c r="H7" s="60"/>
      <c r="I7" s="87"/>
      <c r="J7" s="81"/>
      <c r="K7" s="59"/>
    </row>
    <row r="8" spans="1:11" ht="19.5" customHeight="1" x14ac:dyDescent="0.25">
      <c r="A8" s="126" t="s">
        <v>21</v>
      </c>
      <c r="B8" s="80"/>
      <c r="C8" s="58">
        <v>300</v>
      </c>
      <c r="D8" s="127"/>
      <c r="E8" s="62">
        <v>371.3</v>
      </c>
      <c r="F8" s="63"/>
      <c r="G8" s="64">
        <f>BUSHEL!I9*$B$34</f>
        <v>369.55277999999998</v>
      </c>
      <c r="H8" s="64">
        <f>BUSHEL!J9*$B$34</f>
        <v>367.71557999999999</v>
      </c>
      <c r="I8" s="88">
        <f>BUSHEL!K9*$B$34</f>
        <v>367.71557999999999</v>
      </c>
      <c r="J8" s="80"/>
      <c r="K8" s="58">
        <f>BUSHEL!N9</f>
        <v>281.28435999999999</v>
      </c>
    </row>
    <row r="9" spans="1:11" ht="19.5" customHeight="1" x14ac:dyDescent="0.25">
      <c r="A9" s="125" t="s">
        <v>22</v>
      </c>
      <c r="B9" s="81">
        <f>BUSHEL!B10*$B$34</f>
        <v>254.08475999999999</v>
      </c>
      <c r="C9" s="59">
        <v>303.3</v>
      </c>
      <c r="D9" s="128">
        <f>BUSHEL!E10*$B$34</f>
        <v>299.73917999999998</v>
      </c>
      <c r="E9" s="61">
        <v>368.4</v>
      </c>
      <c r="F9" s="65"/>
      <c r="G9" s="40">
        <f>BUSHEL!I10*$B$34</f>
        <v>367.71557999999999</v>
      </c>
      <c r="H9" s="40">
        <f>BUSHEL!J10*$B$34</f>
        <v>365.87837999999999</v>
      </c>
      <c r="I9" s="86">
        <f>BUSHEL!K10*$B$34</f>
        <v>365.87837999999999</v>
      </c>
      <c r="J9" s="81">
        <f>BUSHEL!L10*$E$34</f>
        <v>247.82155999999998</v>
      </c>
      <c r="K9" s="59">
        <f>BUSHEL!N10</f>
        <v>281.28435999999999</v>
      </c>
    </row>
    <row r="10" spans="1:11" ht="19.5" customHeight="1" x14ac:dyDescent="0.25">
      <c r="A10" s="93" t="s">
        <v>23</v>
      </c>
      <c r="B10" s="82"/>
      <c r="C10" s="68">
        <v>301.39999999999998</v>
      </c>
      <c r="D10" s="129"/>
      <c r="E10" s="66">
        <v>368.4</v>
      </c>
      <c r="F10" s="67"/>
      <c r="G10" s="64">
        <f>BUSHEL!I11*$B$34</f>
        <v>367.71557999999999</v>
      </c>
      <c r="H10" s="64">
        <f>BUSHEL!J11*$B$34</f>
        <v>365.87837999999999</v>
      </c>
      <c r="I10" s="88">
        <f>BUSHEL!K11*$B$34</f>
        <v>365.87837999999999</v>
      </c>
      <c r="J10" s="80"/>
      <c r="K10" s="58">
        <f>BUSHEL!N11</f>
        <v>283.15433999999999</v>
      </c>
    </row>
    <row r="11" spans="1:11" ht="19.5" customHeight="1" x14ac:dyDescent="0.25">
      <c r="A11" s="125" t="s">
        <v>24</v>
      </c>
      <c r="B11" s="81">
        <f>BUSHEL!B12*$B$34</f>
        <v>259.22892000000002</v>
      </c>
      <c r="C11" s="59">
        <v>297.10000000000002</v>
      </c>
      <c r="D11" s="128">
        <f>BUSHEL!E12*$B$34</f>
        <v>298.63686000000001</v>
      </c>
      <c r="E11" s="61">
        <v>362.4</v>
      </c>
      <c r="F11" s="65"/>
      <c r="G11" s="65"/>
      <c r="H11" s="65"/>
      <c r="I11" s="69"/>
      <c r="J11" s="81">
        <f>BUSHEL!L12*$E$34</f>
        <v>248.11681999999999</v>
      </c>
      <c r="K11" s="59">
        <f>BUSHEL!N12</f>
        <v>283.15433999999999</v>
      </c>
    </row>
    <row r="12" spans="1:11" ht="19.5" customHeight="1" x14ac:dyDescent="0.25">
      <c r="A12" s="126" t="s">
        <v>25</v>
      </c>
      <c r="B12" s="80"/>
      <c r="C12" s="83"/>
      <c r="D12" s="127"/>
      <c r="E12" s="63"/>
      <c r="F12" s="63"/>
      <c r="G12" s="63"/>
      <c r="H12" s="63"/>
      <c r="I12" s="70"/>
      <c r="J12" s="80"/>
      <c r="K12" s="70"/>
    </row>
    <row r="13" spans="1:11" ht="19.5" customHeight="1" x14ac:dyDescent="0.25">
      <c r="A13" s="125" t="s">
        <v>26</v>
      </c>
      <c r="B13" s="81">
        <f>BUSHEL!B14*$B$34</f>
        <v>262.26029999999997</v>
      </c>
      <c r="C13" s="51"/>
      <c r="D13" s="115">
        <f>BUSHEL!E14*$B$34</f>
        <v>296.34035999999998</v>
      </c>
      <c r="E13" s="39"/>
      <c r="F13" s="39"/>
      <c r="G13" s="39"/>
      <c r="H13" s="39"/>
      <c r="I13" s="51"/>
      <c r="J13" s="81">
        <f>BUSHEL!L14*$E$34</f>
        <v>244.96737999999999</v>
      </c>
      <c r="K13" s="51"/>
    </row>
    <row r="14" spans="1:11" ht="19.5" customHeight="1" x14ac:dyDescent="0.25">
      <c r="A14" s="93" t="s">
        <v>27</v>
      </c>
      <c r="B14" s="84"/>
      <c r="C14" s="50"/>
      <c r="D14" s="118"/>
      <c r="E14" s="49"/>
      <c r="F14" s="49"/>
      <c r="G14" s="49"/>
      <c r="H14" s="49"/>
      <c r="I14" s="50"/>
      <c r="J14" s="82"/>
      <c r="K14" s="50"/>
    </row>
    <row r="15" spans="1:11" ht="19.5" customHeight="1" x14ac:dyDescent="0.25">
      <c r="A15" s="125" t="s">
        <v>16</v>
      </c>
      <c r="B15" s="81">
        <f>BUSHEL!B16*$B$34</f>
        <v>266.21028000000001</v>
      </c>
      <c r="C15" s="51"/>
      <c r="D15" s="128">
        <f>BUSHEL!E16*$B$34</f>
        <v>297.53453999999999</v>
      </c>
      <c r="E15" s="39"/>
      <c r="F15" s="39"/>
      <c r="G15" s="39"/>
      <c r="H15" s="39"/>
      <c r="I15" s="51"/>
      <c r="J15" s="81">
        <f>BUSHEL!L16*$E$34</f>
        <v>229.31859999999998</v>
      </c>
      <c r="K15" s="51"/>
    </row>
    <row r="16" spans="1:11" ht="19.5" customHeight="1" x14ac:dyDescent="0.25">
      <c r="A16" s="93" t="s">
        <v>17</v>
      </c>
      <c r="B16" s="82"/>
      <c r="C16" s="50"/>
      <c r="D16" s="129"/>
      <c r="E16" s="49"/>
      <c r="F16" s="49"/>
      <c r="G16" s="49"/>
      <c r="H16" s="49"/>
      <c r="I16" s="50"/>
      <c r="J16" s="82"/>
      <c r="K16" s="50"/>
    </row>
    <row r="17" spans="1:11" ht="19.5" customHeight="1" x14ac:dyDescent="0.25">
      <c r="A17" s="125" t="s">
        <v>18</v>
      </c>
      <c r="B17" s="81"/>
      <c r="C17" s="51"/>
      <c r="D17" s="128"/>
      <c r="E17" s="39"/>
      <c r="F17" s="39"/>
      <c r="G17" s="39"/>
      <c r="H17" s="39"/>
      <c r="I17" s="51"/>
      <c r="J17" s="81"/>
      <c r="K17" s="51"/>
    </row>
    <row r="18" spans="1:11" ht="19.5" customHeight="1" thickBot="1" x14ac:dyDescent="0.3">
      <c r="A18" s="94" t="s">
        <v>19</v>
      </c>
      <c r="B18" s="119">
        <f>BUSHEL!B19*$B$34</f>
        <v>272.27303999999998</v>
      </c>
      <c r="C18" s="132"/>
      <c r="D18" s="120">
        <f>BUSHEL!E19*$B$34</f>
        <v>300.29034000000001</v>
      </c>
      <c r="E18" s="133"/>
      <c r="F18" s="133"/>
      <c r="G18" s="133"/>
      <c r="H18" s="133"/>
      <c r="I18" s="132"/>
      <c r="J18" s="134">
        <f>BUSHEL!L19*$E$34</f>
        <v>224.29917999999998</v>
      </c>
      <c r="K18" s="132"/>
    </row>
    <row r="19" spans="1:11" ht="19.5" customHeight="1" x14ac:dyDescent="0.25">
      <c r="A19" s="123">
        <v>2024</v>
      </c>
      <c r="B19" s="104"/>
      <c r="C19" s="135"/>
      <c r="D19" s="136"/>
      <c r="E19" s="31"/>
      <c r="F19" s="31"/>
      <c r="G19" s="31"/>
      <c r="H19" s="31"/>
      <c r="I19" s="135"/>
      <c r="J19" s="137"/>
      <c r="K19" s="135"/>
    </row>
    <row r="20" spans="1:11" ht="19.5" customHeight="1" x14ac:dyDescent="0.25">
      <c r="A20" s="125" t="s">
        <v>22</v>
      </c>
      <c r="B20" s="79">
        <f>BUSHEL!B21*$B$34</f>
        <v>276.49860000000001</v>
      </c>
      <c r="C20" s="69"/>
      <c r="D20" s="115">
        <f>BUSHEL!E21*$B$34</f>
        <v>300.38220000000001</v>
      </c>
      <c r="E20" s="65"/>
      <c r="F20" s="65"/>
      <c r="G20" s="65"/>
      <c r="H20" s="65"/>
      <c r="I20" s="69"/>
      <c r="J20" s="81">
        <f>BUSHEL!L21*$E$34</f>
        <v>227.44861999999998</v>
      </c>
      <c r="K20" s="69"/>
    </row>
    <row r="21" spans="1:11" ht="19.5" customHeight="1" x14ac:dyDescent="0.25">
      <c r="A21" s="126" t="s">
        <v>24</v>
      </c>
      <c r="B21" s="80">
        <f>BUSHEL!B22*$B$34</f>
        <v>277.41719999999998</v>
      </c>
      <c r="C21" s="70"/>
      <c r="D21" s="127">
        <f>BUSHEL!E22*$B$34</f>
        <v>298.17755999999997</v>
      </c>
      <c r="E21" s="63"/>
      <c r="F21" s="63"/>
      <c r="G21" s="63"/>
      <c r="H21" s="63"/>
      <c r="I21" s="70"/>
      <c r="J21" s="80">
        <f>BUSHEL!L22*$E$34</f>
        <v>229.41701999999998</v>
      </c>
      <c r="K21" s="70"/>
    </row>
    <row r="22" spans="1:11" ht="19.5" customHeight="1" x14ac:dyDescent="0.25">
      <c r="A22" s="125" t="s">
        <v>26</v>
      </c>
      <c r="B22" s="79">
        <f>BUSHEL!B23*$B$34</f>
        <v>271.35444000000001</v>
      </c>
      <c r="C22" s="41"/>
      <c r="D22" s="115">
        <f>BUSHEL!E23*$B$34</f>
        <v>287.52179999999998</v>
      </c>
      <c r="E22" s="38"/>
      <c r="F22" s="39"/>
      <c r="G22" s="40"/>
      <c r="H22" s="40"/>
      <c r="I22" s="86"/>
      <c r="J22" s="81">
        <f>BUSHEL!L23*$E$34</f>
        <v>230.20437999999999</v>
      </c>
      <c r="K22" s="71"/>
    </row>
    <row r="23" spans="1:11" ht="19.5" customHeight="1" x14ac:dyDescent="0.25">
      <c r="A23" s="126" t="s">
        <v>16</v>
      </c>
      <c r="B23" s="80">
        <f>BUSHEL!B24*$B$34</f>
        <v>271.26258000000001</v>
      </c>
      <c r="C23" s="70"/>
      <c r="D23" s="127">
        <f>BUSHEL!E24*$B$34</f>
        <v>286.60320000000002</v>
      </c>
      <c r="E23" s="63"/>
      <c r="F23" s="63"/>
      <c r="G23" s="63"/>
      <c r="H23" s="63"/>
      <c r="I23" s="70"/>
      <c r="J23" s="80">
        <f>BUSHEL!L24*$E$34</f>
        <v>218.00029999999998</v>
      </c>
      <c r="K23" s="70"/>
    </row>
    <row r="24" spans="1:11" ht="19.5" customHeight="1" thickBot="1" x14ac:dyDescent="0.3">
      <c r="A24" s="130" t="s">
        <v>19</v>
      </c>
      <c r="B24" s="85">
        <f>BUSHEL!B25*$B$34</f>
        <v>273.55907999999999</v>
      </c>
      <c r="C24" s="74"/>
      <c r="D24" s="131">
        <f>BUSHEL!E25*$B$34</f>
        <v>288.16481999999996</v>
      </c>
      <c r="E24" s="72"/>
      <c r="F24" s="72"/>
      <c r="G24" s="73"/>
      <c r="H24" s="73"/>
      <c r="I24" s="89"/>
      <c r="J24" s="90">
        <f>BUSHEL!L25*$E$34</f>
        <v>213.76823999999999</v>
      </c>
      <c r="K24" s="74"/>
    </row>
    <row r="25" spans="1:11" ht="19.5" customHeight="1" x14ac:dyDescent="0.25">
      <c r="A25" s="123">
        <v>2025</v>
      </c>
      <c r="B25" s="104"/>
      <c r="C25" s="135"/>
      <c r="D25" s="136"/>
      <c r="E25" s="31"/>
      <c r="F25" s="31"/>
      <c r="G25" s="31"/>
      <c r="H25" s="31"/>
      <c r="I25" s="135"/>
      <c r="J25" s="137"/>
      <c r="K25" s="135"/>
    </row>
    <row r="26" spans="1:11" ht="19.5" customHeight="1" x14ac:dyDescent="0.25">
      <c r="A26" s="125" t="s">
        <v>22</v>
      </c>
      <c r="B26" s="79">
        <f>BUSHEL!B27*$B$34</f>
        <v>276.03929999999997</v>
      </c>
      <c r="C26" s="69"/>
      <c r="D26" s="115">
        <f>BUSHEL!E27*$B$34</f>
        <v>274.01837999999998</v>
      </c>
      <c r="E26" s="65"/>
      <c r="F26" s="65"/>
      <c r="G26" s="65"/>
      <c r="H26" s="65"/>
      <c r="I26" s="69"/>
      <c r="J26" s="81"/>
      <c r="K26" s="69"/>
    </row>
    <row r="27" spans="1:11" ht="19.5" customHeight="1" x14ac:dyDescent="0.25">
      <c r="A27" s="126" t="s">
        <v>24</v>
      </c>
      <c r="B27" s="80">
        <f>BUSHEL!B28*$B$34</f>
        <v>271.35444000000001</v>
      </c>
      <c r="C27" s="70"/>
      <c r="D27" s="127">
        <f>BUSHEL!E28*$B$34</f>
        <v>263.08704</v>
      </c>
      <c r="E27" s="63"/>
      <c r="F27" s="63"/>
      <c r="G27" s="63"/>
      <c r="H27" s="63"/>
      <c r="I27" s="70"/>
      <c r="J27" s="80"/>
      <c r="K27" s="70"/>
    </row>
    <row r="28" spans="1:11" ht="19.5" customHeight="1" x14ac:dyDescent="0.25">
      <c r="A28" s="125" t="s">
        <v>26</v>
      </c>
      <c r="B28" s="79">
        <f>BUSHEL!B29*$B$34</f>
        <v>258.1266</v>
      </c>
      <c r="C28" s="41"/>
      <c r="D28" s="115">
        <f>BUSHEL!E29*$B$34</f>
        <v>258.49403999999998</v>
      </c>
      <c r="E28" s="38"/>
      <c r="F28" s="39"/>
      <c r="G28" s="40"/>
      <c r="H28" s="40"/>
      <c r="I28" s="86"/>
      <c r="J28" s="81">
        <f>BUSHEL!L29*$E$34</f>
        <v>217.21293999999997</v>
      </c>
      <c r="K28" s="71"/>
    </row>
    <row r="29" spans="1:11" ht="19.5" customHeight="1" x14ac:dyDescent="0.25">
      <c r="A29" s="126" t="s">
        <v>16</v>
      </c>
      <c r="B29" s="80"/>
      <c r="C29" s="70"/>
      <c r="D29" s="127"/>
      <c r="E29" s="63"/>
      <c r="F29" s="63"/>
      <c r="G29" s="63"/>
      <c r="H29" s="63"/>
      <c r="I29" s="70"/>
      <c r="J29" s="80"/>
      <c r="K29" s="70"/>
    </row>
    <row r="30" spans="1:11" ht="19.5" customHeight="1" thickBot="1" x14ac:dyDescent="0.3">
      <c r="A30" s="130" t="s">
        <v>19</v>
      </c>
      <c r="B30" s="85"/>
      <c r="C30" s="74"/>
      <c r="D30" s="131"/>
      <c r="E30" s="72"/>
      <c r="F30" s="72"/>
      <c r="G30" s="73"/>
      <c r="H30" s="73"/>
      <c r="I30" s="89"/>
      <c r="J30" s="90">
        <f>BUSHEL!L31*$E$34</f>
        <v>196.74158</v>
      </c>
      <c r="K30" s="74"/>
    </row>
    <row r="31" spans="1:11" ht="15" customHeight="1" x14ac:dyDescent="0.25"/>
    <row r="32" spans="1:11" s="95" customFormat="1" ht="15" customHeight="1" x14ac:dyDescent="0.25">
      <c r="A32" s="163" t="s">
        <v>33</v>
      </c>
      <c r="B32" s="96"/>
      <c r="C32" s="96"/>
      <c r="D32" s="96"/>
      <c r="E32" s="96"/>
      <c r="F32" s="96"/>
      <c r="G32" s="96"/>
      <c r="H32" s="96"/>
    </row>
    <row r="33" spans="1:8" ht="15" customHeight="1" x14ac:dyDescent="0.25">
      <c r="A33" s="163" t="s">
        <v>28</v>
      </c>
    </row>
    <row r="34" spans="1:8" ht="15" customHeight="1" x14ac:dyDescent="0.25">
      <c r="A34" s="6" t="s">
        <v>29</v>
      </c>
      <c r="B34" s="91">
        <v>0.36743999999999999</v>
      </c>
      <c r="D34" s="6" t="s">
        <v>30</v>
      </c>
      <c r="E34" s="91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19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186">
        <v>44985</v>
      </c>
      <c r="B1" s="187"/>
      <c r="C1" s="188"/>
    </row>
    <row r="2" spans="1:3" ht="15.6" x14ac:dyDescent="0.3">
      <c r="A2" s="192" t="s">
        <v>3</v>
      </c>
      <c r="B2" s="193"/>
      <c r="C2" s="194"/>
    </row>
    <row r="3" spans="1:3" ht="15.6" x14ac:dyDescent="0.25">
      <c r="A3" s="140"/>
      <c r="B3" s="195" t="s">
        <v>34</v>
      </c>
      <c r="C3" s="164" t="s">
        <v>13</v>
      </c>
    </row>
    <row r="4" spans="1:3" ht="15.6" x14ac:dyDescent="0.25">
      <c r="A4" s="141"/>
      <c r="B4" s="196">
        <v>0.12</v>
      </c>
      <c r="C4" s="165" t="s">
        <v>35</v>
      </c>
    </row>
    <row r="5" spans="1:3" ht="15.6" x14ac:dyDescent="0.3">
      <c r="A5" s="189">
        <v>2023</v>
      </c>
      <c r="B5" s="190"/>
      <c r="C5" s="191"/>
    </row>
    <row r="6" spans="1:3" x14ac:dyDescent="0.25">
      <c r="A6" s="142" t="s">
        <v>1</v>
      </c>
      <c r="B6" s="14"/>
      <c r="C6" s="143"/>
    </row>
    <row r="7" spans="1:3" x14ac:dyDescent="0.25">
      <c r="A7" s="144" t="s">
        <v>37</v>
      </c>
      <c r="B7" s="21">
        <v>125</v>
      </c>
      <c r="C7" s="145" t="s">
        <v>36</v>
      </c>
    </row>
    <row r="8" spans="1:3" x14ac:dyDescent="0.25">
      <c r="A8" s="141" t="s">
        <v>38</v>
      </c>
      <c r="B8" s="5">
        <v>125</v>
      </c>
      <c r="C8" s="143" t="s">
        <v>36</v>
      </c>
    </row>
    <row r="9" spans="1:3" x14ac:dyDescent="0.25">
      <c r="A9" s="144" t="s">
        <v>39</v>
      </c>
      <c r="B9" s="21">
        <v>120</v>
      </c>
      <c r="C9" s="145" t="s">
        <v>40</v>
      </c>
    </row>
    <row r="10" spans="1:3" x14ac:dyDescent="0.25">
      <c r="A10" s="141" t="s">
        <v>41</v>
      </c>
      <c r="B10" s="5">
        <v>115</v>
      </c>
      <c r="C10" s="143" t="s">
        <v>40</v>
      </c>
    </row>
    <row r="11" spans="1:3" ht="15.6" thickBot="1" x14ac:dyDescent="0.3">
      <c r="A11" s="148" t="s">
        <v>52</v>
      </c>
      <c r="B11" s="149">
        <v>95</v>
      </c>
      <c r="C11" s="150" t="s">
        <v>57</v>
      </c>
    </row>
    <row r="13" spans="1:3" x14ac:dyDescent="0.25">
      <c r="A13" s="151" t="s">
        <v>145</v>
      </c>
      <c r="B13" s="151"/>
      <c r="C13" s="151"/>
    </row>
    <row r="15" spans="1:3" x14ac:dyDescent="0.25">
      <c r="A15" s="95" t="s">
        <v>42</v>
      </c>
    </row>
    <row r="16" spans="1:3" x14ac:dyDescent="0.25">
      <c r="A16" s="95" t="s">
        <v>43</v>
      </c>
    </row>
    <row r="17" spans="1:1" x14ac:dyDescent="0.25">
      <c r="A17" s="95" t="s">
        <v>44</v>
      </c>
    </row>
    <row r="18" spans="1:1" x14ac:dyDescent="0.25">
      <c r="A18" s="95" t="s">
        <v>45</v>
      </c>
    </row>
    <row r="19" spans="1:1" x14ac:dyDescent="0.25">
      <c r="A19" s="95" t="s">
        <v>46</v>
      </c>
    </row>
  </sheetData>
  <sheetProtection selectLockedCells="1" selectUnlockedCells="1"/>
  <mergeCells count="4">
    <mergeCell ref="A1:C1"/>
    <mergeCell ref="A5:C5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186">
        <v>44985</v>
      </c>
      <c r="B1" s="187"/>
      <c r="C1" s="187"/>
      <c r="D1" s="187"/>
      <c r="E1" s="187"/>
      <c r="F1" s="187"/>
      <c r="G1" s="187"/>
      <c r="H1" s="188"/>
    </row>
    <row r="2" spans="1:8" ht="15.6" x14ac:dyDescent="0.25">
      <c r="A2" s="197" t="s">
        <v>143</v>
      </c>
      <c r="B2" s="198"/>
      <c r="C2" s="198"/>
      <c r="D2" s="198"/>
      <c r="E2" s="198"/>
      <c r="F2" s="198"/>
      <c r="G2" s="198"/>
      <c r="H2" s="199"/>
    </row>
    <row r="3" spans="1:8" ht="15.6" x14ac:dyDescent="0.3">
      <c r="A3" s="141"/>
      <c r="B3" s="200" t="s">
        <v>47</v>
      </c>
      <c r="C3" s="201"/>
      <c r="D3" s="202" t="s">
        <v>51</v>
      </c>
      <c r="E3" s="202"/>
      <c r="F3" s="202"/>
      <c r="G3" s="202"/>
      <c r="H3" s="203"/>
    </row>
    <row r="4" spans="1:8" ht="15.6" x14ac:dyDescent="0.3">
      <c r="A4" s="141"/>
      <c r="B4" s="9">
        <v>0.11</v>
      </c>
      <c r="C4" s="152" t="s">
        <v>13</v>
      </c>
      <c r="D4" s="10">
        <v>0.13</v>
      </c>
      <c r="E4" s="10" t="s">
        <v>48</v>
      </c>
      <c r="F4" s="10" t="s">
        <v>49</v>
      </c>
      <c r="G4" s="10" t="s">
        <v>50</v>
      </c>
      <c r="H4" s="153" t="s">
        <v>13</v>
      </c>
    </row>
    <row r="5" spans="1:8" ht="15.6" x14ac:dyDescent="0.3">
      <c r="A5" s="189">
        <v>2023</v>
      </c>
      <c r="B5" s="190"/>
      <c r="C5" s="190"/>
      <c r="D5" s="190"/>
      <c r="E5" s="190"/>
      <c r="F5" s="190"/>
      <c r="G5" s="190"/>
      <c r="H5" s="191"/>
    </row>
    <row r="6" spans="1:8" x14ac:dyDescent="0.25">
      <c r="A6" s="154" t="s">
        <v>1</v>
      </c>
      <c r="B6" s="15"/>
      <c r="C6" s="15"/>
      <c r="D6" s="15"/>
      <c r="E6" s="15"/>
      <c r="F6" s="5"/>
      <c r="G6" s="15"/>
      <c r="H6" s="155"/>
    </row>
    <row r="7" spans="1:8" x14ac:dyDescent="0.25">
      <c r="A7" s="146" t="s">
        <v>37</v>
      </c>
      <c r="B7" s="8">
        <v>195</v>
      </c>
      <c r="C7" s="8" t="s">
        <v>36</v>
      </c>
      <c r="D7" s="8"/>
      <c r="E7" s="8"/>
      <c r="F7" s="7"/>
      <c r="G7" s="8"/>
      <c r="H7" s="156"/>
    </row>
    <row r="8" spans="1:8" x14ac:dyDescent="0.25">
      <c r="A8" s="154" t="s">
        <v>38</v>
      </c>
      <c r="B8" s="15">
        <v>195</v>
      </c>
      <c r="C8" s="15" t="s">
        <v>36</v>
      </c>
      <c r="D8" s="15"/>
      <c r="E8" s="15">
        <v>190</v>
      </c>
      <c r="F8" s="5">
        <v>185</v>
      </c>
      <c r="G8" s="15">
        <v>185</v>
      </c>
      <c r="H8" s="155" t="s">
        <v>36</v>
      </c>
    </row>
    <row r="9" spans="1:8" x14ac:dyDescent="0.25">
      <c r="A9" s="146" t="s">
        <v>39</v>
      </c>
      <c r="B9" s="8">
        <v>190</v>
      </c>
      <c r="C9" s="8" t="s">
        <v>40</v>
      </c>
      <c r="D9" s="8"/>
      <c r="E9" s="8">
        <v>185</v>
      </c>
      <c r="F9" s="7">
        <v>180</v>
      </c>
      <c r="G9" s="8">
        <v>180</v>
      </c>
      <c r="H9" s="156" t="s">
        <v>40</v>
      </c>
    </row>
    <row r="10" spans="1:8" x14ac:dyDescent="0.25">
      <c r="A10" s="154" t="s">
        <v>41</v>
      </c>
      <c r="B10" s="15">
        <v>190</v>
      </c>
      <c r="C10" s="15" t="s">
        <v>40</v>
      </c>
      <c r="D10" s="15"/>
      <c r="E10" s="15">
        <v>185</v>
      </c>
      <c r="F10" s="5">
        <v>180</v>
      </c>
      <c r="G10" s="15">
        <v>180</v>
      </c>
      <c r="H10" s="155" t="s">
        <v>40</v>
      </c>
    </row>
    <row r="11" spans="1:8" x14ac:dyDescent="0.25">
      <c r="A11" s="146" t="s">
        <v>52</v>
      </c>
      <c r="B11" s="19">
        <v>180</v>
      </c>
      <c r="C11" s="8" t="s">
        <v>57</v>
      </c>
      <c r="D11" s="20"/>
      <c r="E11" s="21"/>
      <c r="F11" s="7"/>
      <c r="G11" s="7"/>
      <c r="H11" s="157"/>
    </row>
    <row r="12" spans="1:8" ht="15.6" thickBot="1" x14ac:dyDescent="0.3">
      <c r="A12" s="158" t="s">
        <v>53</v>
      </c>
      <c r="B12" s="159"/>
      <c r="C12" s="159"/>
      <c r="D12" s="159"/>
      <c r="E12" s="159"/>
      <c r="F12" s="160"/>
      <c r="G12" s="160"/>
      <c r="H12" s="161"/>
    </row>
    <row r="15" spans="1:8" x14ac:dyDescent="0.25">
      <c r="A15" t="s">
        <v>42</v>
      </c>
      <c r="B15" s="18"/>
      <c r="C15" s="18"/>
      <c r="D15" s="22"/>
      <c r="F15" s="18"/>
      <c r="G15" s="18"/>
      <c r="H15" s="18"/>
    </row>
    <row r="16" spans="1:8" x14ac:dyDescent="0.25">
      <c r="A16" t="s">
        <v>43</v>
      </c>
      <c r="B16" s="18"/>
      <c r="C16" s="18"/>
      <c r="D16" s="18"/>
      <c r="E16" s="18"/>
      <c r="F16" s="18"/>
      <c r="G16" s="18"/>
      <c r="H16" s="18"/>
    </row>
    <row r="17" spans="1:8" x14ac:dyDescent="0.25">
      <c r="A17" t="s">
        <v>44</v>
      </c>
      <c r="B17" s="18"/>
      <c r="C17" s="18"/>
      <c r="D17" s="18"/>
      <c r="E17" s="18"/>
      <c r="F17" s="18"/>
      <c r="G17" s="18"/>
      <c r="H17" s="18"/>
    </row>
    <row r="18" spans="1:8" x14ac:dyDescent="0.25">
      <c r="A18" t="s">
        <v>45</v>
      </c>
      <c r="B18" s="18"/>
      <c r="C18" s="18"/>
      <c r="D18" s="18"/>
      <c r="E18" s="18"/>
      <c r="F18" s="18"/>
      <c r="G18" s="18"/>
      <c r="H18" s="18"/>
    </row>
    <row r="19" spans="1:8" x14ac:dyDescent="0.25">
      <c r="A19" t="s">
        <v>46</v>
      </c>
      <c r="B19" s="18"/>
      <c r="C19" s="18"/>
      <c r="D19" s="18"/>
      <c r="E19" s="18"/>
      <c r="F19" s="18"/>
      <c r="G19" s="18"/>
      <c r="H19" s="18"/>
    </row>
    <row r="21" spans="1:8" ht="15" customHeight="1" x14ac:dyDescent="0.25">
      <c r="A21" s="204" t="s">
        <v>146</v>
      </c>
      <c r="B21" s="204"/>
      <c r="C21" s="204"/>
      <c r="D21" s="204"/>
      <c r="E21" s="204"/>
    </row>
    <row r="22" spans="1:8" x14ac:dyDescent="0.25">
      <c r="A22" t="s">
        <v>55</v>
      </c>
    </row>
    <row r="23" spans="1:8" x14ac:dyDescent="0.25">
      <c r="A23" s="162" t="s">
        <v>54</v>
      </c>
    </row>
  </sheetData>
  <sheetProtection selectLockedCells="1" selectUnlockedCells="1"/>
  <mergeCells count="6">
    <mergeCell ref="A21:E21"/>
    <mergeCell ref="A1:H1"/>
    <mergeCell ref="A2:H2"/>
    <mergeCell ref="B3:C3"/>
    <mergeCell ref="D3:H3"/>
    <mergeCell ref="A5:H5"/>
  </mergeCells>
  <hyperlinks>
    <hyperlink ref="A23" r:id="rId1" xr:uid="{D0771AD6-D90B-4FF8-BCA8-DFF119586CE9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1"/>
  <sheetViews>
    <sheetView zoomScaleNormal="100" workbookViewId="0">
      <selection sqref="A1:C1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186">
        <v>44985</v>
      </c>
      <c r="B1" s="187"/>
      <c r="C1" s="188"/>
    </row>
    <row r="2" spans="1:3" ht="15.6" x14ac:dyDescent="0.3">
      <c r="A2" s="192"/>
      <c r="B2" s="193"/>
      <c r="C2" s="194"/>
    </row>
    <row r="3" spans="1:3" ht="15.6" x14ac:dyDescent="0.25">
      <c r="A3" s="140"/>
      <c r="B3" s="195" t="s">
        <v>56</v>
      </c>
      <c r="C3" s="164" t="s">
        <v>13</v>
      </c>
    </row>
    <row r="4" spans="1:3" ht="15.6" x14ac:dyDescent="0.25">
      <c r="A4" s="141"/>
      <c r="B4" s="196" t="s">
        <v>135</v>
      </c>
      <c r="C4" s="165" t="s">
        <v>35</v>
      </c>
    </row>
    <row r="5" spans="1:3" ht="15.6" x14ac:dyDescent="0.3">
      <c r="A5" s="189">
        <v>2023</v>
      </c>
      <c r="B5" s="190"/>
      <c r="C5" s="191"/>
    </row>
    <row r="6" spans="1:3" x14ac:dyDescent="0.25">
      <c r="A6" s="142" t="s">
        <v>1</v>
      </c>
      <c r="B6" s="14"/>
      <c r="C6" s="143"/>
    </row>
    <row r="7" spans="1:3" x14ac:dyDescent="0.25">
      <c r="A7" s="144" t="s">
        <v>37</v>
      </c>
      <c r="B7" s="21">
        <v>85</v>
      </c>
      <c r="C7" s="145" t="s">
        <v>36</v>
      </c>
    </row>
    <row r="8" spans="1:3" x14ac:dyDescent="0.25">
      <c r="A8" s="141" t="s">
        <v>38</v>
      </c>
      <c r="B8" s="5">
        <v>85</v>
      </c>
      <c r="C8" s="143" t="s">
        <v>36</v>
      </c>
    </row>
    <row r="9" spans="1:3" x14ac:dyDescent="0.25">
      <c r="A9" s="144" t="s">
        <v>39</v>
      </c>
      <c r="B9" s="21">
        <v>89</v>
      </c>
      <c r="C9" s="145" t="s">
        <v>40</v>
      </c>
    </row>
    <row r="10" spans="1:3" x14ac:dyDescent="0.25">
      <c r="A10" s="141" t="s">
        <v>41</v>
      </c>
      <c r="B10" s="5">
        <v>89</v>
      </c>
      <c r="C10" s="143" t="s">
        <v>40</v>
      </c>
    </row>
    <row r="11" spans="1:3" x14ac:dyDescent="0.25">
      <c r="A11" s="146" t="s">
        <v>52</v>
      </c>
      <c r="B11" s="7">
        <v>98</v>
      </c>
      <c r="C11" s="147" t="s">
        <v>57</v>
      </c>
    </row>
    <row r="12" spans="1:3" x14ac:dyDescent="0.25">
      <c r="A12" s="141" t="s">
        <v>53</v>
      </c>
      <c r="B12" s="5">
        <v>93</v>
      </c>
      <c r="C12" s="143" t="s">
        <v>57</v>
      </c>
    </row>
    <row r="13" spans="1:3" ht="15.6" thickBot="1" x14ac:dyDescent="0.3">
      <c r="A13" s="148" t="s">
        <v>58</v>
      </c>
      <c r="B13" s="149"/>
      <c r="C13" s="150"/>
    </row>
    <row r="15" spans="1:3" x14ac:dyDescent="0.25">
      <c r="A15" s="151" t="s">
        <v>59</v>
      </c>
    </row>
    <row r="17" spans="1:1" x14ac:dyDescent="0.25">
      <c r="A17" s="95" t="s">
        <v>42</v>
      </c>
    </row>
    <row r="18" spans="1:1" x14ac:dyDescent="0.25">
      <c r="A18" s="95" t="s">
        <v>43</v>
      </c>
    </row>
    <row r="19" spans="1:1" x14ac:dyDescent="0.25">
      <c r="A19" s="95" t="s">
        <v>44</v>
      </c>
    </row>
    <row r="20" spans="1:1" x14ac:dyDescent="0.25">
      <c r="A20" s="95" t="s">
        <v>45</v>
      </c>
    </row>
    <row r="21" spans="1:1" x14ac:dyDescent="0.25">
      <c r="A21" s="95" t="s">
        <v>46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15"/>
  <sheetViews>
    <sheetView zoomScale="90" zoomScaleNormal="90" workbookViewId="0">
      <selection activeCell="B1" sqref="B1:C1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99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101" bestFit="1" customWidth="1"/>
    <col min="13" max="13" width="10.08984375" bestFit="1" customWidth="1"/>
    <col min="14" max="14" width="8.36328125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133</v>
      </c>
      <c r="B1" s="205">
        <v>44985</v>
      </c>
      <c r="C1" s="205"/>
    </row>
    <row r="2" spans="1:21" x14ac:dyDescent="0.25">
      <c r="B2" s="24" t="s">
        <v>144</v>
      </c>
      <c r="C2" s="25" t="s">
        <v>131</v>
      </c>
      <c r="D2" s="25" t="s">
        <v>60</v>
      </c>
      <c r="E2" s="100" t="s">
        <v>61</v>
      </c>
      <c r="F2" s="25" t="s">
        <v>62</v>
      </c>
      <c r="G2" s="26" t="s">
        <v>63</v>
      </c>
      <c r="H2" s="102"/>
      <c r="I2" s="25" t="s">
        <v>64</v>
      </c>
      <c r="J2" s="25" t="s">
        <v>131</v>
      </c>
      <c r="K2" s="25" t="s">
        <v>60</v>
      </c>
      <c r="L2" s="103" t="s">
        <v>61</v>
      </c>
      <c r="M2" s="25" t="s">
        <v>62</v>
      </c>
      <c r="N2" s="27" t="s">
        <v>63</v>
      </c>
      <c r="O2" s="102"/>
      <c r="P2" s="24" t="s">
        <v>132</v>
      </c>
      <c r="Q2" s="25" t="s">
        <v>131</v>
      </c>
      <c r="R2" s="25" t="s">
        <v>60</v>
      </c>
      <c r="S2" s="25" t="s">
        <v>61</v>
      </c>
      <c r="T2" s="25" t="s">
        <v>62</v>
      </c>
      <c r="U2" s="27" t="s">
        <v>63</v>
      </c>
    </row>
    <row r="3" spans="1:21" x14ac:dyDescent="0.25">
      <c r="B3" t="s">
        <v>65</v>
      </c>
      <c r="C3" t="s">
        <v>140</v>
      </c>
      <c r="D3" s="11">
        <v>44985</v>
      </c>
      <c r="E3" s="101">
        <v>691.5</v>
      </c>
      <c r="F3" s="11">
        <v>44985</v>
      </c>
      <c r="G3" s="101">
        <v>691.5</v>
      </c>
      <c r="H3"/>
      <c r="I3" t="s">
        <v>66</v>
      </c>
      <c r="J3" t="s">
        <v>141</v>
      </c>
      <c r="K3" s="11">
        <v>44985</v>
      </c>
      <c r="L3" s="101">
        <v>815.75</v>
      </c>
      <c r="M3" s="11">
        <v>44985</v>
      </c>
      <c r="N3" s="101">
        <v>815.75</v>
      </c>
      <c r="O3"/>
      <c r="P3" t="s">
        <v>67</v>
      </c>
      <c r="Q3" t="s">
        <v>142</v>
      </c>
      <c r="R3" s="11">
        <v>44985</v>
      </c>
      <c r="S3" s="101">
        <v>629.5</v>
      </c>
      <c r="T3" s="11">
        <v>44985</v>
      </c>
      <c r="U3" s="101">
        <v>629.5</v>
      </c>
    </row>
    <row r="4" spans="1:21" x14ac:dyDescent="0.25">
      <c r="B4" t="s">
        <v>68</v>
      </c>
      <c r="C4" t="s">
        <v>69</v>
      </c>
      <c r="D4" s="11">
        <v>44985</v>
      </c>
      <c r="E4" s="101">
        <v>705.5</v>
      </c>
      <c r="F4" s="11">
        <v>44985</v>
      </c>
      <c r="G4" s="101">
        <v>705.5</v>
      </c>
      <c r="H4"/>
      <c r="I4" t="s">
        <v>70</v>
      </c>
      <c r="J4" t="s">
        <v>71</v>
      </c>
      <c r="K4" s="11">
        <v>44985</v>
      </c>
      <c r="L4" s="101">
        <v>812.75</v>
      </c>
      <c r="M4" s="11">
        <v>44985</v>
      </c>
      <c r="N4" s="101">
        <v>812.75</v>
      </c>
      <c r="O4"/>
      <c r="P4" t="s">
        <v>72</v>
      </c>
      <c r="Q4" t="s">
        <v>73</v>
      </c>
      <c r="R4" s="11">
        <v>44985</v>
      </c>
      <c r="S4" s="101">
        <v>630.25</v>
      </c>
      <c r="T4" s="11">
        <v>44985</v>
      </c>
      <c r="U4" s="101">
        <v>630.25</v>
      </c>
    </row>
    <row r="5" spans="1:21" x14ac:dyDescent="0.25">
      <c r="B5" t="s">
        <v>74</v>
      </c>
      <c r="C5" t="s">
        <v>75</v>
      </c>
      <c r="D5" s="11">
        <v>44985</v>
      </c>
      <c r="E5" s="101">
        <v>713.75</v>
      </c>
      <c r="F5" s="11">
        <v>44985</v>
      </c>
      <c r="G5" s="101">
        <v>713.75</v>
      </c>
      <c r="H5"/>
      <c r="I5" t="s">
        <v>76</v>
      </c>
      <c r="J5" t="s">
        <v>77</v>
      </c>
      <c r="K5" s="11">
        <v>44985</v>
      </c>
      <c r="L5" s="101">
        <v>806.5</v>
      </c>
      <c r="M5" s="11">
        <v>44985</v>
      </c>
      <c r="N5" s="101">
        <v>806.5</v>
      </c>
      <c r="O5"/>
      <c r="P5" t="s">
        <v>78</v>
      </c>
      <c r="Q5" t="s">
        <v>79</v>
      </c>
      <c r="R5" s="11">
        <v>44985</v>
      </c>
      <c r="S5" s="101">
        <v>622.25</v>
      </c>
      <c r="T5" s="11">
        <v>44985</v>
      </c>
      <c r="U5" s="101">
        <v>622.25</v>
      </c>
    </row>
    <row r="6" spans="1:21" x14ac:dyDescent="0.25">
      <c r="B6" t="s">
        <v>80</v>
      </c>
      <c r="C6" t="s">
        <v>81</v>
      </c>
      <c r="D6" s="11">
        <v>44985</v>
      </c>
      <c r="E6" s="101">
        <v>724.5</v>
      </c>
      <c r="F6" s="11">
        <v>44985</v>
      </c>
      <c r="G6" s="101">
        <v>724.5</v>
      </c>
      <c r="H6"/>
      <c r="I6" t="s">
        <v>82</v>
      </c>
      <c r="J6" t="s">
        <v>83</v>
      </c>
      <c r="K6" s="11">
        <v>44985</v>
      </c>
      <c r="L6" s="101">
        <v>809.75</v>
      </c>
      <c r="M6" s="11">
        <v>44985</v>
      </c>
      <c r="N6" s="101">
        <v>809.75</v>
      </c>
      <c r="O6"/>
      <c r="P6" t="s">
        <v>84</v>
      </c>
      <c r="Q6" t="s">
        <v>85</v>
      </c>
      <c r="R6" s="11">
        <v>44985</v>
      </c>
      <c r="S6" s="101">
        <v>582.5</v>
      </c>
      <c r="T6" s="11">
        <v>44985</v>
      </c>
      <c r="U6" s="101">
        <v>582.5</v>
      </c>
    </row>
    <row r="7" spans="1:21" x14ac:dyDescent="0.25">
      <c r="B7" t="s">
        <v>86</v>
      </c>
      <c r="C7" t="s">
        <v>87</v>
      </c>
      <c r="D7" s="11">
        <v>44985</v>
      </c>
      <c r="E7" s="101">
        <v>741</v>
      </c>
      <c r="F7" s="11">
        <v>44985</v>
      </c>
      <c r="G7" s="101">
        <v>741</v>
      </c>
      <c r="H7"/>
      <c r="I7" t="s">
        <v>88</v>
      </c>
      <c r="J7" t="s">
        <v>89</v>
      </c>
      <c r="K7" s="11">
        <v>44985</v>
      </c>
      <c r="L7" s="101">
        <v>817.25</v>
      </c>
      <c r="M7" s="11">
        <v>44985</v>
      </c>
      <c r="N7" s="101">
        <v>817.25</v>
      </c>
      <c r="O7"/>
      <c r="P7" t="s">
        <v>90</v>
      </c>
      <c r="Q7" t="s">
        <v>91</v>
      </c>
      <c r="R7" s="11">
        <v>44985</v>
      </c>
      <c r="S7" s="101">
        <v>569.75</v>
      </c>
      <c r="T7" s="11">
        <v>44985</v>
      </c>
      <c r="U7" s="101">
        <v>569.75</v>
      </c>
    </row>
    <row r="8" spans="1:21" x14ac:dyDescent="0.25">
      <c r="B8" t="s">
        <v>92</v>
      </c>
      <c r="C8" t="s">
        <v>93</v>
      </c>
      <c r="D8" s="11">
        <v>44985</v>
      </c>
      <c r="E8" s="101">
        <v>752.5</v>
      </c>
      <c r="F8" s="11">
        <v>44985</v>
      </c>
      <c r="G8" s="101">
        <v>752.5</v>
      </c>
      <c r="H8"/>
      <c r="I8" t="s">
        <v>94</v>
      </c>
      <c r="J8" t="s">
        <v>95</v>
      </c>
      <c r="K8" s="11">
        <v>44985</v>
      </c>
      <c r="L8" s="101">
        <v>817.5</v>
      </c>
      <c r="M8" s="11">
        <v>44985</v>
      </c>
      <c r="N8" s="101">
        <v>817.5</v>
      </c>
      <c r="O8"/>
      <c r="P8" t="s">
        <v>96</v>
      </c>
      <c r="Q8" t="s">
        <v>97</v>
      </c>
      <c r="R8" s="11">
        <v>44985</v>
      </c>
      <c r="S8" s="101">
        <v>577.75</v>
      </c>
      <c r="T8" s="11">
        <v>44985</v>
      </c>
      <c r="U8" s="101">
        <v>577.75</v>
      </c>
    </row>
    <row r="9" spans="1:21" x14ac:dyDescent="0.25">
      <c r="B9" t="s">
        <v>98</v>
      </c>
      <c r="C9" t="s">
        <v>99</v>
      </c>
      <c r="D9" s="11">
        <v>44985</v>
      </c>
      <c r="E9" s="101">
        <v>755</v>
      </c>
      <c r="F9" s="11">
        <v>44985</v>
      </c>
      <c r="G9" s="101">
        <v>755</v>
      </c>
      <c r="H9"/>
      <c r="I9" t="s">
        <v>100</v>
      </c>
      <c r="J9" t="s">
        <v>101</v>
      </c>
      <c r="K9" s="11">
        <v>44985</v>
      </c>
      <c r="L9" s="101">
        <v>811.5</v>
      </c>
      <c r="M9" s="11">
        <v>44985</v>
      </c>
      <c r="N9" s="101">
        <v>811.5</v>
      </c>
      <c r="O9"/>
      <c r="P9" t="s">
        <v>102</v>
      </c>
      <c r="Q9" t="s">
        <v>103</v>
      </c>
      <c r="R9" s="11">
        <v>44985</v>
      </c>
      <c r="S9" s="101">
        <v>582.75</v>
      </c>
      <c r="T9" s="11">
        <v>44985</v>
      </c>
      <c r="U9" s="101">
        <v>582.75</v>
      </c>
    </row>
    <row r="10" spans="1:21" x14ac:dyDescent="0.25">
      <c r="B10" t="s">
        <v>104</v>
      </c>
      <c r="C10" t="s">
        <v>105</v>
      </c>
      <c r="D10" s="11">
        <v>44985</v>
      </c>
      <c r="E10" s="101">
        <v>738.5</v>
      </c>
      <c r="F10" s="11">
        <v>44985</v>
      </c>
      <c r="G10" s="101">
        <v>738.5</v>
      </c>
      <c r="H10"/>
      <c r="I10" t="s">
        <v>106</v>
      </c>
      <c r="J10" t="s">
        <v>107</v>
      </c>
      <c r="K10" s="11">
        <v>44985</v>
      </c>
      <c r="L10" s="101">
        <v>782.5</v>
      </c>
      <c r="M10" s="11">
        <v>44985</v>
      </c>
      <c r="N10" s="101">
        <v>782.5</v>
      </c>
      <c r="O10"/>
      <c r="P10" t="s">
        <v>108</v>
      </c>
      <c r="Q10" t="s">
        <v>109</v>
      </c>
      <c r="R10" s="11">
        <v>44985</v>
      </c>
      <c r="S10" s="101">
        <v>584.75</v>
      </c>
      <c r="T10" s="11">
        <v>44985</v>
      </c>
      <c r="U10" s="101">
        <v>584.75</v>
      </c>
    </row>
    <row r="11" spans="1:21" x14ac:dyDescent="0.25">
      <c r="B11" t="s">
        <v>110</v>
      </c>
      <c r="C11" t="s">
        <v>111</v>
      </c>
      <c r="D11" s="11">
        <v>44985</v>
      </c>
      <c r="E11" s="101">
        <v>738.25</v>
      </c>
      <c r="F11" s="11">
        <v>44985</v>
      </c>
      <c r="G11" s="101">
        <v>738.25</v>
      </c>
      <c r="H11"/>
      <c r="I11" t="s">
        <v>112</v>
      </c>
      <c r="J11" t="s">
        <v>113</v>
      </c>
      <c r="K11" s="11">
        <v>44985</v>
      </c>
      <c r="L11" s="101">
        <v>780</v>
      </c>
      <c r="M11" s="11">
        <v>44985</v>
      </c>
      <c r="N11" s="101">
        <v>780</v>
      </c>
      <c r="O11"/>
      <c r="P11" t="s">
        <v>114</v>
      </c>
      <c r="Q11" t="s">
        <v>115</v>
      </c>
      <c r="R11" s="11">
        <v>44985</v>
      </c>
      <c r="S11" s="101">
        <v>553.75</v>
      </c>
      <c r="T11" s="11">
        <v>44985</v>
      </c>
      <c r="U11" s="101">
        <v>553.75</v>
      </c>
    </row>
    <row r="12" spans="1:21" x14ac:dyDescent="0.25">
      <c r="B12" t="s">
        <v>116</v>
      </c>
      <c r="C12" t="s">
        <v>117</v>
      </c>
      <c r="D12" s="11">
        <v>44985</v>
      </c>
      <c r="E12" s="101">
        <v>744.5</v>
      </c>
      <c r="F12" s="11">
        <v>44985</v>
      </c>
      <c r="G12" s="101">
        <v>744.5</v>
      </c>
      <c r="H12"/>
      <c r="I12" t="s">
        <v>118</v>
      </c>
      <c r="J12" t="s">
        <v>119</v>
      </c>
      <c r="K12" s="11">
        <v>44985</v>
      </c>
      <c r="L12" s="101">
        <v>784.25</v>
      </c>
      <c r="M12" s="11">
        <v>44985</v>
      </c>
      <c r="N12" s="101">
        <v>784.25</v>
      </c>
      <c r="O12"/>
      <c r="P12" t="s">
        <v>120</v>
      </c>
      <c r="Q12" t="s">
        <v>121</v>
      </c>
      <c r="R12" s="11">
        <v>44985</v>
      </c>
      <c r="S12" s="101">
        <v>543</v>
      </c>
      <c r="T12" s="11">
        <v>44985</v>
      </c>
      <c r="U12" s="101">
        <v>543</v>
      </c>
    </row>
    <row r="13" spans="1:21" x14ac:dyDescent="0.25">
      <c r="B13" t="s">
        <v>122</v>
      </c>
      <c r="C13" t="s">
        <v>93</v>
      </c>
      <c r="D13" s="11">
        <v>44985</v>
      </c>
      <c r="E13" s="101">
        <v>751.25</v>
      </c>
      <c r="F13" s="11">
        <v>44985</v>
      </c>
      <c r="G13" s="101">
        <v>751.25</v>
      </c>
      <c r="H13"/>
      <c r="I13" t="s">
        <v>123</v>
      </c>
      <c r="J13" t="s">
        <v>95</v>
      </c>
      <c r="K13" s="11">
        <v>44985</v>
      </c>
      <c r="L13" s="101">
        <v>745.75</v>
      </c>
      <c r="M13" s="11">
        <v>44985</v>
      </c>
      <c r="N13" s="101">
        <v>745.75</v>
      </c>
      <c r="O13"/>
      <c r="P13" t="s">
        <v>136</v>
      </c>
      <c r="Q13" t="s">
        <v>137</v>
      </c>
      <c r="R13" s="11">
        <v>44985</v>
      </c>
      <c r="S13" s="101">
        <v>551.75</v>
      </c>
      <c r="T13" s="11">
        <v>44985</v>
      </c>
      <c r="U13" s="101">
        <v>551.75</v>
      </c>
    </row>
    <row r="14" spans="1:21" x14ac:dyDescent="0.25">
      <c r="B14" t="s">
        <v>124</v>
      </c>
      <c r="C14" t="s">
        <v>99</v>
      </c>
      <c r="D14" s="11">
        <v>44985</v>
      </c>
      <c r="E14" s="101">
        <v>738.5</v>
      </c>
      <c r="F14" s="11">
        <v>44985</v>
      </c>
      <c r="G14" s="101">
        <v>738.5</v>
      </c>
      <c r="H14"/>
      <c r="I14" t="s">
        <v>125</v>
      </c>
      <c r="J14" t="s">
        <v>101</v>
      </c>
      <c r="K14" s="11">
        <v>44985</v>
      </c>
      <c r="L14" s="101">
        <v>716</v>
      </c>
      <c r="M14" s="11">
        <v>44985</v>
      </c>
      <c r="N14" s="101">
        <v>716</v>
      </c>
      <c r="O14"/>
      <c r="P14" t="s">
        <v>138</v>
      </c>
      <c r="Q14" t="s">
        <v>139</v>
      </c>
      <c r="R14" s="11">
        <v>44985</v>
      </c>
      <c r="S14" s="101">
        <v>499.75</v>
      </c>
      <c r="T14" s="11">
        <v>44985</v>
      </c>
      <c r="U14" s="101">
        <v>499.75</v>
      </c>
    </row>
    <row r="15" spans="1:21" x14ac:dyDescent="0.25">
      <c r="B15" t="s">
        <v>126</v>
      </c>
      <c r="C15" t="s">
        <v>105</v>
      </c>
      <c r="D15" s="11">
        <v>44985</v>
      </c>
      <c r="E15" s="101">
        <v>702.5</v>
      </c>
      <c r="F15" s="11">
        <v>44985</v>
      </c>
      <c r="G15" s="101">
        <v>702.5</v>
      </c>
      <c r="H15"/>
      <c r="I15" t="s">
        <v>127</v>
      </c>
      <c r="J15" t="s">
        <v>107</v>
      </c>
      <c r="K15" s="11">
        <v>44985</v>
      </c>
      <c r="L15" s="101">
        <v>703.5</v>
      </c>
      <c r="M15" s="11">
        <v>44985</v>
      </c>
      <c r="N15" s="101">
        <v>703.5</v>
      </c>
      <c r="O15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2023-03-01T12:58:50Z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