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hidePivotFieldList="1"/>
  <mc:AlternateContent xmlns:mc="http://schemas.openxmlformats.org/markup-compatibility/2006">
    <mc:Choice Requires="x15">
      <x15ac:absPath xmlns:x15ac="http://schemas.microsoft.com/office/spreadsheetml/2010/11/ac" url="C:\usr\excel\Balanza Comercio exterior\Balanza_comercio_2022\12.-Diciembre\"/>
    </mc:Choice>
  </mc:AlternateContent>
  <xr:revisionPtr revIDLastSave="0" documentId="13_ncr:1_{7749231C-D772-400F-A70F-7D69BE243CCA}" xr6:coauthVersionLast="47" xr6:coauthVersionMax="47" xr10:uidLastSave="{00000000-0000-0000-0000-000000000000}"/>
  <bookViews>
    <workbookView xWindow="-108" yWindow="-108" windowWidth="23256" windowHeight="12576" firstSheet="7" activeTab="11" xr2:uid="{7B0AF086-C140-4575-AA12-977816377580}"/>
  </bookViews>
  <sheets>
    <sheet name="Portada " sheetId="26" r:id="rId1"/>
    <sheet name="TitulosGraficos" sheetId="86" state="hidden" r:id="rId2"/>
    <sheet name="balanza país" sheetId="106" r:id="rId3"/>
    <sheet name="balanza_periodos" sheetId="11" r:id="rId4"/>
    <sheet name="balanza_anuales" sheetId="88" r:id="rId5"/>
    <sheet name="evolución_comercio" sheetId="22" r:id="rId6"/>
    <sheet name="balanza productos_clase_sector" sheetId="18" r:id="rId7"/>
    <sheet name="zona economica" sheetId="1" r:id="rId8"/>
    <sheet name="prin paises exp e imp" sheetId="4" r:id="rId9"/>
    <sheet name="prin prod exp e imp" sheetId="5" state="hidden" r:id="rId10"/>
    <sheet name="Principales Rubros" sheetId="24" r:id="rId11"/>
    <sheet name="productos" sheetId="12" r:id="rId12"/>
    <sheet name="OMC" sheetId="93" r:id="rId13"/>
    <sheet name="CAS" sheetId="92" r:id="rId14"/>
  </sheets>
  <definedNames>
    <definedName name="_xlnm.Print_Area" localSheetId="2">'balanza país'!$A$1:$F$23</definedName>
    <definedName name="_xlnm.Print_Area" localSheetId="6">'balanza productos_clase_sector'!$A$1:$F$81</definedName>
    <definedName name="_xlnm.Print_Area" localSheetId="4">balanza_anuales!$A$1:$H$43</definedName>
    <definedName name="_xlnm.Print_Area" localSheetId="3">balanza_periodos!$A$1:$F$44</definedName>
    <definedName name="_xlnm.Print_Area" localSheetId="5">evolución_comercio!$A$1:$F$73</definedName>
    <definedName name="_xlnm.Print_Area" localSheetId="12">OMC!$A$1:$F$24</definedName>
    <definedName name="_xlnm.Print_Area" localSheetId="0">'Portada '!$A$1:$H$133</definedName>
    <definedName name="_xlnm.Print_Area" localSheetId="8">'prin paises exp e imp'!$A$1:$F$95</definedName>
    <definedName name="_xlnm.Print_Area" localSheetId="9">'prin prod exp e imp'!$A$1:$G$98</definedName>
    <definedName name="_xlnm.Print_Area" localSheetId="10">'Principales Rubros'!$A$1:$K$114</definedName>
    <definedName name="_xlnm.Print_Area" localSheetId="11">productos!$A$1:$J$503</definedName>
    <definedName name="_xlnm.Print_Area" localSheetId="7">'zona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 i="86" l="1"/>
  <c r="J4" i="86"/>
  <c r="I4" i="86"/>
  <c r="H4" i="86"/>
  <c r="G4" i="86"/>
  <c r="F4" i="86"/>
  <c r="E4" i="86"/>
  <c r="D4" i="86"/>
  <c r="C4" i="86"/>
  <c r="B4" i="86"/>
  <c r="J2" i="86" l="1"/>
  <c r="K2" i="86" l="1"/>
  <c r="C2" i="86"/>
  <c r="D2" i="86"/>
  <c r="E2" i="86"/>
  <c r="F2" i="86"/>
  <c r="G2" i="86"/>
  <c r="H2" i="86"/>
  <c r="I2" i="86"/>
  <c r="B2" i="86"/>
  <c r="B5" i="86"/>
  <c r="J5" i="86"/>
  <c r="I5" i="86"/>
  <c r="H5" i="86"/>
  <c r="G5" i="86"/>
  <c r="F5" i="86"/>
  <c r="E5" i="86"/>
  <c r="D5" i="86"/>
  <c r="C5" i="86"/>
  <c r="B57" i="5"/>
  <c r="A57" i="5" s="1"/>
  <c r="C57" i="5"/>
  <c r="D57" i="5"/>
  <c r="E57" i="5"/>
  <c r="B58" i="5"/>
  <c r="A58" i="5" s="1"/>
  <c r="C58" i="5"/>
  <c r="D58" i="5"/>
  <c r="E58" i="5"/>
  <c r="B59" i="5"/>
  <c r="A59" i="5" s="1"/>
  <c r="C59" i="5"/>
  <c r="D59" i="5"/>
  <c r="E59" i="5"/>
  <c r="B60" i="5"/>
  <c r="A60" i="5" s="1"/>
  <c r="C60" i="5"/>
  <c r="D60" i="5"/>
  <c r="E60" i="5"/>
  <c r="B61" i="5"/>
  <c r="A61" i="5" s="1"/>
  <c r="C61" i="5"/>
  <c r="D61" i="5"/>
  <c r="E61" i="5"/>
  <c r="B62" i="5"/>
  <c r="A62" i="5" s="1"/>
  <c r="C62" i="5"/>
  <c r="D62" i="5"/>
  <c r="E62" i="5"/>
  <c r="B63" i="5"/>
  <c r="A63" i="5" s="1"/>
  <c r="C63" i="5"/>
  <c r="D63" i="5"/>
  <c r="E63" i="5"/>
  <c r="B64" i="5"/>
  <c r="A64" i="5" s="1"/>
  <c r="C64" i="5"/>
  <c r="D64" i="5"/>
  <c r="E64" i="5"/>
  <c r="B65" i="5"/>
  <c r="A65" i="5" s="1"/>
  <c r="C65" i="5"/>
  <c r="D65" i="5"/>
  <c r="E65" i="5"/>
  <c r="B66" i="5"/>
  <c r="A66" i="5" s="1"/>
  <c r="C66" i="5"/>
  <c r="D66" i="5"/>
  <c r="E66" i="5"/>
  <c r="B67" i="5"/>
  <c r="A67" i="5" s="1"/>
  <c r="C67" i="5"/>
  <c r="D67" i="5"/>
  <c r="E67" i="5"/>
  <c r="B68" i="5"/>
  <c r="A68" i="5" s="1"/>
  <c r="C68" i="5"/>
  <c r="D68" i="5"/>
  <c r="E68" i="5"/>
  <c r="B69" i="5"/>
  <c r="A69" i="5" s="1"/>
  <c r="C69" i="5"/>
  <c r="D69" i="5"/>
  <c r="E69" i="5"/>
  <c r="B70" i="5"/>
  <c r="A70" i="5" s="1"/>
  <c r="C70" i="5"/>
  <c r="D70" i="5"/>
  <c r="E70" i="5"/>
  <c r="E56" i="5"/>
  <c r="D56" i="5"/>
  <c r="C56" i="5"/>
  <c r="B56" i="5"/>
  <c r="A56" i="5" s="1"/>
  <c r="B8" i="5"/>
  <c r="A8" i="5" s="1"/>
  <c r="C8" i="5"/>
  <c r="D8" i="5"/>
  <c r="E8" i="5"/>
  <c r="B9" i="5"/>
  <c r="A9" i="5" s="1"/>
  <c r="C9" i="5"/>
  <c r="D9" i="5"/>
  <c r="E9" i="5"/>
  <c r="B10" i="5"/>
  <c r="A10" i="5" s="1"/>
  <c r="C10" i="5"/>
  <c r="D10" i="5"/>
  <c r="E10" i="5"/>
  <c r="B11" i="5"/>
  <c r="A11" i="5" s="1"/>
  <c r="C11" i="5"/>
  <c r="D11" i="5"/>
  <c r="E11" i="5"/>
  <c r="B12" i="5"/>
  <c r="A12" i="5" s="1"/>
  <c r="C12" i="5"/>
  <c r="D12" i="5"/>
  <c r="E12" i="5"/>
  <c r="B13" i="5"/>
  <c r="A13" i="5" s="1"/>
  <c r="C13" i="5"/>
  <c r="D13" i="5"/>
  <c r="E13" i="5"/>
  <c r="B14" i="5"/>
  <c r="A14" i="5" s="1"/>
  <c r="C14" i="5"/>
  <c r="D14" i="5"/>
  <c r="E14" i="5"/>
  <c r="B15" i="5"/>
  <c r="A15" i="5" s="1"/>
  <c r="C15" i="5"/>
  <c r="D15" i="5"/>
  <c r="E15" i="5"/>
  <c r="B16" i="5"/>
  <c r="A16" i="5" s="1"/>
  <c r="C16" i="5"/>
  <c r="D16" i="5"/>
  <c r="E16" i="5"/>
  <c r="B17" i="5"/>
  <c r="A17" i="5" s="1"/>
  <c r="C17" i="5"/>
  <c r="D17" i="5"/>
  <c r="E17" i="5"/>
  <c r="B18" i="5"/>
  <c r="A18" i="5" s="1"/>
  <c r="C18" i="5"/>
  <c r="D18" i="5"/>
  <c r="E18" i="5"/>
  <c r="B19" i="5"/>
  <c r="A19" i="5" s="1"/>
  <c r="C19" i="5"/>
  <c r="D19" i="5"/>
  <c r="E19" i="5"/>
  <c r="B20" i="5"/>
  <c r="A20" i="5" s="1"/>
  <c r="C20" i="5"/>
  <c r="D20" i="5"/>
  <c r="E20" i="5"/>
  <c r="B21" i="5"/>
  <c r="A21" i="5" s="1"/>
  <c r="C21" i="5"/>
  <c r="D21" i="5"/>
  <c r="E21" i="5"/>
  <c r="C7" i="5"/>
  <c r="B7" i="5"/>
  <c r="A7" i="5" s="1"/>
  <c r="E7" i="5"/>
  <c r="D7" i="5"/>
  <c r="F63" i="5" l="1"/>
  <c r="K5" i="86"/>
  <c r="F58" i="5"/>
  <c r="F59" i="5"/>
  <c r="F16" i="5"/>
  <c r="F8" i="5"/>
  <c r="F70" i="5"/>
  <c r="F68" i="5"/>
  <c r="F15" i="5"/>
  <c r="F13" i="5"/>
  <c r="F11" i="5"/>
  <c r="F65" i="5"/>
  <c r="E5" i="5"/>
  <c r="E54" i="5" s="1"/>
  <c r="C4" i="5"/>
  <c r="C53" i="5" s="1"/>
  <c r="F57" i="5"/>
  <c r="F18" i="5"/>
  <c r="F66" i="5"/>
  <c r="F64" i="5"/>
  <c r="F60" i="5"/>
  <c r="F10" i="5"/>
  <c r="F9" i="5"/>
  <c r="F69" i="5"/>
  <c r="F67" i="5"/>
  <c r="F21" i="5"/>
  <c r="F19" i="5"/>
  <c r="F14" i="5"/>
  <c r="F12" i="5"/>
  <c r="F20" i="5"/>
  <c r="F56" i="5"/>
  <c r="F7" i="5"/>
  <c r="F62" i="5"/>
  <c r="F17" i="5"/>
  <c r="F61" i="5"/>
  <c r="C72" i="5"/>
  <c r="C71" i="5" s="1"/>
  <c r="E23" i="5" l="1"/>
  <c r="G15" i="5" s="1"/>
  <c r="C23" i="5"/>
  <c r="C22" i="5" s="1"/>
  <c r="D72" i="5"/>
  <c r="D71" i="5" s="1"/>
  <c r="D23" i="5"/>
  <c r="D22" i="5" s="1"/>
  <c r="D5" i="5"/>
  <c r="D54" i="5"/>
  <c r="D4" i="5"/>
  <c r="D53" i="5" s="1"/>
  <c r="E72" i="5"/>
  <c r="G19" i="5" l="1"/>
  <c r="G20" i="5"/>
  <c r="G11" i="5"/>
  <c r="G12" i="5"/>
  <c r="G16" i="5"/>
  <c r="G21" i="5"/>
  <c r="G8" i="5"/>
  <c r="G17" i="5"/>
  <c r="G18" i="5"/>
  <c r="G13" i="5"/>
  <c r="G7" i="5"/>
  <c r="G23" i="5"/>
  <c r="G14" i="5"/>
  <c r="E22" i="5"/>
  <c r="G22" i="5" s="1"/>
  <c r="G10" i="5"/>
  <c r="G9" i="5"/>
  <c r="F23" i="5"/>
  <c r="G5" i="5"/>
  <c r="G54" i="5" s="1"/>
  <c r="F5" i="5"/>
  <c r="F54" i="5" s="1"/>
  <c r="E71" i="5"/>
  <c r="G63" i="5"/>
  <c r="G69" i="5"/>
  <c r="F72" i="5"/>
  <c r="G72" i="5"/>
  <c r="G59" i="5"/>
  <c r="G67" i="5"/>
  <c r="G66" i="5"/>
  <c r="G65" i="5"/>
  <c r="G64" i="5"/>
  <c r="G70" i="5"/>
  <c r="G57" i="5"/>
  <c r="G58" i="5"/>
  <c r="G60" i="5"/>
  <c r="G68" i="5"/>
  <c r="G56" i="5"/>
  <c r="G62" i="5"/>
  <c r="G61" i="5"/>
  <c r="F22" i="5" l="1"/>
  <c r="F71" i="5"/>
  <c r="G71" i="5"/>
</calcChain>
</file>

<file path=xl/sharedStrings.xml><?xml version="1.0" encoding="utf-8"?>
<sst xmlns="http://schemas.openxmlformats.org/spreadsheetml/2006/main" count="1064" uniqueCount="559">
  <si>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</si>
  <si>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</si>
  <si>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</si>
  <si>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</si>
  <si>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</si>
  <si>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</si>
  <si>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</si>
  <si>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</si>
  <si>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</si>
  <si>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</si>
  <si>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</si>
  <si>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</si>
  <si>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</si>
  <si>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</si>
  <si>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</si>
  <si>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</si>
  <si>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</si>
  <si>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</si>
  <si>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</si>
  <si>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</si>
  <si>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</si>
  <si>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</si>
  <si>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</si>
  <si>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</si>
  <si>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</si>
  <si>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</si>
  <si>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</si>
  <si>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</si>
  <si>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</si>
  <si>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</si>
  <si>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</si>
  <si>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</si>
  <si>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</si>
  <si>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</si>
  <si>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</si>
  <si>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</si>
  <si>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</si>
  <si>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</si>
  <si>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</si>
  <si>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</si>
  <si>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</si>
  <si>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</si>
  <si>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</si>
  <si>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</si>
  <si>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</si>
  <si>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</si>
  <si>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</si>
  <si>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</si>
  <si>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</si>
  <si>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</si>
  <si>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</si>
  <si>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</si>
  <si>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</si>
  <si>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</si>
  <si>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</si>
  <si>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</si>
  <si>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</si>
  <si>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</si>
  <si>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</si>
  <si>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</si>
  <si>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</si>
  <si>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</si>
  <si>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</si>
  <si>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</si>
  <si>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</si>
  <si>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</si>
  <si>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</si>
  <si>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</si>
  <si>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</si>
  <si>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</si>
  <si>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</si>
  <si>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</si>
  <si>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</si>
  <si>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</si>
  <si>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</si>
  <si>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</si>
  <si>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</si>
  <si>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</si>
  <si>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</si>
  <si>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</si>
  <si>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</si>
  <si>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</si>
  <si>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</si>
  <si>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</si>
  <si>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</si>
  <si>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</si>
  <si>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</si>
  <si>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</si>
  <si>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</si>
  <si>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</si>
  <si>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</si>
  <si>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</si>
  <si>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</si>
  <si>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</si>
  <si>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</si>
  <si>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</si>
  <si>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</si>
  <si>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</si>
  <si>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</si>
  <si>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</si>
  <si>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</si>
  <si>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</si>
  <si>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</si>
  <si>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</si>
  <si>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</si>
  <si>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</si>
  <si>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</si>
  <si>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</si>
  <si>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</si>
  <si>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</si>
  <si>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</si>
  <si>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</si>
  <si>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</si>
  <si>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</si>
  <si>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</si>
  <si>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</si>
  <si>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</si>
  <si>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</si>
  <si>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</si>
  <si>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</si>
  <si>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</si>
  <si>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</si>
  <si>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</si>
  <si>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</si>
  <si>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</si>
  <si>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</si>
  <si>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</si>
  <si>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</si>
  <si>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</si>
  <si>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</si>
  <si>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</si>
  <si>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</si>
  <si>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</si>
  <si>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</si>
  <si>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</si>
  <si>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</si>
  <si>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</si>
  <si>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</si>
  <si>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</si>
  <si>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</si>
  <si>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</si>
  <si>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</si>
  <si>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</si>
  <si>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</si>
  <si>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</si>
  <si>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</si>
  <si>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</si>
  <si>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</si>
  <si>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</si>
  <si>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</si>
  <si>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</si>
  <si>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</si>
  <si>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</si>
  <si>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</si>
  <si>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</si>
  <si>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</si>
  <si>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</si>
  <si>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</si>
  <si>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</si>
  <si>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</si>
  <si>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</si>
  <si>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</si>
  <si>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</si>
  <si>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</si>
  <si>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</si>
  <si>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</si>
  <si>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</si>
  <si>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</si>
  <si>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</si>
  <si>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</si>
  <si>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</si>
  <si>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</si>
  <si>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</si>
  <si>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</si>
  <si>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</si>
  <si>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</si>
  <si>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</si>
  <si>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</si>
  <si>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</si>
  <si>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</si>
  <si>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</si>
  <si>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</si>
  <si>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</si>
  <si>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</si>
  <si>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</si>
  <si>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</si>
  <si>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</si>
  <si>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</si>
  <si>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</si>
  <si>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</si>
  <si>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</si>
  <si>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</si>
  <si>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</si>
  <si>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</si>
  <si>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</si>
  <si>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</si>
  <si>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</si>
  <si>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</si>
  <si>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</si>
  <si>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</si>
  <si>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</si>
  <si>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</si>
  <si>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</si>
  <si>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</si>
  <si>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</si>
  <si>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</si>
  <si>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</si>
  <si>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</si>
  <si>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</si>
  <si>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</si>
  <si>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</si>
  <si>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</si>
  <si>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</si>
  <si>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</si>
  <si>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</si>
  <si>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</si>
  <si>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</si>
  <si>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</si>
  <si>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</si>
  <si>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</si>
  <si>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</si>
  <si>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</si>
  <si>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</si>
  <si>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</si>
  <si>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</si>
  <si>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</si>
  <si>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</si>
  <si>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</si>
  <si>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</si>
  <si>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</si>
  <si>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</si>
  <si>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</si>
  <si>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</si>
  <si>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</si>
  <si>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</si>
  <si>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</si>
  <si>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</si>
  <si>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</si>
  <si>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</si>
  <si>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</si>
  <si>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</si>
  <si>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</si>
  <si>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</si>
  <si>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</si>
  <si>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</si>
  <si>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</si>
  <si>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</si>
  <si>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</si>
  <si>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</si>
  <si>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</si>
  <si>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</si>
  <si>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</si>
  <si>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</si>
  <si>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</si>
  <si>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</si>
  <si>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</si>
  <si>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</si>
  <si>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</si>
  <si>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</si>
  <si>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</si>
  <si>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</si>
  <si>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</si>
  <si>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</si>
  <si>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</si>
  <si>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</si>
  <si>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</si>
  <si>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</si>
  <si>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</si>
  <si>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</si>
  <si>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</si>
  <si>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</si>
  <si>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</si>
  <si>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</si>
  <si>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</si>
  <si>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</si>
  <si>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</si>
  <si>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</si>
  <si>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</si>
  <si>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</si>
  <si>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</si>
  <si>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</si>
  <si>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</si>
  <si>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</si>
  <si>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</si>
  <si>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</si>
  <si>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</si>
  <si>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</si>
  <si>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</si>
  <si>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</si>
  <si>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</si>
  <si>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</si>
  <si>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</si>
  <si>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</si>
  <si>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</si>
  <si>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</si>
  <si>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</si>
  <si>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</si>
  <si>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</si>
  <si>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</si>
  <si>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</si>
  <si>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</si>
  <si>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</si>
  <si>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</si>
  <si>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</si>
  <si>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</si>
  <si>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</si>
  <si>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</si>
  <si>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</si>
  <si>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</si>
  <si>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</si>
  <si>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</si>
  <si>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</si>
  <si>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</si>
  <si>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Italia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</si>
  <si>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</si>
  <si>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</si>
  <si>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</si>
  <si>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</si>
  <si>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</si>
  <si>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</si>
  <si>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</si>
  <si>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</si>
  <si>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</si>
  <si>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</si>
  <si>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</si>
  <si>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</si>
  <si>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</si>
  <si>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</si>
  <si>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</si>
  <si>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</si>
  <si>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</si>
  <si>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</si>
  <si>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</si>
  <si>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</si>
  <si>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</si>
  <si>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</si>
  <si>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</si>
  <si>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</si>
  <si>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</si>
  <si>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</si>
  <si>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</si>
  <si>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</si>
  <si>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</si>
  <si>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Bélgica</t>
  </si>
  <si>
    <t>España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</si>
  <si>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</si>
  <si>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</si>
  <si>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</si>
  <si>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</si>
  <si>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</si>
  <si>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</si>
  <si>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</si>
  <si>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</si>
  <si>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</si>
  <si>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</si>
  <si>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</si>
  <si>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ene - dic</t>
  </si>
  <si>
    <t>Castañas, frescas o secas, incluso sin cáscara</t>
  </si>
  <si>
    <t>Otros jugos</t>
  </si>
  <si>
    <t>Maderas en bruto ***</t>
  </si>
  <si>
    <t>** Cifras en Metros Cúbicos</t>
  </si>
  <si>
    <t>Manzanas frescas</t>
  </si>
  <si>
    <t>Almendras sin cáscara</t>
  </si>
  <si>
    <t>GRÁFICO:</t>
  </si>
  <si>
    <t>Maquinaria (unidades)</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</si>
  <si>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</si>
  <si>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</si>
  <si>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</si>
  <si>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</si>
  <si>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</si>
  <si>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</si>
  <si>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</si>
  <si>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</si>
  <si>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</si>
  <si>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</si>
  <si>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</si>
  <si>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</si>
  <si>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</si>
  <si>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</si>
  <si>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</si>
  <si>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</si>
  <si>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</si>
  <si>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</si>
  <si>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</si>
  <si>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</si>
  <si>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</si>
  <si>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</si>
  <si>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</si>
  <si>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</si>
  <si>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</si>
  <si>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</si>
  <si>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</si>
  <si>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</si>
  <si>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</si>
  <si>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</si>
  <si>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</si>
  <si>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</si>
  <si>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</si>
  <si>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</si>
  <si>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</si>
  <si>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</si>
  <si>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</si>
  <si>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</si>
  <si>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</si>
  <si>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</si>
  <si>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</si>
  <si>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</si>
  <si>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</si>
  <si>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</si>
  <si>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</si>
  <si>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</si>
  <si>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</si>
  <si>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</si>
  <si>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</si>
  <si>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Cuadro N°  5</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</si>
  <si>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</si>
  <si>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</si>
  <si>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</si>
  <si>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</si>
  <si>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</si>
  <si>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</si>
  <si>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</si>
  <si>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</si>
  <si>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</si>
  <si>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</si>
  <si>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</si>
  <si>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</si>
  <si>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</si>
  <si>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</si>
  <si>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</si>
  <si>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</si>
  <si>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</si>
  <si>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</si>
  <si>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</si>
  <si>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</si>
  <si>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</si>
  <si>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</si>
  <si>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</si>
  <si>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</si>
  <si>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</si>
  <si>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</si>
  <si>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</si>
  <si>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</si>
  <si>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</si>
  <si>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</si>
  <si>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</si>
  <si>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</si>
  <si>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</si>
  <si>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</si>
  <si>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</si>
  <si>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</si>
  <si>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</si>
  <si>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</si>
  <si>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</si>
  <si>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</si>
  <si>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</si>
  <si>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</si>
  <si>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</si>
  <si>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</si>
  <si>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</si>
  <si>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</si>
  <si>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</si>
  <si>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</si>
  <si>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</si>
  <si>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</si>
  <si>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</si>
  <si>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</si>
  <si>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</si>
  <si>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</si>
  <si>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</si>
  <si>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</si>
  <si>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</si>
  <si>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</si>
  <si>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</si>
  <si>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</si>
  <si>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</si>
  <si>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</si>
  <si>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</si>
  <si>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</si>
  <si>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</si>
  <si>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</si>
  <si>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</si>
  <si>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</si>
  <si>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</si>
  <si>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</si>
  <si>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</si>
  <si>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</si>
  <si>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</si>
  <si>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</si>
  <si>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</si>
  <si>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De base agraria (productos primarios y agroindustriales)</t>
  </si>
  <si>
    <t>* Cifras sujetas a revisión por informes de variación de valor (IVV).</t>
  </si>
  <si>
    <t>Importaciones silvoagropecuarias</t>
  </si>
  <si>
    <t>Silvoagropecuario</t>
  </si>
  <si>
    <t xml:space="preserve">Exportaciones </t>
  </si>
  <si>
    <t>Exportaciones  silvoagropecuarias</t>
  </si>
  <si>
    <t>Exportaciones  país</t>
  </si>
  <si>
    <t>Importaciones  país</t>
  </si>
  <si>
    <t xml:space="preserve">Balanza comercial </t>
  </si>
  <si>
    <t>Balanza comercial</t>
  </si>
  <si>
    <t>Exportaciones  OMC</t>
  </si>
  <si>
    <t>Importaciones OMC</t>
  </si>
  <si>
    <t>Fuente: elaborado por Odepa con información del Servicio Nacional de Aduanas, Banco Central y bienes de base agraria CAS</t>
  </si>
  <si>
    <t>Balanza comercial según método de la Organización Mundial del Comercio - OMC-</t>
  </si>
  <si>
    <t>Balanza comercial según método Odepa</t>
  </si>
  <si>
    <t>Balanza comercial según método - Consejo Agropecuario del Sur  - CAS -</t>
  </si>
  <si>
    <t>Resto país</t>
  </si>
  <si>
    <t>Total  país</t>
  </si>
  <si>
    <t>UE (27) Brexit</t>
  </si>
  <si>
    <t>Teatinos 40, piso 7. Santiago, Chile</t>
  </si>
  <si>
    <t>Teléfono : 800360990</t>
  </si>
  <si>
    <t xml:space="preserve"> * Valores 2022 con ajuste parcial de informes de variación de valor (IVV). Estos valores se irán ajustando en los próximos meses y en algunos casos difieren del Banco Central  por las proyecciones de IVV que realiza.</t>
  </si>
  <si>
    <t>2022-2021</t>
  </si>
  <si>
    <t>Cuadro N° 2</t>
  </si>
  <si>
    <t>Cuadro N°  6</t>
  </si>
  <si>
    <t>Cuadro N° 7</t>
  </si>
  <si>
    <t>Cuadro N° 12 (continuación)</t>
  </si>
  <si>
    <t>Cuadro N° 20 continuación…</t>
  </si>
  <si>
    <t>Cuadro N° 21</t>
  </si>
  <si>
    <t>Cuadro N° 22</t>
  </si>
  <si>
    <t>Cuadro N° 23</t>
  </si>
  <si>
    <t xml:space="preserve">  Nº 21</t>
  </si>
  <si>
    <t xml:space="preserve">  Nº 22</t>
  </si>
  <si>
    <t xml:space="preserve">  Nº 23</t>
  </si>
  <si>
    <t>Balanza comercial según método Organización Mundial del Comercio - OMC</t>
  </si>
  <si>
    <t>Balanza comercial según método  Consejo Agropecuario del Sur - CAS</t>
  </si>
  <si>
    <t>Total flores/bulbos/musgos/plantas frutales</t>
  </si>
  <si>
    <t>Exportaciones de bulbos, flores de corte, musgos y plantas frutales*</t>
  </si>
  <si>
    <t>Plantas de arándano y cranberry</t>
  </si>
  <si>
    <t>Otras plantas frutales</t>
  </si>
  <si>
    <t>Material de cultivo «in vitro» frutales</t>
  </si>
  <si>
    <t>Plantas de frutilla</t>
  </si>
  <si>
    <t>Plantas de frambueso y mora</t>
  </si>
  <si>
    <t>Frutilla</t>
  </si>
  <si>
    <t>Arándano y cranberry</t>
  </si>
  <si>
    <t>Otros materiales de cultivo</t>
  </si>
  <si>
    <t>Flores, bulbos, tubérculos y plantas</t>
  </si>
  <si>
    <t>Plantas de vides (excluye Vitis vinífera)</t>
  </si>
  <si>
    <r>
      <t xml:space="preserve">Plantas frutales </t>
    </r>
    <r>
      <rPr>
        <b/>
        <vertAlign val="superscript"/>
        <sz val="8"/>
        <rFont val="Arial"/>
        <family val="2"/>
      </rPr>
      <t>1</t>
    </r>
  </si>
  <si>
    <t>Balanza comercial país</t>
  </si>
  <si>
    <t>Directora y Representante Legal</t>
  </si>
  <si>
    <t>Andrea García Lizama</t>
  </si>
  <si>
    <t>Avance mensual  enero a  diciembre  de  2022</t>
  </si>
  <si>
    <t xml:space="preserve">          Enero 2023</t>
  </si>
  <si>
    <t>Avance mensual enero - diciembre 2022</t>
  </si>
  <si>
    <t>enero - diciembre</t>
  </si>
  <si>
    <t>ene-dic 18</t>
  </si>
  <si>
    <t>ene-dic 19</t>
  </si>
  <si>
    <t>ene-dic 20</t>
  </si>
  <si>
    <t>ene-dic 21</t>
  </si>
  <si>
    <t>ene-dic 22</t>
  </si>
  <si>
    <t>2021-20</t>
  </si>
  <si>
    <t>ene-dic 2021</t>
  </si>
  <si>
    <t>ene-dic 2022</t>
  </si>
  <si>
    <t>Var. (%)   2022/2021</t>
  </si>
  <si>
    <t>Var % 22/21</t>
  </si>
  <si>
    <t>Part. 2022</t>
  </si>
  <si>
    <t>enero - diciembre*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</si>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</sst>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 numFmtId="172" formatCode="_ * #,##0.00_ ;_ * \-#,##0.00_ ;_ * &quot;-&quot;_ ;_ @_ "/>
    <numFmt numFmtId="173" formatCode="General_)"/>
  </numFmts>
  <fonts count="62" x14ac:knownFonts="1">
    <font>
      <sz val="10"/>
      <name val="Arial"/>
    </font>
    <font>
      <sz val="11"/>
      <color theme="1"/>
      <name val="Calibri"/>
      <family val="2"/>
      <scheme val="minor"/>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
      <sz val="11"/>
      <color rgb="FF000000"/>
      <name val="Calibri"/>
      <family val="2"/>
    </font>
  </fonts>
  <fills count="4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FFFF"/>
        <bgColor rgb="FFFFFFCC"/>
      </patternFill>
    </fill>
    <fill>
      <patternFill patternType="solid">
        <fgColor theme="4" tint="0.79998168889431442"/>
        <bgColor indexed="64"/>
      </patternFill>
    </fill>
    <fill>
      <patternFill patternType="solid">
        <fgColor theme="4" tint="0.79998168889431442"/>
        <bgColor rgb="FFFF99CC"/>
      </patternFill>
    </fill>
  </fills>
  <borders count="31">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s>
  <cellStyleXfs count="72">
    <xf numFmtId="0" fontId="0" fillId="0" borderId="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4" fillId="22" borderId="0" applyNumberFormat="0" applyBorder="0" applyAlignment="0" applyProtection="0"/>
    <xf numFmtId="0" fontId="25" fillId="23" borderId="9" applyNumberFormat="0" applyAlignment="0" applyProtection="0"/>
    <xf numFmtId="0" fontId="26" fillId="24" borderId="10" applyNumberFormat="0" applyAlignment="0" applyProtection="0"/>
    <xf numFmtId="0" fontId="27" fillId="0" borderId="11" applyNumberFormat="0" applyFill="0" applyAlignment="0" applyProtection="0"/>
    <xf numFmtId="0" fontId="28" fillId="0" borderId="0" applyNumberFormat="0" applyFill="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9" fillId="31" borderId="9" applyNumberFormat="0" applyAlignment="0" applyProtection="0"/>
    <xf numFmtId="0" fontId="30" fillId="0" borderId="0" applyNumberFormat="0" applyFill="0" applyBorder="0" applyAlignment="0" applyProtection="0">
      <alignment vertical="top"/>
      <protection locked="0"/>
    </xf>
    <xf numFmtId="0" fontId="31" fillId="32" borderId="0" applyNumberFormat="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32" fillId="33" borderId="0" applyNumberFormat="0" applyBorder="0" applyAlignment="0" applyProtection="0"/>
    <xf numFmtId="0" fontId="2" fillId="0" borderId="0"/>
    <xf numFmtId="0" fontId="22" fillId="0" borderId="0"/>
    <xf numFmtId="0" fontId="2" fillId="0" borderId="0"/>
    <xf numFmtId="0" fontId="22" fillId="0" borderId="0"/>
    <xf numFmtId="0" fontId="22" fillId="0" borderId="0"/>
    <xf numFmtId="0" fontId="22" fillId="0" borderId="0"/>
    <xf numFmtId="0" fontId="22" fillId="0" borderId="0"/>
    <xf numFmtId="0" fontId="8" fillId="0" borderId="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9" fontId="2" fillId="0" borderId="0" applyFont="0" applyFill="0" applyBorder="0" applyAlignment="0" applyProtection="0"/>
    <xf numFmtId="9" fontId="21" fillId="0" borderId="0" applyFont="0" applyFill="0" applyBorder="0" applyAlignment="0" applyProtection="0"/>
    <xf numFmtId="0" fontId="3" fillId="0" borderId="0" applyBorder="0" applyProtection="0">
      <alignment horizontal="left" vertical="top"/>
      <protection locked="0"/>
    </xf>
    <xf numFmtId="0" fontId="33" fillId="23" borderId="13"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4" applyNumberFormat="0" applyFill="0" applyAlignment="0" applyProtection="0"/>
    <xf numFmtId="0" fontId="38" fillId="0" borderId="15" applyNumberFormat="0" applyFill="0" applyAlignment="0" applyProtection="0"/>
    <xf numFmtId="0" fontId="28" fillId="0" borderId="16" applyNumberFormat="0" applyFill="0" applyAlignment="0" applyProtection="0"/>
    <xf numFmtId="0" fontId="39" fillId="0" borderId="17" applyNumberFormat="0" applyFill="0" applyAlignment="0" applyProtection="0"/>
    <xf numFmtId="0" fontId="51" fillId="0" borderId="0" applyNumberFormat="0" applyFill="0" applyBorder="0" applyAlignment="0" applyProtection="0"/>
    <xf numFmtId="41" fontId="60" fillId="0" borderId="0" applyFont="0" applyFill="0" applyBorder="0" applyAlignment="0" applyProtection="0"/>
    <xf numFmtId="0" fontId="61" fillId="0" borderId="0"/>
  </cellStyleXfs>
  <cellXfs count="407">
    <xf numFmtId="0" fontId="0" fillId="0" borderId="0" xfId="0"/>
    <xf numFmtId="0" fontId="6" fillId="0" borderId="0" xfId="0" applyFont="1"/>
    <xf numFmtId="0" fontId="5" fillId="0" borderId="0" xfId="0" applyFont="1"/>
    <xf numFmtId="167" fontId="3" fillId="2" borderId="0" xfId="58" applyNumberFormat="1" applyFont="1" applyFill="1" applyBorder="1"/>
    <xf numFmtId="0" fontId="3" fillId="3" borderId="0" xfId="0" applyFont="1" applyFill="1"/>
    <xf numFmtId="3" fontId="3" fillId="3" borderId="0" xfId="0" applyNumberFormat="1" applyFont="1" applyFill="1"/>
    <xf numFmtId="3" fontId="6" fillId="0" borderId="0" xfId="0" applyNumberFormat="1" applyFont="1"/>
    <xf numFmtId="0" fontId="6" fillId="2" borderId="0" xfId="0" applyFont="1" applyFill="1"/>
    <xf numFmtId="0" fontId="3" fillId="3" borderId="0" xfId="0" applyFont="1" applyFill="1" applyAlignment="1">
      <alignment horizontal="center"/>
    </xf>
    <xf numFmtId="0" fontId="3" fillId="0" borderId="0" xfId="0" applyFont="1"/>
    <xf numFmtId="3" fontId="3" fillId="0" borderId="0" xfId="0" applyNumberFormat="1" applyFont="1"/>
    <xf numFmtId="168" fontId="3" fillId="0" borderId="0" xfId="0" applyNumberFormat="1" applyFont="1"/>
    <xf numFmtId="3" fontId="3" fillId="0" borderId="0" xfId="0" applyNumberFormat="1" applyFont="1" applyAlignment="1">
      <alignment vertical="center"/>
    </xf>
    <xf numFmtId="0" fontId="3" fillId="0" borderId="0" xfId="0" applyFont="1" applyAlignment="1">
      <alignment vertical="center"/>
    </xf>
    <xf numFmtId="168" fontId="3" fillId="0" borderId="0" xfId="0" applyNumberFormat="1" applyFont="1" applyAlignment="1">
      <alignment vertical="center"/>
    </xf>
    <xf numFmtId="168" fontId="4" fillId="0" borderId="0" xfId="0" applyNumberFormat="1" applyFont="1"/>
    <xf numFmtId="0" fontId="4" fillId="0" borderId="0" xfId="0" applyFont="1"/>
    <xf numFmtId="3" fontId="4" fillId="0" borderId="0" xfId="0" applyNumberFormat="1" applyFont="1"/>
    <xf numFmtId="168" fontId="4" fillId="0" borderId="0" xfId="0" applyNumberFormat="1" applyFont="1" applyAlignment="1">
      <alignment vertical="center"/>
    </xf>
    <xf numFmtId="0" fontId="4" fillId="0" borderId="0" xfId="0" applyFont="1" applyAlignment="1">
      <alignment vertical="center"/>
    </xf>
    <xf numFmtId="3" fontId="4" fillId="0" borderId="0" xfId="0" applyNumberFormat="1" applyFont="1" applyAlignment="1">
      <alignment vertical="center"/>
    </xf>
    <xf numFmtId="3" fontId="5" fillId="0" borderId="0" xfId="0" applyNumberFormat="1" applyFont="1"/>
    <xf numFmtId="169" fontId="6" fillId="0" borderId="0" xfId="33" applyNumberFormat="1" applyFont="1"/>
    <xf numFmtId="169" fontId="6" fillId="0" borderId="0" xfId="33" applyNumberFormat="1" applyFont="1" applyBorder="1"/>
    <xf numFmtId="0" fontId="5" fillId="0" borderId="0" xfId="0" applyFont="1" applyAlignment="1">
      <alignment horizontal="left"/>
    </xf>
    <xf numFmtId="167" fontId="5" fillId="0" borderId="0" xfId="58" applyNumberFormat="1" applyFont="1" applyFill="1" applyBorder="1"/>
    <xf numFmtId="166" fontId="5" fillId="0" borderId="0" xfId="0" applyNumberFormat="1" applyFont="1"/>
    <xf numFmtId="167" fontId="6" fillId="0" borderId="0" xfId="58" applyNumberFormat="1" applyFont="1" applyFill="1" applyBorder="1"/>
    <xf numFmtId="166" fontId="6" fillId="0" borderId="0" xfId="0" applyNumberFormat="1" applyFont="1"/>
    <xf numFmtId="0" fontId="5" fillId="0" borderId="0" xfId="0" applyFont="1" applyAlignment="1">
      <alignment horizontal="center"/>
    </xf>
    <xf numFmtId="169" fontId="6" fillId="0" borderId="0" xfId="33" applyNumberFormat="1" applyFont="1" applyFill="1" applyBorder="1"/>
    <xf numFmtId="0" fontId="5" fillId="0" borderId="18" xfId="0" applyFont="1" applyBorder="1" applyAlignment="1">
      <alignment horizontal="left"/>
    </xf>
    <xf numFmtId="0" fontId="5" fillId="0" borderId="19" xfId="0" applyFont="1" applyBorder="1" applyAlignment="1">
      <alignment horizontal="center"/>
    </xf>
    <xf numFmtId="3" fontId="0" fillId="0" borderId="0" xfId="0" applyNumberFormat="1"/>
    <xf numFmtId="169" fontId="0" fillId="0" borderId="0" xfId="33" applyNumberFormat="1" applyFont="1" applyBorder="1" applyAlignment="1">
      <alignment horizontal="center"/>
    </xf>
    <xf numFmtId="10" fontId="3" fillId="3" borderId="0" xfId="0" applyNumberFormat="1" applyFont="1" applyFill="1"/>
    <xf numFmtId="167" fontId="3" fillId="3" borderId="0" xfId="58" applyNumberFormat="1" applyFont="1" applyFill="1" applyBorder="1" applyAlignment="1">
      <alignment horizontal="center"/>
    </xf>
    <xf numFmtId="3" fontId="3" fillId="3" borderId="0" xfId="0" applyNumberFormat="1" applyFont="1" applyFill="1" applyAlignment="1">
      <alignment horizontal="center"/>
    </xf>
    <xf numFmtId="0" fontId="4" fillId="2" borderId="19" xfId="0" applyFont="1" applyFill="1" applyBorder="1" applyAlignment="1">
      <alignment horizontal="right"/>
    </xf>
    <xf numFmtId="0" fontId="4" fillId="3" borderId="19" xfId="0" applyFont="1" applyFill="1" applyBorder="1" applyAlignment="1">
      <alignment horizontal="center"/>
    </xf>
    <xf numFmtId="0" fontId="5" fillId="0" borderId="21" xfId="0" applyFont="1" applyBorder="1" applyAlignment="1">
      <alignment horizontal="center"/>
    </xf>
    <xf numFmtId="0" fontId="5" fillId="0" borderId="21" xfId="0" applyFont="1" applyBorder="1" applyAlignment="1">
      <alignment horizontal="right"/>
    </xf>
    <xf numFmtId="169" fontId="13" fillId="0" borderId="0" xfId="33" applyNumberFormat="1" applyFont="1" applyBorder="1" applyAlignment="1">
      <alignment horizontal="center"/>
    </xf>
    <xf numFmtId="0" fontId="5" fillId="0" borderId="18" xfId="0" applyFont="1" applyBorder="1"/>
    <xf numFmtId="0" fontId="5" fillId="0" borderId="22" xfId="0" applyFont="1" applyBorder="1" applyAlignment="1">
      <alignment horizontal="center"/>
    </xf>
    <xf numFmtId="0" fontId="5" fillId="0" borderId="23" xfId="0" applyFont="1" applyBorder="1"/>
    <xf numFmtId="0" fontId="9" fillId="0" borderId="0" xfId="0" applyFont="1"/>
    <xf numFmtId="2" fontId="6" fillId="0" borderId="0" xfId="0" applyNumberFormat="1" applyFont="1"/>
    <xf numFmtId="0" fontId="6" fillId="0" borderId="0" xfId="0" applyFont="1" applyAlignment="1">
      <alignment horizontal="left"/>
    </xf>
    <xf numFmtId="166" fontId="12" fillId="0" borderId="0" xfId="0" applyNumberFormat="1" applyFont="1"/>
    <xf numFmtId="0" fontId="5" fillId="0" borderId="18" xfId="0" applyFont="1" applyBorder="1" applyAlignment="1">
      <alignment horizontal="right"/>
    </xf>
    <xf numFmtId="0" fontId="5" fillId="0" borderId="19" xfId="0" applyFont="1" applyBorder="1"/>
    <xf numFmtId="3" fontId="6" fillId="0" borderId="19" xfId="0" applyNumberFormat="1" applyFont="1" applyBorder="1"/>
    <xf numFmtId="167" fontId="6" fillId="0" borderId="19" xfId="58" applyNumberFormat="1" applyFont="1" applyFill="1" applyBorder="1"/>
    <xf numFmtId="0" fontId="7" fillId="0" borderId="0" xfId="0" applyFont="1"/>
    <xf numFmtId="0" fontId="10" fillId="0" borderId="0" xfId="0" applyFont="1" applyAlignment="1">
      <alignment horizontal="center" vertical="center" wrapText="1"/>
    </xf>
    <xf numFmtId="3" fontId="7" fillId="0" borderId="0" xfId="0" applyNumberFormat="1" applyFont="1"/>
    <xf numFmtId="168" fontId="7" fillId="0" borderId="0" xfId="0" applyNumberFormat="1" applyFont="1"/>
    <xf numFmtId="0" fontId="10" fillId="0" borderId="0" xfId="0" applyFont="1"/>
    <xf numFmtId="0" fontId="10" fillId="0" borderId="0" xfId="0" applyFont="1" applyAlignment="1">
      <alignment horizontal="center"/>
    </xf>
    <xf numFmtId="166" fontId="7" fillId="0" borderId="0" xfId="0" applyNumberFormat="1" applyFont="1"/>
    <xf numFmtId="0" fontId="7" fillId="0" borderId="0" xfId="0" applyFont="1" applyAlignment="1">
      <alignment horizontal="right"/>
    </xf>
    <xf numFmtId="166" fontId="10" fillId="0" borderId="0" xfId="0" applyNumberFormat="1" applyFont="1" applyAlignment="1">
      <alignment horizontal="center"/>
    </xf>
    <xf numFmtId="1" fontId="10" fillId="0" borderId="0" xfId="0" applyNumberFormat="1" applyFont="1"/>
    <xf numFmtId="3" fontId="10" fillId="0" borderId="0" xfId="0" quotePrefix="1" applyNumberFormat="1" applyFont="1"/>
    <xf numFmtId="3" fontId="10" fillId="0" borderId="0" xfId="0" applyNumberFormat="1" applyFont="1"/>
    <xf numFmtId="0" fontId="3" fillId="0" borderId="4" xfId="0" applyFont="1" applyBorder="1"/>
    <xf numFmtId="4" fontId="11" fillId="0" borderId="0" xfId="0" applyNumberFormat="1" applyFont="1" applyAlignment="1">
      <alignment horizontal="right" wrapText="1"/>
    </xf>
    <xf numFmtId="3" fontId="4" fillId="0" borderId="0" xfId="0" applyNumberFormat="1" applyFont="1" applyAlignment="1">
      <alignment vertical="center" wrapText="1"/>
    </xf>
    <xf numFmtId="168" fontId="4" fillId="0" borderId="0" xfId="0" applyNumberFormat="1" applyFont="1" applyAlignment="1">
      <alignment vertical="center" wrapText="1"/>
    </xf>
    <xf numFmtId="3" fontId="3" fillId="0" borderId="4" xfId="0" applyNumberFormat="1" applyFont="1" applyBorder="1"/>
    <xf numFmtId="9" fontId="3" fillId="0" borderId="0" xfId="0" applyNumberFormat="1" applyFont="1" applyAlignment="1">
      <alignment vertical="center"/>
    </xf>
    <xf numFmtId="9" fontId="3" fillId="0" borderId="0" xfId="58" applyFont="1" applyFill="1" applyAlignment="1">
      <alignment vertical="center"/>
    </xf>
    <xf numFmtId="0" fontId="3" fillId="0" borderId="0" xfId="0" applyFont="1" applyAlignment="1">
      <alignment vertical="center" wrapText="1"/>
    </xf>
    <xf numFmtId="0" fontId="3" fillId="0" borderId="4" xfId="0" applyFont="1" applyBorder="1" applyAlignment="1">
      <alignment vertical="center"/>
    </xf>
    <xf numFmtId="3" fontId="3" fillId="0" borderId="4" xfId="0" applyNumberFormat="1" applyFont="1" applyBorder="1" applyAlignment="1">
      <alignment vertical="center"/>
    </xf>
    <xf numFmtId="0" fontId="6" fillId="0" borderId="19" xfId="0" applyFont="1" applyBorder="1"/>
    <xf numFmtId="0" fontId="4" fillId="2" borderId="20" xfId="0" applyFont="1" applyFill="1" applyBorder="1" applyAlignment="1">
      <alignment horizontal="right"/>
    </xf>
    <xf numFmtId="0" fontId="4" fillId="2" borderId="20" xfId="0" applyFont="1" applyFill="1" applyBorder="1" applyAlignment="1">
      <alignment horizontal="center"/>
    </xf>
    <xf numFmtId="0" fontId="3" fillId="3" borderId="19" xfId="0" applyFont="1" applyFill="1" applyBorder="1"/>
    <xf numFmtId="3" fontId="3" fillId="3" borderId="19" xfId="0" applyNumberFormat="1" applyFont="1" applyFill="1" applyBorder="1"/>
    <xf numFmtId="167" fontId="3" fillId="2" borderId="19" xfId="58" applyNumberFormat="1" applyFont="1" applyFill="1" applyBorder="1"/>
    <xf numFmtId="167" fontId="3" fillId="3" borderId="19" xfId="58" applyNumberFormat="1" applyFont="1" applyFill="1" applyBorder="1" applyAlignment="1">
      <alignment horizontal="center"/>
    </xf>
    <xf numFmtId="0" fontId="2" fillId="0" borderId="0" xfId="0" applyFont="1"/>
    <xf numFmtId="0" fontId="5" fillId="0" borderId="0" xfId="0" applyFont="1" applyAlignment="1">
      <alignment horizontal="center" vertical="center" wrapText="1"/>
    </xf>
    <xf numFmtId="0" fontId="5" fillId="0" borderId="0" xfId="0" applyFont="1" applyAlignment="1">
      <alignment vertical="center"/>
    </xf>
    <xf numFmtId="3" fontId="2" fillId="0" borderId="0" xfId="0" quotePrefix="1" applyNumberFormat="1" applyFont="1"/>
    <xf numFmtId="0" fontId="2" fillId="0" borderId="0" xfId="0" applyFont="1" applyAlignment="1">
      <alignment horizontal="left"/>
    </xf>
    <xf numFmtId="0" fontId="2" fillId="0" borderId="19" xfId="0" applyFont="1" applyBorder="1"/>
    <xf numFmtId="167" fontId="3" fillId="0" borderId="0" xfId="58" applyNumberFormat="1" applyFont="1" applyFill="1" applyBorder="1"/>
    <xf numFmtId="167" fontId="3" fillId="0" borderId="0" xfId="58" applyNumberFormat="1" applyFont="1"/>
    <xf numFmtId="167" fontId="3" fillId="0" borderId="4" xfId="58" applyNumberFormat="1" applyFont="1" applyBorder="1"/>
    <xf numFmtId="0" fontId="4" fillId="0" borderId="0" xfId="0" applyFont="1" applyAlignment="1">
      <alignment horizontal="center"/>
    </xf>
    <xf numFmtId="0" fontId="4" fillId="0" borderId="5" xfId="0" quotePrefix="1" applyFont="1" applyBorder="1" applyAlignment="1">
      <alignment horizontal="right"/>
    </xf>
    <xf numFmtId="0" fontId="4" fillId="0" borderId="4" xfId="0" applyFont="1" applyBorder="1"/>
    <xf numFmtId="0" fontId="4" fillId="0" borderId="6" xfId="0" quotePrefix="1" applyFont="1" applyBorder="1" applyAlignment="1">
      <alignment horizontal="right"/>
    </xf>
    <xf numFmtId="0" fontId="4" fillId="0" borderId="6" xfId="0" applyFont="1" applyBorder="1" applyAlignment="1">
      <alignment horizontal="center"/>
    </xf>
    <xf numFmtId="0" fontId="4" fillId="0" borderId="4" xfId="0" applyFont="1" applyBorder="1" applyAlignment="1">
      <alignment horizontal="center"/>
    </xf>
    <xf numFmtId="167" fontId="4" fillId="0" borderId="0" xfId="58" applyNumberFormat="1" applyFont="1" applyFill="1" applyBorder="1"/>
    <xf numFmtId="167" fontId="4" fillId="0" borderId="0" xfId="58" applyNumberFormat="1" applyFont="1"/>
    <xf numFmtId="169" fontId="8" fillId="0" borderId="0" xfId="33" applyNumberFormat="1" applyFont="1" applyFill="1" applyAlignment="1">
      <alignment vertical="center"/>
    </xf>
    <xf numFmtId="0" fontId="8" fillId="0" borderId="0" xfId="0" applyFont="1" applyAlignment="1">
      <alignment vertical="center"/>
    </xf>
    <xf numFmtId="3" fontId="8" fillId="0" borderId="0" xfId="0" applyNumberFormat="1" applyFont="1" applyAlignment="1">
      <alignment vertical="center"/>
    </xf>
    <xf numFmtId="0" fontId="15" fillId="0" borderId="0" xfId="0" applyFont="1" applyAlignment="1">
      <alignment horizontal="center" wrapText="1"/>
    </xf>
    <xf numFmtId="4" fontId="15" fillId="0" borderId="0" xfId="0" applyNumberFormat="1" applyFont="1" applyAlignment="1">
      <alignment horizontal="right"/>
    </xf>
    <xf numFmtId="3" fontId="3" fillId="0" borderId="0" xfId="0" applyNumberFormat="1" applyFont="1" applyAlignment="1">
      <alignment horizontal="right"/>
    </xf>
    <xf numFmtId="167" fontId="3" fillId="0" borderId="0" xfId="58" applyNumberFormat="1" applyFont="1" applyFill="1" applyBorder="1" applyAlignment="1">
      <alignment horizontal="right"/>
    </xf>
    <xf numFmtId="0" fontId="14" fillId="0" borderId="0" xfId="0" applyFont="1" applyAlignment="1">
      <alignment vertical="center"/>
    </xf>
    <xf numFmtId="169" fontId="14" fillId="0" borderId="0" xfId="33" applyNumberFormat="1" applyFont="1" applyFill="1" applyAlignment="1">
      <alignment vertical="center"/>
    </xf>
    <xf numFmtId="169" fontId="22" fillId="0" borderId="0" xfId="33" applyNumberFormat="1" applyFont="1"/>
    <xf numFmtId="0" fontId="41" fillId="0" borderId="0" xfId="40" applyFont="1"/>
    <xf numFmtId="0" fontId="42" fillId="0" borderId="0" xfId="40" applyFont="1"/>
    <xf numFmtId="0" fontId="22" fillId="0" borderId="0" xfId="40"/>
    <xf numFmtId="0" fontId="43" fillId="0" borderId="0" xfId="40" applyFont="1" applyAlignment="1">
      <alignment horizontal="center"/>
    </xf>
    <xf numFmtId="17" fontId="43" fillId="0" borderId="0" xfId="40" quotePrefix="1" applyNumberFormat="1" applyFont="1" applyAlignment="1">
      <alignment horizontal="center"/>
    </xf>
    <xf numFmtId="0" fontId="44" fillId="0" borderId="0" xfId="40" applyFont="1" applyAlignment="1">
      <alignment horizontal="left" indent="15"/>
    </xf>
    <xf numFmtId="0" fontId="45" fillId="0" borderId="0" xfId="40" applyFont="1" applyAlignment="1">
      <alignment horizontal="center"/>
    </xf>
    <xf numFmtId="0" fontId="46" fillId="0" borderId="0" xfId="40" applyFont="1"/>
    <xf numFmtId="0" fontId="47" fillId="0" borderId="0" xfId="40" applyFont="1"/>
    <xf numFmtId="0" fontId="41" fillId="0" borderId="0" xfId="40" quotePrefix="1" applyFont="1"/>
    <xf numFmtId="17" fontId="43" fillId="0" borderId="0" xfId="40" applyNumberFormat="1" applyFont="1" applyAlignment="1">
      <alignment horizontal="center"/>
    </xf>
    <xf numFmtId="0" fontId="48" fillId="0" borderId="0" xfId="40" applyFont="1"/>
    <xf numFmtId="0" fontId="19" fillId="0" borderId="0" xfId="43" applyFont="1"/>
    <xf numFmtId="0" fontId="18" fillId="0" borderId="7" xfId="43" applyFont="1" applyBorder="1" applyAlignment="1">
      <alignment horizontal="left"/>
    </xf>
    <xf numFmtId="0" fontId="18" fillId="0" borderId="7" xfId="43" applyFont="1" applyBorder="1"/>
    <xf numFmtId="0" fontId="18" fillId="0" borderId="7" xfId="43" applyFont="1" applyBorder="1" applyAlignment="1">
      <alignment horizontal="center"/>
    </xf>
    <xf numFmtId="0" fontId="20" fillId="0" borderId="0" xfId="43" applyFont="1"/>
    <xf numFmtId="0" fontId="20" fillId="0" borderId="0" xfId="43" applyFont="1" applyAlignment="1">
      <alignment horizontal="center"/>
    </xf>
    <xf numFmtId="0" fontId="19" fillId="0" borderId="0" xfId="43" applyFont="1" applyAlignment="1">
      <alignment horizontal="left"/>
    </xf>
    <xf numFmtId="0" fontId="19" fillId="0" borderId="0" xfId="40" applyFont="1"/>
    <xf numFmtId="0" fontId="19" fillId="0" borderId="0" xfId="43" applyFont="1" applyAlignment="1">
      <alignment horizontal="right"/>
    </xf>
    <xf numFmtId="0" fontId="18" fillId="0" borderId="0" xfId="43" applyFont="1" applyAlignment="1">
      <alignment horizontal="left"/>
    </xf>
    <xf numFmtId="0" fontId="20" fillId="0" borderId="0" xfId="43" applyFont="1" applyAlignment="1">
      <alignment horizontal="right"/>
    </xf>
    <xf numFmtId="3" fontId="5" fillId="0" borderId="0" xfId="0" applyNumberFormat="1" applyFont="1" applyAlignment="1">
      <alignment horizontal="right"/>
    </xf>
    <xf numFmtId="0" fontId="2" fillId="0" borderId="0" xfId="0" applyFont="1" applyAlignment="1">
      <alignment horizontal="right"/>
    </xf>
    <xf numFmtId="3" fontId="2" fillId="0" borderId="0" xfId="0" applyNumberFormat="1" applyFont="1" applyAlignment="1">
      <alignment horizontal="right"/>
    </xf>
    <xf numFmtId="169" fontId="40" fillId="0" borderId="0" xfId="33" applyNumberFormat="1" applyFont="1" applyAlignment="1"/>
    <xf numFmtId="0" fontId="3" fillId="0" borderId="0" xfId="0" applyFont="1" applyAlignment="1">
      <alignment horizontal="right" vertical="center"/>
    </xf>
    <xf numFmtId="0" fontId="4" fillId="0" borderId="0" xfId="0" applyFont="1" applyAlignment="1">
      <alignment horizontal="right" vertical="center"/>
    </xf>
    <xf numFmtId="168" fontId="4" fillId="0" borderId="0" xfId="0" applyNumberFormat="1" applyFont="1" applyAlignment="1">
      <alignment horizontal="right" vertical="center"/>
    </xf>
    <xf numFmtId="168" fontId="3" fillId="0" borderId="0" xfId="0" applyNumberFormat="1" applyFont="1" applyAlignment="1">
      <alignment horizontal="right" vertical="center"/>
    </xf>
    <xf numFmtId="3" fontId="3" fillId="0" borderId="0" xfId="0" applyNumberFormat="1" applyFont="1" applyAlignment="1">
      <alignment horizontal="right" vertical="center"/>
    </xf>
    <xf numFmtId="0" fontId="5" fillId="0" borderId="0" xfId="0" applyFont="1" applyAlignment="1">
      <alignment horizontal="right" vertical="center"/>
    </xf>
    <xf numFmtId="3" fontId="4" fillId="0" borderId="0" xfId="0" applyNumberFormat="1" applyFont="1" applyAlignment="1">
      <alignment horizontal="right" vertical="center"/>
    </xf>
    <xf numFmtId="169" fontId="3" fillId="0" borderId="0" xfId="33" applyNumberFormat="1" applyFont="1" applyFill="1" applyAlignment="1">
      <alignment horizontal="right" vertical="center"/>
    </xf>
    <xf numFmtId="169" fontId="3" fillId="0" borderId="0" xfId="33" applyNumberFormat="1" applyFont="1" applyFill="1" applyAlignment="1">
      <alignment vertical="center"/>
    </xf>
    <xf numFmtId="169" fontId="3" fillId="3" borderId="0" xfId="33" applyNumberFormat="1" applyFont="1" applyFill="1"/>
    <xf numFmtId="169" fontId="49" fillId="3" borderId="0" xfId="33" applyNumberFormat="1" applyFont="1" applyFill="1"/>
    <xf numFmtId="169" fontId="40" fillId="0" borderId="0" xfId="33" applyNumberFormat="1" applyFont="1" applyAlignment="1">
      <alignment horizontal="right"/>
    </xf>
    <xf numFmtId="0" fontId="5" fillId="0" borderId="8" xfId="0" applyFont="1" applyBorder="1"/>
    <xf numFmtId="169" fontId="5" fillId="0" borderId="8" xfId="33" applyNumberFormat="1" applyFont="1" applyBorder="1" applyAlignment="1">
      <alignment horizontal="center"/>
    </xf>
    <xf numFmtId="9" fontId="5" fillId="0" borderId="0" xfId="58" applyFont="1" applyBorder="1" applyAlignment="1">
      <alignment horizontal="center"/>
    </xf>
    <xf numFmtId="169" fontId="5" fillId="0" borderId="0" xfId="33" applyNumberFormat="1" applyFont="1" applyBorder="1" applyAlignment="1">
      <alignment horizontal="center"/>
    </xf>
    <xf numFmtId="0" fontId="5" fillId="0" borderId="21" xfId="0" applyFont="1" applyBorder="1"/>
    <xf numFmtId="169" fontId="5" fillId="0" borderId="21" xfId="33" applyNumberFormat="1" applyFont="1" applyBorder="1"/>
    <xf numFmtId="167" fontId="3" fillId="0" borderId="0" xfId="58" applyNumberFormat="1" applyFont="1" applyBorder="1"/>
    <xf numFmtId="0" fontId="6" fillId="35" borderId="0" xfId="0" applyFont="1" applyFill="1"/>
    <xf numFmtId="169" fontId="6" fillId="35" borderId="0" xfId="33" applyNumberFormat="1" applyFont="1" applyFill="1" applyBorder="1"/>
    <xf numFmtId="3" fontId="3" fillId="0" borderId="0" xfId="0" quotePrefix="1" applyNumberFormat="1" applyFont="1" applyAlignment="1">
      <alignment vertical="center"/>
    </xf>
    <xf numFmtId="168" fontId="3" fillId="0" borderId="0" xfId="0" applyNumberFormat="1" applyFont="1" applyAlignment="1">
      <alignment horizontal="left" vertical="center"/>
    </xf>
    <xf numFmtId="0" fontId="5" fillId="0" borderId="0" xfId="0" applyFont="1" applyAlignment="1">
      <alignment horizontal="right"/>
    </xf>
    <xf numFmtId="3" fontId="3" fillId="0" borderId="0" xfId="36" applyNumberFormat="1" applyFont="1"/>
    <xf numFmtId="3" fontId="3" fillId="0" borderId="0" xfId="38" applyNumberFormat="1" applyFont="1"/>
    <xf numFmtId="0" fontId="4" fillId="0" borderId="0" xfId="0" applyFont="1" applyAlignment="1">
      <alignment horizontal="left" wrapText="1"/>
    </xf>
    <xf numFmtId="0" fontId="3" fillId="0" borderId="0" xfId="0" applyFont="1" applyAlignment="1">
      <alignment vertical="distributed"/>
    </xf>
    <xf numFmtId="0" fontId="4" fillId="0" borderId="0" xfId="0" applyFont="1" applyAlignment="1">
      <alignment vertical="justify"/>
    </xf>
    <xf numFmtId="0" fontId="3" fillId="0" borderId="0" xfId="0" applyFont="1" applyAlignment="1">
      <alignment vertical="justify"/>
    </xf>
    <xf numFmtId="169" fontId="2" fillId="0" borderId="0" xfId="33" applyNumberFormat="1" applyFont="1" applyFill="1" applyBorder="1" applyAlignment="1">
      <alignment horizontal="center"/>
    </xf>
    <xf numFmtId="169" fontId="2" fillId="0" borderId="0" xfId="33" applyNumberFormat="1" applyFont="1" applyBorder="1"/>
    <xf numFmtId="169" fontId="2" fillId="0" borderId="0" xfId="33" applyNumberFormat="1" applyFont="1"/>
    <xf numFmtId="3" fontId="2" fillId="0" borderId="0" xfId="0" applyNumberFormat="1" applyFont="1"/>
    <xf numFmtId="169" fontId="40" fillId="0" borderId="0" xfId="33" applyNumberFormat="1" applyFont="1"/>
    <xf numFmtId="0" fontId="4" fillId="2" borderId="19" xfId="0" applyFont="1" applyFill="1" applyBorder="1" applyAlignment="1">
      <alignment horizontal="center"/>
    </xf>
    <xf numFmtId="0" fontId="2" fillId="36" borderId="0" xfId="0" applyFont="1" applyFill="1"/>
    <xf numFmtId="0" fontId="4" fillId="0" borderId="0" xfId="0" applyFont="1" applyAlignment="1">
      <alignment horizontal="left" vertical="center"/>
    </xf>
    <xf numFmtId="3" fontId="5" fillId="0" borderId="0" xfId="0" applyNumberFormat="1" applyFont="1" applyAlignment="1">
      <alignment horizontal="left"/>
    </xf>
    <xf numFmtId="3" fontId="2" fillId="0" borderId="0" xfId="0" applyNumberFormat="1" applyFont="1" applyAlignment="1">
      <alignment horizontal="left"/>
    </xf>
    <xf numFmtId="169" fontId="0" fillId="0" borderId="0" xfId="33" applyNumberFormat="1" applyFont="1"/>
    <xf numFmtId="1" fontId="5" fillId="0" borderId="0" xfId="0" applyNumberFormat="1" applyFont="1"/>
    <xf numFmtId="169" fontId="5" fillId="0" borderId="0" xfId="33" applyNumberFormat="1" applyFont="1" applyBorder="1"/>
    <xf numFmtId="0" fontId="0" fillId="36" borderId="0" xfId="0" applyFill="1"/>
    <xf numFmtId="0" fontId="51" fillId="0" borderId="0" xfId="69" applyBorder="1" applyAlignment="1" applyProtection="1">
      <alignment horizontal="center"/>
    </xf>
    <xf numFmtId="0" fontId="3" fillId="37" borderId="0" xfId="0" applyFont="1" applyFill="1" applyAlignment="1">
      <alignment vertical="center"/>
    </xf>
    <xf numFmtId="3" fontId="3" fillId="37" borderId="0" xfId="0" applyNumberFormat="1" applyFont="1" applyFill="1" applyAlignment="1">
      <alignment vertical="center"/>
    </xf>
    <xf numFmtId="167" fontId="3" fillId="37" borderId="0" xfId="58" applyNumberFormat="1" applyFont="1" applyFill="1" applyBorder="1"/>
    <xf numFmtId="167" fontId="3" fillId="37" borderId="0" xfId="58" applyNumberFormat="1" applyFont="1" applyFill="1" applyAlignment="1">
      <alignment vertical="center"/>
    </xf>
    <xf numFmtId="3" fontId="3" fillId="37" borderId="0" xfId="0" applyNumberFormat="1" applyFont="1" applyFill="1"/>
    <xf numFmtId="3" fontId="3" fillId="37" borderId="0" xfId="0" quotePrefix="1" applyNumberFormat="1" applyFont="1" applyFill="1" applyAlignment="1">
      <alignment horizontal="right"/>
    </xf>
    <xf numFmtId="0" fontId="4" fillId="37" borderId="18" xfId="0" applyFont="1" applyFill="1" applyBorder="1" applyAlignment="1">
      <alignment horizontal="center"/>
    </xf>
    <xf numFmtId="0" fontId="4" fillId="37" borderId="18" xfId="0" quotePrefix="1" applyFont="1" applyFill="1" applyBorder="1" applyAlignment="1">
      <alignment horizontal="center"/>
    </xf>
    <xf numFmtId="0" fontId="4" fillId="37" borderId="19" xfId="0" applyFont="1" applyFill="1" applyBorder="1" applyAlignment="1">
      <alignment horizontal="center"/>
    </xf>
    <xf numFmtId="0" fontId="4" fillId="37" borderId="21" xfId="0" applyFont="1" applyFill="1" applyBorder="1" applyAlignment="1">
      <alignment horizontal="center"/>
    </xf>
    <xf numFmtId="0" fontId="3" fillId="37" borderId="0" xfId="0" applyFont="1" applyFill="1"/>
    <xf numFmtId="167" fontId="3" fillId="37" borderId="0" xfId="58" applyNumberFormat="1" applyFont="1" applyFill="1" applyAlignment="1">
      <alignment vertical="top"/>
    </xf>
    <xf numFmtId="0" fontId="3" fillId="37" borderId="19" xfId="0" applyFont="1" applyFill="1" applyBorder="1"/>
    <xf numFmtId="3" fontId="3" fillId="37" borderId="19" xfId="0" applyNumberFormat="1" applyFont="1" applyFill="1" applyBorder="1"/>
    <xf numFmtId="0" fontId="3" fillId="37" borderId="1" xfId="0" applyFont="1" applyFill="1" applyBorder="1"/>
    <xf numFmtId="3" fontId="3" fillId="37" borderId="1" xfId="0" applyNumberFormat="1" applyFont="1" applyFill="1" applyBorder="1"/>
    <xf numFmtId="0" fontId="5" fillId="0" borderId="19" xfId="0" applyFont="1" applyBorder="1" applyAlignment="1">
      <alignment horizontal="right"/>
    </xf>
    <xf numFmtId="0" fontId="2" fillId="0" borderId="0" xfId="0" quotePrefix="1" applyFont="1" applyAlignment="1">
      <alignment horizontal="right"/>
    </xf>
    <xf numFmtId="17" fontId="2" fillId="0" borderId="0" xfId="0" quotePrefix="1" applyNumberFormat="1" applyFont="1" applyAlignment="1">
      <alignment horizontal="right"/>
    </xf>
    <xf numFmtId="166" fontId="2" fillId="0" borderId="0" xfId="0" applyNumberFormat="1" applyFont="1"/>
    <xf numFmtId="166" fontId="2" fillId="0" borderId="0" xfId="0" applyNumberFormat="1" applyFont="1" applyAlignment="1">
      <alignment horizontal="right"/>
    </xf>
    <xf numFmtId="168" fontId="2" fillId="0" borderId="0" xfId="0" applyNumberFormat="1" applyFont="1"/>
    <xf numFmtId="168" fontId="2" fillId="0" borderId="0" xfId="0" applyNumberFormat="1" applyFont="1" applyAlignment="1">
      <alignment horizontal="right"/>
    </xf>
    <xf numFmtId="166" fontId="2" fillId="0" borderId="1" xfId="0" applyNumberFormat="1" applyFont="1" applyBorder="1" applyAlignment="1">
      <alignment horizontal="right"/>
    </xf>
    <xf numFmtId="170" fontId="3" fillId="37" borderId="0" xfId="0" quotePrefix="1" applyNumberFormat="1" applyFont="1" applyFill="1" applyAlignment="1">
      <alignment horizontal="right"/>
    </xf>
    <xf numFmtId="0" fontId="5" fillId="36" borderId="0" xfId="0" applyFont="1" applyFill="1" applyAlignment="1">
      <alignment horizontal="center" vertical="top" wrapText="1"/>
    </xf>
    <xf numFmtId="0" fontId="4" fillId="0" borderId="0" xfId="0" quotePrefix="1" applyFont="1" applyAlignment="1">
      <alignment horizontal="right"/>
    </xf>
    <xf numFmtId="0" fontId="4" fillId="0" borderId="6" xfId="0" quotePrefix="1" applyFont="1" applyBorder="1" applyAlignment="1">
      <alignment horizontal="center"/>
    </xf>
    <xf numFmtId="4" fontId="54" fillId="0" borderId="0" xfId="0" applyNumberFormat="1" applyFont="1" applyAlignment="1">
      <alignment horizontal="right" wrapText="1"/>
    </xf>
    <xf numFmtId="4" fontId="19" fillId="0" borderId="0" xfId="0" applyNumberFormat="1" applyFont="1" applyAlignment="1">
      <alignment horizontal="right" wrapText="1"/>
    </xf>
    <xf numFmtId="0" fontId="54" fillId="0" borderId="0" xfId="0" applyFont="1" applyAlignment="1">
      <alignment horizontal="right" wrapText="1"/>
    </xf>
    <xf numFmtId="167" fontId="2" fillId="0" borderId="0" xfId="58" applyNumberFormat="1" applyFont="1" applyFill="1" applyBorder="1"/>
    <xf numFmtId="0" fontId="3" fillId="0" borderId="0" xfId="0" applyFont="1" applyAlignment="1">
      <alignment horizontal="left" vertical="center"/>
    </xf>
    <xf numFmtId="167" fontId="3" fillId="0" borderId="4" xfId="58" applyNumberFormat="1" applyFont="1" applyFill="1" applyBorder="1"/>
    <xf numFmtId="1" fontId="2" fillId="0" borderId="0" xfId="0" quotePrefix="1" applyNumberFormat="1" applyFont="1"/>
    <xf numFmtId="0" fontId="51" fillId="0" borderId="0" xfId="69" applyFill="1" applyAlignment="1">
      <alignment horizontal="center"/>
    </xf>
    <xf numFmtId="0" fontId="51" fillId="0" borderId="0" xfId="69" applyAlignment="1">
      <alignment horizontal="center"/>
    </xf>
    <xf numFmtId="0" fontId="56" fillId="0" borderId="0" xfId="0" applyFont="1"/>
    <xf numFmtId="3" fontId="56" fillId="0" borderId="0" xfId="0" applyNumberFormat="1" applyFont="1"/>
    <xf numFmtId="168" fontId="56" fillId="0" borderId="0" xfId="0" applyNumberFormat="1" applyFont="1"/>
    <xf numFmtId="0" fontId="56" fillId="0" borderId="0" xfId="0" applyFont="1" applyAlignment="1">
      <alignment vertical="center"/>
    </xf>
    <xf numFmtId="3" fontId="57" fillId="0" borderId="0" xfId="0" applyNumberFormat="1" applyFont="1"/>
    <xf numFmtId="0" fontId="58" fillId="0" borderId="0" xfId="0" applyFont="1"/>
    <xf numFmtId="3" fontId="58" fillId="0" borderId="0" xfId="0" applyNumberFormat="1" applyFont="1"/>
    <xf numFmtId="168" fontId="58" fillId="0" borderId="0" xfId="0" applyNumberFormat="1" applyFont="1"/>
    <xf numFmtId="0" fontId="58" fillId="0" borderId="0" xfId="0" applyFont="1" applyAlignment="1">
      <alignment vertical="center"/>
    </xf>
    <xf numFmtId="3" fontId="40" fillId="0" borderId="0" xfId="0" applyNumberFormat="1" applyFont="1"/>
    <xf numFmtId="3" fontId="58" fillId="0" borderId="0" xfId="0" applyNumberFormat="1" applyFont="1" applyAlignment="1">
      <alignment vertical="center"/>
    </xf>
    <xf numFmtId="3" fontId="59" fillId="0" borderId="0" xfId="0" applyNumberFormat="1" applyFont="1" applyAlignment="1">
      <alignment wrapText="1"/>
    </xf>
    <xf numFmtId="0" fontId="5" fillId="0" borderId="26" xfId="0" applyFont="1" applyBorder="1" applyAlignment="1">
      <alignment horizontal="center"/>
    </xf>
    <xf numFmtId="0" fontId="5" fillId="0" borderId="27" xfId="0" applyFont="1" applyBorder="1" applyAlignment="1">
      <alignment horizontal="center"/>
    </xf>
    <xf numFmtId="0" fontId="5" fillId="0" borderId="27" xfId="0" applyFont="1" applyBorder="1" applyAlignment="1">
      <alignment horizontal="right"/>
    </xf>
    <xf numFmtId="3" fontId="59" fillId="0" borderId="0" xfId="0" applyNumberFormat="1" applyFont="1" applyAlignment="1">
      <alignment horizontal="left" wrapText="1"/>
    </xf>
    <xf numFmtId="167" fontId="6" fillId="0" borderId="0" xfId="58" applyNumberFormat="1" applyFont="1" applyFill="1"/>
    <xf numFmtId="3" fontId="15" fillId="0" borderId="0" xfId="0" applyNumberFormat="1" applyFont="1" applyAlignment="1">
      <alignment horizontal="right"/>
    </xf>
    <xf numFmtId="167" fontId="0" fillId="0" borderId="0" xfId="58" applyNumberFormat="1" applyFont="1"/>
    <xf numFmtId="172" fontId="4" fillId="0" borderId="0" xfId="70" applyNumberFormat="1" applyFont="1" applyFill="1" applyAlignment="1">
      <alignment horizontal="right" vertical="center"/>
    </xf>
    <xf numFmtId="4" fontId="5" fillId="0" borderId="0" xfId="0" applyNumberFormat="1" applyFont="1" applyAlignment="1">
      <alignment horizontal="right"/>
    </xf>
    <xf numFmtId="3" fontId="4" fillId="0" borderId="0" xfId="36" applyNumberFormat="1" applyFont="1"/>
    <xf numFmtId="3" fontId="4" fillId="0" borderId="0" xfId="38" applyNumberFormat="1" applyFont="1"/>
    <xf numFmtId="37" fontId="0" fillId="0" borderId="0" xfId="0" applyNumberFormat="1"/>
    <xf numFmtId="167" fontId="4" fillId="0" borderId="0" xfId="0" applyNumberFormat="1" applyFont="1"/>
    <xf numFmtId="167" fontId="3" fillId="0" borderId="0" xfId="0" applyNumberFormat="1" applyFont="1"/>
    <xf numFmtId="167" fontId="3" fillId="0" borderId="0" xfId="0" applyNumberFormat="1" applyFont="1" applyAlignment="1">
      <alignment vertical="center"/>
    </xf>
    <xf numFmtId="167" fontId="2" fillId="0" borderId="0" xfId="58" applyNumberFormat="1" applyFont="1" applyFill="1"/>
    <xf numFmtId="3" fontId="5" fillId="0" borderId="0" xfId="0" applyNumberFormat="1" applyFont="1" applyAlignment="1">
      <alignment horizontal="center"/>
    </xf>
    <xf numFmtId="41" fontId="4" fillId="0" borderId="0" xfId="0" applyNumberFormat="1" applyFont="1"/>
    <xf numFmtId="167" fontId="4" fillId="0" borderId="0" xfId="58" applyNumberFormat="1" applyFont="1" applyBorder="1"/>
    <xf numFmtId="4" fontId="0" fillId="0" borderId="0" xfId="0" applyNumberFormat="1"/>
    <xf numFmtId="41" fontId="0" fillId="0" borderId="0" xfId="0" applyNumberFormat="1"/>
    <xf numFmtId="41" fontId="5" fillId="0" borderId="0" xfId="0" applyNumberFormat="1" applyFont="1"/>
    <xf numFmtId="37" fontId="4" fillId="0" borderId="0" xfId="0" applyNumberFormat="1" applyFont="1"/>
    <xf numFmtId="0" fontId="4" fillId="0" borderId="3" xfId="0" applyFont="1" applyBorder="1"/>
    <xf numFmtId="3" fontId="4" fillId="0" borderId="3" xfId="0" applyNumberFormat="1" applyFont="1" applyBorder="1"/>
    <xf numFmtId="167" fontId="4" fillId="0" borderId="3" xfId="58" applyNumberFormat="1" applyFont="1" applyFill="1" applyBorder="1"/>
    <xf numFmtId="167" fontId="4" fillId="0" borderId="3" xfId="58" applyNumberFormat="1" applyFont="1" applyBorder="1"/>
    <xf numFmtId="168" fontId="4" fillId="0" borderId="0" xfId="0" applyNumberFormat="1" applyFont="1" applyAlignment="1">
      <alignment horizontal="left" vertical="center"/>
    </xf>
    <xf numFmtId="9" fontId="3" fillId="0" borderId="0" xfId="58" applyFont="1" applyFill="1" applyBorder="1"/>
    <xf numFmtId="0" fontId="5" fillId="39" borderId="20" xfId="0" quotePrefix="1" applyFont="1" applyFill="1" applyBorder="1" applyAlignment="1">
      <alignment horizontal="center"/>
    </xf>
    <xf numFmtId="0" fontId="5" fillId="39" borderId="21" xfId="0" applyFont="1" applyFill="1" applyBorder="1" applyAlignment="1">
      <alignment horizontal="center"/>
    </xf>
    <xf numFmtId="0" fontId="5" fillId="39" borderId="20" xfId="0" applyFont="1" applyFill="1" applyBorder="1" applyAlignment="1">
      <alignment horizontal="right"/>
    </xf>
    <xf numFmtId="0" fontId="5" fillId="39" borderId="21" xfId="0" applyFont="1" applyFill="1" applyBorder="1" applyAlignment="1">
      <alignment horizontal="right"/>
    </xf>
    <xf numFmtId="0" fontId="5" fillId="39" borderId="18" xfId="0" applyFont="1" applyFill="1" applyBorder="1" applyAlignment="1">
      <alignment horizontal="left"/>
    </xf>
    <xf numFmtId="0" fontId="5" fillId="39" borderId="19" xfId="0" applyFont="1" applyFill="1" applyBorder="1" applyAlignment="1">
      <alignment horizontal="center"/>
    </xf>
    <xf numFmtId="0" fontId="2" fillId="0" borderId="29" xfId="0" applyFont="1" applyBorder="1" applyAlignment="1">
      <alignment horizontal="left"/>
    </xf>
    <xf numFmtId="3" fontId="0" fillId="0" borderId="29" xfId="0" applyNumberFormat="1" applyBorder="1"/>
    <xf numFmtId="167" fontId="6" fillId="0" borderId="29" xfId="58" applyNumberFormat="1" applyFont="1" applyFill="1" applyBorder="1"/>
    <xf numFmtId="0" fontId="5" fillId="39" borderId="0" xfId="0" applyFont="1" applyFill="1" applyAlignment="1">
      <alignment horizontal="left"/>
    </xf>
    <xf numFmtId="3" fontId="5" fillId="39" borderId="0" xfId="0" applyNumberFormat="1" applyFont="1" applyFill="1"/>
    <xf numFmtId="167" fontId="5" fillId="39" borderId="0" xfId="58" applyNumberFormat="1" applyFont="1" applyFill="1" applyBorder="1"/>
    <xf numFmtId="3" fontId="6" fillId="0" borderId="29" xfId="0" applyNumberFormat="1" applyFont="1" applyBorder="1"/>
    <xf numFmtId="0" fontId="5" fillId="39" borderId="30" xfId="0" applyFont="1" applyFill="1" applyBorder="1"/>
    <xf numFmtId="3" fontId="5" fillId="39" borderId="30" xfId="0" applyNumberFormat="1" applyFont="1" applyFill="1" applyBorder="1"/>
    <xf numFmtId="167" fontId="5" fillId="39" borderId="30" xfId="58" applyNumberFormat="1" applyFont="1" applyFill="1" applyBorder="1"/>
    <xf numFmtId="166" fontId="5" fillId="39" borderId="30" xfId="0" applyNumberFormat="1" applyFont="1" applyFill="1" applyBorder="1"/>
    <xf numFmtId="0" fontId="5" fillId="39" borderId="0" xfId="0" applyFont="1" applyFill="1"/>
    <xf numFmtId="166" fontId="6" fillId="39" borderId="0" xfId="0" applyNumberFormat="1" applyFont="1" applyFill="1"/>
    <xf numFmtId="0" fontId="5" fillId="39" borderId="20" xfId="0" quotePrefix="1" applyFont="1" applyFill="1" applyBorder="1" applyAlignment="1">
      <alignment horizontal="left"/>
    </xf>
    <xf numFmtId="0" fontId="5" fillId="0" borderId="29" xfId="0" applyFont="1" applyBorder="1" applyAlignment="1">
      <alignment horizontal="left"/>
    </xf>
    <xf numFmtId="167" fontId="5" fillId="0" borderId="29" xfId="58" applyNumberFormat="1" applyFont="1" applyFill="1" applyBorder="1"/>
    <xf numFmtId="0" fontId="5" fillId="39" borderId="30" xfId="0" applyFont="1" applyFill="1" applyBorder="1" applyAlignment="1">
      <alignment horizontal="center"/>
    </xf>
    <xf numFmtId="3" fontId="5" fillId="39" borderId="30" xfId="0" applyNumberFormat="1" applyFont="1" applyFill="1" applyBorder="1" applyAlignment="1">
      <alignment horizontal="center"/>
    </xf>
    <xf numFmtId="0" fontId="5" fillId="39" borderId="30" xfId="0" applyFont="1" applyFill="1" applyBorder="1" applyAlignment="1">
      <alignment horizontal="right"/>
    </xf>
    <xf numFmtId="0" fontId="5" fillId="39" borderId="30" xfId="0" applyFont="1" applyFill="1" applyBorder="1" applyAlignment="1">
      <alignment horizontal="center" vertical="center" wrapText="1"/>
    </xf>
    <xf numFmtId="3" fontId="5" fillId="39" borderId="30" xfId="0" applyNumberFormat="1" applyFont="1" applyFill="1" applyBorder="1" applyAlignment="1">
      <alignment horizontal="center" vertical="center" wrapText="1"/>
    </xf>
    <xf numFmtId="0" fontId="2" fillId="0" borderId="26" xfId="0" applyFont="1" applyBorder="1" applyAlignment="1">
      <alignment horizontal="left"/>
    </xf>
    <xf numFmtId="3" fontId="6" fillId="0" borderId="26" xfId="0" applyNumberFormat="1" applyFont="1" applyBorder="1"/>
    <xf numFmtId="167" fontId="6" fillId="0" borderId="26" xfId="58" applyNumberFormat="1" applyFont="1" applyFill="1" applyBorder="1"/>
    <xf numFmtId="166" fontId="6" fillId="39" borderId="30" xfId="0" applyNumberFormat="1" applyFont="1" applyFill="1" applyBorder="1"/>
    <xf numFmtId="3" fontId="5" fillId="39" borderId="30" xfId="0" applyNumberFormat="1" applyFont="1" applyFill="1" applyBorder="1" applyAlignment="1">
      <alignment horizontal="right"/>
    </xf>
    <xf numFmtId="3" fontId="5" fillId="39" borderId="30" xfId="0" applyNumberFormat="1" applyFont="1" applyFill="1" applyBorder="1" applyAlignment="1">
      <alignment horizontal="right" vertical="center" wrapText="1"/>
    </xf>
    <xf numFmtId="3" fontId="2" fillId="0" borderId="29" xfId="0" applyNumberFormat="1" applyFont="1" applyBorder="1"/>
    <xf numFmtId="167" fontId="3" fillId="0" borderId="0" xfId="58" applyNumberFormat="1" applyFont="1" applyFill="1" applyAlignment="1">
      <alignment vertical="center"/>
    </xf>
    <xf numFmtId="173" fontId="3" fillId="38" borderId="0" xfId="63" applyNumberFormat="1" applyFont="1" applyFill="1" applyBorder="1" applyAlignment="1" applyProtection="1">
      <alignment horizontal="left" vertical="center"/>
    </xf>
    <xf numFmtId="173" fontId="3" fillId="38" borderId="0" xfId="63" applyNumberFormat="1" applyFont="1" applyFill="1" applyBorder="1" applyAlignment="1" applyProtection="1">
      <alignment horizontal="center" vertical="center"/>
    </xf>
    <xf numFmtId="3" fontId="3" fillId="38" borderId="0" xfId="0" applyNumberFormat="1" applyFont="1" applyFill="1" applyAlignment="1">
      <alignment horizontal="center" vertical="center"/>
    </xf>
    <xf numFmtId="0" fontId="3" fillId="38" borderId="0" xfId="0" applyFont="1" applyFill="1" applyAlignment="1">
      <alignment horizontal="center"/>
    </xf>
    <xf numFmtId="0" fontId="2" fillId="38" borderId="0" xfId="33" applyNumberFormat="1" applyFont="1" applyFill="1" applyBorder="1" applyAlignment="1" applyProtection="1">
      <alignment horizontal="left" vertical="center" wrapText="1"/>
    </xf>
    <xf numFmtId="0" fontId="2" fillId="38" borderId="29" xfId="33" applyNumberFormat="1" applyFont="1" applyFill="1" applyBorder="1" applyAlignment="1" applyProtection="1">
      <alignment horizontal="left" vertical="center"/>
    </xf>
    <xf numFmtId="167" fontId="2" fillId="38" borderId="0" xfId="58" applyNumberFormat="1" applyFont="1" applyFill="1" applyBorder="1" applyAlignment="1" applyProtection="1">
      <alignment horizontal="center" vertical="center"/>
    </xf>
    <xf numFmtId="3" fontId="2" fillId="38" borderId="0" xfId="33" applyNumberFormat="1" applyFont="1" applyFill="1" applyBorder="1" applyAlignment="1" applyProtection="1">
      <alignment horizontal="center" vertical="center"/>
    </xf>
    <xf numFmtId="3" fontId="5" fillId="40" borderId="30" xfId="0" applyNumberFormat="1" applyFont="1" applyFill="1" applyBorder="1" applyAlignment="1">
      <alignment horizontal="center"/>
    </xf>
    <xf numFmtId="167" fontId="2" fillId="38" borderId="29" xfId="58" applyNumberFormat="1" applyFont="1" applyFill="1" applyBorder="1" applyAlignment="1" applyProtection="1">
      <alignment horizontal="center" vertical="center"/>
    </xf>
    <xf numFmtId="167" fontId="5" fillId="40" borderId="30" xfId="58" applyNumberFormat="1" applyFont="1" applyFill="1" applyBorder="1" applyAlignment="1">
      <alignment horizontal="center"/>
    </xf>
    <xf numFmtId="3" fontId="2" fillId="38" borderId="26" xfId="33" applyNumberFormat="1" applyFont="1" applyFill="1" applyBorder="1" applyAlignment="1" applyProtection="1">
      <alignment horizontal="left" vertical="center"/>
    </xf>
    <xf numFmtId="167" fontId="2" fillId="38" borderId="26" xfId="58" applyNumberFormat="1" applyFont="1" applyFill="1" applyBorder="1" applyAlignment="1" applyProtection="1">
      <alignment horizontal="center" vertical="center"/>
    </xf>
    <xf numFmtId="0" fontId="5" fillId="0" borderId="26" xfId="0" applyFont="1" applyBorder="1" applyAlignment="1">
      <alignment horizontal="left"/>
    </xf>
    <xf numFmtId="4" fontId="3" fillId="0" borderId="0" xfId="0" applyNumberFormat="1" applyFont="1" applyAlignment="1">
      <alignment vertical="center"/>
    </xf>
    <xf numFmtId="41" fontId="2" fillId="0" borderId="0" xfId="0" applyNumberFormat="1" applyFont="1"/>
    <xf numFmtId="171" fontId="59" fillId="0" borderId="0" xfId="0" applyNumberFormat="1" applyFont="1" applyAlignment="1">
      <alignment wrapText="1"/>
    </xf>
    <xf numFmtId="41" fontId="6" fillId="0" borderId="0" xfId="70" applyFont="1" applyFill="1"/>
    <xf numFmtId="41" fontId="6" fillId="0" borderId="0" xfId="70" applyFont="1"/>
    <xf numFmtId="41" fontId="6" fillId="0" borderId="0" xfId="0" applyNumberFormat="1" applyFont="1"/>
    <xf numFmtId="0" fontId="53" fillId="0" borderId="0" xfId="0" applyFont="1"/>
    <xf numFmtId="0" fontId="4" fillId="0" borderId="0" xfId="0" applyFont="1" applyAlignment="1">
      <alignment horizontal="center" vertical="center" wrapText="1"/>
    </xf>
    <xf numFmtId="41" fontId="4" fillId="0" borderId="0" xfId="70" applyFont="1"/>
    <xf numFmtId="9" fontId="4" fillId="0" borderId="0" xfId="58" applyFont="1" applyFill="1" applyBorder="1"/>
    <xf numFmtId="0" fontId="52" fillId="0" borderId="0" xfId="0" applyFont="1" applyAlignment="1">
      <alignment horizontal="left" wrapText="1"/>
    </xf>
    <xf numFmtId="0" fontId="3" fillId="0" borderId="0" xfId="0" applyFont="1" applyAlignment="1">
      <alignment horizontal="left" wrapText="1"/>
    </xf>
    <xf numFmtId="4" fontId="3" fillId="0" borderId="0" xfId="0" applyNumberFormat="1" applyFont="1"/>
    <xf numFmtId="0" fontId="3" fillId="2" borderId="0" xfId="0" applyFont="1" applyFill="1" applyAlignment="1">
      <alignment horizontal="left" vertical="top" wrapText="1"/>
    </xf>
    <xf numFmtId="4" fontId="6" fillId="0" borderId="0" xfId="58" applyNumberFormat="1" applyFont="1" applyFill="1"/>
    <xf numFmtId="4" fontId="7" fillId="0" borderId="0" xfId="0" applyNumberFormat="1" applyFont="1"/>
    <xf numFmtId="41" fontId="4" fillId="0" borderId="0" xfId="70" applyFont="1" applyFill="1" applyBorder="1"/>
    <xf numFmtId="41" fontId="2" fillId="0" borderId="0" xfId="70" applyFont="1" applyFill="1"/>
    <xf numFmtId="4" fontId="6" fillId="0" borderId="0" xfId="0" applyNumberFormat="1" applyFont="1"/>
    <xf numFmtId="41" fontId="15" fillId="0" borderId="0" xfId="70" applyFont="1" applyFill="1" applyAlignment="1">
      <alignment horizontal="center" wrapText="1"/>
    </xf>
    <xf numFmtId="41" fontId="5" fillId="0" borderId="0" xfId="70" applyFont="1" applyFill="1" applyAlignment="1">
      <alignment horizontal="center"/>
    </xf>
    <xf numFmtId="41" fontId="5" fillId="0" borderId="0" xfId="70" applyFont="1" applyFill="1" applyBorder="1" applyAlignment="1">
      <alignment horizontal="center"/>
    </xf>
    <xf numFmtId="41" fontId="6" fillId="0" borderId="0" xfId="70" applyFont="1" applyFill="1" applyBorder="1"/>
    <xf numFmtId="167" fontId="5" fillId="0" borderId="0" xfId="58" applyNumberFormat="1" applyFont="1" applyFill="1" applyBorder="1" applyAlignment="1">
      <alignment horizontal="center" vertical="center" wrapText="1"/>
    </xf>
    <xf numFmtId="167" fontId="4" fillId="0" borderId="0" xfId="58" applyNumberFormat="1" applyFont="1" applyFill="1" applyAlignment="1">
      <alignment horizontal="right" vertical="center"/>
    </xf>
    <xf numFmtId="0" fontId="1" fillId="0" borderId="0" xfId="40" applyFont="1"/>
    <xf numFmtId="3" fontId="4" fillId="0" borderId="0" xfId="70" applyNumberFormat="1" applyFont="1" applyFill="1" applyAlignment="1">
      <alignment horizontal="right" vertical="center"/>
    </xf>
    <xf numFmtId="0" fontId="15" fillId="37" borderId="0" xfId="0" applyFont="1" applyFill="1"/>
    <xf numFmtId="0" fontId="0" fillId="37" borderId="0" xfId="0" applyFill="1"/>
    <xf numFmtId="0" fontId="19" fillId="37" borderId="0" xfId="0" applyFont="1" applyFill="1"/>
    <xf numFmtId="0" fontId="48" fillId="37" borderId="0" xfId="0" applyFont="1" applyFill="1"/>
    <xf numFmtId="0" fontId="5" fillId="37" borderId="0" xfId="0" applyFont="1" applyFill="1"/>
    <xf numFmtId="0" fontId="53" fillId="0" borderId="0" xfId="0" applyFont="1" applyAlignment="1">
      <alignment vertical="distributed"/>
    </xf>
    <xf numFmtId="3" fontId="40" fillId="0" borderId="0" xfId="33" applyNumberFormat="1" applyFont="1" applyAlignment="1">
      <alignment horizontal="center"/>
    </xf>
    <xf numFmtId="41" fontId="2" fillId="0" borderId="0" xfId="70" applyFont="1" applyFill="1" applyBorder="1" applyAlignment="1"/>
    <xf numFmtId="3" fontId="5" fillId="39" borderId="30" xfId="0" applyNumberFormat="1" applyFont="1" applyFill="1" applyBorder="1" applyAlignment="1">
      <alignment vertical="center" wrapText="1"/>
    </xf>
    <xf numFmtId="3" fontId="6" fillId="0" borderId="0" xfId="0" applyNumberFormat="1" applyFont="1" applyAlignment="1">
      <alignment horizontal="right"/>
    </xf>
    <xf numFmtId="3" fontId="6" fillId="0" borderId="26" xfId="0" applyNumberFormat="1" applyFont="1" applyBorder="1" applyAlignment="1">
      <alignment horizontal="right"/>
    </xf>
    <xf numFmtId="3" fontId="5" fillId="40" borderId="30" xfId="0" applyNumberFormat="1" applyFont="1" applyFill="1" applyBorder="1" applyAlignment="1">
      <alignment horizontal="right"/>
    </xf>
    <xf numFmtId="41" fontId="2" fillId="38" borderId="0" xfId="70" applyFont="1" applyFill="1" applyBorder="1" applyAlignment="1" applyProtection="1">
      <alignment horizontal="right" vertical="center"/>
    </xf>
    <xf numFmtId="3" fontId="2" fillId="38" borderId="29" xfId="33" applyNumberFormat="1" applyFont="1" applyFill="1" applyBorder="1" applyAlignment="1" applyProtection="1">
      <alignment horizontal="right" vertical="center"/>
    </xf>
    <xf numFmtId="3" fontId="5" fillId="40" borderId="30" xfId="0" applyNumberFormat="1" applyFont="1" applyFill="1" applyBorder="1" applyAlignment="1">
      <alignment horizontal="right" vertical="center"/>
    </xf>
    <xf numFmtId="3" fontId="2" fillId="38" borderId="0" xfId="33" applyNumberFormat="1" applyFont="1" applyFill="1" applyBorder="1" applyAlignment="1" applyProtection="1">
      <alignment horizontal="right" vertical="center"/>
    </xf>
    <xf numFmtId="3" fontId="2" fillId="38" borderId="26" xfId="33" applyNumberFormat="1" applyFont="1" applyFill="1" applyBorder="1" applyAlignment="1" applyProtection="1">
      <alignment horizontal="right" vertical="center"/>
    </xf>
    <xf numFmtId="0" fontId="5" fillId="0" borderId="18" xfId="0" quotePrefix="1" applyFont="1" applyBorder="1" applyAlignment="1">
      <alignment vertical="center"/>
    </xf>
    <xf numFmtId="0" fontId="5" fillId="0" borderId="26" xfId="0" quotePrefix="1" applyFont="1" applyBorder="1" applyAlignment="1">
      <alignment vertical="center"/>
    </xf>
    <xf numFmtId="0" fontId="50" fillId="0" borderId="0" xfId="40" applyFont="1" applyAlignment="1">
      <alignment horizontal="left"/>
    </xf>
    <xf numFmtId="0" fontId="18" fillId="0" borderId="0" xfId="43" applyFont="1" applyAlignment="1">
      <alignment horizontal="center" vertical="center"/>
    </xf>
    <xf numFmtId="0" fontId="19" fillId="0" borderId="2" xfId="40" applyFont="1" applyBorder="1" applyAlignment="1">
      <alignment horizontal="justify" vertical="center" wrapText="1"/>
    </xf>
    <xf numFmtId="0" fontId="45" fillId="0" borderId="0" xfId="40" applyFont="1" applyAlignment="1">
      <alignment horizontal="center"/>
    </xf>
    <xf numFmtId="0" fontId="5" fillId="0" borderId="0" xfId="0" applyFont="1" applyAlignment="1">
      <alignment horizontal="center" vertical="center" wrapText="1"/>
    </xf>
    <xf numFmtId="0" fontId="3" fillId="2" borderId="0" xfId="0" applyFont="1" applyFill="1" applyAlignment="1">
      <alignment horizontal="left" vertical="top" wrapText="1"/>
    </xf>
    <xf numFmtId="0" fontId="5" fillId="0" borderId="24" xfId="0" applyFont="1" applyBorder="1" applyAlignment="1">
      <alignment horizontal="center" vertical="center" wrapText="1"/>
    </xf>
    <xf numFmtId="0" fontId="5" fillId="39" borderId="20" xfId="0" applyFont="1" applyFill="1" applyBorder="1" applyAlignment="1">
      <alignment horizontal="center"/>
    </xf>
    <xf numFmtId="0" fontId="5" fillId="0" borderId="30" xfId="0" applyFont="1" applyBorder="1" applyAlignment="1">
      <alignment horizontal="center" vertical="center" wrapText="1"/>
    </xf>
    <xf numFmtId="0" fontId="5" fillId="0" borderId="20" xfId="0" applyFont="1" applyBorder="1" applyAlignment="1">
      <alignment horizontal="center"/>
    </xf>
    <xf numFmtId="0" fontId="3" fillId="2" borderId="0" xfId="0" applyFont="1" applyFill="1" applyAlignment="1">
      <alignment vertical="top" wrapText="1"/>
    </xf>
    <xf numFmtId="0" fontId="3" fillId="2" borderId="0" xfId="0" applyFont="1" applyFill="1" applyAlignment="1">
      <alignment vertical="top"/>
    </xf>
    <xf numFmtId="0" fontId="5" fillId="0" borderId="18" xfId="0" applyFont="1" applyBorder="1" applyAlignment="1">
      <alignment horizontal="center"/>
    </xf>
    <xf numFmtId="0" fontId="3" fillId="0" borderId="0" xfId="0" applyFont="1" applyAlignment="1">
      <alignment vertical="top" wrapText="1"/>
    </xf>
    <xf numFmtId="0" fontId="3" fillId="0" borderId="0" xfId="0" applyFont="1" applyAlignment="1">
      <alignment vertical="top"/>
    </xf>
    <xf numFmtId="0" fontId="5" fillId="0" borderId="0" xfId="0" applyFont="1" applyAlignment="1">
      <alignment horizontal="center"/>
    </xf>
    <xf numFmtId="0" fontId="5" fillId="0" borderId="18" xfId="0" quotePrefix="1" applyFont="1" applyBorder="1" applyAlignment="1">
      <alignment horizontal="center" vertical="center"/>
    </xf>
    <xf numFmtId="0" fontId="5" fillId="0" borderId="19" xfId="0" quotePrefix="1" applyFont="1" applyBorder="1" applyAlignment="1">
      <alignment horizontal="center" vertical="center"/>
    </xf>
    <xf numFmtId="0" fontId="10" fillId="0" borderId="0" xfId="0" applyFont="1" applyAlignment="1">
      <alignment horizontal="center" vertical="center" wrapText="1"/>
    </xf>
    <xf numFmtId="0" fontId="5" fillId="0" borderId="19" xfId="0" applyFont="1" applyBorder="1" applyAlignment="1">
      <alignment horizontal="center" vertical="center" wrapText="1"/>
    </xf>
    <xf numFmtId="0" fontId="5" fillId="0" borderId="0" xfId="0" applyFont="1" applyAlignment="1">
      <alignment horizontal="left" vertical="center" wrapText="1"/>
    </xf>
    <xf numFmtId="0" fontId="7" fillId="0" borderId="5" xfId="0" applyFont="1" applyBorder="1" applyAlignment="1">
      <alignment vertical="top" wrapText="1"/>
    </xf>
    <xf numFmtId="0" fontId="7" fillId="0" borderId="5" xfId="0" applyFont="1" applyBorder="1" applyAlignment="1">
      <alignment vertical="top"/>
    </xf>
    <xf numFmtId="0" fontId="2" fillId="0" borderId="0" xfId="0" applyFont="1" applyAlignment="1">
      <alignment vertical="top" wrapText="1"/>
    </xf>
    <xf numFmtId="0" fontId="2" fillId="0" borderId="0" xfId="0" applyFont="1" applyAlignment="1">
      <alignment vertical="top"/>
    </xf>
    <xf numFmtId="0" fontId="4" fillId="0" borderId="24" xfId="0" applyFont="1" applyBorder="1" applyAlignment="1">
      <alignment horizontal="center" vertical="center" wrapText="1"/>
    </xf>
    <xf numFmtId="0" fontId="4" fillId="2" borderId="20" xfId="0" applyFont="1" applyFill="1" applyBorder="1" applyAlignment="1">
      <alignment horizontal="center"/>
    </xf>
    <xf numFmtId="0" fontId="3" fillId="3" borderId="0" xfId="0" applyFont="1" applyFill="1" applyAlignment="1">
      <alignment vertical="top" wrapText="1"/>
    </xf>
    <xf numFmtId="0" fontId="4" fillId="2" borderId="18" xfId="0" applyFont="1" applyFill="1" applyBorder="1" applyAlignment="1">
      <alignment vertical="center" wrapText="1"/>
    </xf>
    <xf numFmtId="0" fontId="3" fillId="3" borderId="19" xfId="0" applyFont="1" applyFill="1" applyBorder="1" applyAlignment="1">
      <alignment vertical="center" wrapText="1"/>
    </xf>
    <xf numFmtId="0" fontId="4" fillId="0" borderId="0" xfId="0" applyFont="1" applyAlignment="1">
      <alignment horizontal="center" vertical="center" wrapText="1"/>
    </xf>
    <xf numFmtId="0" fontId="4" fillId="0" borderId="19" xfId="0" applyFont="1" applyBorder="1" applyAlignment="1">
      <alignment horizontal="center" vertical="center" wrapText="1"/>
    </xf>
    <xf numFmtId="0" fontId="4" fillId="2" borderId="18" xfId="0" quotePrefix="1" applyFont="1" applyFill="1" applyBorder="1" applyAlignment="1">
      <alignment horizontal="center" vertical="center"/>
    </xf>
    <xf numFmtId="0" fontId="4" fillId="2" borderId="19" xfId="0" quotePrefix="1" applyFont="1" applyFill="1" applyBorder="1" applyAlignment="1">
      <alignment horizontal="center" vertical="center"/>
    </xf>
    <xf numFmtId="0" fontId="4" fillId="37" borderId="20" xfId="0" quotePrefix="1" applyFont="1" applyFill="1" applyBorder="1" applyAlignment="1">
      <alignment horizontal="center"/>
    </xf>
    <xf numFmtId="0" fontId="4" fillId="37" borderId="24" xfId="0" applyFont="1" applyFill="1" applyBorder="1" applyAlignment="1">
      <alignment horizontal="center" vertical="center" wrapText="1"/>
    </xf>
    <xf numFmtId="0" fontId="4" fillId="37" borderId="0" xfId="0" applyFont="1" applyFill="1" applyAlignment="1">
      <alignment horizontal="center" vertical="center" wrapText="1"/>
    </xf>
    <xf numFmtId="0" fontId="3" fillId="37" borderId="0" xfId="0" applyFont="1" applyFill="1" applyAlignment="1">
      <alignment vertical="top"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4" fillId="0" borderId="6" xfId="0" applyFont="1" applyBorder="1" applyAlignment="1">
      <alignment horizontal="center"/>
    </xf>
    <xf numFmtId="0" fontId="4" fillId="0" borderId="5" xfId="0" quotePrefix="1" applyFont="1" applyBorder="1" applyAlignment="1">
      <alignment horizontal="center" vertical="center"/>
    </xf>
    <xf numFmtId="0" fontId="2" fillId="0" borderId="4" xfId="0" applyFont="1" applyBorder="1" applyAlignment="1">
      <alignment horizontal="center" vertical="center"/>
    </xf>
    <xf numFmtId="0" fontId="52" fillId="0" borderId="3" xfId="0" applyFont="1" applyBorder="1" applyAlignment="1">
      <alignment horizontal="left" wrapText="1"/>
    </xf>
    <xf numFmtId="0" fontId="3" fillId="0" borderId="28" xfId="0" applyFont="1" applyBorder="1" applyAlignment="1">
      <alignment horizontal="left" wrapText="1"/>
    </xf>
    <xf numFmtId="0" fontId="4" fillId="0" borderId="4" xfId="0" quotePrefix="1" applyFont="1" applyBorder="1" applyAlignment="1">
      <alignment horizontal="center" vertical="center"/>
    </xf>
    <xf numFmtId="0" fontId="5" fillId="38" borderId="0" xfId="0" applyFont="1" applyFill="1" applyAlignment="1">
      <alignment horizontal="center" vertical="center"/>
    </xf>
  </cellXfs>
  <cellStyles count="7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xfId="71" xr:uid="{E6E7D721-1F89-406B-8F73-611830EEEB15}"/>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balanza_periodos!$U$27</c:f>
              <c:strCache>
                <c:ptCount val="1"/>
                <c:pt idx="0">
                  <c:v>Agrícola</c:v>
                </c:pt>
              </c:strCache>
            </c:strRef>
          </c:tx>
          <c:cat>
            <c:strRef>
              <c:f>balanza_periodos!$T$28:$T$32</c:f>
              <c:strCache>
                <c:ptCount val="5"/>
                <c:pt idx="0">
                  <c:v>ene-dic 18</c:v>
                </c:pt>
                <c:pt idx="1">
                  <c:v>ene-dic 19</c:v>
                </c:pt>
                <c:pt idx="2">
                  <c:v>ene-dic 20</c:v>
                </c:pt>
                <c:pt idx="3">
                  <c:v>ene-dic 21</c:v>
                </c:pt>
                <c:pt idx="4">
                  <c:v>ene-dic 22</c:v>
                </c:pt>
              </c:strCache>
            </c:strRef>
          </c:cat>
          <c:val>
            <c:numRef>
              <c:f>balanza_periodos!$U$28:$U$32</c:f>
              <c:numCache>
                <c:formatCode>_-* #,##0\ _p_t_a_-;\-* #,##0\ _p_t_a_-;_-* "-"??\ _p_t_a_-;_-@_-</c:formatCode>
                <c:ptCount val="5"/>
                <c:pt idx="0">
                  <c:v>5603459</c:v>
                </c:pt>
                <c:pt idx="1">
                  <c:v>5658925</c:v>
                </c:pt>
                <c:pt idx="2">
                  <c:v>4932141</c:v>
                </c:pt>
                <c:pt idx="3">
                  <c:v>4672324</c:v>
                </c:pt>
                <c:pt idx="4">
                  <c:v>4131717</c:v>
                </c:pt>
              </c:numCache>
            </c:numRef>
          </c:val>
          <c:smooth val="0"/>
          <c:extLst>
            <c:ext xmlns:c16="http://schemas.microsoft.com/office/drawing/2014/chart" uri="{C3380CC4-5D6E-409C-BE32-E72D297353CC}">
              <c16:uniqueId val="{00000000-B6F2-43D3-A326-C07583E4992F}"/>
            </c:ext>
          </c:extLst>
        </c:ser>
        <c:ser>
          <c:idx val="1"/>
          <c:order val="1"/>
          <c:tx>
            <c:strRef>
              <c:f>balanza_periodos!$V$27</c:f>
              <c:strCache>
                <c:ptCount val="1"/>
                <c:pt idx="0">
                  <c:v>Pecuario</c:v>
                </c:pt>
              </c:strCache>
            </c:strRef>
          </c:tx>
          <c:cat>
            <c:strRef>
              <c:f>balanza_periodos!$T$28:$T$32</c:f>
              <c:strCache>
                <c:ptCount val="5"/>
                <c:pt idx="0">
                  <c:v>ene-dic 18</c:v>
                </c:pt>
                <c:pt idx="1">
                  <c:v>ene-dic 19</c:v>
                </c:pt>
                <c:pt idx="2">
                  <c:v>ene-dic 20</c:v>
                </c:pt>
                <c:pt idx="3">
                  <c:v>ene-dic 21</c:v>
                </c:pt>
                <c:pt idx="4">
                  <c:v>ene-dic 22</c:v>
                </c:pt>
              </c:strCache>
            </c:strRef>
          </c:cat>
          <c:val>
            <c:numRef>
              <c:f>balanza_periodos!$V$28:$V$32</c:f>
              <c:numCache>
                <c:formatCode>_-* #,##0\ _p_t_a_-;\-* #,##0\ _p_t_a_-;_-* "-"??\ _p_t_a_-;_-@_-</c:formatCode>
                <c:ptCount val="5"/>
                <c:pt idx="0">
                  <c:v>-681642</c:v>
                </c:pt>
                <c:pt idx="1">
                  <c:v>-656228</c:v>
                </c:pt>
                <c:pt idx="2">
                  <c:v>-362821</c:v>
                </c:pt>
                <c:pt idx="3">
                  <c:v>-1424906</c:v>
                </c:pt>
                <c:pt idx="4">
                  <c:v>-1014546</c:v>
                </c:pt>
              </c:numCache>
            </c:numRef>
          </c:val>
          <c:smooth val="0"/>
          <c:extLst>
            <c:ext xmlns:c16="http://schemas.microsoft.com/office/drawing/2014/chart" uri="{C3380CC4-5D6E-409C-BE32-E72D297353CC}">
              <c16:uniqueId val="{00000001-B6F2-43D3-A326-C07583E4992F}"/>
            </c:ext>
          </c:extLst>
        </c:ser>
        <c:ser>
          <c:idx val="2"/>
          <c:order val="2"/>
          <c:tx>
            <c:strRef>
              <c:f>balanza_periodos!$W$27</c:f>
              <c:strCache>
                <c:ptCount val="1"/>
                <c:pt idx="0">
                  <c:v>Forestal</c:v>
                </c:pt>
              </c:strCache>
            </c:strRef>
          </c:tx>
          <c:cat>
            <c:strRef>
              <c:f>balanza_periodos!$T$28:$T$32</c:f>
              <c:strCache>
                <c:ptCount val="5"/>
                <c:pt idx="0">
                  <c:v>ene-dic 18</c:v>
                </c:pt>
                <c:pt idx="1">
                  <c:v>ene-dic 19</c:v>
                </c:pt>
                <c:pt idx="2">
                  <c:v>ene-dic 20</c:v>
                </c:pt>
                <c:pt idx="3">
                  <c:v>ene-dic 21</c:v>
                </c:pt>
                <c:pt idx="4">
                  <c:v>ene-dic 22</c:v>
                </c:pt>
              </c:strCache>
            </c:strRef>
          </c:cat>
          <c:val>
            <c:numRef>
              <c:f>balanza_periodos!$W$28:$W$32</c:f>
              <c:numCache>
                <c:formatCode>_-* #,##0\ _p_t_a_-;\-* #,##0\ _p_t_a_-;_-* "-"??\ _p_t_a_-;_-@_-</c:formatCode>
                <c:ptCount val="5"/>
                <c:pt idx="0">
                  <c:v>5524149</c:v>
                </c:pt>
                <c:pt idx="1">
                  <c:v>4406874</c:v>
                </c:pt>
                <c:pt idx="2">
                  <c:v>3739043</c:v>
                </c:pt>
                <c:pt idx="3">
                  <c:v>5074644</c:v>
                </c:pt>
                <c:pt idx="4">
                  <c:v>5704534</c:v>
                </c:pt>
              </c:numCache>
            </c:numRef>
          </c:val>
          <c:smooth val="0"/>
          <c:extLst>
            <c:ext xmlns:c16="http://schemas.microsoft.com/office/drawing/2014/chart" uri="{C3380CC4-5D6E-409C-BE32-E72D297353CC}">
              <c16:uniqueId val="{00000002-B6F2-43D3-A326-C07583E4992F}"/>
            </c:ext>
          </c:extLst>
        </c:ser>
        <c:ser>
          <c:idx val="3"/>
          <c:order val="3"/>
          <c:tx>
            <c:strRef>
              <c:f>balanza_periodos!$X$27</c:f>
              <c:strCache>
                <c:ptCount val="1"/>
                <c:pt idx="0">
                  <c:v>Total</c:v>
                </c:pt>
              </c:strCache>
            </c:strRef>
          </c:tx>
          <c:cat>
            <c:strRef>
              <c:f>balanza_periodos!$T$28:$T$32</c:f>
              <c:strCache>
                <c:ptCount val="5"/>
                <c:pt idx="0">
                  <c:v>ene-dic 18</c:v>
                </c:pt>
                <c:pt idx="1">
                  <c:v>ene-dic 19</c:v>
                </c:pt>
                <c:pt idx="2">
                  <c:v>ene-dic 20</c:v>
                </c:pt>
                <c:pt idx="3">
                  <c:v>ene-dic 21</c:v>
                </c:pt>
                <c:pt idx="4">
                  <c:v>ene-dic 22</c:v>
                </c:pt>
              </c:strCache>
            </c:strRef>
          </c:cat>
          <c:val>
            <c:numRef>
              <c:f>balanza_periodos!$X$28:$X$32</c:f>
              <c:numCache>
                <c:formatCode>_-* #,##0\ _p_t_a_-;\-* #,##0\ _p_t_a_-;_-* "-"??\ _p_t_a_-;_-@_-</c:formatCode>
                <c:ptCount val="5"/>
                <c:pt idx="0">
                  <c:v>10445966</c:v>
                </c:pt>
                <c:pt idx="1">
                  <c:v>9409571</c:v>
                </c:pt>
                <c:pt idx="2">
                  <c:v>8308363</c:v>
                </c:pt>
                <c:pt idx="3">
                  <c:v>8322062</c:v>
                </c:pt>
                <c:pt idx="4">
                  <c:v>8821705</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diciembre 2022</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Brasil</c:v>
                </c:pt>
                <c:pt idx="2">
                  <c:v>Paraguay</c:v>
                </c:pt>
                <c:pt idx="3">
                  <c:v>Estados Unidos</c:v>
                </c:pt>
                <c:pt idx="4">
                  <c:v>Bolivia</c:v>
                </c:pt>
                <c:pt idx="5">
                  <c:v>China</c:v>
                </c:pt>
                <c:pt idx="6">
                  <c:v>Canadá</c:v>
                </c:pt>
                <c:pt idx="7">
                  <c:v>Perú</c:v>
                </c:pt>
                <c:pt idx="8">
                  <c:v>España</c:v>
                </c:pt>
                <c:pt idx="9">
                  <c:v>Colombia</c:v>
                </c:pt>
                <c:pt idx="10">
                  <c:v>Ecuador</c:v>
                </c:pt>
                <c:pt idx="11">
                  <c:v>Alemania</c:v>
                </c:pt>
                <c:pt idx="12">
                  <c:v>Holanda</c:v>
                </c:pt>
                <c:pt idx="13">
                  <c:v>Bélgica</c:v>
                </c:pt>
                <c:pt idx="14">
                  <c:v>México</c:v>
                </c:pt>
              </c:strCache>
            </c:strRef>
          </c:cat>
          <c:val>
            <c:numRef>
              <c:f>'prin paises exp e imp'!$D$55:$D$69</c:f>
              <c:numCache>
                <c:formatCode>#,##0</c:formatCode>
                <c:ptCount val="15"/>
                <c:pt idx="0">
                  <c:v>2552808.3670500014</c:v>
                </c:pt>
                <c:pt idx="1">
                  <c:v>1442402.8695799999</c:v>
                </c:pt>
                <c:pt idx="2">
                  <c:v>1113009.8633999997</c:v>
                </c:pt>
                <c:pt idx="3">
                  <c:v>1088285.4680299999</c:v>
                </c:pt>
                <c:pt idx="4">
                  <c:v>339338.31793999998</c:v>
                </c:pt>
                <c:pt idx="5">
                  <c:v>276908.52442999999</c:v>
                </c:pt>
                <c:pt idx="6">
                  <c:v>266350.05625000008</c:v>
                </c:pt>
                <c:pt idx="7">
                  <c:v>264970.64973999991</c:v>
                </c:pt>
                <c:pt idx="8">
                  <c:v>217443.8172299999</c:v>
                </c:pt>
                <c:pt idx="9">
                  <c:v>207224.13787999999</c:v>
                </c:pt>
                <c:pt idx="10">
                  <c:v>198105.66825999995</c:v>
                </c:pt>
                <c:pt idx="11">
                  <c:v>190775.70879000003</c:v>
                </c:pt>
                <c:pt idx="12">
                  <c:v>165439.0914</c:v>
                </c:pt>
                <c:pt idx="13">
                  <c:v>162122.86327</c:v>
                </c:pt>
                <c:pt idx="14">
                  <c:v>157906.34419</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diciembre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México</c:v>
                </c:pt>
                <c:pt idx="3">
                  <c:v>Japón</c:v>
                </c:pt>
                <c:pt idx="4">
                  <c:v>Corea del Sur</c:v>
                </c:pt>
                <c:pt idx="5">
                  <c:v>Holanda</c:v>
                </c:pt>
                <c:pt idx="6">
                  <c:v>Brasil</c:v>
                </c:pt>
                <c:pt idx="7">
                  <c:v>Colombia</c:v>
                </c:pt>
                <c:pt idx="8">
                  <c:v>Reino Unido</c:v>
                </c:pt>
                <c:pt idx="9">
                  <c:v>Perú</c:v>
                </c:pt>
                <c:pt idx="10">
                  <c:v>Canadá</c:v>
                </c:pt>
                <c:pt idx="11">
                  <c:v>Alemania</c:v>
                </c:pt>
                <c:pt idx="12">
                  <c:v>Taiwán</c:v>
                </c:pt>
                <c:pt idx="13">
                  <c:v>Italia</c:v>
                </c:pt>
                <c:pt idx="14">
                  <c:v>Ecuador</c:v>
                </c:pt>
              </c:strCache>
            </c:strRef>
          </c:cat>
          <c:val>
            <c:numRef>
              <c:f>'prin paises exp e imp'!$D$7:$D$21</c:f>
              <c:numCache>
                <c:formatCode>#,##0</c:formatCode>
                <c:ptCount val="15"/>
                <c:pt idx="0">
                  <c:v>5174138.0220699953</c:v>
                </c:pt>
                <c:pt idx="1">
                  <c:v>4128607.7844099952</c:v>
                </c:pt>
                <c:pt idx="2">
                  <c:v>885607.12033000088</c:v>
                </c:pt>
                <c:pt idx="3">
                  <c:v>831608.39080999955</c:v>
                </c:pt>
                <c:pt idx="4">
                  <c:v>689267.44059000001</c:v>
                </c:pt>
                <c:pt idx="5">
                  <c:v>636462.19261999952</c:v>
                </c:pt>
                <c:pt idx="6">
                  <c:v>501186.51677999971</c:v>
                </c:pt>
                <c:pt idx="7">
                  <c:v>422206.67646999983</c:v>
                </c:pt>
                <c:pt idx="8">
                  <c:v>420415.66148999962</c:v>
                </c:pt>
                <c:pt idx="9">
                  <c:v>343883.69755000016</c:v>
                </c:pt>
                <c:pt idx="10">
                  <c:v>326317.91064999992</c:v>
                </c:pt>
                <c:pt idx="11">
                  <c:v>310608.47763999994</c:v>
                </c:pt>
                <c:pt idx="12">
                  <c:v>279349.73556000012</c:v>
                </c:pt>
                <c:pt idx="13">
                  <c:v>269224.08178000007</c:v>
                </c:pt>
                <c:pt idx="14">
                  <c:v>247503.92574999991</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diciembre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diciembre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11
Principales rubros exportados
Millones de dólares  enero - diciembre 2022</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tubérculos y plantas</c:v>
                </c:pt>
                <c:pt idx="13">
                  <c:v>Miel</c:v>
                </c:pt>
              </c:strCache>
            </c:strRef>
          </c:cat>
          <c:val>
            <c:numRef>
              <c:f>'Principales Rubros'!$I$9:$I$22</c:f>
              <c:numCache>
                <c:formatCode>#,##0</c:formatCode>
                <c:ptCount val="14"/>
                <c:pt idx="0">
                  <c:v>5733573.0646599988</c:v>
                </c:pt>
                <c:pt idx="1">
                  <c:v>2918520.1396700004</c:v>
                </c:pt>
                <c:pt idx="2">
                  <c:v>1920240.7210999993</c:v>
                </c:pt>
                <c:pt idx="3">
                  <c:v>1597898.7298000001</c:v>
                </c:pt>
                <c:pt idx="4">
                  <c:v>1862522.0058999998</c:v>
                </c:pt>
                <c:pt idx="5">
                  <c:v>1574714.1320099998</c:v>
                </c:pt>
                <c:pt idx="6">
                  <c:v>1030217.7309999997</c:v>
                </c:pt>
                <c:pt idx="7">
                  <c:v>191960.50130999999</c:v>
                </c:pt>
                <c:pt idx="8">
                  <c:v>327687.99654000008</c:v>
                </c:pt>
                <c:pt idx="9">
                  <c:v>224390.37946999999</c:v>
                </c:pt>
                <c:pt idx="10">
                  <c:v>268139.46579999983</c:v>
                </c:pt>
                <c:pt idx="11">
                  <c:v>53155.184789999992</c:v>
                </c:pt>
                <c:pt idx="12">
                  <c:v>57174.139120000007</c:v>
                </c:pt>
                <c:pt idx="13">
                  <c:v>17053.389650000001</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12
Principales rubros importados
Millones de dólares  enero - diciembre 2022</c:v>
            </c:pt>
          </c:strCache>
        </c:strRef>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shade val="51000"/>
                    <a:satMod val="130000"/>
                  </a:schemeClr>
                </a:gs>
                <a:gs pos="80000">
                  <a:schemeClr val="accent1">
                    <a:shade val="45000"/>
                    <a:shade val="93000"/>
                    <a:satMod val="130000"/>
                  </a:schemeClr>
                </a:gs>
                <a:gs pos="100000">
                  <a:schemeClr val="accent1">
                    <a:shade val="45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2175086.3446499999</c:v>
                </c:pt>
                <c:pt idx="1">
                  <c:v>1733852.0877099994</c:v>
                </c:pt>
                <c:pt idx="2" formatCode="_(* #,##0_);_(* \(#,##0\);_(* &quot;-&quot;_);_(@_)">
                  <c:v>1678809.4072900002</c:v>
                </c:pt>
                <c:pt idx="3">
                  <c:v>600603.68298000121</c:v>
                </c:pt>
                <c:pt idx="4">
                  <c:v>432710.87994999962</c:v>
                </c:pt>
                <c:pt idx="5">
                  <c:v>335036</c:v>
                </c:pt>
                <c:pt idx="6" formatCode="_(* #,##0_);_(* \(#,##0\);_(* &quot;-&quot;_);_(@_)">
                  <c:v>468510.64895000012</c:v>
                </c:pt>
                <c:pt idx="7">
                  <c:v>378157.25244000106</c:v>
                </c:pt>
                <c:pt idx="8">
                  <c:v>257373.79176000002</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15"/>
        <c:overlap val="-2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shade val="51000"/>
                          <a:satMod val="130000"/>
                        </a:schemeClr>
                      </a:gs>
                      <a:gs pos="80000">
                        <a:schemeClr val="accent1">
                          <a:shade val="61000"/>
                          <a:shade val="93000"/>
                          <a:satMod val="130000"/>
                        </a:schemeClr>
                      </a:gs>
                      <a:gs pos="100000">
                        <a:schemeClr val="accent1">
                          <a:shade val="61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shade val="51000"/>
                          <a:satMod val="130000"/>
                        </a:schemeClr>
                      </a:gs>
                      <a:gs pos="80000">
                        <a:schemeClr val="accent1">
                          <a:shade val="76000"/>
                          <a:shade val="93000"/>
                          <a:satMod val="130000"/>
                        </a:schemeClr>
                      </a:gs>
                      <a:gs pos="100000">
                        <a:schemeClr val="accent1">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tubérculos y plantas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5733573.0646599988</c:v>
                      </c:pt>
                      <c:pt idx="1">
                        <c:v>1862522.0058999998</c:v>
                      </c:pt>
                      <c:pt idx="2">
                        <c:v>191960.50130999999</c:v>
                      </c:pt>
                      <c:pt idx="3">
                        <c:v>53155.184789999992</c:v>
                      </c:pt>
                      <c:pt idx="4">
                        <c:v>57174.139120000007</c:v>
                      </c:pt>
                      <c:pt idx="5">
                        <c:v>17053.389650000001</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balanza_anuales!$U$26</c:f>
              <c:strCache>
                <c:ptCount val="1"/>
                <c:pt idx="0">
                  <c:v>Agrícola</c:v>
                </c:pt>
              </c:strCache>
            </c:strRef>
          </c:tx>
          <c:cat>
            <c:numRef>
              <c:f>balanza_anuales!$T$27:$T$31</c:f>
              <c:numCache>
                <c:formatCode>0</c:formatCode>
                <c:ptCount val="5"/>
                <c:pt idx="0">
                  <c:v>2017</c:v>
                </c:pt>
                <c:pt idx="1">
                  <c:v>2018</c:v>
                </c:pt>
                <c:pt idx="2">
                  <c:v>2019</c:v>
                </c:pt>
                <c:pt idx="3">
                  <c:v>2020</c:v>
                </c:pt>
                <c:pt idx="4">
                  <c:v>2021</c:v>
                </c:pt>
              </c:numCache>
            </c:numRef>
          </c:cat>
          <c:val>
            <c:numRef>
              <c:f>balanza_anuales!$U$27:$U$31</c:f>
              <c:numCache>
                <c:formatCode>_-* #,##0\ _p_t_a_-;\-* #,##0\ _p_t_a_-;_-* "-"??\ _p_t_a_-;_-@_-</c:formatCode>
                <c:ptCount val="5"/>
                <c:pt idx="0">
                  <c:v>5619304</c:v>
                </c:pt>
                <c:pt idx="1">
                  <c:v>6126434</c:v>
                </c:pt>
                <c:pt idx="2">
                  <c:v>6446329</c:v>
                </c:pt>
                <c:pt idx="3">
                  <c:v>5590965</c:v>
                </c:pt>
                <c:pt idx="4">
                  <c:v>4672324</c:v>
                </c:pt>
              </c:numCache>
            </c:numRef>
          </c:val>
          <c:smooth val="0"/>
          <c:extLst>
            <c:ext xmlns:c16="http://schemas.microsoft.com/office/drawing/2014/chart" uri="{C3380CC4-5D6E-409C-BE32-E72D297353CC}">
              <c16:uniqueId val="{00000000-3E2D-40E0-8240-5AF26ED72D9A}"/>
            </c:ext>
          </c:extLst>
        </c:ser>
        <c:ser>
          <c:idx val="1"/>
          <c:order val="1"/>
          <c:tx>
            <c:strRef>
              <c:f>balanza_anuales!$V$26</c:f>
              <c:strCache>
                <c:ptCount val="1"/>
                <c:pt idx="0">
                  <c:v>Pecuario</c:v>
                </c:pt>
              </c:strCache>
            </c:strRef>
          </c:tx>
          <c:cat>
            <c:numRef>
              <c:f>balanza_anuales!$T$27:$T$31</c:f>
              <c:numCache>
                <c:formatCode>0</c:formatCode>
                <c:ptCount val="5"/>
                <c:pt idx="0">
                  <c:v>2017</c:v>
                </c:pt>
                <c:pt idx="1">
                  <c:v>2018</c:v>
                </c:pt>
                <c:pt idx="2">
                  <c:v>2019</c:v>
                </c:pt>
                <c:pt idx="3">
                  <c:v>2020</c:v>
                </c:pt>
                <c:pt idx="4">
                  <c:v>2021</c:v>
                </c:pt>
              </c:numCache>
            </c:numRef>
          </c:cat>
          <c:val>
            <c:numRef>
              <c:f>balanza_anuales!$V$27:$V$31</c:f>
              <c:numCache>
                <c:formatCode>_-* #,##0\ _p_t_a_-;\-* #,##0\ _p_t_a_-;_-* "-"??\ _p_t_a_-;_-@_-</c:formatCode>
                <c:ptCount val="5"/>
                <c:pt idx="0">
                  <c:v>-782654</c:v>
                </c:pt>
                <c:pt idx="1">
                  <c:v>-761998</c:v>
                </c:pt>
                <c:pt idx="2">
                  <c:v>-681646</c:v>
                </c:pt>
                <c:pt idx="3">
                  <c:v>-450130</c:v>
                </c:pt>
                <c:pt idx="4">
                  <c:v>-1424906</c:v>
                </c:pt>
              </c:numCache>
            </c:numRef>
          </c:val>
          <c:smooth val="0"/>
          <c:extLst>
            <c:ext xmlns:c16="http://schemas.microsoft.com/office/drawing/2014/chart" uri="{C3380CC4-5D6E-409C-BE32-E72D297353CC}">
              <c16:uniqueId val="{00000001-3E2D-40E0-8240-5AF26ED72D9A}"/>
            </c:ext>
          </c:extLst>
        </c:ser>
        <c:ser>
          <c:idx val="2"/>
          <c:order val="2"/>
          <c:tx>
            <c:strRef>
              <c:f>balanza_anuales!$W$26</c:f>
              <c:strCache>
                <c:ptCount val="1"/>
                <c:pt idx="0">
                  <c:v>Forestal</c:v>
                </c:pt>
              </c:strCache>
            </c:strRef>
          </c:tx>
          <c:cat>
            <c:numRef>
              <c:f>balanza_anuales!$T$27:$T$31</c:f>
              <c:numCache>
                <c:formatCode>0</c:formatCode>
                <c:ptCount val="5"/>
                <c:pt idx="0">
                  <c:v>2017</c:v>
                </c:pt>
                <c:pt idx="1">
                  <c:v>2018</c:v>
                </c:pt>
                <c:pt idx="2">
                  <c:v>2019</c:v>
                </c:pt>
                <c:pt idx="3">
                  <c:v>2020</c:v>
                </c:pt>
                <c:pt idx="4">
                  <c:v>2021</c:v>
                </c:pt>
              </c:numCache>
            </c:numRef>
          </c:cat>
          <c:val>
            <c:numRef>
              <c:f>balanza_anuales!$W$27:$W$31</c:f>
              <c:numCache>
                <c:formatCode>_-* #,##0\ _p_t_a_-;\-* #,##0\ _p_t_a_-;_-* "-"??\ _p_t_a_-;_-@_-</c:formatCode>
                <c:ptCount val="5"/>
                <c:pt idx="0">
                  <c:v>4700192</c:v>
                </c:pt>
                <c:pt idx="1">
                  <c:v>5976134</c:v>
                </c:pt>
                <c:pt idx="2">
                  <c:v>4755333</c:v>
                </c:pt>
                <c:pt idx="3">
                  <c:v>4105622</c:v>
                </c:pt>
                <c:pt idx="4">
                  <c:v>5074644</c:v>
                </c:pt>
              </c:numCache>
            </c:numRef>
          </c:val>
          <c:smooth val="0"/>
          <c:extLst>
            <c:ext xmlns:c16="http://schemas.microsoft.com/office/drawing/2014/chart" uri="{C3380CC4-5D6E-409C-BE32-E72D297353CC}">
              <c16:uniqueId val="{00000002-3E2D-40E0-8240-5AF26ED72D9A}"/>
            </c:ext>
          </c:extLst>
        </c:ser>
        <c:ser>
          <c:idx val="3"/>
          <c:order val="3"/>
          <c:tx>
            <c:strRef>
              <c:f>balanza_anuales!$X$26</c:f>
              <c:strCache>
                <c:ptCount val="1"/>
                <c:pt idx="0">
                  <c:v>Total</c:v>
                </c:pt>
              </c:strCache>
            </c:strRef>
          </c:tx>
          <c:cat>
            <c:numRef>
              <c:f>balanza_anuales!$T$27:$T$31</c:f>
              <c:numCache>
                <c:formatCode>0</c:formatCode>
                <c:ptCount val="5"/>
                <c:pt idx="0">
                  <c:v>2017</c:v>
                </c:pt>
                <c:pt idx="1">
                  <c:v>2018</c:v>
                </c:pt>
                <c:pt idx="2">
                  <c:v>2019</c:v>
                </c:pt>
                <c:pt idx="3">
                  <c:v>2020</c:v>
                </c:pt>
                <c:pt idx="4">
                  <c:v>2021</c:v>
                </c:pt>
              </c:numCache>
            </c:numRef>
          </c:cat>
          <c:val>
            <c:numRef>
              <c:f>balanza_anuales!$X$27:$X$31</c:f>
              <c:numCache>
                <c:formatCode>_-* #,##0\ _p_t_a_-;\-* #,##0\ _p_t_a_-;_-* "-"??\ _p_t_a_-;_-@_-</c:formatCode>
                <c:ptCount val="5"/>
                <c:pt idx="0">
                  <c:v>9536842</c:v>
                </c:pt>
                <c:pt idx="1">
                  <c:v>11340570</c:v>
                </c:pt>
                <c:pt idx="2">
                  <c:v>10520016</c:v>
                </c:pt>
                <c:pt idx="3">
                  <c:v>9246457</c:v>
                </c:pt>
                <c:pt idx="4">
                  <c:v>8322062</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ene-dic 18</c:v>
                </c:pt>
                <c:pt idx="1">
                  <c:v>ene-dic 19</c:v>
                </c:pt>
                <c:pt idx="2">
                  <c:v>ene-dic 20</c:v>
                </c:pt>
                <c:pt idx="3">
                  <c:v>ene-dic 21</c:v>
                </c:pt>
                <c:pt idx="4">
                  <c:v>ene-dic 22</c:v>
                </c:pt>
              </c:strCache>
            </c:strRef>
          </c:cat>
          <c:val>
            <c:numRef>
              <c:f>evolución_comercio!$R$3:$R$7</c:f>
              <c:numCache>
                <c:formatCode>_-* #,##0\ _p_t_a_-;\-* #,##0\ _p_t_a_-;_-* "-"??\ _p_t_a_-;_-@_-</c:formatCode>
                <c:ptCount val="5"/>
                <c:pt idx="0">
                  <c:v>10212418</c:v>
                </c:pt>
                <c:pt idx="1">
                  <c:v>10391585</c:v>
                </c:pt>
                <c:pt idx="2">
                  <c:v>9929878</c:v>
                </c:pt>
                <c:pt idx="3">
                  <c:v>10496670</c:v>
                </c:pt>
                <c:pt idx="4">
                  <c:v>10612671</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ene-dic 18</c:v>
                </c:pt>
                <c:pt idx="1">
                  <c:v>ene-dic 19</c:v>
                </c:pt>
                <c:pt idx="2">
                  <c:v>ene-dic 20</c:v>
                </c:pt>
                <c:pt idx="3">
                  <c:v>ene-dic 21</c:v>
                </c:pt>
                <c:pt idx="4">
                  <c:v>ene-dic 22</c:v>
                </c:pt>
              </c:strCache>
            </c:strRef>
          </c:cat>
          <c:val>
            <c:numRef>
              <c:f>evolución_comercio!$S$3:$S$7</c:f>
              <c:numCache>
                <c:formatCode>_-* #,##0\ _p_t_a_-;\-* #,##0\ _p_t_a_-;_-* "-"??\ _p_t_a_-;_-@_-</c:formatCode>
                <c:ptCount val="5"/>
                <c:pt idx="0">
                  <c:v>1380778</c:v>
                </c:pt>
                <c:pt idx="1">
                  <c:v>1458553</c:v>
                </c:pt>
                <c:pt idx="2">
                  <c:v>1660483</c:v>
                </c:pt>
                <c:pt idx="3">
                  <c:v>1759688</c:v>
                </c:pt>
                <c:pt idx="4">
                  <c:v>1931207</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ene-dic 18</c:v>
                </c:pt>
                <c:pt idx="1">
                  <c:v>ene-dic 19</c:v>
                </c:pt>
                <c:pt idx="2">
                  <c:v>ene-dic 20</c:v>
                </c:pt>
                <c:pt idx="3">
                  <c:v>ene-dic 21</c:v>
                </c:pt>
                <c:pt idx="4">
                  <c:v>ene-dic 22</c:v>
                </c:pt>
              </c:strCache>
            </c:strRef>
          </c:cat>
          <c:val>
            <c:numRef>
              <c:f>evolución_comercio!$T$3:$T$7</c:f>
              <c:numCache>
                <c:formatCode>_-* #,##0\ _p_t_a_-;\-* #,##0\ _p_t_a_-;_-* "-"??\ _p_t_a_-;_-@_-</c:formatCode>
                <c:ptCount val="5"/>
                <c:pt idx="0">
                  <c:v>6307561</c:v>
                </c:pt>
                <c:pt idx="1">
                  <c:v>5015413</c:v>
                </c:pt>
                <c:pt idx="2">
                  <c:v>4319256</c:v>
                </c:pt>
                <c:pt idx="3">
                  <c:v>5655304</c:v>
                </c:pt>
                <c:pt idx="4">
                  <c:v>6039570</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ene-dic 18</c:v>
                </c:pt>
                <c:pt idx="1">
                  <c:v>ene-dic 19</c:v>
                </c:pt>
                <c:pt idx="2">
                  <c:v>ene-dic 20</c:v>
                </c:pt>
                <c:pt idx="3">
                  <c:v>ene-dic 21</c:v>
                </c:pt>
                <c:pt idx="4">
                  <c:v>ene-dic 22</c:v>
                </c:pt>
              </c:strCache>
            </c:strRef>
          </c:cat>
          <c:val>
            <c:numRef>
              <c:f>evolución_comercio!$U$3:$U$7</c:f>
              <c:numCache>
                <c:formatCode>_-* #,##0\ _p_t_a_-;\-* #,##0\ _p_t_a_-;_-* "-"??\ _p_t_a_-;_-@_-</c:formatCode>
                <c:ptCount val="5"/>
                <c:pt idx="0">
                  <c:v>17900757</c:v>
                </c:pt>
                <c:pt idx="1">
                  <c:v>16865551</c:v>
                </c:pt>
                <c:pt idx="2">
                  <c:v>15909617</c:v>
                </c:pt>
                <c:pt idx="3">
                  <c:v>17911662</c:v>
                </c:pt>
                <c:pt idx="4">
                  <c:v>18583448</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ene-dic 18</c:v>
                </c:pt>
                <c:pt idx="1">
                  <c:v>ene-dic 19</c:v>
                </c:pt>
                <c:pt idx="2">
                  <c:v>ene-dic 20</c:v>
                </c:pt>
                <c:pt idx="3">
                  <c:v>ene-dic 21</c:v>
                </c:pt>
                <c:pt idx="4">
                  <c:v>ene-dic 22</c:v>
                </c:pt>
              </c:strCache>
            </c:strRef>
          </c:cat>
          <c:val>
            <c:numRef>
              <c:f>evolución_comercio!$R$12:$R$16</c:f>
              <c:numCache>
                <c:formatCode>_-* #,##0\ _p_t_a_-;\-* #,##0\ _p_t_a_-;_-* "-"??\ _p_t_a_-;_-@_-</c:formatCode>
                <c:ptCount val="5"/>
                <c:pt idx="0">
                  <c:v>4085984</c:v>
                </c:pt>
                <c:pt idx="1">
                  <c:v>3945256</c:v>
                </c:pt>
                <c:pt idx="2">
                  <c:v>4338913</c:v>
                </c:pt>
                <c:pt idx="3">
                  <c:v>5824346</c:v>
                </c:pt>
                <c:pt idx="4">
                  <c:v>6480954</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ene-dic 18</c:v>
                </c:pt>
                <c:pt idx="1">
                  <c:v>ene-dic 19</c:v>
                </c:pt>
                <c:pt idx="2">
                  <c:v>ene-dic 20</c:v>
                </c:pt>
                <c:pt idx="3">
                  <c:v>ene-dic 21</c:v>
                </c:pt>
                <c:pt idx="4">
                  <c:v>ene-dic 22</c:v>
                </c:pt>
              </c:strCache>
            </c:strRef>
          </c:cat>
          <c:val>
            <c:numRef>
              <c:f>evolución_comercio!$S$12:$S$16</c:f>
              <c:numCache>
                <c:formatCode>_-* #,##0\ _p_t_a_-;\-* #,##0\ _p_t_a_-;_-* "-"??\ _p_t_a_-;_-@_-</c:formatCode>
                <c:ptCount val="5"/>
                <c:pt idx="0">
                  <c:v>2142776</c:v>
                </c:pt>
                <c:pt idx="1">
                  <c:v>2140199</c:v>
                </c:pt>
                <c:pt idx="2">
                  <c:v>2110613</c:v>
                </c:pt>
                <c:pt idx="3">
                  <c:v>3184594</c:v>
                </c:pt>
                <c:pt idx="4">
                  <c:v>2945753</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ene-dic 18</c:v>
                </c:pt>
                <c:pt idx="1">
                  <c:v>ene-dic 19</c:v>
                </c:pt>
                <c:pt idx="2">
                  <c:v>ene-dic 20</c:v>
                </c:pt>
                <c:pt idx="3">
                  <c:v>ene-dic 21</c:v>
                </c:pt>
                <c:pt idx="4">
                  <c:v>ene-dic 22</c:v>
                </c:pt>
              </c:strCache>
            </c:strRef>
          </c:cat>
          <c:val>
            <c:numRef>
              <c:f>evolución_comercio!$T$12:$T$16</c:f>
              <c:numCache>
                <c:formatCode>_-* #,##0\ _p_t_a_-;\-* #,##0\ _p_t_a_-;_-* "-"??\ _p_t_a_-;_-@_-</c:formatCode>
                <c:ptCount val="5"/>
                <c:pt idx="0">
                  <c:v>331427</c:v>
                </c:pt>
                <c:pt idx="1">
                  <c:v>260080</c:v>
                </c:pt>
                <c:pt idx="2">
                  <c:v>213634</c:v>
                </c:pt>
                <c:pt idx="3">
                  <c:v>580660</c:v>
                </c:pt>
                <c:pt idx="4">
                  <c:v>335036</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ene-dic 18</c:v>
                </c:pt>
                <c:pt idx="1">
                  <c:v>ene-dic 19</c:v>
                </c:pt>
                <c:pt idx="2">
                  <c:v>ene-dic 20</c:v>
                </c:pt>
                <c:pt idx="3">
                  <c:v>ene-dic 21</c:v>
                </c:pt>
                <c:pt idx="4">
                  <c:v>ene-dic 22</c:v>
                </c:pt>
              </c:strCache>
            </c:strRef>
          </c:cat>
          <c:val>
            <c:numRef>
              <c:f>evolución_comercio!$U$12:$U$16</c:f>
              <c:numCache>
                <c:formatCode>_-* #,##0\ _p_t_a_-;\-* #,##0\ _p_t_a_-;_-* "-"??\ _p_t_a_-;_-@_-</c:formatCode>
                <c:ptCount val="5"/>
                <c:pt idx="0">
                  <c:v>6560187</c:v>
                </c:pt>
                <c:pt idx="1">
                  <c:v>6345535</c:v>
                </c:pt>
                <c:pt idx="2">
                  <c:v>6663160</c:v>
                </c:pt>
                <c:pt idx="3">
                  <c:v>9589600</c:v>
                </c:pt>
                <c:pt idx="4">
                  <c:v>9761743</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diciembre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6592821</c:v>
                </c:pt>
                <c:pt idx="1">
                  <c:v>11990627</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diciembre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10612671</c:v>
                </c:pt>
                <c:pt idx="1">
                  <c:v>1931207</c:v>
                </c:pt>
                <c:pt idx="2">
                  <c:v>6039570</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diciembre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19"/>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8000438.6372999912</c:v>
                </c:pt>
                <c:pt idx="1">
                  <c:v>748173.07713999948</c:v>
                </c:pt>
                <c:pt idx="2">
                  <c:v>5340532.8153899955</c:v>
                </c:pt>
                <c:pt idx="3">
                  <c:v>1961634.2612700001</c:v>
                </c:pt>
                <c:pt idx="4">
                  <c:v>2532669.2089000121</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diciembre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751322.14785999991</c:v>
                </c:pt>
                <c:pt idx="1">
                  <c:v>5262806.9436300015</c:v>
                </c:pt>
                <c:pt idx="2">
                  <c:v>1512541.8684700001</c:v>
                </c:pt>
                <c:pt idx="3">
                  <c:v>1090220.2368899996</c:v>
                </c:pt>
                <c:pt idx="4">
                  <c:v>1144851.8031499982</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30480</xdr:colOff>
      <xdr:row>133</xdr:row>
      <xdr:rowOff>49530</xdr:rowOff>
    </xdr:from>
    <xdr:to>
      <xdr:col>1</xdr:col>
      <xdr:colOff>506730</xdr:colOff>
      <xdr:row>133</xdr:row>
      <xdr:rowOff>116205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24555450"/>
          <a:ext cx="126111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editAs="oneCell">
    <xdr:from>
      <xdr:col>0</xdr:col>
      <xdr:colOff>15240</xdr:colOff>
      <xdr:row>0</xdr:row>
      <xdr:rowOff>0</xdr:rowOff>
    </xdr:from>
    <xdr:to>
      <xdr:col>1</xdr:col>
      <xdr:colOff>525780</xdr:colOff>
      <xdr:row>5</xdr:row>
      <xdr:rowOff>198120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240" y="0"/>
          <a:ext cx="1295400"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7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7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7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8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8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9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9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3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A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790575</xdr:colOff>
      <xdr:row>82</xdr:row>
      <xdr:rowOff>139065</xdr:rowOff>
    </xdr:from>
    <xdr:to>
      <xdr:col>10</xdr:col>
      <xdr:colOff>493395</xdr:colOff>
      <xdr:row>109</xdr:row>
      <xdr:rowOff>47625</xdr:rowOff>
    </xdr:to>
    <xdr:graphicFrame macro="">
      <xdr:nvGraphicFramePr>
        <xdr:cNvPr id="4" name="7 Gráfico">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5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5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6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6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6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6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4"/>
  <sheetViews>
    <sheetView workbookViewId="0">
      <selection activeCell="D8" sqref="D8"/>
    </sheetView>
  </sheetViews>
  <sheetFormatPr baseColWidth="10" defaultColWidth="11.44140625" defaultRowHeight="13.2" x14ac:dyDescent="0.25"/>
  <cols>
    <col min="2" max="2" width="11.44140625" customWidth="1"/>
    <col min="3" max="3" width="10.6640625" customWidth="1"/>
    <col min="7" max="7" width="11.109375" customWidth="1"/>
    <col min="8" max="8" width="4.44140625" customWidth="1"/>
  </cols>
  <sheetData>
    <row r="1" spans="1:9" ht="16.2" x14ac:dyDescent="0.3">
      <c r="A1" s="110"/>
      <c r="B1" s="111"/>
      <c r="C1" s="111"/>
      <c r="D1" s="111"/>
      <c r="E1" s="111"/>
      <c r="F1" s="111"/>
      <c r="G1" s="111"/>
      <c r="H1" s="112"/>
      <c r="I1" s="112"/>
    </row>
    <row r="2" spans="1:9" ht="14.4" x14ac:dyDescent="0.3">
      <c r="A2" s="111"/>
      <c r="B2" s="111"/>
      <c r="C2" s="111"/>
      <c r="D2" s="111"/>
      <c r="E2" s="111"/>
      <c r="F2" s="111"/>
      <c r="G2" s="111"/>
      <c r="H2" s="112"/>
      <c r="I2" s="112"/>
    </row>
    <row r="3" spans="1:9" ht="16.2" x14ac:dyDescent="0.3">
      <c r="A3" s="110"/>
      <c r="B3" s="111"/>
      <c r="C3" s="111"/>
      <c r="D3" s="111"/>
      <c r="E3" s="111"/>
      <c r="F3" s="111"/>
      <c r="G3" s="111"/>
      <c r="H3" s="112"/>
      <c r="I3" s="112"/>
    </row>
    <row r="4" spans="1:9" ht="14.4" x14ac:dyDescent="0.3">
      <c r="A4" s="111"/>
      <c r="B4" s="111"/>
      <c r="C4" s="111"/>
      <c r="D4" s="113"/>
      <c r="E4" s="111"/>
      <c r="F4" s="111"/>
      <c r="G4" s="111"/>
      <c r="H4" s="112"/>
      <c r="I4" s="112"/>
    </row>
    <row r="5" spans="1:9" ht="16.2" x14ac:dyDescent="0.3">
      <c r="A5" s="110"/>
      <c r="B5" s="111"/>
      <c r="C5" s="111"/>
      <c r="D5" s="114"/>
      <c r="E5" s="111"/>
      <c r="F5" s="111"/>
      <c r="G5" s="111"/>
      <c r="H5" s="112"/>
      <c r="I5" s="112"/>
    </row>
    <row r="6" spans="1:9" ht="16.2" x14ac:dyDescent="0.3">
      <c r="A6" s="110"/>
      <c r="B6" s="111"/>
      <c r="C6" s="111"/>
      <c r="D6" s="111"/>
      <c r="E6" s="111"/>
      <c r="F6" s="111"/>
      <c r="G6" s="111"/>
      <c r="H6" s="112"/>
      <c r="I6" s="112"/>
    </row>
    <row r="7" spans="1:9" ht="16.2" x14ac:dyDescent="0.3">
      <c r="A7" s="110"/>
      <c r="B7" s="111"/>
      <c r="C7" s="111"/>
      <c r="D7" s="111"/>
      <c r="E7" s="111"/>
      <c r="F7" s="111"/>
      <c r="G7" s="111"/>
      <c r="H7" s="112"/>
      <c r="I7" s="112"/>
    </row>
    <row r="8" spans="1:9" ht="14.4" x14ac:dyDescent="0.3">
      <c r="A8" s="111"/>
      <c r="B8" s="111"/>
      <c r="C8" s="111"/>
      <c r="D8" s="113"/>
      <c r="E8" s="111"/>
      <c r="F8" s="111"/>
      <c r="G8" s="111"/>
      <c r="H8" s="112"/>
      <c r="I8" s="112"/>
    </row>
    <row r="9" spans="1:9" ht="16.2" x14ac:dyDescent="0.3">
      <c r="A9" s="115"/>
      <c r="B9" s="111"/>
      <c r="C9" s="111"/>
      <c r="D9" s="111"/>
      <c r="E9" s="111"/>
      <c r="F9" s="111"/>
      <c r="G9" s="111"/>
      <c r="H9" s="112"/>
      <c r="I9" s="112"/>
    </row>
    <row r="10" spans="1:9" ht="16.2" x14ac:dyDescent="0.3">
      <c r="A10" s="110"/>
      <c r="B10" s="111"/>
      <c r="C10" s="111"/>
      <c r="D10" s="111"/>
      <c r="E10" s="111"/>
      <c r="F10" s="111"/>
      <c r="G10" s="111"/>
      <c r="H10" s="112"/>
      <c r="I10" s="112"/>
    </row>
    <row r="11" spans="1:9" ht="16.2" x14ac:dyDescent="0.3">
      <c r="A11" s="110"/>
      <c r="B11" s="111"/>
      <c r="C11" s="111"/>
      <c r="D11" s="111"/>
      <c r="E11" s="111"/>
      <c r="F11" s="111"/>
      <c r="G11" s="111"/>
      <c r="H11" s="112"/>
      <c r="I11" s="112"/>
    </row>
    <row r="12" spans="1:9" ht="16.2" x14ac:dyDescent="0.3">
      <c r="A12" s="110"/>
      <c r="B12" s="111"/>
      <c r="C12" s="111"/>
      <c r="D12" s="111"/>
      <c r="E12" s="111"/>
      <c r="F12" s="111"/>
      <c r="G12" s="111"/>
      <c r="H12" s="112"/>
      <c r="I12" s="112"/>
    </row>
    <row r="13" spans="1:9" ht="19.8" x14ac:dyDescent="0.3">
      <c r="A13" s="111"/>
      <c r="B13" s="111"/>
      <c r="C13" s="355" t="s">
        <v>269</v>
      </c>
      <c r="D13" s="355"/>
      <c r="E13" s="355"/>
      <c r="F13" s="355"/>
      <c r="G13" s="355"/>
      <c r="H13" s="355"/>
      <c r="I13" s="112"/>
    </row>
    <row r="14" spans="1:9" ht="19.8" x14ac:dyDescent="0.3">
      <c r="A14" s="111"/>
      <c r="B14" s="111"/>
      <c r="C14" s="355" t="s">
        <v>270</v>
      </c>
      <c r="D14" s="355"/>
      <c r="E14" s="355"/>
      <c r="F14" s="355"/>
      <c r="G14" s="355"/>
      <c r="H14" s="355"/>
      <c r="I14" s="112"/>
    </row>
    <row r="15" spans="1:9" ht="14.4" x14ac:dyDescent="0.3">
      <c r="A15" s="111"/>
      <c r="B15" s="111"/>
      <c r="C15" s="111"/>
      <c r="D15" s="111"/>
      <c r="E15" s="111"/>
      <c r="F15" s="111"/>
      <c r="G15" s="111"/>
      <c r="H15" s="112"/>
      <c r="I15" s="112"/>
    </row>
    <row r="16" spans="1:9" ht="14.4" x14ac:dyDescent="0.3">
      <c r="A16" s="111"/>
      <c r="B16" s="111"/>
      <c r="C16" s="111"/>
      <c r="D16" s="116"/>
      <c r="E16" s="111"/>
      <c r="F16" s="111"/>
      <c r="G16" s="111"/>
      <c r="H16" s="112"/>
      <c r="I16" s="112"/>
    </row>
    <row r="17" spans="1:9" ht="16.2" x14ac:dyDescent="0.3">
      <c r="A17" s="111"/>
      <c r="B17" s="111"/>
      <c r="C17" s="117" t="s">
        <v>542</v>
      </c>
      <c r="D17" s="117"/>
      <c r="E17" s="117"/>
      <c r="F17" s="117"/>
      <c r="G17" s="117"/>
      <c r="H17" s="112"/>
      <c r="I17" s="112"/>
    </row>
    <row r="18" spans="1:9" ht="14.4" x14ac:dyDescent="0.3">
      <c r="A18" s="111"/>
      <c r="B18" s="111"/>
      <c r="C18" s="112"/>
      <c r="D18" s="111"/>
      <c r="E18" s="111"/>
      <c r="F18" s="111"/>
      <c r="G18" s="111"/>
      <c r="H18" s="112"/>
      <c r="I18" s="112"/>
    </row>
    <row r="19" spans="1:9" ht="14.4" x14ac:dyDescent="0.3">
      <c r="A19" s="111"/>
      <c r="B19" s="111"/>
      <c r="C19" s="111"/>
      <c r="D19" s="111"/>
      <c r="E19" s="111"/>
      <c r="F19" s="111"/>
      <c r="G19" s="111"/>
      <c r="H19" s="112"/>
      <c r="I19" s="112"/>
    </row>
    <row r="20" spans="1:9" ht="14.4" x14ac:dyDescent="0.3">
      <c r="A20" s="111"/>
      <c r="B20" s="111"/>
      <c r="C20" s="111"/>
      <c r="D20" s="111"/>
      <c r="E20" s="111"/>
      <c r="F20" s="111"/>
      <c r="G20" s="111"/>
      <c r="H20" s="112"/>
      <c r="I20" s="112"/>
    </row>
    <row r="21" spans="1:9" ht="16.2" x14ac:dyDescent="0.3">
      <c r="A21" s="110"/>
      <c r="B21" s="111"/>
      <c r="C21" s="111"/>
      <c r="D21" s="111"/>
      <c r="E21" s="111"/>
      <c r="F21" s="111"/>
      <c r="G21" s="111"/>
      <c r="H21" s="112"/>
      <c r="I21" s="112"/>
    </row>
    <row r="22" spans="1:9" ht="16.2" x14ac:dyDescent="0.3">
      <c r="A22" s="110"/>
      <c r="B22" s="111"/>
      <c r="C22" s="111"/>
      <c r="D22" s="113"/>
      <c r="E22" s="111"/>
      <c r="F22" s="111"/>
      <c r="G22" s="111"/>
      <c r="H22" s="112"/>
      <c r="I22" s="112"/>
    </row>
    <row r="23" spans="1:9" ht="16.2" x14ac:dyDescent="0.3">
      <c r="A23" s="110"/>
      <c r="B23" s="111"/>
      <c r="C23" s="111"/>
      <c r="D23" s="116"/>
      <c r="E23" s="111"/>
      <c r="F23" s="111"/>
      <c r="G23" s="111"/>
      <c r="H23" s="112"/>
      <c r="I23" s="112"/>
    </row>
    <row r="24" spans="1:9" ht="16.2" x14ac:dyDescent="0.3">
      <c r="A24" s="110"/>
      <c r="B24" s="111"/>
      <c r="C24" s="111"/>
      <c r="D24" s="111"/>
      <c r="E24" s="111"/>
      <c r="F24" s="111"/>
      <c r="G24" s="111"/>
      <c r="H24" s="112"/>
      <c r="I24" s="112"/>
    </row>
    <row r="25" spans="1:9" ht="16.2" x14ac:dyDescent="0.3">
      <c r="A25" s="110"/>
      <c r="B25" s="111"/>
      <c r="C25" s="111"/>
      <c r="D25" s="111"/>
      <c r="E25" s="111"/>
      <c r="F25" s="111"/>
      <c r="G25" s="111"/>
      <c r="H25" s="112"/>
      <c r="I25" s="112"/>
    </row>
    <row r="26" spans="1:9" ht="16.2" x14ac:dyDescent="0.3">
      <c r="A26" s="110"/>
      <c r="B26" s="111"/>
      <c r="C26" s="111"/>
      <c r="D26" s="111"/>
      <c r="E26" s="111"/>
      <c r="F26" s="111"/>
      <c r="G26" s="111"/>
      <c r="H26" s="112"/>
      <c r="I26" s="112"/>
    </row>
    <row r="27" spans="1:9" ht="16.2" x14ac:dyDescent="0.3">
      <c r="A27" s="110"/>
      <c r="B27" s="111"/>
      <c r="C27" s="111"/>
      <c r="D27" s="113"/>
      <c r="E27" s="111"/>
      <c r="F27" s="111"/>
      <c r="G27" s="111"/>
      <c r="H27" s="112"/>
      <c r="I27" s="112"/>
    </row>
    <row r="28" spans="1:9" ht="16.2" x14ac:dyDescent="0.3">
      <c r="A28" s="110"/>
      <c r="B28" s="111"/>
      <c r="C28" s="111"/>
      <c r="D28" s="111"/>
      <c r="E28" s="111"/>
      <c r="F28" s="111"/>
      <c r="G28" s="111"/>
      <c r="H28" s="112"/>
      <c r="I28" s="112"/>
    </row>
    <row r="29" spans="1:9" ht="16.2" x14ac:dyDescent="0.3">
      <c r="A29" s="110"/>
      <c r="B29" s="111"/>
      <c r="C29" s="111"/>
      <c r="D29" s="111"/>
      <c r="E29" s="111"/>
      <c r="F29" s="111"/>
      <c r="G29" s="111"/>
      <c r="H29" s="112"/>
      <c r="I29" s="112"/>
    </row>
    <row r="30" spans="1:9" ht="16.2" x14ac:dyDescent="0.3">
      <c r="A30" s="110"/>
      <c r="B30" s="111"/>
      <c r="C30" s="111"/>
      <c r="D30" s="111"/>
      <c r="E30" s="111"/>
      <c r="F30" s="111"/>
      <c r="G30" s="111"/>
      <c r="H30" s="112"/>
      <c r="I30" s="112"/>
    </row>
    <row r="31" spans="1:9" ht="16.2" x14ac:dyDescent="0.3">
      <c r="A31" s="110"/>
      <c r="B31" s="111"/>
      <c r="C31" s="111"/>
      <c r="D31" s="111"/>
      <c r="E31" s="111"/>
      <c r="F31" s="111"/>
      <c r="G31" s="111"/>
      <c r="H31" s="112"/>
      <c r="I31" s="112"/>
    </row>
    <row r="32" spans="1:9" ht="14.4" x14ac:dyDescent="0.3">
      <c r="A32" s="112"/>
      <c r="B32" s="112"/>
      <c r="C32" s="112"/>
      <c r="D32" s="112"/>
      <c r="E32" s="112"/>
      <c r="F32" s="111"/>
      <c r="G32" s="111"/>
      <c r="H32" s="112"/>
      <c r="I32" s="112"/>
    </row>
    <row r="33" spans="1:9" ht="14.4" x14ac:dyDescent="0.3">
      <c r="A33" s="112"/>
      <c r="B33" s="112"/>
      <c r="C33" s="112"/>
      <c r="D33" s="112"/>
      <c r="E33" s="112"/>
      <c r="F33" s="111"/>
      <c r="G33" s="111"/>
      <c r="H33" s="112"/>
      <c r="I33" s="112"/>
    </row>
    <row r="34" spans="1:9" ht="16.2" x14ac:dyDescent="0.3">
      <c r="A34" s="110"/>
      <c r="B34" s="111"/>
      <c r="C34" s="111"/>
      <c r="D34" s="111"/>
      <c r="E34" s="111"/>
      <c r="F34" s="111"/>
      <c r="G34" s="111"/>
      <c r="H34" s="112"/>
      <c r="I34" s="112"/>
    </row>
    <row r="35" spans="1:9" ht="16.2" x14ac:dyDescent="0.3">
      <c r="A35" s="110"/>
      <c r="B35" s="111"/>
      <c r="C35" s="111"/>
      <c r="D35" s="111"/>
      <c r="E35" s="111"/>
      <c r="F35" s="111"/>
      <c r="G35" s="111"/>
      <c r="H35" s="112"/>
      <c r="I35" s="112"/>
    </row>
    <row r="36" spans="1:9" ht="16.2" x14ac:dyDescent="0.3">
      <c r="A36" s="110"/>
      <c r="B36" s="111"/>
      <c r="C36" s="111"/>
      <c r="D36" s="111"/>
      <c r="E36" s="111"/>
      <c r="F36" s="111"/>
      <c r="G36" s="111"/>
      <c r="H36" s="112"/>
      <c r="I36" s="112"/>
    </row>
    <row r="37" spans="1:9" ht="16.2" x14ac:dyDescent="0.3">
      <c r="A37" s="118"/>
      <c r="B37" s="111"/>
      <c r="C37" s="118"/>
      <c r="D37" s="119"/>
      <c r="E37" s="111"/>
      <c r="F37" s="111"/>
      <c r="G37" s="111"/>
      <c r="H37" s="112"/>
      <c r="I37" s="112"/>
    </row>
    <row r="38" spans="1:9" ht="16.2" x14ac:dyDescent="0.3">
      <c r="A38" s="110"/>
      <c r="B38" s="112"/>
      <c r="C38" s="112"/>
      <c r="D38" s="112"/>
      <c r="E38" s="111"/>
      <c r="F38" s="111"/>
      <c r="G38" s="111"/>
      <c r="H38" s="112"/>
      <c r="I38" s="112"/>
    </row>
    <row r="39" spans="1:9" ht="16.2" x14ac:dyDescent="0.3">
      <c r="A39" s="112"/>
      <c r="B39" s="112"/>
      <c r="C39" s="110" t="s">
        <v>543</v>
      </c>
      <c r="D39" s="119"/>
      <c r="E39" s="111"/>
      <c r="F39" s="111"/>
      <c r="G39" s="111"/>
      <c r="H39" s="112"/>
      <c r="I39" s="112"/>
    </row>
    <row r="40" spans="1:9" ht="14.4" x14ac:dyDescent="0.3">
      <c r="A40" s="112"/>
      <c r="B40" s="112"/>
      <c r="C40" s="112"/>
      <c r="D40" s="112"/>
      <c r="E40" s="112"/>
      <c r="F40" s="112"/>
      <c r="G40" s="112"/>
      <c r="H40" s="112"/>
      <c r="I40" s="112"/>
    </row>
    <row r="41" spans="1:9" ht="14.4" x14ac:dyDescent="0.3">
      <c r="A41" s="112"/>
      <c r="B41" s="112"/>
      <c r="C41" s="112"/>
      <c r="D41" s="112"/>
      <c r="E41" s="112"/>
      <c r="F41" s="112"/>
      <c r="G41" s="112"/>
      <c r="H41" s="112"/>
      <c r="I41" s="112"/>
    </row>
    <row r="42" spans="1:9" ht="14.4" x14ac:dyDescent="0.3">
      <c r="A42" s="112"/>
      <c r="B42" s="112"/>
      <c r="C42" s="112"/>
      <c r="D42" s="112"/>
      <c r="E42" s="112"/>
      <c r="F42" s="112"/>
      <c r="G42" s="112"/>
      <c r="H42" s="112"/>
      <c r="I42" s="112"/>
    </row>
    <row r="43" spans="1:9" ht="14.4" x14ac:dyDescent="0.3">
      <c r="A43" s="112"/>
      <c r="B43" s="112"/>
      <c r="C43" s="112"/>
      <c r="D43" s="112"/>
      <c r="E43" s="112"/>
      <c r="F43" s="112"/>
      <c r="G43" s="112"/>
      <c r="H43" s="112"/>
      <c r="I43" s="112"/>
    </row>
    <row r="44" spans="1:9" ht="14.4" x14ac:dyDescent="0.3">
      <c r="A44" s="112"/>
      <c r="B44" s="112"/>
      <c r="C44" s="112"/>
      <c r="D44" s="112"/>
      <c r="E44" s="112"/>
      <c r="F44" s="112"/>
      <c r="G44" s="112"/>
      <c r="H44" s="112"/>
      <c r="I44" s="112"/>
    </row>
    <row r="45" spans="1:9" ht="14.4" x14ac:dyDescent="0.3">
      <c r="A45" s="111"/>
      <c r="B45" s="111"/>
      <c r="C45" s="111"/>
      <c r="D45" s="113" t="s">
        <v>215</v>
      </c>
      <c r="E45" s="111"/>
      <c r="F45" s="111"/>
      <c r="G45" s="111"/>
      <c r="H45" s="112"/>
      <c r="I45" s="112"/>
    </row>
    <row r="46" spans="1:9" ht="16.2" x14ac:dyDescent="0.3">
      <c r="A46" s="110"/>
      <c r="B46" s="111"/>
      <c r="C46" s="111"/>
      <c r="D46" s="120" t="s">
        <v>544</v>
      </c>
      <c r="E46" s="111"/>
      <c r="F46" s="111"/>
      <c r="G46" s="111"/>
      <c r="H46" s="112"/>
      <c r="I46" s="112"/>
    </row>
    <row r="47" spans="1:9" ht="16.2" x14ac:dyDescent="0.3">
      <c r="A47" s="110"/>
      <c r="B47" s="111"/>
      <c r="C47" s="111"/>
      <c r="D47" s="120"/>
      <c r="E47" s="111"/>
      <c r="F47" s="111"/>
      <c r="G47" s="111"/>
      <c r="H47" s="112"/>
      <c r="I47" s="112"/>
    </row>
    <row r="48" spans="1:9" ht="16.2" x14ac:dyDescent="0.3">
      <c r="A48" s="110"/>
      <c r="B48" s="111"/>
      <c r="C48" s="111"/>
      <c r="D48" s="111"/>
      <c r="E48" s="111"/>
      <c r="F48" s="111"/>
      <c r="G48" s="111"/>
      <c r="H48" s="112"/>
      <c r="I48" s="112"/>
    </row>
    <row r="49" spans="1:9" ht="14.4" x14ac:dyDescent="0.3">
      <c r="A49" s="111"/>
      <c r="B49" s="111"/>
      <c r="C49" s="111"/>
      <c r="D49" s="113" t="s">
        <v>166</v>
      </c>
      <c r="E49" s="111"/>
      <c r="F49" s="111"/>
      <c r="G49" s="111"/>
      <c r="H49" s="112"/>
      <c r="I49" s="112"/>
    </row>
    <row r="50" spans="1:9" ht="16.2" x14ac:dyDescent="0.3">
      <c r="A50" s="115"/>
      <c r="B50" s="111"/>
      <c r="C50" s="111"/>
      <c r="D50" s="113"/>
      <c r="E50" s="111"/>
      <c r="F50" s="111"/>
      <c r="G50" s="111"/>
      <c r="H50" s="112"/>
      <c r="I50" s="112"/>
    </row>
    <row r="51" spans="1:9" ht="16.2" x14ac:dyDescent="0.3">
      <c r="A51" s="110"/>
      <c r="B51" s="111"/>
      <c r="C51" s="111"/>
      <c r="D51" s="111"/>
      <c r="E51" s="111"/>
      <c r="F51" s="111"/>
      <c r="G51" s="111"/>
      <c r="H51" s="112"/>
      <c r="I51" s="112"/>
    </row>
    <row r="52" spans="1:9" ht="16.2" x14ac:dyDescent="0.3">
      <c r="A52" s="110"/>
      <c r="B52" s="111"/>
      <c r="C52" s="111"/>
      <c r="D52" s="111"/>
      <c r="E52" s="111"/>
      <c r="F52" s="111"/>
      <c r="G52" s="111"/>
      <c r="H52" s="112"/>
      <c r="I52" s="112"/>
    </row>
    <row r="53" spans="1:9" ht="16.2" x14ac:dyDescent="0.3">
      <c r="A53" s="110"/>
      <c r="B53" s="111"/>
      <c r="C53" s="111"/>
      <c r="D53" s="111"/>
      <c r="E53" s="111"/>
      <c r="F53" s="111"/>
      <c r="G53" s="111"/>
      <c r="H53" s="112"/>
      <c r="I53" s="112"/>
    </row>
    <row r="54" spans="1:9" ht="14.4" x14ac:dyDescent="0.3">
      <c r="A54" s="111"/>
      <c r="B54" s="111"/>
      <c r="C54" s="111"/>
      <c r="D54" s="111"/>
      <c r="E54" s="111"/>
      <c r="F54" s="111"/>
      <c r="G54" s="111"/>
      <c r="H54" s="112"/>
      <c r="I54" s="112"/>
    </row>
    <row r="55" spans="1:9" ht="14.4" x14ac:dyDescent="0.3">
      <c r="A55" s="111"/>
      <c r="B55" s="111"/>
      <c r="C55" s="111"/>
      <c r="D55" s="111"/>
      <c r="E55" s="111"/>
      <c r="F55" s="111"/>
      <c r="G55" s="111"/>
      <c r="H55" s="112"/>
      <c r="I55" s="112"/>
    </row>
    <row r="56" spans="1:9" ht="14.4" x14ac:dyDescent="0.3">
      <c r="A56" s="111"/>
      <c r="B56" s="111"/>
      <c r="C56" s="111"/>
      <c r="D56" s="116" t="s">
        <v>271</v>
      </c>
      <c r="E56" s="111"/>
      <c r="F56" s="111"/>
      <c r="G56" s="111"/>
      <c r="H56" s="112"/>
      <c r="I56" s="112"/>
    </row>
    <row r="57" spans="1:9" ht="14.4" x14ac:dyDescent="0.3">
      <c r="A57" s="111"/>
      <c r="B57" s="111"/>
      <c r="C57" s="111"/>
      <c r="D57" s="116" t="s">
        <v>272</v>
      </c>
      <c r="E57" s="111"/>
      <c r="F57" s="111"/>
      <c r="G57" s="111"/>
      <c r="H57" s="112"/>
      <c r="I57" s="112"/>
    </row>
    <row r="58" spans="1:9" ht="14.4" x14ac:dyDescent="0.3">
      <c r="A58" s="111"/>
      <c r="B58" s="111"/>
      <c r="C58" s="111"/>
      <c r="D58" s="111"/>
      <c r="E58" s="111"/>
      <c r="F58" s="111"/>
      <c r="G58" s="111"/>
      <c r="H58" s="112"/>
      <c r="I58" s="112"/>
    </row>
    <row r="59" spans="1:9" ht="14.4" x14ac:dyDescent="0.3">
      <c r="A59" s="111"/>
      <c r="B59" s="111"/>
      <c r="C59" s="111"/>
      <c r="D59" s="111"/>
      <c r="E59" s="111"/>
      <c r="F59" s="111"/>
      <c r="G59" s="111"/>
      <c r="H59" s="112"/>
      <c r="I59" s="112"/>
    </row>
    <row r="60" spans="1:9" ht="14.4" x14ac:dyDescent="0.3">
      <c r="A60" s="111"/>
      <c r="B60" s="111"/>
      <c r="C60" s="111"/>
      <c r="D60" s="111"/>
      <c r="E60" s="111"/>
      <c r="F60" s="111"/>
      <c r="G60" s="111"/>
      <c r="H60" s="112"/>
      <c r="I60" s="112"/>
    </row>
    <row r="61" spans="1:9" ht="14.4" x14ac:dyDescent="0.3">
      <c r="A61" s="111"/>
      <c r="B61" s="111"/>
      <c r="C61" s="111"/>
      <c r="D61" s="111"/>
      <c r="E61" s="111"/>
      <c r="F61" s="111"/>
      <c r="G61" s="111"/>
      <c r="H61" s="112"/>
      <c r="I61" s="112"/>
    </row>
    <row r="62" spans="1:9" ht="16.2" x14ac:dyDescent="0.3">
      <c r="A62" s="110"/>
      <c r="B62" s="111"/>
      <c r="C62" s="111"/>
      <c r="D62" s="111"/>
      <c r="E62" s="111"/>
      <c r="F62" s="111"/>
      <c r="G62" s="111"/>
      <c r="H62" s="112"/>
      <c r="I62" s="112"/>
    </row>
    <row r="63" spans="1:9" ht="16.2" x14ac:dyDescent="0.3">
      <c r="A63" s="110"/>
      <c r="B63" s="111"/>
      <c r="C63" s="111"/>
      <c r="D63" s="113" t="s">
        <v>540</v>
      </c>
      <c r="E63" s="111"/>
      <c r="F63" s="111"/>
      <c r="G63" s="111"/>
      <c r="H63" s="112"/>
      <c r="I63" s="112"/>
    </row>
    <row r="64" spans="1:9" ht="14.4" x14ac:dyDescent="0.3">
      <c r="A64" s="358" t="s">
        <v>541</v>
      </c>
      <c r="B64" s="358"/>
      <c r="C64" s="358"/>
      <c r="D64" s="358"/>
      <c r="E64" s="358"/>
      <c r="F64" s="358"/>
      <c r="G64" s="358"/>
      <c r="H64" s="358"/>
      <c r="I64" s="112"/>
    </row>
    <row r="65" spans="1:9" ht="16.2" x14ac:dyDescent="0.3">
      <c r="A65" s="110"/>
      <c r="B65" s="111"/>
      <c r="C65" s="111"/>
      <c r="D65" s="111"/>
      <c r="E65" s="111"/>
      <c r="F65" s="111"/>
      <c r="G65" s="111"/>
      <c r="H65" s="112"/>
      <c r="I65" s="112"/>
    </row>
    <row r="66" spans="1:9" ht="16.2" x14ac:dyDescent="0.3">
      <c r="A66" s="110"/>
      <c r="B66" s="111"/>
      <c r="C66" s="111"/>
      <c r="D66" s="111"/>
      <c r="E66" s="111"/>
      <c r="F66" s="111"/>
      <c r="G66" s="111"/>
      <c r="H66" s="112"/>
      <c r="I66" s="112"/>
    </row>
    <row r="67" spans="1:9" ht="16.2" x14ac:dyDescent="0.3">
      <c r="A67" s="110"/>
      <c r="B67" s="111"/>
      <c r="C67" s="111"/>
      <c r="D67" s="111"/>
      <c r="E67" s="111"/>
      <c r="F67" s="111"/>
      <c r="G67" s="111"/>
      <c r="H67" s="112"/>
      <c r="I67" s="112"/>
    </row>
    <row r="68" spans="1:9" ht="16.2" x14ac:dyDescent="0.3">
      <c r="A68" s="110"/>
      <c r="B68" s="111"/>
      <c r="C68" s="111"/>
      <c r="D68" s="113" t="s">
        <v>233</v>
      </c>
      <c r="E68" s="111"/>
      <c r="F68" s="111"/>
      <c r="G68" s="111"/>
      <c r="H68" s="112"/>
      <c r="I68" s="112"/>
    </row>
    <row r="69" spans="1:9" ht="16.2" x14ac:dyDescent="0.3">
      <c r="A69" s="110"/>
      <c r="B69" s="111"/>
      <c r="C69" s="111"/>
      <c r="D69" s="111"/>
      <c r="E69" s="111"/>
      <c r="F69" s="111"/>
      <c r="G69" s="111"/>
      <c r="H69" s="112"/>
      <c r="I69" s="112"/>
    </row>
    <row r="70" spans="1:9" ht="16.2" x14ac:dyDescent="0.3">
      <c r="A70" s="110"/>
      <c r="B70" s="111"/>
      <c r="C70" s="111"/>
      <c r="D70" s="111"/>
      <c r="E70" s="111"/>
      <c r="F70" s="111"/>
      <c r="G70" s="111"/>
      <c r="H70" s="112"/>
      <c r="I70" s="112"/>
    </row>
    <row r="71" spans="1:9" ht="16.2" x14ac:dyDescent="0.3">
      <c r="A71" s="110"/>
      <c r="B71" s="111"/>
      <c r="C71" s="111"/>
      <c r="D71" s="111"/>
      <c r="E71" s="111"/>
      <c r="F71" s="111"/>
      <c r="G71" s="111"/>
      <c r="H71" s="112"/>
      <c r="I71" s="112"/>
    </row>
    <row r="72" spans="1:9" ht="16.2" x14ac:dyDescent="0.3">
      <c r="A72" s="110"/>
      <c r="B72" s="111"/>
      <c r="C72" s="111"/>
      <c r="D72" s="111"/>
      <c r="E72" s="111"/>
      <c r="F72" s="111"/>
      <c r="G72" s="111"/>
      <c r="H72" s="112"/>
      <c r="I72" s="112"/>
    </row>
    <row r="73" spans="1:9" ht="16.2" x14ac:dyDescent="0.3">
      <c r="A73" s="110"/>
      <c r="B73" s="111"/>
      <c r="C73" s="111"/>
      <c r="D73" s="111"/>
      <c r="E73" s="111"/>
      <c r="F73" s="111"/>
      <c r="G73" s="111"/>
      <c r="H73" s="112"/>
      <c r="I73" s="112"/>
    </row>
    <row r="74" spans="1:9" ht="16.2" x14ac:dyDescent="0.3">
      <c r="A74" s="110"/>
      <c r="B74" s="111"/>
      <c r="C74" s="111"/>
      <c r="D74" s="111"/>
      <c r="E74" s="111"/>
      <c r="F74" s="111"/>
      <c r="G74" s="111"/>
      <c r="H74" s="112"/>
      <c r="I74" s="112"/>
    </row>
    <row r="75" spans="1:9" ht="16.2" x14ac:dyDescent="0.3">
      <c r="A75" s="110"/>
      <c r="B75" s="111"/>
      <c r="C75" s="111"/>
      <c r="D75" s="111"/>
      <c r="E75" s="111"/>
      <c r="F75" s="111"/>
      <c r="G75" s="111"/>
      <c r="H75" s="112"/>
      <c r="I75" s="112"/>
    </row>
    <row r="76" spans="1:9" ht="16.2" x14ac:dyDescent="0.3">
      <c r="A76" s="110"/>
      <c r="B76" s="111"/>
      <c r="C76" s="111"/>
      <c r="D76" s="111"/>
      <c r="E76" s="111"/>
      <c r="F76" s="111"/>
      <c r="G76" s="111"/>
      <c r="H76" s="112"/>
      <c r="I76" s="112"/>
    </row>
    <row r="77" spans="1:9" ht="16.2" x14ac:dyDescent="0.3">
      <c r="A77" s="110"/>
      <c r="B77" s="111"/>
      <c r="C77" s="111"/>
      <c r="D77" s="111"/>
      <c r="E77" s="111"/>
      <c r="F77" s="111"/>
      <c r="G77" s="111"/>
      <c r="H77" s="112"/>
      <c r="I77" s="112"/>
    </row>
    <row r="78" spans="1:9" ht="16.2" x14ac:dyDescent="0.3">
      <c r="A78" s="110"/>
      <c r="B78" s="111"/>
      <c r="C78" s="111"/>
      <c r="D78" s="111"/>
      <c r="E78" s="111"/>
      <c r="F78" s="111"/>
      <c r="G78" s="111"/>
      <c r="H78" s="112"/>
      <c r="I78" s="112"/>
    </row>
    <row r="79" spans="1:9" ht="16.2" x14ac:dyDescent="0.3">
      <c r="A79" s="110"/>
      <c r="B79" s="111"/>
      <c r="C79" s="111"/>
      <c r="D79" s="111"/>
      <c r="E79" s="111"/>
      <c r="F79" s="111"/>
      <c r="G79" s="111"/>
      <c r="H79" s="112"/>
      <c r="I79" s="112"/>
    </row>
    <row r="80" spans="1:9" ht="11.1" customHeight="1" x14ac:dyDescent="0.3">
      <c r="A80" s="118" t="s">
        <v>509</v>
      </c>
      <c r="B80" s="111"/>
      <c r="C80" s="111"/>
      <c r="D80" s="111"/>
      <c r="E80" s="111"/>
      <c r="F80" s="111"/>
      <c r="G80" s="111"/>
      <c r="H80" s="112"/>
      <c r="I80" s="112"/>
    </row>
    <row r="81" spans="1:9" ht="11.1" customHeight="1" x14ac:dyDescent="0.3">
      <c r="A81" s="118" t="s">
        <v>510</v>
      </c>
      <c r="B81" s="111"/>
      <c r="C81" s="111"/>
      <c r="D81" s="111"/>
      <c r="E81" s="111"/>
      <c r="F81" s="111"/>
      <c r="G81" s="111"/>
      <c r="H81" s="112"/>
      <c r="I81" s="112"/>
    </row>
    <row r="82" spans="1:9" ht="11.1" customHeight="1" x14ac:dyDescent="0.3">
      <c r="A82" s="118"/>
      <c r="B82" s="111"/>
      <c r="C82" s="118"/>
      <c r="D82" s="119"/>
      <c r="E82" s="111"/>
      <c r="F82" s="111"/>
      <c r="G82" s="111"/>
      <c r="H82" s="112"/>
      <c r="I82" s="112"/>
    </row>
    <row r="83" spans="1:9" ht="11.1" customHeight="1" x14ac:dyDescent="0.3">
      <c r="A83" s="121" t="s">
        <v>273</v>
      </c>
      <c r="B83" s="111"/>
      <c r="C83" s="111"/>
      <c r="D83" s="111"/>
      <c r="E83" s="111"/>
      <c r="F83" s="111"/>
      <c r="G83" s="111"/>
      <c r="H83" s="112"/>
      <c r="I83" s="112"/>
    </row>
    <row r="84" spans="1:9" ht="14.4" x14ac:dyDescent="0.3">
      <c r="A84" s="111"/>
      <c r="B84" s="111"/>
      <c r="C84" s="111"/>
      <c r="D84" s="111"/>
      <c r="E84" s="111"/>
      <c r="F84" s="111"/>
      <c r="G84" s="111"/>
      <c r="H84" s="112"/>
      <c r="I84" s="112"/>
    </row>
    <row r="85" spans="1:9" ht="14.4" x14ac:dyDescent="0.3">
      <c r="A85" s="356" t="s">
        <v>274</v>
      </c>
      <c r="B85" s="356"/>
      <c r="C85" s="356"/>
      <c r="D85" s="356"/>
      <c r="E85" s="356"/>
      <c r="F85" s="356"/>
      <c r="G85" s="356"/>
      <c r="H85" s="112"/>
      <c r="I85" s="112"/>
    </row>
    <row r="86" spans="1:9" ht="6.9" customHeight="1" x14ac:dyDescent="0.3">
      <c r="A86" s="122"/>
      <c r="B86" s="122"/>
      <c r="C86" s="122"/>
      <c r="D86" s="122"/>
      <c r="E86" s="122"/>
      <c r="F86" s="122"/>
      <c r="G86" s="122"/>
      <c r="H86" s="112"/>
      <c r="I86" s="112"/>
    </row>
    <row r="87" spans="1:9" ht="14.4" x14ac:dyDescent="0.3">
      <c r="A87" s="123" t="s">
        <v>42</v>
      </c>
      <c r="B87" s="124" t="s">
        <v>43</v>
      </c>
      <c r="C87" s="124"/>
      <c r="D87" s="124"/>
      <c r="E87" s="124"/>
      <c r="F87" s="124"/>
      <c r="G87" s="125" t="s">
        <v>44</v>
      </c>
      <c r="H87" s="112"/>
      <c r="I87" s="112"/>
    </row>
    <row r="88" spans="1:9" ht="6.9" customHeight="1" x14ac:dyDescent="0.3">
      <c r="A88" s="126"/>
      <c r="B88" s="126"/>
      <c r="C88" s="126"/>
      <c r="D88" s="126"/>
      <c r="E88" s="126"/>
      <c r="F88" s="126"/>
      <c r="G88" s="127"/>
      <c r="H88" s="112"/>
      <c r="I88" s="112"/>
    </row>
    <row r="89" spans="1:9" ht="12.9" customHeight="1" x14ac:dyDescent="0.3">
      <c r="A89" s="128" t="s">
        <v>45</v>
      </c>
      <c r="B89" s="129" t="s">
        <v>539</v>
      </c>
      <c r="C89" s="122"/>
      <c r="D89" s="122"/>
      <c r="E89" s="122"/>
      <c r="F89" s="122"/>
      <c r="G89" s="181">
        <v>4</v>
      </c>
      <c r="H89" s="112"/>
      <c r="I89" s="112"/>
    </row>
    <row r="90" spans="1:9" ht="12.9" customHeight="1" x14ac:dyDescent="0.3">
      <c r="A90" s="128" t="s">
        <v>46</v>
      </c>
      <c r="B90" s="129" t="s">
        <v>419</v>
      </c>
      <c r="C90" s="122"/>
      <c r="D90" s="122"/>
      <c r="E90" s="122"/>
      <c r="F90" s="122"/>
      <c r="G90" s="181">
        <v>5</v>
      </c>
      <c r="H90" s="112"/>
      <c r="I90" s="112"/>
    </row>
    <row r="91" spans="1:9" ht="12.9" customHeight="1" x14ac:dyDescent="0.3">
      <c r="A91" s="128" t="s">
        <v>47</v>
      </c>
      <c r="B91" s="129" t="s">
        <v>429</v>
      </c>
      <c r="C91" s="122"/>
      <c r="D91" s="122"/>
      <c r="E91" s="122"/>
      <c r="F91" s="122"/>
      <c r="G91" s="181">
        <v>6</v>
      </c>
      <c r="H91" s="112"/>
      <c r="I91" s="112"/>
    </row>
    <row r="92" spans="1:9" ht="12.9" customHeight="1" x14ac:dyDescent="0.3">
      <c r="A92" s="128" t="s">
        <v>48</v>
      </c>
      <c r="B92" s="129" t="s">
        <v>415</v>
      </c>
      <c r="C92" s="122"/>
      <c r="D92" s="122"/>
      <c r="E92" s="122"/>
      <c r="F92" s="122"/>
      <c r="G92" s="217">
        <v>7</v>
      </c>
      <c r="H92" s="112"/>
      <c r="I92" s="112"/>
    </row>
    <row r="93" spans="1:9" ht="12.9" customHeight="1" x14ac:dyDescent="0.3">
      <c r="A93" s="128" t="s">
        <v>49</v>
      </c>
      <c r="B93" s="129" t="s">
        <v>243</v>
      </c>
      <c r="C93" s="122"/>
      <c r="D93" s="122"/>
      <c r="E93" s="122"/>
      <c r="F93" s="122"/>
      <c r="G93" s="217">
        <v>8</v>
      </c>
      <c r="H93" s="334"/>
      <c r="I93" s="112"/>
    </row>
    <row r="94" spans="1:9" ht="12.9" customHeight="1" x14ac:dyDescent="0.3">
      <c r="A94" s="128" t="s">
        <v>50</v>
      </c>
      <c r="B94" s="129" t="s">
        <v>216</v>
      </c>
      <c r="C94" s="122"/>
      <c r="D94" s="122"/>
      <c r="E94" s="122"/>
      <c r="F94" s="122"/>
      <c r="G94" s="217">
        <v>9</v>
      </c>
      <c r="H94" s="112"/>
      <c r="I94" s="334"/>
    </row>
    <row r="95" spans="1:9" ht="12.9" customHeight="1" x14ac:dyDescent="0.3">
      <c r="A95" s="128" t="s">
        <v>51</v>
      </c>
      <c r="B95" s="129" t="s">
        <v>229</v>
      </c>
      <c r="C95" s="122"/>
      <c r="D95" s="122"/>
      <c r="E95" s="122"/>
      <c r="F95" s="122"/>
      <c r="G95" s="217">
        <v>11</v>
      </c>
      <c r="H95" s="112"/>
      <c r="I95" s="334"/>
    </row>
    <row r="96" spans="1:9" ht="12.9" customHeight="1" x14ac:dyDescent="0.3">
      <c r="A96" s="128" t="s">
        <v>52</v>
      </c>
      <c r="B96" s="129" t="s">
        <v>227</v>
      </c>
      <c r="C96" s="122"/>
      <c r="D96" s="122"/>
      <c r="E96" s="122"/>
      <c r="F96" s="122"/>
      <c r="G96" s="217">
        <v>13</v>
      </c>
      <c r="H96" s="112"/>
      <c r="I96" s="112"/>
    </row>
    <row r="97" spans="1:9" ht="12.9" customHeight="1" x14ac:dyDescent="0.3">
      <c r="A97" s="128" t="s">
        <v>53</v>
      </c>
      <c r="B97" s="129" t="s">
        <v>228</v>
      </c>
      <c r="C97" s="122"/>
      <c r="D97" s="122"/>
      <c r="E97" s="122"/>
      <c r="F97" s="122"/>
      <c r="G97" s="217">
        <v>14</v>
      </c>
      <c r="H97" s="112"/>
      <c r="I97" s="112"/>
    </row>
    <row r="98" spans="1:9" ht="12.9" hidden="1" customHeight="1" x14ac:dyDescent="0.3">
      <c r="A98" s="128" t="s">
        <v>53</v>
      </c>
      <c r="B98" s="129" t="s">
        <v>217</v>
      </c>
      <c r="C98" s="122"/>
      <c r="D98" s="122"/>
      <c r="E98" s="122"/>
      <c r="F98" s="122"/>
      <c r="G98" s="217">
        <v>14</v>
      </c>
      <c r="H98" s="112"/>
      <c r="I98" s="112"/>
    </row>
    <row r="99" spans="1:9" ht="12.9" hidden="1" customHeight="1" x14ac:dyDescent="0.3">
      <c r="A99" s="128" t="s">
        <v>74</v>
      </c>
      <c r="B99" s="129" t="s">
        <v>150</v>
      </c>
      <c r="C99" s="122"/>
      <c r="D99" s="122"/>
      <c r="E99" s="122"/>
      <c r="F99" s="122"/>
      <c r="G99" s="217">
        <v>15</v>
      </c>
      <c r="H99" s="112"/>
      <c r="I99" s="112"/>
    </row>
    <row r="100" spans="1:9" ht="12.9" customHeight="1" x14ac:dyDescent="0.3">
      <c r="A100" s="128" t="s">
        <v>74</v>
      </c>
      <c r="B100" s="129" t="s">
        <v>248</v>
      </c>
      <c r="C100" s="129"/>
      <c r="D100" s="129"/>
      <c r="E100" s="122"/>
      <c r="F100" s="122"/>
      <c r="G100" s="217">
        <v>15</v>
      </c>
      <c r="H100" s="112"/>
      <c r="I100" s="112"/>
    </row>
    <row r="101" spans="1:9" ht="12.9" customHeight="1" x14ac:dyDescent="0.3">
      <c r="A101" s="128" t="s">
        <v>88</v>
      </c>
      <c r="B101" s="129" t="s">
        <v>446</v>
      </c>
      <c r="C101" s="129"/>
      <c r="D101" s="129"/>
      <c r="E101" s="122"/>
      <c r="F101" s="122"/>
      <c r="G101" s="217">
        <v>16</v>
      </c>
      <c r="H101" s="112"/>
      <c r="I101" s="112"/>
    </row>
    <row r="102" spans="1:9" ht="12.9" customHeight="1" x14ac:dyDescent="0.3">
      <c r="A102" s="128" t="s">
        <v>89</v>
      </c>
      <c r="B102" s="129" t="s">
        <v>218</v>
      </c>
      <c r="C102" s="122"/>
      <c r="D102" s="122"/>
      <c r="E102" s="122"/>
      <c r="F102" s="122"/>
      <c r="G102" s="217">
        <v>17</v>
      </c>
      <c r="H102" s="112"/>
      <c r="I102" s="112"/>
    </row>
    <row r="103" spans="1:9" ht="12.9" customHeight="1" x14ac:dyDescent="0.3">
      <c r="A103" s="128" t="s">
        <v>103</v>
      </c>
      <c r="B103" s="129" t="s">
        <v>275</v>
      </c>
      <c r="C103" s="122"/>
      <c r="D103" s="122"/>
      <c r="E103" s="122"/>
      <c r="F103" s="122"/>
      <c r="G103" s="217">
        <v>19</v>
      </c>
      <c r="H103" s="112"/>
      <c r="I103" s="112"/>
    </row>
    <row r="104" spans="1:9" ht="12.9" customHeight="1" x14ac:dyDescent="0.3">
      <c r="A104" s="128" t="s">
        <v>104</v>
      </c>
      <c r="B104" s="129" t="s">
        <v>219</v>
      </c>
      <c r="C104" s="122"/>
      <c r="D104" s="122"/>
      <c r="E104" s="122"/>
      <c r="F104" s="122"/>
      <c r="G104" s="217">
        <v>20</v>
      </c>
      <c r="H104" s="112"/>
      <c r="I104" s="112"/>
    </row>
    <row r="105" spans="1:9" ht="12.9" customHeight="1" x14ac:dyDescent="0.3">
      <c r="A105" s="128" t="s">
        <v>106</v>
      </c>
      <c r="B105" s="129" t="s">
        <v>230</v>
      </c>
      <c r="C105" s="122"/>
      <c r="D105" s="122"/>
      <c r="E105" s="122"/>
      <c r="F105" s="122"/>
      <c r="G105" s="217">
        <v>21</v>
      </c>
      <c r="H105" s="112"/>
      <c r="I105" s="112"/>
    </row>
    <row r="106" spans="1:9" ht="12.9" customHeight="1" x14ac:dyDescent="0.3">
      <c r="A106" s="128" t="s">
        <v>190</v>
      </c>
      <c r="B106" s="129" t="s">
        <v>220</v>
      </c>
      <c r="C106" s="122"/>
      <c r="D106" s="122"/>
      <c r="E106" s="122"/>
      <c r="F106" s="122"/>
      <c r="G106" s="217">
        <v>22</v>
      </c>
      <c r="H106" s="112"/>
      <c r="I106" s="112"/>
    </row>
    <row r="107" spans="1:9" ht="12.9" customHeight="1" x14ac:dyDescent="0.3">
      <c r="A107" s="128" t="s">
        <v>200</v>
      </c>
      <c r="B107" s="129" t="s">
        <v>221</v>
      </c>
      <c r="C107" s="122"/>
      <c r="D107" s="122"/>
      <c r="E107" s="122"/>
      <c r="F107" s="122"/>
      <c r="G107" s="217">
        <v>23</v>
      </c>
      <c r="H107" s="112"/>
      <c r="I107" s="112"/>
    </row>
    <row r="108" spans="1:9" ht="12.9" customHeight="1" x14ac:dyDescent="0.3">
      <c r="A108" s="128" t="s">
        <v>201</v>
      </c>
      <c r="B108" s="129" t="s">
        <v>222</v>
      </c>
      <c r="C108" s="122"/>
      <c r="D108" s="122"/>
      <c r="E108" s="122"/>
      <c r="F108" s="122"/>
      <c r="G108" s="217">
        <v>24</v>
      </c>
      <c r="H108" s="112"/>
      <c r="I108" s="112"/>
    </row>
    <row r="109" spans="1:9" ht="12.9" customHeight="1" x14ac:dyDescent="0.3">
      <c r="A109" s="128" t="s">
        <v>256</v>
      </c>
      <c r="B109" s="129" t="s">
        <v>278</v>
      </c>
      <c r="C109" s="122"/>
      <c r="D109" s="122"/>
      <c r="E109" s="122"/>
      <c r="F109" s="122"/>
      <c r="G109" s="217">
        <v>25</v>
      </c>
      <c r="H109" s="112"/>
      <c r="I109" s="112"/>
    </row>
    <row r="110" spans="1:9" ht="12.9" customHeight="1" x14ac:dyDescent="0.3">
      <c r="A110" s="128" t="s">
        <v>279</v>
      </c>
      <c r="B110" s="129" t="s">
        <v>223</v>
      </c>
      <c r="C110" s="122"/>
      <c r="D110" s="122"/>
      <c r="E110" s="122"/>
      <c r="F110" s="122"/>
      <c r="G110" s="217">
        <v>26</v>
      </c>
      <c r="H110" s="112"/>
      <c r="I110" s="112"/>
    </row>
    <row r="111" spans="1:9" ht="12.9" customHeight="1" x14ac:dyDescent="0.3">
      <c r="A111" s="128" t="s">
        <v>521</v>
      </c>
      <c r="B111" s="129" t="s">
        <v>224</v>
      </c>
      <c r="C111" s="122"/>
      <c r="D111" s="122"/>
      <c r="E111" s="122"/>
      <c r="F111" s="122"/>
      <c r="G111" s="218">
        <v>28</v>
      </c>
      <c r="H111" s="112"/>
      <c r="I111" s="112"/>
    </row>
    <row r="112" spans="1:9" ht="12.9" customHeight="1" x14ac:dyDescent="0.3">
      <c r="A112" s="128" t="s">
        <v>522</v>
      </c>
      <c r="B112" s="129" t="s">
        <v>524</v>
      </c>
      <c r="C112" s="122"/>
      <c r="D112" s="122"/>
      <c r="E112" s="122"/>
      <c r="F112" s="122"/>
      <c r="G112" s="218">
        <v>29</v>
      </c>
      <c r="H112" s="112"/>
      <c r="I112" s="112"/>
    </row>
    <row r="113" spans="1:9" ht="12.9" customHeight="1" x14ac:dyDescent="0.3">
      <c r="A113" s="128" t="s">
        <v>523</v>
      </c>
      <c r="B113" s="129" t="s">
        <v>525</v>
      </c>
      <c r="C113" s="122"/>
      <c r="D113" s="122"/>
      <c r="E113" s="122"/>
      <c r="F113" s="122"/>
      <c r="G113" s="218">
        <v>30</v>
      </c>
      <c r="H113" s="112"/>
      <c r="I113" s="112"/>
    </row>
    <row r="114" spans="1:9" ht="6.9" customHeight="1" x14ac:dyDescent="0.3">
      <c r="A114" s="128"/>
      <c r="B114" s="122"/>
      <c r="C114" s="122"/>
      <c r="D114" s="122"/>
      <c r="E114" s="122"/>
      <c r="F114" s="122"/>
      <c r="G114" s="130"/>
      <c r="H114" s="112"/>
      <c r="I114" s="112"/>
    </row>
    <row r="115" spans="1:9" ht="14.4" x14ac:dyDescent="0.3">
      <c r="A115" s="123" t="s">
        <v>54</v>
      </c>
      <c r="B115" s="124" t="s">
        <v>43</v>
      </c>
      <c r="C115" s="124"/>
      <c r="D115" s="124"/>
      <c r="E115" s="124"/>
      <c r="F115" s="124"/>
      <c r="G115" s="125" t="s">
        <v>44</v>
      </c>
      <c r="H115" s="112"/>
      <c r="I115" s="112"/>
    </row>
    <row r="116" spans="1:9" ht="6.9" customHeight="1" x14ac:dyDescent="0.3">
      <c r="A116" s="131"/>
      <c r="B116" s="126"/>
      <c r="C116" s="126"/>
      <c r="D116" s="126"/>
      <c r="E116" s="126"/>
      <c r="F116" s="126"/>
      <c r="G116" s="132"/>
      <c r="H116" s="112"/>
      <c r="I116" s="112"/>
    </row>
    <row r="117" spans="1:9" ht="12.9" customHeight="1" x14ac:dyDescent="0.3">
      <c r="A117" s="128" t="s">
        <v>45</v>
      </c>
      <c r="B117" s="129" t="s">
        <v>419</v>
      </c>
      <c r="C117" s="122"/>
      <c r="D117" s="122"/>
      <c r="E117" s="122"/>
      <c r="F117" s="122"/>
      <c r="G117" s="181">
        <v>5</v>
      </c>
      <c r="H117" s="112"/>
      <c r="I117" s="112"/>
    </row>
    <row r="118" spans="1:9" ht="12.9" customHeight="1" x14ac:dyDescent="0.3">
      <c r="A118" s="128" t="s">
        <v>46</v>
      </c>
      <c r="B118" s="129" t="s">
        <v>418</v>
      </c>
      <c r="C118" s="122"/>
      <c r="D118" s="122"/>
      <c r="E118" s="122"/>
      <c r="F118" s="122"/>
      <c r="G118" s="181">
        <v>6</v>
      </c>
      <c r="H118" s="112"/>
      <c r="I118" s="112"/>
    </row>
    <row r="119" spans="1:9" ht="12.9" customHeight="1" x14ac:dyDescent="0.3">
      <c r="A119" s="128" t="s">
        <v>47</v>
      </c>
      <c r="B119" s="129" t="s">
        <v>416</v>
      </c>
      <c r="C119" s="122"/>
      <c r="D119" s="122"/>
      <c r="E119" s="122"/>
      <c r="F119" s="122"/>
      <c r="G119" s="181">
        <v>7</v>
      </c>
      <c r="H119" s="112"/>
      <c r="I119" s="112"/>
    </row>
    <row r="120" spans="1:9" ht="12.9" customHeight="1" x14ac:dyDescent="0.3">
      <c r="A120" s="128" t="s">
        <v>48</v>
      </c>
      <c r="B120" s="129" t="s">
        <v>417</v>
      </c>
      <c r="C120" s="122"/>
      <c r="D120" s="122"/>
      <c r="E120" s="122"/>
      <c r="F120" s="122"/>
      <c r="G120" s="181">
        <v>8</v>
      </c>
      <c r="H120" s="112"/>
      <c r="I120" s="112"/>
    </row>
    <row r="121" spans="1:9" ht="12.9" customHeight="1" x14ac:dyDescent="0.3">
      <c r="A121" s="128" t="s">
        <v>49</v>
      </c>
      <c r="B121" s="129" t="s">
        <v>225</v>
      </c>
      <c r="C121" s="122"/>
      <c r="D121" s="122"/>
      <c r="E121" s="122"/>
      <c r="F121" s="122"/>
      <c r="G121" s="181">
        <v>10</v>
      </c>
      <c r="H121" s="112"/>
      <c r="I121" s="112"/>
    </row>
    <row r="122" spans="1:9" ht="12.9" customHeight="1" x14ac:dyDescent="0.3">
      <c r="A122" s="128" t="s">
        <v>50</v>
      </c>
      <c r="B122" s="129" t="s">
        <v>226</v>
      </c>
      <c r="C122" s="122"/>
      <c r="D122" s="122"/>
      <c r="E122" s="122"/>
      <c r="F122" s="122"/>
      <c r="G122" s="181">
        <v>10</v>
      </c>
      <c r="H122" s="112"/>
      <c r="I122" s="112"/>
    </row>
    <row r="123" spans="1:9" ht="12.9" customHeight="1" x14ac:dyDescent="0.3">
      <c r="A123" s="128" t="s">
        <v>51</v>
      </c>
      <c r="B123" s="129" t="s">
        <v>231</v>
      </c>
      <c r="C123" s="122"/>
      <c r="D123" s="122"/>
      <c r="E123" s="122"/>
      <c r="F123" s="122"/>
      <c r="G123" s="181">
        <v>12</v>
      </c>
      <c r="H123" s="112"/>
      <c r="I123" s="112"/>
    </row>
    <row r="124" spans="1:9" ht="12.9" customHeight="1" x14ac:dyDescent="0.3">
      <c r="A124" s="128" t="s">
        <v>52</v>
      </c>
      <c r="B124" s="129" t="s">
        <v>232</v>
      </c>
      <c r="C124" s="122"/>
      <c r="D124" s="122"/>
      <c r="E124" s="122"/>
      <c r="F124" s="122"/>
      <c r="G124" s="181">
        <v>12</v>
      </c>
      <c r="H124" s="112"/>
      <c r="I124" s="112"/>
    </row>
    <row r="125" spans="1:9" ht="12.9" customHeight="1" x14ac:dyDescent="0.3">
      <c r="A125" s="128" t="s">
        <v>53</v>
      </c>
      <c r="B125" s="129" t="s">
        <v>227</v>
      </c>
      <c r="C125" s="122"/>
      <c r="D125" s="122"/>
      <c r="E125" s="122"/>
      <c r="F125" s="122"/>
      <c r="G125" s="181">
        <v>13</v>
      </c>
      <c r="H125" s="112"/>
      <c r="I125" s="112"/>
    </row>
    <row r="126" spans="1:9" ht="12.9" customHeight="1" x14ac:dyDescent="0.3">
      <c r="A126" s="128" t="s">
        <v>74</v>
      </c>
      <c r="B126" s="129" t="s">
        <v>228</v>
      </c>
      <c r="C126" s="122"/>
      <c r="D126" s="122"/>
      <c r="E126" s="122"/>
      <c r="F126" s="122"/>
      <c r="G126" s="181">
        <v>14</v>
      </c>
      <c r="H126" s="112"/>
      <c r="I126" s="112"/>
    </row>
    <row r="127" spans="1:9" ht="12.9" customHeight="1" x14ac:dyDescent="0.3">
      <c r="A127" s="128" t="s">
        <v>88</v>
      </c>
      <c r="B127" s="129" t="s">
        <v>248</v>
      </c>
      <c r="C127" s="122"/>
      <c r="D127" s="122"/>
      <c r="E127" s="122"/>
      <c r="F127" s="122"/>
      <c r="G127" s="181">
        <v>15</v>
      </c>
      <c r="H127" s="112"/>
      <c r="I127" s="112"/>
    </row>
    <row r="128" spans="1:9" ht="12.9" customHeight="1" x14ac:dyDescent="0.3">
      <c r="A128" s="128" t="s">
        <v>89</v>
      </c>
      <c r="B128" s="129" t="s">
        <v>446</v>
      </c>
      <c r="C128" s="122"/>
      <c r="D128" s="122"/>
      <c r="E128" s="122"/>
      <c r="F128" s="122"/>
      <c r="G128" s="181">
        <v>16</v>
      </c>
      <c r="H128" s="112"/>
      <c r="I128" s="112"/>
    </row>
    <row r="129" spans="1:9" ht="54.75" customHeight="1" x14ac:dyDescent="0.3">
      <c r="A129" s="357" t="s">
        <v>235</v>
      </c>
      <c r="B129" s="357"/>
      <c r="C129" s="357"/>
      <c r="D129" s="357"/>
      <c r="E129" s="357"/>
      <c r="F129" s="357"/>
      <c r="G129" s="357"/>
      <c r="H129" s="112"/>
      <c r="I129" s="112"/>
    </row>
    <row r="130" spans="1:9" ht="15" customHeight="1" x14ac:dyDescent="0.3">
      <c r="A130" s="129"/>
      <c r="B130" s="129"/>
      <c r="C130" s="129"/>
      <c r="D130" s="129"/>
      <c r="E130" s="129"/>
      <c r="F130" s="129"/>
      <c r="G130" s="129"/>
      <c r="H130" s="112"/>
      <c r="I130" s="112"/>
    </row>
    <row r="131" spans="1:9" s="337" customFormat="1" ht="12.9" customHeight="1" x14ac:dyDescent="0.25">
      <c r="A131" s="336" t="s">
        <v>509</v>
      </c>
      <c r="D131" s="338"/>
      <c r="E131" s="338"/>
      <c r="F131" s="338"/>
      <c r="G131" s="338"/>
    </row>
    <row r="132" spans="1:9" s="337" customFormat="1" ht="11.1" customHeight="1" x14ac:dyDescent="0.25">
      <c r="A132" s="336" t="s">
        <v>510</v>
      </c>
    </row>
    <row r="133" spans="1:9" s="337" customFormat="1" x14ac:dyDescent="0.25">
      <c r="A133" s="339" t="s">
        <v>273</v>
      </c>
      <c r="B133" s="340"/>
    </row>
    <row r="134" spans="1:9" s="337" customFormat="1" ht="11.1" customHeight="1" x14ac:dyDescent="0.25"/>
  </sheetData>
  <mergeCells count="5">
    <mergeCell ref="C13:H13"/>
    <mergeCell ref="C14:H14"/>
    <mergeCell ref="A85:G85"/>
    <mergeCell ref="A129:G129"/>
    <mergeCell ref="A64:H64"/>
  </mergeCells>
  <hyperlinks>
    <hyperlink ref="G90" location="balanza_periodos!A1" display="balanza_periodos!A1" xr:uid="{00000000-0004-0000-0000-000000000000}"/>
    <hyperlink ref="G117" location="balanza_periodos!A23" display="balanza_periodos!A23" xr:uid="{00000000-0004-0000-0000-000001000000}"/>
    <hyperlink ref="G119" location="evolución_comercio!A13" display="evolución_comercio!A13" xr:uid="{00000000-0004-0000-0000-000002000000}"/>
    <hyperlink ref="G120" location="evolución_comercio!A54" display="evolución_comercio!A54" xr:uid="{00000000-0004-0000-0000-000003000000}"/>
    <hyperlink ref="G121" location="'balanza productos_clase_sector'!A38" display="'balanza productos_clase_sector'!A38" xr:uid="{00000000-0004-0000-0000-000004000000}"/>
    <hyperlink ref="G122" location="'balanza productos_clase_sector'!A60" display="'balanza productos_clase_sector'!A60" xr:uid="{00000000-0004-0000-0000-000005000000}"/>
    <hyperlink ref="G123" location="'zona economica'!A42" display="'zona economica'!A42" xr:uid="{00000000-0004-0000-0000-000006000000}"/>
    <hyperlink ref="G124" location="'zona economica'!A64" display="'zona economica'!A64" xr:uid="{00000000-0004-0000-0000-000007000000}"/>
    <hyperlink ref="G125" location="'prin paises exp e imp'!A25" display="'prin paises exp e imp'!A25" xr:uid="{00000000-0004-0000-0000-000008000000}"/>
    <hyperlink ref="G126" location="'prin paises exp e imp'!A73" display="'prin paises exp e imp'!A73" xr:uid="{00000000-0004-0000-0000-000009000000}"/>
    <hyperlink ref="G127" location="'Principales Rubros'!A30" display="'Principales Rubros'!A30" xr:uid="{00000000-0004-0000-0000-00000C000000}"/>
    <hyperlink ref="G91" location="balanza_anuales!A1" display="balanza_anuales!A1" xr:uid="{00000000-0004-0000-0000-00000D000000}"/>
    <hyperlink ref="G92" location="evolución_comercio!A1" display="evolución_comercio!A1" xr:uid="{00000000-0004-0000-0000-00000E000000}"/>
    <hyperlink ref="G93" location="evolución_comercio!A37" display="evolución_comercio!A37" xr:uid="{00000000-0004-0000-0000-00000F000000}"/>
    <hyperlink ref="G94" location="'balanza productos_clase_sector'!A1" display="'balanza productos_clase_sector'!A1" xr:uid="{00000000-0004-0000-0000-000010000000}"/>
    <hyperlink ref="G95" location="'zona economica'!A1" display="'zona economica'!A1" xr:uid="{00000000-0004-0000-0000-000011000000}"/>
    <hyperlink ref="G96" location="'prin paises exp e imp'!A1" display="'prin paises exp e imp'!A1" xr:uid="{00000000-0004-0000-0000-000012000000}"/>
    <hyperlink ref="G97" location="'prin paises exp e imp'!A49" display="'prin paises exp e imp'!A49" xr:uid="{00000000-0004-0000-0000-000013000000}"/>
    <hyperlink ref="G98" location="'prin prod exp e imp'!A1" display="'prin prod exp e imp'!A1" xr:uid="{00000000-0004-0000-0000-000014000000}"/>
    <hyperlink ref="G99" location="'prin prod exp e imp'!A50" display="'prin prod exp e imp'!A50" xr:uid="{00000000-0004-0000-0000-000015000000}"/>
    <hyperlink ref="G100" location="'Principales Rubros'!A1" display="'Principales Rubros'!A1" xr:uid="{00000000-0004-0000-0000-000016000000}"/>
    <hyperlink ref="G102" location="productos!A1" display="productos!A1" xr:uid="{00000000-0004-0000-0000-000017000000}"/>
    <hyperlink ref="G103" location="productos!A96" display="productos!A96" xr:uid="{00000000-0004-0000-0000-000018000000}"/>
    <hyperlink ref="G104" location="productos!A128" display="productos!A128" xr:uid="{00000000-0004-0000-0000-000019000000}"/>
    <hyperlink ref="G105" location="productos!A158" display="productos!A158" xr:uid="{00000000-0004-0000-0000-00001A000000}"/>
    <hyperlink ref="G106" location="productos!A193" display="productos!A193" xr:uid="{00000000-0004-0000-0000-00001B000000}"/>
    <hyperlink ref="G107" location="productos!A231" display="productos!A231" xr:uid="{00000000-0004-0000-0000-00001C000000}"/>
    <hyperlink ref="G108" location="productos!A271" display="productos!A271" xr:uid="{00000000-0004-0000-0000-00001D000000}"/>
    <hyperlink ref="G109" location="productos!A310" display="productos!A310" xr:uid="{00000000-0004-0000-0000-00001E000000}"/>
    <hyperlink ref="G110" location="productos!A350" display="productos!A350" xr:uid="{00000000-0004-0000-0000-00001F000000}"/>
    <hyperlink ref="G111" location="productos!A390" display="productos!A390" xr:uid="{00000000-0004-0000-0000-000020000000}"/>
    <hyperlink ref="G118" location="balanza_anuales!A23" display="balanza_anuales!A23" xr:uid="{00000000-0004-0000-0000-000021000000}"/>
    <hyperlink ref="G101" location="'Principales Rubros'!Área_de_impresión" display="'Principales Rubros'!Área_de_impresión" xr:uid="{925DD942-FFB0-4346-B909-CC560F31265E}"/>
    <hyperlink ref="G89" location="'balanza país'!Área_de_impresión" display="'balanza país'!Área_de_impresión" xr:uid="{A395EDE0-EC50-4942-A462-B6E42D8C37FD}"/>
    <hyperlink ref="G112" location="OMC!A1" display="OMC!A1" xr:uid="{F656428D-E349-4A14-AC66-4FD261FDDEFE}"/>
    <hyperlink ref="G113" location="CAS!A1" display="CAS!A1" xr:uid="{3BBD6886-DBF2-4A32-A0D5-2C62E50EF746}"/>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4140625" defaultRowHeight="10.199999999999999" x14ac:dyDescent="0.2"/>
  <cols>
    <col min="1" max="1" width="48" style="192" bestFit="1" customWidth="1"/>
    <col min="2" max="4" width="10.44140625" style="192" bestFit="1" customWidth="1"/>
    <col min="5" max="5" width="10.88671875" style="192" bestFit="1" customWidth="1"/>
    <col min="6" max="6" width="11.6640625" style="192" bestFit="1" customWidth="1"/>
    <col min="7" max="7" width="11" style="192" bestFit="1" customWidth="1"/>
    <col min="8" max="11" width="11.44140625" style="4"/>
    <col min="12" max="12" width="54.5546875" style="4" bestFit="1" customWidth="1"/>
    <col min="13" max="14" width="11.44140625" style="4"/>
    <col min="15" max="15" width="15.5546875" style="4" bestFit="1" customWidth="1"/>
    <col min="16" max="17" width="14.6640625" style="4" bestFit="1" customWidth="1"/>
    <col min="18" max="18" width="15.5546875" style="4" bestFit="1" customWidth="1"/>
    <col min="19" max="20" width="15.44140625" style="4" bestFit="1" customWidth="1"/>
    <col min="21" max="16384" width="11.44140625" style="4"/>
  </cols>
  <sheetData>
    <row r="1" spans="1:20" s="9" customFormat="1" ht="15.9" customHeight="1" x14ac:dyDescent="0.2">
      <c r="A1" s="390" t="s">
        <v>152</v>
      </c>
      <c r="B1" s="390"/>
      <c r="C1" s="390"/>
      <c r="D1" s="390"/>
      <c r="E1" s="390"/>
      <c r="F1" s="390"/>
      <c r="G1" s="390"/>
      <c r="H1" s="4"/>
      <c r="I1" s="4"/>
      <c r="J1" s="4"/>
    </row>
    <row r="2" spans="1:20" s="9" customFormat="1" ht="15.9" customHeight="1" x14ac:dyDescent="0.2">
      <c r="A2" s="391" t="s">
        <v>149</v>
      </c>
      <c r="B2" s="391"/>
      <c r="C2" s="391"/>
      <c r="D2" s="391"/>
      <c r="E2" s="391"/>
      <c r="F2" s="391"/>
      <c r="G2" s="391"/>
      <c r="H2" s="4"/>
      <c r="I2" s="4"/>
      <c r="J2" s="4"/>
    </row>
    <row r="3" spans="1:20" s="9" customFormat="1" ht="15.9" customHeight="1" thickBot="1" x14ac:dyDescent="0.25">
      <c r="A3" s="391" t="s">
        <v>239</v>
      </c>
      <c r="B3" s="391"/>
      <c r="C3" s="391"/>
      <c r="D3" s="391"/>
      <c r="E3" s="391"/>
      <c r="F3" s="391"/>
      <c r="G3" s="391"/>
      <c r="H3" s="4"/>
      <c r="I3" s="4"/>
      <c r="J3" s="4"/>
    </row>
    <row r="4" spans="1:20" ht="12.75" customHeight="1" thickTop="1" x14ac:dyDescent="0.2">
      <c r="A4" s="393" t="s">
        <v>25</v>
      </c>
      <c r="B4" s="188" t="s">
        <v>92</v>
      </c>
      <c r="C4" s="189">
        <f>+'prin paises exp e imp'!B4</f>
        <v>2020</v>
      </c>
      <c r="D4" s="389" t="str">
        <f>+'prin paises exp e imp'!C4</f>
        <v>enero - diciembre</v>
      </c>
      <c r="E4" s="389"/>
      <c r="F4" s="188" t="s">
        <v>143</v>
      </c>
      <c r="G4" s="188" t="s">
        <v>135</v>
      </c>
    </row>
    <row r="5" spans="1:20" ht="12.75" customHeight="1" thickBot="1" x14ac:dyDescent="0.25">
      <c r="A5" s="394"/>
      <c r="B5" s="190" t="s">
        <v>32</v>
      </c>
      <c r="C5" s="191" t="s">
        <v>134</v>
      </c>
      <c r="D5" s="191">
        <f>+balanza_periodos!C6</f>
        <v>2021</v>
      </c>
      <c r="E5" s="191">
        <f>+balanza_periodos!D6</f>
        <v>2022</v>
      </c>
      <c r="F5" s="191" t="str">
        <f>+'prin paises exp e imp'!E5</f>
        <v>2022-2021</v>
      </c>
      <c r="G5" s="191">
        <f>+'prin paises exp e imp'!F5</f>
        <v>2022</v>
      </c>
      <c r="O5" s="5"/>
      <c r="P5" s="5"/>
      <c r="R5" s="5"/>
      <c r="S5" s="5"/>
    </row>
    <row r="6" spans="1:20" ht="10.8" thickTop="1" x14ac:dyDescent="0.2">
      <c r="C6" s="186"/>
      <c r="D6" s="186"/>
      <c r="E6" s="186"/>
      <c r="F6" s="186"/>
      <c r="G6" s="186"/>
      <c r="Q6" s="5"/>
      <c r="T6" s="5"/>
    </row>
    <row r="7" spans="1:20" ht="12.75" customHeight="1" x14ac:dyDescent="0.2">
      <c r="A7" s="182" t="e">
        <f>VLOOKUP(B7,#REF!,2,FALSE)</f>
        <v>#REF!</v>
      </c>
      <c r="B7" s="206" t="e">
        <f>#REF!</f>
        <v>#REF!</v>
      </c>
      <c r="C7" s="183" t="e">
        <f>#REF!/1000</f>
        <v>#REF!</v>
      </c>
      <c r="D7" s="187" t="e">
        <f>#REF!/1000</f>
        <v>#REF!</v>
      </c>
      <c r="E7" s="183" t="e">
        <f>#REF!/1000</f>
        <v>#REF!</v>
      </c>
      <c r="F7" s="184" t="str">
        <f>IFERROR(((E7-D7)/D7),"")</f>
        <v/>
      </c>
      <c r="G7" s="193" t="str">
        <f>IFERROR((E7/$E$23),"")</f>
        <v/>
      </c>
      <c r="N7" s="5"/>
      <c r="O7" s="5"/>
      <c r="Q7" s="5"/>
      <c r="R7" s="5"/>
      <c r="T7" s="5"/>
    </row>
    <row r="8" spans="1:20" ht="12.75" customHeight="1" x14ac:dyDescent="0.2">
      <c r="A8" s="182" t="e">
        <f>VLOOKUP(B8,#REF!,2,FALSE)</f>
        <v>#REF!</v>
      </c>
      <c r="B8" s="206" t="e">
        <f>#REF!</f>
        <v>#REF!</v>
      </c>
      <c r="C8" s="183" t="e">
        <f>#REF!/1000</f>
        <v>#REF!</v>
      </c>
      <c r="D8" s="187" t="e">
        <f>#REF!/1000</f>
        <v>#REF!</v>
      </c>
      <c r="E8" s="183" t="e">
        <f>#REF!/1000</f>
        <v>#REF!</v>
      </c>
      <c r="F8" s="184" t="str">
        <f t="shared" ref="F8:F23" si="0">IFERROR(((E8-D8)/D8),"")</f>
        <v/>
      </c>
      <c r="G8" s="193" t="str">
        <f t="shared" ref="G8:G23" si="1">IFERROR((E8/$E$23),"")</f>
        <v/>
      </c>
      <c r="O8" s="146"/>
      <c r="P8" s="146"/>
      <c r="Q8" s="146"/>
      <c r="R8" s="147"/>
      <c r="S8" s="147"/>
      <c r="T8" s="147"/>
    </row>
    <row r="9" spans="1:20" ht="12.75" customHeight="1" x14ac:dyDescent="0.2">
      <c r="A9" s="182" t="e">
        <f>VLOOKUP(B9,#REF!,2,FALSE)</f>
        <v>#REF!</v>
      </c>
      <c r="B9" s="206" t="e">
        <f>#REF!</f>
        <v>#REF!</v>
      </c>
      <c r="C9" s="183" t="e">
        <f>#REF!/1000</f>
        <v>#REF!</v>
      </c>
      <c r="D9" s="187" t="e">
        <f>#REF!/1000</f>
        <v>#REF!</v>
      </c>
      <c r="E9" s="183" t="e">
        <f>#REF!/1000</f>
        <v>#REF!</v>
      </c>
      <c r="F9" s="184" t="str">
        <f t="shared" si="0"/>
        <v/>
      </c>
      <c r="G9" s="193" t="str">
        <f t="shared" si="1"/>
        <v/>
      </c>
    </row>
    <row r="10" spans="1:20" x14ac:dyDescent="0.2">
      <c r="A10" s="182" t="e">
        <f>VLOOKUP(B10,#REF!,2,FALSE)</f>
        <v>#REF!</v>
      </c>
      <c r="B10" s="206" t="e">
        <f>#REF!</f>
        <v>#REF!</v>
      </c>
      <c r="C10" s="183" t="e">
        <f>#REF!/1000</f>
        <v>#REF!</v>
      </c>
      <c r="D10" s="187" t="e">
        <f>#REF!/1000</f>
        <v>#REF!</v>
      </c>
      <c r="E10" s="183" t="e">
        <f>#REF!/1000</f>
        <v>#REF!</v>
      </c>
      <c r="F10" s="184" t="str">
        <f t="shared" si="0"/>
        <v/>
      </c>
      <c r="G10" s="193" t="str">
        <f t="shared" si="1"/>
        <v/>
      </c>
    </row>
    <row r="11" spans="1:20" ht="12" customHeight="1" x14ac:dyDescent="0.2">
      <c r="A11" s="182" t="e">
        <f>VLOOKUP(B11,#REF!,2,FALSE)</f>
        <v>#REF!</v>
      </c>
      <c r="B11" s="206" t="e">
        <f>#REF!</f>
        <v>#REF!</v>
      </c>
      <c r="C11" s="183" t="e">
        <f>#REF!/1000</f>
        <v>#REF!</v>
      </c>
      <c r="D11" s="187" t="e">
        <f>#REF!/1000</f>
        <v>#REF!</v>
      </c>
      <c r="E11" s="183" t="e">
        <f>#REF!/1000</f>
        <v>#REF!</v>
      </c>
      <c r="F11" s="184" t="str">
        <f t="shared" si="0"/>
        <v/>
      </c>
      <c r="G11" s="193" t="str">
        <f t="shared" si="1"/>
        <v/>
      </c>
    </row>
    <row r="12" spans="1:20" x14ac:dyDescent="0.2">
      <c r="A12" s="182" t="e">
        <f>VLOOKUP(B12,#REF!,2,FALSE)</f>
        <v>#REF!</v>
      </c>
      <c r="B12" s="206" t="e">
        <f>#REF!</f>
        <v>#REF!</v>
      </c>
      <c r="C12" s="183" t="e">
        <f>#REF!/1000</f>
        <v>#REF!</v>
      </c>
      <c r="D12" s="187" t="e">
        <f>#REF!/1000</f>
        <v>#REF!</v>
      </c>
      <c r="E12" s="183" t="e">
        <f>#REF!/1000</f>
        <v>#REF!</v>
      </c>
      <c r="F12" s="184" t="str">
        <f t="shared" si="0"/>
        <v/>
      </c>
      <c r="G12" s="193" t="str">
        <f t="shared" si="1"/>
        <v/>
      </c>
    </row>
    <row r="13" spans="1:20" ht="12.75" customHeight="1" x14ac:dyDescent="0.2">
      <c r="A13" s="182" t="e">
        <f>VLOOKUP(B13,#REF!,2,FALSE)</f>
        <v>#REF!</v>
      </c>
      <c r="B13" s="206" t="e">
        <f>#REF!</f>
        <v>#REF!</v>
      </c>
      <c r="C13" s="183" t="e">
        <f>#REF!/1000</f>
        <v>#REF!</v>
      </c>
      <c r="D13" s="187" t="e">
        <f>#REF!/1000</f>
        <v>#REF!</v>
      </c>
      <c r="E13" s="183" t="e">
        <f>#REF!/1000</f>
        <v>#REF!</v>
      </c>
      <c r="F13" s="184" t="str">
        <f t="shared" si="0"/>
        <v/>
      </c>
      <c r="G13" s="193" t="str">
        <f t="shared" si="1"/>
        <v/>
      </c>
    </row>
    <row r="14" spans="1:20" ht="12.75" customHeight="1" x14ac:dyDescent="0.2">
      <c r="A14" s="182" t="e">
        <f>VLOOKUP(B14,#REF!,2,FALSE)</f>
        <v>#REF!</v>
      </c>
      <c r="B14" s="206" t="e">
        <f>#REF!</f>
        <v>#REF!</v>
      </c>
      <c r="C14" s="183" t="e">
        <f>#REF!/1000</f>
        <v>#REF!</v>
      </c>
      <c r="D14" s="187" t="e">
        <f>#REF!/1000</f>
        <v>#REF!</v>
      </c>
      <c r="E14" s="183" t="e">
        <f>#REF!/1000</f>
        <v>#REF!</v>
      </c>
      <c r="F14" s="184" t="str">
        <f t="shared" si="0"/>
        <v/>
      </c>
      <c r="G14" s="193" t="str">
        <f t="shared" si="1"/>
        <v/>
      </c>
      <c r="S14" s="9"/>
      <c r="T14" s="10"/>
    </row>
    <row r="15" spans="1:20" ht="12.75" customHeight="1" x14ac:dyDescent="0.2">
      <c r="A15" s="182" t="e">
        <f>VLOOKUP(B15,#REF!,2,FALSE)</f>
        <v>#REF!</v>
      </c>
      <c r="B15" s="206" t="e">
        <f>#REF!</f>
        <v>#REF!</v>
      </c>
      <c r="C15" s="183" t="e">
        <f>#REF!/1000</f>
        <v>#REF!</v>
      </c>
      <c r="D15" s="187" t="e">
        <f>#REF!/1000</f>
        <v>#REF!</v>
      </c>
      <c r="E15" s="183" t="e">
        <f>#REF!/1000</f>
        <v>#REF!</v>
      </c>
      <c r="F15" s="184" t="str">
        <f t="shared" si="0"/>
        <v/>
      </c>
      <c r="G15" s="193" t="str">
        <f t="shared" si="1"/>
        <v/>
      </c>
    </row>
    <row r="16" spans="1:20" x14ac:dyDescent="0.2">
      <c r="A16" s="182" t="e">
        <f>VLOOKUP(B16,#REF!,2,FALSE)</f>
        <v>#REF!</v>
      </c>
      <c r="B16" s="206" t="e">
        <f>#REF!</f>
        <v>#REF!</v>
      </c>
      <c r="C16" s="183" t="e">
        <f>#REF!/1000</f>
        <v>#REF!</v>
      </c>
      <c r="D16" s="187" t="e">
        <f>#REF!/1000</f>
        <v>#REF!</v>
      </c>
      <c r="E16" s="183" t="e">
        <f>#REF!/1000</f>
        <v>#REF!</v>
      </c>
      <c r="F16" s="184" t="str">
        <f t="shared" si="0"/>
        <v/>
      </c>
      <c r="G16" s="193" t="str">
        <f t="shared" si="1"/>
        <v/>
      </c>
      <c r="S16" s="5"/>
    </row>
    <row r="17" spans="1:20" ht="12.75" customHeight="1" x14ac:dyDescent="0.2">
      <c r="A17" s="182" t="e">
        <f>VLOOKUP(B17,#REF!,2,FALSE)</f>
        <v>#REF!</v>
      </c>
      <c r="B17" s="206" t="e">
        <f>#REF!</f>
        <v>#REF!</v>
      </c>
      <c r="C17" s="183" t="e">
        <f>#REF!/1000</f>
        <v>#REF!</v>
      </c>
      <c r="D17" s="187" t="e">
        <f>#REF!/1000</f>
        <v>#REF!</v>
      </c>
      <c r="E17" s="183" t="e">
        <f>#REF!/1000</f>
        <v>#REF!</v>
      </c>
      <c r="F17" s="184" t="str">
        <f t="shared" si="0"/>
        <v/>
      </c>
      <c r="G17" s="193" t="str">
        <f t="shared" si="1"/>
        <v/>
      </c>
      <c r="T17" s="5"/>
    </row>
    <row r="18" spans="1:20" ht="12.75" customHeight="1" x14ac:dyDescent="0.2">
      <c r="A18" s="182" t="e">
        <f>VLOOKUP(B18,#REF!,2,FALSE)</f>
        <v>#REF!</v>
      </c>
      <c r="B18" s="206" t="e">
        <f>#REF!</f>
        <v>#REF!</v>
      </c>
      <c r="C18" s="183" t="e">
        <f>#REF!/1000</f>
        <v>#REF!</v>
      </c>
      <c r="D18" s="187" t="e">
        <f>#REF!/1000</f>
        <v>#REF!</v>
      </c>
      <c r="E18" s="183" t="e">
        <f>#REF!/1000</f>
        <v>#REF!</v>
      </c>
      <c r="F18" s="184" t="str">
        <f t="shared" si="0"/>
        <v/>
      </c>
      <c r="G18" s="193" t="str">
        <f t="shared" si="1"/>
        <v/>
      </c>
      <c r="T18" s="5"/>
    </row>
    <row r="19" spans="1:20" ht="12.75" customHeight="1" x14ac:dyDescent="0.2">
      <c r="A19" s="182" t="e">
        <f>VLOOKUP(B19,#REF!,2,FALSE)</f>
        <v>#REF!</v>
      </c>
      <c r="B19" s="206" t="e">
        <f>#REF!</f>
        <v>#REF!</v>
      </c>
      <c r="C19" s="183" t="e">
        <f>#REF!/1000</f>
        <v>#REF!</v>
      </c>
      <c r="D19" s="187" t="e">
        <f>#REF!/1000</f>
        <v>#REF!</v>
      </c>
      <c r="E19" s="183" t="e">
        <f>#REF!/1000</f>
        <v>#REF!</v>
      </c>
      <c r="F19" s="184" t="str">
        <f t="shared" si="0"/>
        <v/>
      </c>
      <c r="G19" s="193" t="str">
        <f t="shared" si="1"/>
        <v/>
      </c>
      <c r="N19" s="5"/>
      <c r="O19" s="5"/>
      <c r="Q19" s="5"/>
      <c r="R19" s="5"/>
      <c r="T19" s="5"/>
    </row>
    <row r="20" spans="1:20" ht="12.75" customHeight="1" x14ac:dyDescent="0.2">
      <c r="A20" s="182" t="e">
        <f>VLOOKUP(B20,#REF!,2,FALSE)</f>
        <v>#REF!</v>
      </c>
      <c r="B20" s="206" t="e">
        <f>#REF!</f>
        <v>#REF!</v>
      </c>
      <c r="C20" s="183" t="e">
        <f>#REF!/1000</f>
        <v>#REF!</v>
      </c>
      <c r="D20" s="187" t="e">
        <f>#REF!/1000</f>
        <v>#REF!</v>
      </c>
      <c r="E20" s="183" t="e">
        <f>#REF!/1000</f>
        <v>#REF!</v>
      </c>
      <c r="F20" s="184" t="str">
        <f t="shared" si="0"/>
        <v/>
      </c>
      <c r="G20" s="193" t="str">
        <f t="shared" si="1"/>
        <v/>
      </c>
      <c r="Q20" s="5"/>
      <c r="T20" s="5"/>
    </row>
    <row r="21" spans="1:20" ht="12.75" customHeight="1" x14ac:dyDescent="0.2">
      <c r="A21" s="182" t="e">
        <f>VLOOKUP(B21,#REF!,2,FALSE)</f>
        <v>#REF!</v>
      </c>
      <c r="B21" s="206" t="e">
        <f>#REF!</f>
        <v>#REF!</v>
      </c>
      <c r="C21" s="183" t="e">
        <f>#REF!/1000</f>
        <v>#REF!</v>
      </c>
      <c r="D21" s="187" t="e">
        <f>#REF!/1000</f>
        <v>#REF!</v>
      </c>
      <c r="E21" s="183" t="e">
        <f>#REF!/1000</f>
        <v>#REF!</v>
      </c>
      <c r="F21" s="184" t="str">
        <f t="shared" si="0"/>
        <v/>
      </c>
      <c r="G21" s="193" t="str">
        <f t="shared" si="1"/>
        <v/>
      </c>
      <c r="I21" s="5"/>
      <c r="O21" s="146"/>
      <c r="P21" s="146"/>
      <c r="Q21" s="146"/>
      <c r="R21" s="147"/>
      <c r="S21" s="147"/>
      <c r="T21" s="147"/>
    </row>
    <row r="22" spans="1:20" ht="12.75" customHeight="1" x14ac:dyDescent="0.2">
      <c r="A22" s="182" t="s">
        <v>24</v>
      </c>
      <c r="B22" s="182"/>
      <c r="C22" s="186" t="e">
        <f>C23-SUM(C7:C21)</f>
        <v>#REF!</v>
      </c>
      <c r="D22" s="186" t="e">
        <f t="shared" ref="D22:E22" si="2">D23-SUM(D7:D21)</f>
        <v>#REF!</v>
      </c>
      <c r="E22" s="186" t="e">
        <f t="shared" si="2"/>
        <v>#REF!</v>
      </c>
      <c r="F22" s="184" t="str">
        <f t="shared" si="0"/>
        <v/>
      </c>
      <c r="G22" s="193" t="str">
        <f t="shared" si="1"/>
        <v/>
      </c>
      <c r="I22" s="5"/>
    </row>
    <row r="23" spans="1:20" ht="12.75" customHeight="1" x14ac:dyDescent="0.2">
      <c r="A23" s="182" t="s">
        <v>22</v>
      </c>
      <c r="B23" s="182"/>
      <c r="C23" s="186">
        <f>+balanza_periodos!B11</f>
        <v>15909617</v>
      </c>
      <c r="D23" s="186">
        <f>+balanza_periodos!C11</f>
        <v>17911662</v>
      </c>
      <c r="E23" s="186">
        <f>+balanza_periodos!D11</f>
        <v>18583448</v>
      </c>
      <c r="F23" s="184">
        <f t="shared" si="0"/>
        <v>3.7505508980685325E-2</v>
      </c>
      <c r="G23" s="193">
        <f t="shared" si="1"/>
        <v>1</v>
      </c>
    </row>
    <row r="24" spans="1:20" ht="10.8" thickBot="1" x14ac:dyDescent="0.25">
      <c r="A24" s="194"/>
      <c r="B24" s="194"/>
      <c r="C24" s="195"/>
      <c r="D24" s="195"/>
      <c r="E24" s="195"/>
      <c r="F24" s="194"/>
      <c r="G24" s="194"/>
    </row>
    <row r="25" spans="1:20" ht="33.75" customHeight="1" thickTop="1" x14ac:dyDescent="0.2">
      <c r="A25" s="392" t="s">
        <v>408</v>
      </c>
      <c r="B25" s="392"/>
      <c r="C25" s="392"/>
      <c r="D25" s="392"/>
      <c r="E25" s="392"/>
      <c r="F25" s="392"/>
      <c r="G25" s="392"/>
    </row>
    <row r="50" spans="1:20" ht="15.9" customHeight="1" x14ac:dyDescent="0.2">
      <c r="A50" s="390" t="s">
        <v>250</v>
      </c>
      <c r="B50" s="390"/>
      <c r="C50" s="390"/>
      <c r="D50" s="390"/>
      <c r="E50" s="390"/>
      <c r="F50" s="390"/>
      <c r="G50" s="390"/>
    </row>
    <row r="51" spans="1:20" ht="15.9" customHeight="1" x14ac:dyDescent="0.2">
      <c r="A51" s="391" t="s">
        <v>150</v>
      </c>
      <c r="B51" s="391"/>
      <c r="C51" s="391"/>
      <c r="D51" s="391"/>
      <c r="E51" s="391"/>
      <c r="F51" s="391"/>
      <c r="G51" s="391"/>
    </row>
    <row r="52" spans="1:20" ht="15.9" customHeight="1" thickBot="1" x14ac:dyDescent="0.25">
      <c r="A52" s="391" t="s">
        <v>240</v>
      </c>
      <c r="B52" s="391"/>
      <c r="C52" s="391"/>
      <c r="D52" s="391"/>
      <c r="E52" s="391"/>
      <c r="F52" s="391"/>
      <c r="G52" s="391"/>
    </row>
    <row r="53" spans="1:20" ht="12.75" customHeight="1" thickTop="1" x14ac:dyDescent="0.2">
      <c r="A53" s="393" t="s">
        <v>25</v>
      </c>
      <c r="B53" s="188" t="s">
        <v>92</v>
      </c>
      <c r="C53" s="189">
        <f>+C4</f>
        <v>2020</v>
      </c>
      <c r="D53" s="389" t="str">
        <f>+D4</f>
        <v>enero - diciembre</v>
      </c>
      <c r="E53" s="389"/>
      <c r="F53" s="188" t="s">
        <v>143</v>
      </c>
      <c r="G53" s="188" t="s">
        <v>135</v>
      </c>
      <c r="Q53" s="5"/>
      <c r="T53" s="5"/>
    </row>
    <row r="54" spans="1:20" ht="12.75" customHeight="1" thickBot="1" x14ac:dyDescent="0.25">
      <c r="A54" s="394"/>
      <c r="B54" s="190" t="s">
        <v>32</v>
      </c>
      <c r="C54" s="191" t="s">
        <v>134</v>
      </c>
      <c r="D54" s="191">
        <f>+balanza_periodos!C6</f>
        <v>2021</v>
      </c>
      <c r="E54" s="191">
        <f>+E5</f>
        <v>2022</v>
      </c>
      <c r="F54" s="191" t="str">
        <f>+F5</f>
        <v>2022-2021</v>
      </c>
      <c r="G54" s="191">
        <f>+G5</f>
        <v>2022</v>
      </c>
      <c r="O54" s="5"/>
      <c r="P54" s="5"/>
      <c r="Q54" s="5"/>
      <c r="R54" s="5"/>
      <c r="S54" s="5"/>
      <c r="T54" s="5"/>
    </row>
    <row r="55" spans="1:20" ht="10.8" thickTop="1" x14ac:dyDescent="0.2">
      <c r="C55" s="186"/>
      <c r="D55" s="186"/>
      <c r="E55" s="186"/>
      <c r="F55" s="186"/>
      <c r="G55" s="186"/>
      <c r="Q55" s="5"/>
      <c r="R55" s="5"/>
      <c r="T55" s="5"/>
    </row>
    <row r="56" spans="1:20" ht="12.75" customHeight="1" x14ac:dyDescent="0.2">
      <c r="A56" s="182" t="e">
        <f>VLOOKUP(B56,#REF!,2,FALSE)</f>
        <v>#REF!</v>
      </c>
      <c r="B56" s="206" t="e">
        <f>#REF!</f>
        <v>#REF!</v>
      </c>
      <c r="C56" s="183" t="e">
        <f>#REF!/1000</f>
        <v>#REF!</v>
      </c>
      <c r="D56" s="183" t="e">
        <f>#REF!/1000</f>
        <v>#REF!</v>
      </c>
      <c r="E56" s="183" t="e">
        <f>#REF!/1000</f>
        <v>#REF!</v>
      </c>
      <c r="F56" s="184" t="str">
        <f>IFERROR((E56-D56)/D56,"")</f>
        <v/>
      </c>
      <c r="G56" s="185" t="e">
        <f t="shared" ref="G56:G72" si="3">+E56/$E$72</f>
        <v>#REF!</v>
      </c>
      <c r="Q56" s="5"/>
      <c r="T56" s="5"/>
    </row>
    <row r="57" spans="1:20" ht="12.75" customHeight="1" x14ac:dyDescent="0.2">
      <c r="A57" s="182" t="e">
        <f>VLOOKUP(B57,#REF!,2,FALSE)</f>
        <v>#REF!</v>
      </c>
      <c r="B57" s="206" t="e">
        <f>#REF!</f>
        <v>#REF!</v>
      </c>
      <c r="C57" s="183" t="e">
        <f>#REF!/1000</f>
        <v>#REF!</v>
      </c>
      <c r="D57" s="183" t="e">
        <f>#REF!/1000</f>
        <v>#REF!</v>
      </c>
      <c r="E57" s="183" t="e">
        <f>#REF!/1000</f>
        <v>#REF!</v>
      </c>
      <c r="F57" s="184" t="str">
        <f t="shared" ref="F57:F72" si="4">IFERROR((E57-D57)/D57,"")</f>
        <v/>
      </c>
      <c r="G57" s="185" t="e">
        <f t="shared" si="3"/>
        <v>#REF!</v>
      </c>
      <c r="O57" s="5"/>
      <c r="P57" s="5"/>
      <c r="Q57" s="5"/>
      <c r="R57" s="5"/>
      <c r="S57" s="5"/>
      <c r="T57" s="5"/>
    </row>
    <row r="58" spans="1:20" ht="12.75" customHeight="1" x14ac:dyDescent="0.2">
      <c r="A58" s="182" t="e">
        <f>VLOOKUP(B58,#REF!,2,FALSE)</f>
        <v>#REF!</v>
      </c>
      <c r="B58" s="206" t="e">
        <f>#REF!</f>
        <v>#REF!</v>
      </c>
      <c r="C58" s="183" t="e">
        <f>#REF!/1000</f>
        <v>#REF!</v>
      </c>
      <c r="D58" s="183" t="e">
        <f>#REF!/1000</f>
        <v>#REF!</v>
      </c>
      <c r="E58" s="183" t="e">
        <f>#REF!/1000</f>
        <v>#REF!</v>
      </c>
      <c r="F58" s="184" t="str">
        <f t="shared" si="4"/>
        <v/>
      </c>
      <c r="G58" s="185" t="e">
        <f t="shared" si="3"/>
        <v>#REF!</v>
      </c>
      <c r="Q58" s="5"/>
      <c r="R58" s="146"/>
      <c r="S58" s="146"/>
      <c r="T58" s="146"/>
    </row>
    <row r="59" spans="1:20" ht="12.75" customHeight="1" x14ac:dyDescent="0.2">
      <c r="A59" s="182" t="e">
        <f>VLOOKUP(B59,#REF!,2,FALSE)</f>
        <v>#REF!</v>
      </c>
      <c r="B59" s="206" t="e">
        <f>#REF!</f>
        <v>#REF!</v>
      </c>
      <c r="C59" s="183" t="e">
        <f>#REF!/1000</f>
        <v>#REF!</v>
      </c>
      <c r="D59" s="183" t="e">
        <f>#REF!/1000</f>
        <v>#REF!</v>
      </c>
      <c r="E59" s="183" t="e">
        <f>#REF!/1000</f>
        <v>#REF!</v>
      </c>
      <c r="F59" s="184" t="str">
        <f t="shared" si="4"/>
        <v/>
      </c>
      <c r="G59" s="185" t="e">
        <f t="shared" si="3"/>
        <v>#REF!</v>
      </c>
      <c r="O59" s="5"/>
      <c r="Q59" s="5"/>
      <c r="R59" s="5"/>
      <c r="T59" s="5"/>
    </row>
    <row r="60" spans="1:20" ht="12.75" customHeight="1" x14ac:dyDescent="0.2">
      <c r="A60" s="182" t="e">
        <f>VLOOKUP(B60,#REF!,2,FALSE)</f>
        <v>#REF!</v>
      </c>
      <c r="B60" s="206" t="e">
        <f>#REF!</f>
        <v>#REF!</v>
      </c>
      <c r="C60" s="183" t="e">
        <f>#REF!/1000</f>
        <v>#REF!</v>
      </c>
      <c r="D60" s="183" t="e">
        <f>#REF!/1000</f>
        <v>#REF!</v>
      </c>
      <c r="E60" s="183" t="e">
        <f>#REF!/1000</f>
        <v>#REF!</v>
      </c>
      <c r="F60" s="184" t="str">
        <f t="shared" si="4"/>
        <v/>
      </c>
      <c r="G60" s="185" t="e">
        <f t="shared" si="3"/>
        <v>#REF!</v>
      </c>
      <c r="O60" s="5"/>
      <c r="Q60" s="5"/>
      <c r="R60" s="5"/>
      <c r="T60" s="5"/>
    </row>
    <row r="61" spans="1:20" ht="12.75" customHeight="1" x14ac:dyDescent="0.2">
      <c r="A61" s="182" t="e">
        <f>VLOOKUP(B61,#REF!,2,FALSE)</f>
        <v>#REF!</v>
      </c>
      <c r="B61" s="206" t="e">
        <f>#REF!</f>
        <v>#REF!</v>
      </c>
      <c r="C61" s="183" t="e">
        <f>#REF!/1000</f>
        <v>#REF!</v>
      </c>
      <c r="D61" s="183" t="e">
        <f>#REF!/1000</f>
        <v>#REF!</v>
      </c>
      <c r="E61" s="183" t="e">
        <f>#REF!/1000</f>
        <v>#REF!</v>
      </c>
      <c r="F61" s="184" t="str">
        <f t="shared" si="4"/>
        <v/>
      </c>
      <c r="G61" s="185" t="e">
        <f t="shared" si="3"/>
        <v>#REF!</v>
      </c>
      <c r="Q61" s="5"/>
      <c r="R61" s="5"/>
      <c r="T61" s="5"/>
    </row>
    <row r="62" spans="1:20" ht="12.75" customHeight="1" x14ac:dyDescent="0.2">
      <c r="A62" s="182" t="e">
        <f>VLOOKUP(B62,#REF!,2,FALSE)</f>
        <v>#REF!</v>
      </c>
      <c r="B62" s="206" t="e">
        <f>#REF!</f>
        <v>#REF!</v>
      </c>
      <c r="C62" s="183" t="e">
        <f>#REF!/1000</f>
        <v>#REF!</v>
      </c>
      <c r="D62" s="183" t="e">
        <f>#REF!/1000</f>
        <v>#REF!</v>
      </c>
      <c r="E62" s="183" t="e">
        <f>#REF!/1000</f>
        <v>#REF!</v>
      </c>
      <c r="F62" s="184" t="str">
        <f t="shared" si="4"/>
        <v/>
      </c>
      <c r="G62" s="185" t="e">
        <f t="shared" si="3"/>
        <v>#REF!</v>
      </c>
      <c r="I62" s="5"/>
      <c r="M62" s="5"/>
      <c r="N62" s="5"/>
      <c r="P62" s="5"/>
      <c r="Q62" s="5"/>
      <c r="R62" s="5"/>
      <c r="T62" s="5"/>
    </row>
    <row r="63" spans="1:20" ht="12.75" customHeight="1" x14ac:dyDescent="0.2">
      <c r="A63" s="182" t="e">
        <f>VLOOKUP(B63,#REF!,2,FALSE)</f>
        <v>#REF!</v>
      </c>
      <c r="B63" s="206" t="e">
        <f>#REF!</f>
        <v>#REF!</v>
      </c>
      <c r="C63" s="183" t="e">
        <f>#REF!/1000</f>
        <v>#REF!</v>
      </c>
      <c r="D63" s="183" t="e">
        <f>#REF!/1000</f>
        <v>#REF!</v>
      </c>
      <c r="E63" s="183" t="e">
        <f>#REF!/1000</f>
        <v>#REF!</v>
      </c>
      <c r="F63" s="184" t="str">
        <f t="shared" si="4"/>
        <v/>
      </c>
      <c r="G63" s="185" t="e">
        <f t="shared" si="3"/>
        <v>#REF!</v>
      </c>
      <c r="P63" s="146"/>
      <c r="Q63" s="146"/>
      <c r="R63" s="146"/>
      <c r="T63" s="5"/>
    </row>
    <row r="64" spans="1:20" ht="12.75" customHeight="1" x14ac:dyDescent="0.2">
      <c r="A64" s="182" t="e">
        <f>VLOOKUP(B64,#REF!,2,FALSE)</f>
        <v>#REF!</v>
      </c>
      <c r="B64" s="206" t="e">
        <f>#REF!</f>
        <v>#REF!</v>
      </c>
      <c r="C64" s="183" t="e">
        <f>#REF!/1000</f>
        <v>#REF!</v>
      </c>
      <c r="D64" s="183" t="e">
        <f>#REF!/1000</f>
        <v>#REF!</v>
      </c>
      <c r="E64" s="183" t="e">
        <f>#REF!/1000</f>
        <v>#REF!</v>
      </c>
      <c r="F64" s="184" t="str">
        <f t="shared" si="4"/>
        <v/>
      </c>
      <c r="G64" s="185" t="e">
        <f t="shared" si="3"/>
        <v>#REF!</v>
      </c>
      <c r="Q64" s="5"/>
      <c r="T64" s="5"/>
    </row>
    <row r="65" spans="1:20" ht="12.75" customHeight="1" x14ac:dyDescent="0.2">
      <c r="A65" s="182" t="e">
        <f>VLOOKUP(B65,#REF!,2,FALSE)</f>
        <v>#REF!</v>
      </c>
      <c r="B65" s="206" t="e">
        <f>#REF!</f>
        <v>#REF!</v>
      </c>
      <c r="C65" s="183" t="e">
        <f>#REF!/1000</f>
        <v>#REF!</v>
      </c>
      <c r="D65" s="183" t="e">
        <f>#REF!/1000</f>
        <v>#REF!</v>
      </c>
      <c r="E65" s="183" t="e">
        <f>#REF!/1000</f>
        <v>#REF!</v>
      </c>
      <c r="F65" s="184" t="str">
        <f t="shared" si="4"/>
        <v/>
      </c>
      <c r="G65" s="185" t="e">
        <f t="shared" si="3"/>
        <v>#REF!</v>
      </c>
      <c r="Q65" s="5"/>
      <c r="T65" s="5"/>
    </row>
    <row r="66" spans="1:20" ht="12.75" customHeight="1" x14ac:dyDescent="0.2">
      <c r="A66" s="182" t="e">
        <f>VLOOKUP(B66,#REF!,2,FALSE)</f>
        <v>#REF!</v>
      </c>
      <c r="B66" s="206" t="e">
        <f>#REF!</f>
        <v>#REF!</v>
      </c>
      <c r="C66" s="183" t="e">
        <f>#REF!/1000</f>
        <v>#REF!</v>
      </c>
      <c r="D66" s="183" t="e">
        <f>#REF!/1000</f>
        <v>#REF!</v>
      </c>
      <c r="E66" s="183" t="e">
        <f>#REF!/1000</f>
        <v>#REF!</v>
      </c>
      <c r="F66" s="184" t="str">
        <f t="shared" si="4"/>
        <v/>
      </c>
      <c r="G66" s="185" t="e">
        <f t="shared" si="3"/>
        <v>#REF!</v>
      </c>
      <c r="Q66" s="5"/>
      <c r="T66" s="5"/>
    </row>
    <row r="67" spans="1:20" ht="12.75" customHeight="1" x14ac:dyDescent="0.2">
      <c r="A67" s="182" t="e">
        <f>VLOOKUP(B67,#REF!,2,FALSE)</f>
        <v>#REF!</v>
      </c>
      <c r="B67" s="206" t="e">
        <f>#REF!</f>
        <v>#REF!</v>
      </c>
      <c r="C67" s="183" t="e">
        <f>#REF!/1000</f>
        <v>#REF!</v>
      </c>
      <c r="D67" s="183" t="e">
        <f>#REF!/1000</f>
        <v>#REF!</v>
      </c>
      <c r="E67" s="183" t="e">
        <f>#REF!/1000</f>
        <v>#REF!</v>
      </c>
      <c r="F67" s="184" t="str">
        <f t="shared" si="4"/>
        <v/>
      </c>
      <c r="G67" s="185" t="e">
        <f t="shared" si="3"/>
        <v>#REF!</v>
      </c>
    </row>
    <row r="68" spans="1:20" ht="12.75" customHeight="1" x14ac:dyDescent="0.2">
      <c r="A68" s="182" t="e">
        <f>VLOOKUP(B68,#REF!,2,FALSE)</f>
        <v>#REF!</v>
      </c>
      <c r="B68" s="206" t="e">
        <f>#REF!</f>
        <v>#REF!</v>
      </c>
      <c r="C68" s="183" t="e">
        <f>#REF!/1000</f>
        <v>#REF!</v>
      </c>
      <c r="D68" s="183" t="e">
        <f>#REF!/1000</f>
        <v>#REF!</v>
      </c>
      <c r="E68" s="183" t="e">
        <f>#REF!/1000</f>
        <v>#REF!</v>
      </c>
      <c r="F68" s="184" t="str">
        <f t="shared" si="4"/>
        <v/>
      </c>
      <c r="G68" s="185" t="e">
        <f t="shared" si="3"/>
        <v>#REF!</v>
      </c>
      <c r="O68" s="5"/>
      <c r="P68" s="5"/>
      <c r="R68" s="5"/>
      <c r="S68" s="5"/>
    </row>
    <row r="69" spans="1:20" ht="12.75" customHeight="1" x14ac:dyDescent="0.2">
      <c r="A69" s="182" t="e">
        <f>VLOOKUP(B69,#REF!,2,FALSE)</f>
        <v>#REF!</v>
      </c>
      <c r="B69" s="206" t="e">
        <f>#REF!</f>
        <v>#REF!</v>
      </c>
      <c r="C69" s="183" t="e">
        <f>#REF!/1000</f>
        <v>#REF!</v>
      </c>
      <c r="D69" s="183" t="e">
        <f>#REF!/1000</f>
        <v>#REF!</v>
      </c>
      <c r="E69" s="183" t="e">
        <f>#REF!/1000</f>
        <v>#REF!</v>
      </c>
      <c r="F69" s="184" t="str">
        <f t="shared" si="4"/>
        <v/>
      </c>
      <c r="G69" s="185" t="e">
        <f t="shared" si="3"/>
        <v>#REF!</v>
      </c>
      <c r="Q69" s="5"/>
      <c r="T69" s="5"/>
    </row>
    <row r="70" spans="1:20" ht="12.75" customHeight="1" x14ac:dyDescent="0.2">
      <c r="A70" s="182" t="e">
        <f>VLOOKUP(B70,#REF!,2,FALSE)</f>
        <v>#REF!</v>
      </c>
      <c r="B70" s="206" t="e">
        <f>#REF!</f>
        <v>#REF!</v>
      </c>
      <c r="C70" s="183" t="e">
        <f>#REF!/1000</f>
        <v>#REF!</v>
      </c>
      <c r="D70" s="183" t="e">
        <f>#REF!/1000</f>
        <v>#REF!</v>
      </c>
      <c r="E70" s="183" t="e">
        <f>#REF!/1000</f>
        <v>#REF!</v>
      </c>
      <c r="F70" s="184" t="str">
        <f t="shared" si="4"/>
        <v/>
      </c>
      <c r="G70" s="185" t="e">
        <f t="shared" si="3"/>
        <v>#REF!</v>
      </c>
      <c r="Q70" s="5"/>
      <c r="T70" s="5"/>
    </row>
    <row r="71" spans="1:20" ht="12.75" customHeight="1" x14ac:dyDescent="0.2">
      <c r="A71" s="182" t="s">
        <v>24</v>
      </c>
      <c r="B71" s="182"/>
      <c r="C71" s="186" t="e">
        <f>C72-SUM(C56:C70)</f>
        <v>#REF!</v>
      </c>
      <c r="D71" s="186" t="e">
        <f t="shared" ref="D71:E71" si="5">D72-SUM(D56:D70)</f>
        <v>#REF!</v>
      </c>
      <c r="E71" s="186" t="e">
        <f t="shared" si="5"/>
        <v>#REF!</v>
      </c>
      <c r="F71" s="184" t="str">
        <f t="shared" si="4"/>
        <v/>
      </c>
      <c r="G71" s="185" t="e">
        <f t="shared" si="3"/>
        <v>#REF!</v>
      </c>
      <c r="Q71" s="5"/>
      <c r="T71" s="5"/>
    </row>
    <row r="72" spans="1:20" ht="12.75" customHeight="1" x14ac:dyDescent="0.2">
      <c r="A72" s="182" t="s">
        <v>22</v>
      </c>
      <c r="B72" s="182"/>
      <c r="C72" s="186">
        <f>+balanza_periodos!B16</f>
        <v>6663160</v>
      </c>
      <c r="D72" s="186">
        <f>+balanza_periodos!C16</f>
        <v>9589600</v>
      </c>
      <c r="E72" s="186">
        <f>+balanza_periodos!D16</f>
        <v>9761743</v>
      </c>
      <c r="F72" s="184">
        <f t="shared" si="4"/>
        <v>1.7951009426879119E-2</v>
      </c>
      <c r="G72" s="185">
        <f t="shared" si="3"/>
        <v>1</v>
      </c>
    </row>
    <row r="73" spans="1:20" ht="10.8" thickBot="1" x14ac:dyDescent="0.25">
      <c r="A73" s="196"/>
      <c r="B73" s="196"/>
      <c r="C73" s="197"/>
      <c r="D73" s="197"/>
      <c r="E73" s="197"/>
      <c r="F73" s="196"/>
      <c r="G73" s="196"/>
    </row>
    <row r="74" spans="1:20" ht="12.75" customHeight="1" thickTop="1" x14ac:dyDescent="0.2">
      <c r="A74" s="392" t="s">
        <v>409</v>
      </c>
      <c r="B74" s="392"/>
      <c r="C74" s="392"/>
      <c r="D74" s="392"/>
      <c r="E74" s="392"/>
      <c r="F74" s="392"/>
      <c r="G74" s="392"/>
    </row>
  </sheetData>
  <mergeCells count="12">
    <mergeCell ref="A1:G1"/>
    <mergeCell ref="A2:G2"/>
    <mergeCell ref="A3:G3"/>
    <mergeCell ref="A25:G25"/>
    <mergeCell ref="A4:A5"/>
    <mergeCell ref="D4:E4"/>
    <mergeCell ref="D53:E53"/>
    <mergeCell ref="A50:G50"/>
    <mergeCell ref="A51:G51"/>
    <mergeCell ref="A52:G52"/>
    <mergeCell ref="A74:G74"/>
    <mergeCell ref="A53:A5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activeCell="M10" sqref="M10"/>
    </sheetView>
  </sheetViews>
  <sheetFormatPr baseColWidth="10" defaultRowHeight="13.2" x14ac:dyDescent="0.25"/>
  <cols>
    <col min="1" max="1" width="23.33203125" customWidth="1"/>
    <col min="2" max="4" width="8.5546875" customWidth="1"/>
    <col min="5" max="5" width="8.6640625" bestFit="1" customWidth="1"/>
    <col min="6" max="6" width="2.33203125" customWidth="1"/>
    <col min="7" max="9" width="8.5546875" customWidth="1"/>
    <col min="10" max="10" width="9.6640625" bestFit="1" customWidth="1"/>
    <col min="11" max="11" width="9.33203125" bestFit="1" customWidth="1"/>
    <col min="12" max="12" width="10.109375" bestFit="1" customWidth="1"/>
    <col min="16" max="16" width="13.88671875" bestFit="1" customWidth="1"/>
    <col min="17" max="17" width="12.88671875" bestFit="1" customWidth="1"/>
  </cols>
  <sheetData>
    <row r="1" spans="1:17" s="13" customFormat="1" ht="20.100000000000001" customHeight="1" x14ac:dyDescent="0.25">
      <c r="A1" s="395" t="s">
        <v>250</v>
      </c>
      <c r="B1" s="395"/>
      <c r="C1" s="395"/>
      <c r="D1" s="395"/>
      <c r="E1" s="395"/>
      <c r="F1" s="395"/>
      <c r="G1" s="395"/>
      <c r="H1" s="395"/>
      <c r="I1" s="395"/>
      <c r="J1" s="395"/>
      <c r="K1" s="395"/>
    </row>
    <row r="2" spans="1:17" s="13" customFormat="1" ht="20.100000000000001" customHeight="1" x14ac:dyDescent="0.2">
      <c r="A2" s="396" t="s">
        <v>257</v>
      </c>
      <c r="B2" s="396"/>
      <c r="C2" s="396"/>
      <c r="D2" s="396"/>
      <c r="E2" s="396"/>
      <c r="F2" s="396"/>
      <c r="G2" s="396"/>
      <c r="H2" s="396"/>
      <c r="I2" s="396"/>
      <c r="J2" s="396"/>
      <c r="K2" s="396"/>
      <c r="L2" s="67"/>
      <c r="M2" s="67"/>
      <c r="N2" s="67"/>
      <c r="O2" s="67"/>
    </row>
    <row r="3" spans="1:17" s="19" customFormat="1" ht="11.4" x14ac:dyDescent="0.2">
      <c r="A3" s="16"/>
      <c r="B3" s="397" t="s">
        <v>258</v>
      </c>
      <c r="C3" s="397"/>
      <c r="D3" s="397"/>
      <c r="E3" s="397"/>
      <c r="F3" s="92"/>
      <c r="G3" s="397" t="s">
        <v>410</v>
      </c>
      <c r="H3" s="397"/>
      <c r="I3" s="397"/>
      <c r="J3" s="397"/>
      <c r="K3" s="397"/>
    </row>
    <row r="4" spans="1:17" s="19" customFormat="1" ht="10.199999999999999" x14ac:dyDescent="0.2">
      <c r="A4" s="16" t="s">
        <v>261</v>
      </c>
      <c r="B4" s="93">
        <v>2020</v>
      </c>
      <c r="C4" s="398" t="s">
        <v>545</v>
      </c>
      <c r="D4" s="398"/>
      <c r="E4" s="398"/>
      <c r="F4" s="92"/>
      <c r="G4" s="93">
        <v>2020</v>
      </c>
      <c r="H4" s="398" t="s">
        <v>545</v>
      </c>
      <c r="I4" s="398"/>
      <c r="J4" s="398"/>
      <c r="K4" s="398"/>
    </row>
    <row r="5" spans="1:17" s="19" customFormat="1" ht="10.199999999999999" x14ac:dyDescent="0.2">
      <c r="A5" s="94"/>
      <c r="B5" s="94"/>
      <c r="C5" s="95">
        <v>2021</v>
      </c>
      <c r="D5" s="95">
        <v>2022</v>
      </c>
      <c r="E5" s="96" t="s">
        <v>555</v>
      </c>
      <c r="F5" s="97"/>
      <c r="G5" s="94"/>
      <c r="H5" s="95">
        <v>2021</v>
      </c>
      <c r="I5" s="95">
        <v>2022</v>
      </c>
      <c r="J5" s="96" t="s">
        <v>555</v>
      </c>
      <c r="K5" s="96" t="s">
        <v>556</v>
      </c>
    </row>
    <row r="7" spans="1:17" x14ac:dyDescent="0.25">
      <c r="A7" s="16" t="s">
        <v>249</v>
      </c>
      <c r="B7" s="17"/>
      <c r="C7" s="17"/>
      <c r="D7" s="17"/>
      <c r="E7" s="98"/>
      <c r="F7" s="2"/>
      <c r="G7" s="17">
        <v>15909617</v>
      </c>
      <c r="H7" s="17">
        <v>17911662</v>
      </c>
      <c r="I7" s="17">
        <v>18583448</v>
      </c>
      <c r="J7" s="99">
        <v>3.7505508980685276E-2</v>
      </c>
      <c r="L7" s="33"/>
      <c r="M7" s="237"/>
    </row>
    <row r="8" spans="1:17" x14ac:dyDescent="0.25">
      <c r="L8" s="33"/>
    </row>
    <row r="9" spans="1:17" s="9" customFormat="1" x14ac:dyDescent="0.25">
      <c r="A9" s="9" t="s">
        <v>276</v>
      </c>
      <c r="B9" s="10">
        <v>2689656.8694887999</v>
      </c>
      <c r="C9" s="10">
        <v>2759745.4922933993</v>
      </c>
      <c r="D9" s="10">
        <v>2768263.6346938005</v>
      </c>
      <c r="E9" s="89">
        <v>3.0865680999165868E-3</v>
      </c>
      <c r="G9" s="10">
        <v>5739152.388679998</v>
      </c>
      <c r="H9" s="10">
        <v>6012337.4041599995</v>
      </c>
      <c r="I9" s="10">
        <v>5733573.0646599988</v>
      </c>
      <c r="J9" s="90">
        <v>-4.6365385167359441E-2</v>
      </c>
      <c r="K9" s="90">
        <v>0.30853117595077073</v>
      </c>
      <c r="L9" s="33"/>
      <c r="M9" s="10"/>
    </row>
    <row r="10" spans="1:17" s="9" customFormat="1" x14ac:dyDescent="0.25">
      <c r="A10" s="9" t="s">
        <v>77</v>
      </c>
      <c r="B10" s="10">
        <v>4314791.5150000006</v>
      </c>
      <c r="C10" s="10">
        <v>4277151.762991</v>
      </c>
      <c r="D10" s="10">
        <v>4064717.3034160002</v>
      </c>
      <c r="E10" s="89">
        <v>-4.9667271901159937E-2</v>
      </c>
      <c r="F10" s="10"/>
      <c r="G10" s="10">
        <v>2096287.8316000004</v>
      </c>
      <c r="H10" s="10">
        <v>3001691.879269999</v>
      </c>
      <c r="I10" s="10">
        <v>2918520.1396700004</v>
      </c>
      <c r="J10" s="90">
        <v>-2.7708286841294893E-2</v>
      </c>
      <c r="K10" s="90">
        <v>0.15704944204487781</v>
      </c>
      <c r="L10" s="33"/>
      <c r="M10" s="294"/>
      <c r="N10" s="14"/>
      <c r="O10" s="13"/>
      <c r="P10" s="13"/>
      <c r="Q10" s="14"/>
    </row>
    <row r="11" spans="1:17" s="9" customFormat="1" x14ac:dyDescent="0.25">
      <c r="A11" s="9" t="s">
        <v>259</v>
      </c>
      <c r="B11" s="10">
        <v>862104.33282689983</v>
      </c>
      <c r="C11" s="10">
        <v>881228.94411579997</v>
      </c>
      <c r="D11" s="10">
        <v>845341.17105479992</v>
      </c>
      <c r="E11" s="89">
        <v>-4.0724687154946815E-2</v>
      </c>
      <c r="G11" s="10">
        <v>1842370.4892799999</v>
      </c>
      <c r="H11" s="10">
        <v>1974603.0862699996</v>
      </c>
      <c r="I11" s="10">
        <v>1920240.7210999993</v>
      </c>
      <c r="J11" s="90">
        <v>-2.7530781020245532E-2</v>
      </c>
      <c r="K11" s="90">
        <v>0.10333070165988568</v>
      </c>
      <c r="L11" s="33"/>
    </row>
    <row r="12" spans="1:17" s="9" customFormat="1" x14ac:dyDescent="0.25">
      <c r="A12" s="9" t="s">
        <v>244</v>
      </c>
      <c r="B12" s="10">
        <v>614399.60315699992</v>
      </c>
      <c r="C12" s="10">
        <v>652930.47040270001</v>
      </c>
      <c r="D12" s="10">
        <v>645484.32329910004</v>
      </c>
      <c r="E12" s="89">
        <v>-1.1404196068545369E-2</v>
      </c>
      <c r="G12" s="10">
        <v>1248117.8075600003</v>
      </c>
      <c r="H12" s="10">
        <v>1415094.5958399998</v>
      </c>
      <c r="I12" s="10">
        <v>1597898.7298000001</v>
      </c>
      <c r="J12" s="90">
        <v>0.12918156460875174</v>
      </c>
      <c r="K12" s="90">
        <v>8.5985051310176669E-2</v>
      </c>
      <c r="L12" s="33"/>
    </row>
    <row r="13" spans="1:17" s="9" customFormat="1" x14ac:dyDescent="0.25">
      <c r="A13" s="9" t="s">
        <v>346</v>
      </c>
      <c r="B13" s="105" t="s">
        <v>120</v>
      </c>
      <c r="C13" s="105" t="s">
        <v>120</v>
      </c>
      <c r="D13" s="105" t="s">
        <v>120</v>
      </c>
      <c r="E13" s="105" t="s">
        <v>120</v>
      </c>
      <c r="G13" s="10">
        <v>1111992.4461699999</v>
      </c>
      <c r="H13" s="10">
        <v>1426239.7571200002</v>
      </c>
      <c r="I13" s="10">
        <v>1862522.0058999998</v>
      </c>
      <c r="J13" s="90">
        <v>0.30589684981225207</v>
      </c>
      <c r="K13" s="90">
        <v>0.1002247809932796</v>
      </c>
      <c r="L13" s="33"/>
    </row>
    <row r="14" spans="1:17" s="9" customFormat="1" x14ac:dyDescent="0.25">
      <c r="A14" s="9" t="s">
        <v>69</v>
      </c>
      <c r="B14" s="10">
        <v>521391.1322259999</v>
      </c>
      <c r="C14" s="10">
        <v>498327.94938429992</v>
      </c>
      <c r="D14" s="10">
        <v>491979.61648999981</v>
      </c>
      <c r="E14" s="89">
        <v>-1.2739267187689696E-2</v>
      </c>
      <c r="G14" s="10">
        <v>1397277.53302</v>
      </c>
      <c r="H14" s="10">
        <v>1472314.8805500004</v>
      </c>
      <c r="I14" s="10">
        <v>1574714.1320099998</v>
      </c>
      <c r="J14" s="90">
        <v>6.9549831230223624E-2</v>
      </c>
      <c r="K14" s="90">
        <v>8.4737457333536798E-2</v>
      </c>
      <c r="L14" s="33"/>
    </row>
    <row r="15" spans="1:17" s="9" customFormat="1" x14ac:dyDescent="0.25">
      <c r="A15" s="9" t="s">
        <v>262</v>
      </c>
      <c r="B15" s="105" t="s">
        <v>120</v>
      </c>
      <c r="C15" s="105" t="s">
        <v>120</v>
      </c>
      <c r="D15" s="105" t="s">
        <v>120</v>
      </c>
      <c r="E15" s="106" t="s">
        <v>120</v>
      </c>
      <c r="G15" s="10">
        <v>732152.82330000005</v>
      </c>
      <c r="H15" s="10">
        <v>929670.29280000017</v>
      </c>
      <c r="I15" s="10">
        <v>1030217.7309999997</v>
      </c>
      <c r="J15" s="90">
        <v>0.10815386807420579</v>
      </c>
      <c r="K15" s="90">
        <v>5.5437383363948371E-2</v>
      </c>
      <c r="L15" s="33"/>
      <c r="M15" s="10"/>
    </row>
    <row r="16" spans="1:17" s="9" customFormat="1" x14ac:dyDescent="0.25">
      <c r="A16" s="9" t="s">
        <v>75</v>
      </c>
      <c r="B16" s="10">
        <v>4767359.5878499998</v>
      </c>
      <c r="C16" s="10">
        <v>3757744.9589999998</v>
      </c>
      <c r="D16" s="10">
        <v>2822926.8401000001</v>
      </c>
      <c r="E16" s="89">
        <v>-0.24877103930671518</v>
      </c>
      <c r="G16" s="10">
        <v>333718.09055999998</v>
      </c>
      <c r="H16" s="10">
        <v>257001.22664000001</v>
      </c>
      <c r="I16" s="10">
        <v>191960.50130999999</v>
      </c>
      <c r="J16" s="90">
        <v>-0.25307554434791557</v>
      </c>
      <c r="K16" s="90">
        <v>1.0329649336872252E-2</v>
      </c>
      <c r="L16" s="33"/>
      <c r="M16" s="10"/>
    </row>
    <row r="17" spans="1:17" s="9" customFormat="1" x14ac:dyDescent="0.25">
      <c r="A17" s="9" t="s">
        <v>247</v>
      </c>
      <c r="B17" s="10">
        <v>52986.785826200001</v>
      </c>
      <c r="C17" s="10">
        <v>51036.374472899995</v>
      </c>
      <c r="D17" s="10">
        <v>40420.614943999994</v>
      </c>
      <c r="E17" s="89">
        <v>-0.2080037941279882</v>
      </c>
      <c r="G17" s="10">
        <v>331381.81232999987</v>
      </c>
      <c r="H17" s="10">
        <v>326880.96800000017</v>
      </c>
      <c r="I17" s="10">
        <v>327687.99654000008</v>
      </c>
      <c r="J17" s="90">
        <v>2.468875887567501E-3</v>
      </c>
      <c r="K17" s="90">
        <v>1.7633325986652213E-2</v>
      </c>
      <c r="L17" s="33"/>
    </row>
    <row r="18" spans="1:17" s="9" customFormat="1" x14ac:dyDescent="0.25">
      <c r="A18" s="9" t="s">
        <v>62</v>
      </c>
      <c r="B18" s="10">
        <v>70003.852016199991</v>
      </c>
      <c r="C18" s="10">
        <v>61974.3878663</v>
      </c>
      <c r="D18" s="10">
        <v>81959.083942500001</v>
      </c>
      <c r="E18" s="89">
        <v>0.32246701846113979</v>
      </c>
      <c r="G18" s="10">
        <v>152826.48758000002</v>
      </c>
      <c r="H18" s="10">
        <v>141206.77208</v>
      </c>
      <c r="I18" s="10">
        <v>224390.37946999999</v>
      </c>
      <c r="J18" s="90">
        <v>0.58909077917929276</v>
      </c>
      <c r="K18" s="90">
        <v>1.2074744120143904E-2</v>
      </c>
      <c r="L18" s="33"/>
    </row>
    <row r="19" spans="1:17" s="9" customFormat="1" x14ac:dyDescent="0.25">
      <c r="A19" s="9" t="s">
        <v>246</v>
      </c>
      <c r="B19" s="10">
        <v>194753.60184969997</v>
      </c>
      <c r="C19" s="10">
        <v>179674.99233200002</v>
      </c>
      <c r="D19" s="10">
        <v>160645.13589399998</v>
      </c>
      <c r="E19" s="89">
        <v>-0.10591266035975133</v>
      </c>
      <c r="G19" s="10">
        <v>208940.47845999995</v>
      </c>
      <c r="H19" s="10">
        <v>212682.85165</v>
      </c>
      <c r="I19" s="10">
        <v>268139.46579999983</v>
      </c>
      <c r="J19" s="90">
        <v>0.26074793392963147</v>
      </c>
      <c r="K19" s="90">
        <v>1.4428940517389445E-2</v>
      </c>
      <c r="L19" s="33"/>
    </row>
    <row r="20" spans="1:17" s="9" customFormat="1" x14ac:dyDescent="0.25">
      <c r="A20" s="9" t="s">
        <v>245</v>
      </c>
      <c r="B20" s="10">
        <v>63586.284409999993</v>
      </c>
      <c r="C20" s="10">
        <v>43330.928679999997</v>
      </c>
      <c r="D20" s="10">
        <v>57870.716958000005</v>
      </c>
      <c r="E20" s="89">
        <v>0.33555219610862053</v>
      </c>
      <c r="G20" s="10">
        <v>55027.602370000001</v>
      </c>
      <c r="H20" s="10">
        <v>56393.839309999996</v>
      </c>
      <c r="I20" s="10">
        <v>53155.184789999992</v>
      </c>
      <c r="J20" s="90">
        <v>-5.7429225596734801E-2</v>
      </c>
      <c r="K20" s="90">
        <v>2.8603510387308099E-3</v>
      </c>
      <c r="L20" s="33"/>
    </row>
    <row r="21" spans="1:17" s="9" customFormat="1" x14ac:dyDescent="0.25">
      <c r="A21" s="9" t="s">
        <v>536</v>
      </c>
      <c r="B21" s="10">
        <v>132677.60361250001</v>
      </c>
      <c r="C21" s="10">
        <v>153769.58585</v>
      </c>
      <c r="D21" s="10">
        <v>148848.82422940002</v>
      </c>
      <c r="E21" s="155">
        <v>-3.2000877113632309E-2</v>
      </c>
      <c r="G21" s="10">
        <v>65597.044569999984</v>
      </c>
      <c r="H21" s="10">
        <v>62208.816709999999</v>
      </c>
      <c r="I21" s="10">
        <v>57174.139120000007</v>
      </c>
      <c r="J21" s="155">
        <v>-8.0931897699810684E-2</v>
      </c>
      <c r="K21" s="155">
        <v>3.0766163050043246E-3</v>
      </c>
      <c r="L21" s="33"/>
    </row>
    <row r="22" spans="1:17" s="13" customFormat="1" x14ac:dyDescent="0.25">
      <c r="A22" s="66" t="s">
        <v>365</v>
      </c>
      <c r="B22" s="70">
        <v>2014.9378699999997</v>
      </c>
      <c r="C22" s="70">
        <v>3298.3752599999993</v>
      </c>
      <c r="D22" s="70">
        <v>4227.2328999999991</v>
      </c>
      <c r="E22" s="215">
        <v>0.28161066185052563</v>
      </c>
      <c r="F22" s="66"/>
      <c r="G22" s="70">
        <v>6165.628709999999</v>
      </c>
      <c r="H22" s="70">
        <v>13703.621730000003</v>
      </c>
      <c r="I22" s="70">
        <v>17053.389650000001</v>
      </c>
      <c r="J22" s="91">
        <v>0.24444398612278384</v>
      </c>
      <c r="K22" s="91">
        <v>9.1766552956157549E-4</v>
      </c>
      <c r="L22" s="33"/>
      <c r="M22" s="9"/>
      <c r="N22" s="9"/>
      <c r="O22" s="9"/>
      <c r="P22" s="9"/>
      <c r="Q22" s="9"/>
    </row>
    <row r="23" spans="1:17" s="13" customFormat="1" ht="10.199999999999999" x14ac:dyDescent="0.2">
      <c r="A23" s="9" t="s">
        <v>400</v>
      </c>
      <c r="B23" s="9"/>
      <c r="C23" s="9"/>
      <c r="D23" s="9"/>
      <c r="E23" s="9"/>
      <c r="F23" s="9"/>
      <c r="G23" s="9"/>
      <c r="H23" s="9"/>
      <c r="I23" s="9"/>
      <c r="J23" s="9"/>
      <c r="K23" s="9"/>
      <c r="L23" s="14"/>
      <c r="M23" s="14"/>
      <c r="N23" s="14"/>
      <c r="Q23" s="14"/>
    </row>
    <row r="24" spans="1:17" s="9" customFormat="1" ht="11.4" x14ac:dyDescent="0.2">
      <c r="A24" s="9" t="s">
        <v>260</v>
      </c>
      <c r="G24" s="10"/>
    </row>
    <row r="25" spans="1:17" s="9" customFormat="1" ht="10.199999999999999" x14ac:dyDescent="0.2">
      <c r="G25" s="10"/>
    </row>
    <row r="26" spans="1:17" s="9" customFormat="1" ht="10.199999999999999" x14ac:dyDescent="0.2"/>
    <row r="27" spans="1:17" s="9" customFormat="1" ht="10.199999999999999" x14ac:dyDescent="0.2"/>
    <row r="28" spans="1:17" s="9" customFormat="1" ht="10.199999999999999" x14ac:dyDescent="0.2"/>
    <row r="29" spans="1:17" s="9" customFormat="1" ht="10.199999999999999" x14ac:dyDescent="0.2"/>
    <row r="30" spans="1:17" s="9" customFormat="1" ht="10.199999999999999" x14ac:dyDescent="0.2"/>
    <row r="31" spans="1:17" s="9" customFormat="1" ht="10.199999999999999" x14ac:dyDescent="0.2"/>
    <row r="32" spans="1:17" s="9" customFormat="1" ht="10.199999999999999" x14ac:dyDescent="0.2"/>
    <row r="33" spans="9:10" s="9" customFormat="1" ht="10.199999999999999" x14ac:dyDescent="0.2"/>
    <row r="34" spans="9:10" s="9" customFormat="1" ht="10.199999999999999" x14ac:dyDescent="0.2"/>
    <row r="35" spans="9:10" s="9" customFormat="1" ht="10.199999999999999" x14ac:dyDescent="0.2"/>
    <row r="36" spans="9:10" s="9" customFormat="1" ht="10.199999999999999" x14ac:dyDescent="0.2">
      <c r="I36" s="90"/>
      <c r="J36" s="90"/>
    </row>
    <row r="37" spans="9:10" s="9" customFormat="1" ht="10.199999999999999" x14ac:dyDescent="0.2"/>
    <row r="56" spans="1:21" s="13" customFormat="1" ht="10.199999999999999" x14ac:dyDescent="0.25">
      <c r="A56" s="395" t="s">
        <v>251</v>
      </c>
      <c r="B56" s="395"/>
      <c r="C56" s="395"/>
      <c r="D56" s="395"/>
      <c r="E56" s="395"/>
      <c r="F56" s="395"/>
      <c r="G56" s="395"/>
      <c r="H56" s="395"/>
      <c r="I56" s="395"/>
      <c r="J56" s="395"/>
      <c r="K56" s="395"/>
    </row>
    <row r="57" spans="1:21" s="13" customFormat="1" ht="10.199999999999999" x14ac:dyDescent="0.2">
      <c r="A57" s="396" t="s">
        <v>446</v>
      </c>
      <c r="B57" s="396"/>
      <c r="C57" s="396"/>
      <c r="D57" s="396"/>
      <c r="E57" s="396"/>
      <c r="F57" s="396"/>
      <c r="G57" s="396"/>
      <c r="H57" s="396"/>
      <c r="I57" s="396"/>
      <c r="J57" s="396"/>
      <c r="K57" s="396"/>
      <c r="L57" s="67"/>
      <c r="M57" s="67"/>
      <c r="N57" s="67"/>
      <c r="O57" s="67"/>
    </row>
    <row r="58" spans="1:21" s="19" customFormat="1" ht="11.4" x14ac:dyDescent="0.2">
      <c r="A58" s="16"/>
      <c r="B58" s="397" t="s">
        <v>258</v>
      </c>
      <c r="C58" s="397"/>
      <c r="D58" s="397"/>
      <c r="E58" s="397"/>
      <c r="F58" s="92"/>
      <c r="G58" s="397" t="s">
        <v>447</v>
      </c>
      <c r="H58" s="397"/>
      <c r="I58" s="397"/>
      <c r="J58" s="397"/>
      <c r="K58" s="397"/>
    </row>
    <row r="59" spans="1:21" s="19" customFormat="1" x14ac:dyDescent="0.25">
      <c r="A59" s="16" t="s">
        <v>261</v>
      </c>
      <c r="B59" s="93">
        <v>2020</v>
      </c>
      <c r="C59" s="398" t="s">
        <v>545</v>
      </c>
      <c r="D59" s="398"/>
      <c r="E59" s="398"/>
      <c r="F59" s="92"/>
      <c r="G59" s="93">
        <v>2020</v>
      </c>
      <c r="H59" s="398" t="s">
        <v>545</v>
      </c>
      <c r="I59" s="398"/>
      <c r="J59" s="398"/>
      <c r="K59" s="398"/>
      <c r="P59"/>
      <c r="Q59"/>
    </row>
    <row r="60" spans="1:21" s="19" customFormat="1" x14ac:dyDescent="0.25">
      <c r="A60" s="94"/>
      <c r="B60" s="94"/>
      <c r="C60" s="95">
        <v>2021</v>
      </c>
      <c r="D60" s="95">
        <v>2022</v>
      </c>
      <c r="E60" s="96" t="s">
        <v>555</v>
      </c>
      <c r="F60" s="97"/>
      <c r="G60" s="94"/>
      <c r="H60" s="95">
        <v>2021</v>
      </c>
      <c r="I60" s="95">
        <v>2022</v>
      </c>
      <c r="J60" s="96" t="s">
        <v>555</v>
      </c>
      <c r="K60" s="96" t="s">
        <v>556</v>
      </c>
      <c r="P60"/>
      <c r="Q60" s="251"/>
    </row>
    <row r="61" spans="1:21" x14ac:dyDescent="0.25">
      <c r="A61" s="16" t="s">
        <v>448</v>
      </c>
      <c r="B61" s="17"/>
      <c r="C61" s="17"/>
      <c r="D61" s="17"/>
      <c r="E61" s="98"/>
      <c r="F61" s="2"/>
      <c r="G61" s="17">
        <v>6663160</v>
      </c>
      <c r="H61" s="17">
        <v>9589600</v>
      </c>
      <c r="I61" s="17">
        <v>9761743</v>
      </c>
      <c r="J61" s="99">
        <v>1.7951009426879105E-2</v>
      </c>
      <c r="Q61" s="251"/>
    </row>
    <row r="62" spans="1:21" s="16" customFormat="1" x14ac:dyDescent="0.25">
      <c r="A62" s="16" t="s">
        <v>69</v>
      </c>
      <c r="B62" s="17">
        <v>464353.7224936001</v>
      </c>
      <c r="C62" s="17">
        <v>623347.61213570018</v>
      </c>
      <c r="D62" s="17">
        <v>529519.63713340007</v>
      </c>
      <c r="E62" s="98">
        <v>-0.15052271505593595</v>
      </c>
      <c r="G62" s="17">
        <v>1540208.6096199998</v>
      </c>
      <c r="H62" s="17">
        <v>2447251.2776899999</v>
      </c>
      <c r="I62" s="17">
        <v>2175086.3446499999</v>
      </c>
      <c r="J62" s="99">
        <v>-0.11121250013071848</v>
      </c>
      <c r="K62" s="99">
        <v>0.2228174153580974</v>
      </c>
      <c r="M62" s="317"/>
      <c r="N62" s="243"/>
      <c r="P62"/>
      <c r="Q62" s="251"/>
    </row>
    <row r="63" spans="1:21" s="9" customFormat="1" x14ac:dyDescent="0.25">
      <c r="A63" s="9" t="s">
        <v>459</v>
      </c>
      <c r="B63" s="10">
        <v>228132.42418730006</v>
      </c>
      <c r="C63" s="10">
        <v>294980.99063890002</v>
      </c>
      <c r="D63" s="10">
        <v>250598.71788630003</v>
      </c>
      <c r="E63" s="89">
        <v>-0.15045807750686691</v>
      </c>
      <c r="F63" s="10"/>
      <c r="G63" s="10">
        <v>1068550.9715599997</v>
      </c>
      <c r="H63" s="10">
        <v>1699290.4886700001</v>
      </c>
      <c r="I63" s="10">
        <v>1471902.0674300001</v>
      </c>
      <c r="J63" s="90">
        <v>-0.13381374329822349</v>
      </c>
      <c r="K63" s="90">
        <v>0.15078271036535176</v>
      </c>
      <c r="L63" s="14"/>
      <c r="M63" s="317"/>
      <c r="N63" s="14"/>
      <c r="O63" s="13"/>
      <c r="P63"/>
      <c r="Q63" s="251"/>
      <c r="R63"/>
      <c r="S63"/>
      <c r="T63"/>
      <c r="U63"/>
    </row>
    <row r="64" spans="1:21" s="9" customFormat="1" x14ac:dyDescent="0.25">
      <c r="A64" s="9" t="s">
        <v>452</v>
      </c>
      <c r="B64" s="10">
        <v>105284.72544590001</v>
      </c>
      <c r="C64" s="10">
        <v>145756.96122600001</v>
      </c>
      <c r="D64" s="10">
        <v>106627.51535330001</v>
      </c>
      <c r="E64" s="89">
        <v>-0.26845678960079833</v>
      </c>
      <c r="G64" s="10">
        <v>286078.69693999994</v>
      </c>
      <c r="H64" s="10">
        <v>423076.80894000002</v>
      </c>
      <c r="I64" s="10">
        <v>273589.46668000001</v>
      </c>
      <c r="J64" s="90">
        <v>-0.35333381339084469</v>
      </c>
      <c r="K64" s="90">
        <v>2.8026702473113667E-2</v>
      </c>
      <c r="M64" s="317"/>
      <c r="P64"/>
      <c r="Q64" s="251"/>
      <c r="R64"/>
      <c r="S64"/>
      <c r="T64"/>
      <c r="U64"/>
    </row>
    <row r="65" spans="1:21" s="9" customFormat="1" x14ac:dyDescent="0.25">
      <c r="A65" s="9" t="s">
        <v>453</v>
      </c>
      <c r="B65" s="10">
        <v>126671.3648428</v>
      </c>
      <c r="C65" s="10">
        <v>175948.65075580002</v>
      </c>
      <c r="D65" s="10">
        <v>167530.62992089998</v>
      </c>
      <c r="E65" s="89">
        <v>-4.7843622549759934E-2</v>
      </c>
      <c r="G65" s="10">
        <v>171084.01556999999</v>
      </c>
      <c r="H65" s="10">
        <v>302745.68533000001</v>
      </c>
      <c r="I65" s="10">
        <v>409366.32693000004</v>
      </c>
      <c r="J65" s="90">
        <v>0.35217889722782014</v>
      </c>
      <c r="K65" s="90">
        <v>4.1935782055520211E-2</v>
      </c>
      <c r="M65" s="317"/>
      <c r="P65"/>
      <c r="Q65" s="251"/>
      <c r="R65"/>
      <c r="S65"/>
      <c r="T65"/>
      <c r="U65"/>
    </row>
    <row r="66" spans="1:21" s="16" customFormat="1" x14ac:dyDescent="0.25">
      <c r="A66" s="16" t="s">
        <v>423</v>
      </c>
      <c r="B66" s="17">
        <v>1872181.7814379004</v>
      </c>
      <c r="C66" s="17">
        <v>1898455.3092045006</v>
      </c>
      <c r="D66" s="17">
        <v>1909318.4462811989</v>
      </c>
      <c r="E66" s="98">
        <v>5.7220926002468087E-3</v>
      </c>
      <c r="G66" s="17">
        <v>1069062.2363499999</v>
      </c>
      <c r="H66" s="17">
        <v>1436371.6853699989</v>
      </c>
      <c r="I66" s="17">
        <v>1733852.0877099994</v>
      </c>
      <c r="J66" s="99">
        <v>0.20710544865925273</v>
      </c>
      <c r="K66" s="99">
        <v>0.17761705954664034</v>
      </c>
      <c r="M66" s="317"/>
      <c r="P66" s="2"/>
      <c r="Q66" s="252"/>
      <c r="R66" s="2"/>
      <c r="S66" s="2"/>
      <c r="T66" s="2"/>
      <c r="U66" s="2"/>
    </row>
    <row r="67" spans="1:21" s="9" customFormat="1" x14ac:dyDescent="0.25">
      <c r="A67" s="9" t="s">
        <v>457</v>
      </c>
      <c r="B67" s="105">
        <v>353481.04746259999</v>
      </c>
      <c r="C67" s="105">
        <v>335636.06129079999</v>
      </c>
      <c r="D67" s="105">
        <v>331782.61768879998</v>
      </c>
      <c r="E67" s="89">
        <v>-1.1481017823830708E-2</v>
      </c>
      <c r="G67" s="105">
        <v>341694.00937999994</v>
      </c>
      <c r="H67" s="105">
        <v>476686.88073999999</v>
      </c>
      <c r="I67" s="105">
        <v>595868.71889999998</v>
      </c>
      <c r="J67" s="90">
        <v>0.25002122562086093</v>
      </c>
      <c r="K67" s="90">
        <v>6.1041221726488799E-2</v>
      </c>
      <c r="M67" s="317"/>
      <c r="P67"/>
      <c r="Q67" s="251"/>
      <c r="R67"/>
    </row>
    <row r="68" spans="1:21" s="9" customFormat="1" x14ac:dyDescent="0.25">
      <c r="A68" s="9" t="s">
        <v>461</v>
      </c>
      <c r="B68" s="105">
        <v>964095.33132999996</v>
      </c>
      <c r="C68" s="105">
        <v>1026496.779465</v>
      </c>
      <c r="D68" s="105">
        <v>1074107.9764385002</v>
      </c>
      <c r="E68" s="89">
        <v>4.6382217583103014E-2</v>
      </c>
      <c r="G68" s="105">
        <v>357745.92024000001</v>
      </c>
      <c r="H68" s="105">
        <v>473934.77272000001</v>
      </c>
      <c r="I68" s="105">
        <v>583866.04813000001</v>
      </c>
      <c r="J68" s="90">
        <v>0.2319544412811998</v>
      </c>
      <c r="K68" s="90">
        <v>5.9811659467986403E-2</v>
      </c>
      <c r="M68" s="317"/>
      <c r="P68"/>
      <c r="Q68" s="251"/>
      <c r="R68"/>
    </row>
    <row r="69" spans="1:21" s="16" customFormat="1" x14ac:dyDescent="0.25">
      <c r="A69" s="16" t="s">
        <v>422</v>
      </c>
      <c r="B69" s="248">
        <v>4520485.4454178046</v>
      </c>
      <c r="C69" s="248">
        <v>4390900.7482816027</v>
      </c>
      <c r="D69" s="248">
        <v>4222062.1117746998</v>
      </c>
      <c r="E69" s="98">
        <v>-3.8451936444470647E-2</v>
      </c>
      <c r="G69" s="17">
        <v>1124552.8328300002</v>
      </c>
      <c r="H69" s="248">
        <v>1452506.4815400012</v>
      </c>
      <c r="I69" s="248">
        <v>1678809.4072900002</v>
      </c>
      <c r="J69" s="99">
        <v>0.15580166328074774</v>
      </c>
      <c r="K69" s="99">
        <v>0.17197844762866635</v>
      </c>
      <c r="M69" s="317"/>
      <c r="N69" s="243"/>
      <c r="P69" s="2"/>
      <c r="Q69" s="252"/>
      <c r="R69" s="2"/>
    </row>
    <row r="70" spans="1:21" s="9" customFormat="1" x14ac:dyDescent="0.25">
      <c r="A70" s="9" t="s">
        <v>454</v>
      </c>
      <c r="B70" s="10">
        <v>1150727.4690123</v>
      </c>
      <c r="C70" s="10">
        <v>1373721.4880900001</v>
      </c>
      <c r="D70" s="10">
        <v>1174530.1379999998</v>
      </c>
      <c r="E70" s="89">
        <v>-0.14500126249532042</v>
      </c>
      <c r="G70" s="10">
        <v>282613.09311000002</v>
      </c>
      <c r="H70" s="10">
        <v>420699.86500000005</v>
      </c>
      <c r="I70" s="10">
        <v>501095.43069999991</v>
      </c>
      <c r="J70" s="90">
        <v>0.19109957570345282</v>
      </c>
      <c r="K70" s="90">
        <v>5.1332577665689404E-2</v>
      </c>
      <c r="M70" s="317"/>
      <c r="P70"/>
      <c r="Q70" s="251"/>
      <c r="R70"/>
    </row>
    <row r="71" spans="1:21" s="9" customFormat="1" x14ac:dyDescent="0.25">
      <c r="A71" s="9" t="s">
        <v>455</v>
      </c>
      <c r="B71" s="10">
        <v>2787779.6094049998</v>
      </c>
      <c r="C71" s="10">
        <v>2340876.2372548003</v>
      </c>
      <c r="D71" s="10">
        <v>2424215.1184462993</v>
      </c>
      <c r="E71" s="89">
        <v>3.5601575113271444E-2</v>
      </c>
      <c r="G71" s="10">
        <v>556128.72787000006</v>
      </c>
      <c r="H71" s="10">
        <v>688350.46685000008</v>
      </c>
      <c r="I71" s="10">
        <v>831253.01814999979</v>
      </c>
      <c r="J71" s="90">
        <v>0.20760144458671492</v>
      </c>
      <c r="K71" s="90">
        <v>8.5154159267458673E-2</v>
      </c>
      <c r="M71" s="317"/>
      <c r="P71"/>
      <c r="Q71" s="251"/>
      <c r="R71"/>
    </row>
    <row r="72" spans="1:21" s="9" customFormat="1" x14ac:dyDescent="0.25">
      <c r="A72" s="9" t="s">
        <v>456</v>
      </c>
      <c r="B72" s="10">
        <v>198178.92886519997</v>
      </c>
      <c r="C72" s="10">
        <v>172510.40505939999</v>
      </c>
      <c r="D72" s="10">
        <v>185370.22954639996</v>
      </c>
      <c r="E72" s="89">
        <v>7.4545210664666905E-2</v>
      </c>
      <c r="G72" s="10">
        <v>100343.21769999999</v>
      </c>
      <c r="H72" s="10">
        <v>93920.404899999994</v>
      </c>
      <c r="I72" s="10">
        <v>99682.055169999992</v>
      </c>
      <c r="J72" s="90">
        <v>6.1346097007722644E-2</v>
      </c>
      <c r="K72" s="90">
        <v>1.0211501692884149E-2</v>
      </c>
      <c r="M72" s="317"/>
      <c r="P72"/>
      <c r="Q72" s="251"/>
    </row>
    <row r="73" spans="1:21" s="16" customFormat="1" x14ac:dyDescent="0.25">
      <c r="A73" s="16" t="s">
        <v>421</v>
      </c>
      <c r="B73" s="17">
        <v>514816.06480250024</v>
      </c>
      <c r="C73" s="17">
        <v>602281.89252859994</v>
      </c>
      <c r="D73" s="17">
        <v>534728.98863030039</v>
      </c>
      <c r="E73" s="98">
        <v>-0.11216160528201791</v>
      </c>
      <c r="G73" s="17">
        <v>424512.7675400002</v>
      </c>
      <c r="H73" s="17">
        <v>630824.12644000037</v>
      </c>
      <c r="I73" s="17">
        <v>600603.68298000121</v>
      </c>
      <c r="J73" s="99">
        <v>-4.7906289872813757E-2</v>
      </c>
      <c r="K73" s="99">
        <v>6.1526274865052397E-2</v>
      </c>
      <c r="M73" s="317"/>
      <c r="N73" s="243"/>
      <c r="P73"/>
      <c r="Q73" s="251"/>
    </row>
    <row r="74" spans="1:21" s="16" customFormat="1" x14ac:dyDescent="0.25">
      <c r="A74" s="16" t="s">
        <v>62</v>
      </c>
      <c r="B74" s="17">
        <v>112746.52843300004</v>
      </c>
      <c r="C74" s="17">
        <v>135817.31653859996</v>
      </c>
      <c r="D74" s="17">
        <v>110368.60334570006</v>
      </c>
      <c r="E74" s="98">
        <v>-0.18737458404773633</v>
      </c>
      <c r="G74" s="17">
        <v>349120.96659000014</v>
      </c>
      <c r="H74" s="17">
        <v>460332.66649000015</v>
      </c>
      <c r="I74" s="17">
        <v>432710.87994999962</v>
      </c>
      <c r="J74" s="99">
        <v>-6.0003967892642618E-2</v>
      </c>
      <c r="K74" s="99">
        <v>4.4327214919507675E-2</v>
      </c>
      <c r="M74" s="317"/>
      <c r="N74" s="243"/>
      <c r="P74"/>
      <c r="Q74" s="251"/>
    </row>
    <row r="75" spans="1:21" s="16" customFormat="1" x14ac:dyDescent="0.25">
      <c r="A75" s="16" t="s">
        <v>10</v>
      </c>
      <c r="B75" s="17"/>
      <c r="C75" s="17"/>
      <c r="D75" s="17"/>
      <c r="E75" s="98"/>
      <c r="G75" s="17">
        <v>213634</v>
      </c>
      <c r="H75" s="17">
        <v>580660</v>
      </c>
      <c r="I75" s="17">
        <v>335036</v>
      </c>
      <c r="J75" s="99">
        <v>-0.42300830089897701</v>
      </c>
      <c r="K75" s="99">
        <v>3.4321329705156139E-2</v>
      </c>
      <c r="M75" s="317"/>
      <c r="N75" s="243"/>
      <c r="P75"/>
      <c r="Q75" s="251"/>
    </row>
    <row r="76" spans="1:21" s="9" customFormat="1" x14ac:dyDescent="0.25">
      <c r="A76" s="9" t="s">
        <v>458</v>
      </c>
      <c r="B76" s="10"/>
      <c r="C76" s="10"/>
      <c r="D76" s="10"/>
      <c r="E76" s="89"/>
      <c r="G76" s="10">
        <v>168462.19296000001</v>
      </c>
      <c r="H76" s="10">
        <v>510763.9849499999</v>
      </c>
      <c r="I76" s="10">
        <v>247834.39377999998</v>
      </c>
      <c r="J76" s="90">
        <v>-0.51477707692279595</v>
      </c>
      <c r="K76" s="90">
        <v>2.5388334212445459E-2</v>
      </c>
      <c r="M76" s="317"/>
      <c r="N76" s="244"/>
      <c r="P76"/>
      <c r="Q76" s="251"/>
    </row>
    <row r="77" spans="1:21" s="16" customFormat="1" x14ac:dyDescent="0.25">
      <c r="A77" s="16" t="s">
        <v>259</v>
      </c>
      <c r="B77" s="248">
        <v>274326.64579600003</v>
      </c>
      <c r="C77" s="248">
        <v>380063.66395899979</v>
      </c>
      <c r="D77" s="248">
        <v>258020.23042260009</v>
      </c>
      <c r="E77" s="98">
        <v>-0.32111313211348036</v>
      </c>
      <c r="G77" s="248">
        <v>303661.58859000017</v>
      </c>
      <c r="H77" s="248">
        <v>525157.0543399998</v>
      </c>
      <c r="I77" s="248">
        <v>468510.64895000012</v>
      </c>
      <c r="J77" s="99">
        <v>-0.10786564689908051</v>
      </c>
      <c r="K77" s="99">
        <v>4.7994569100006025E-2</v>
      </c>
      <c r="M77" s="317"/>
      <c r="N77" s="243"/>
      <c r="P77"/>
      <c r="Q77" s="251"/>
    </row>
    <row r="78" spans="1:21" s="16" customFormat="1" x14ac:dyDescent="0.25">
      <c r="A78" s="16" t="s">
        <v>424</v>
      </c>
      <c r="B78" s="17">
        <v>258377.81974050001</v>
      </c>
      <c r="C78" s="17">
        <v>338448.12225479982</v>
      </c>
      <c r="D78" s="17">
        <v>363828.53126170026</v>
      </c>
      <c r="E78" s="249">
        <v>7.4990544600489262E-2</v>
      </c>
      <c r="G78" s="253">
        <v>244761.41629000049</v>
      </c>
      <c r="H78" s="17">
        <v>343616.91779999953</v>
      </c>
      <c r="I78" s="17">
        <v>378157.25244000106</v>
      </c>
      <c r="J78" s="249">
        <v>0.10051988959433467</v>
      </c>
      <c r="K78" s="99">
        <v>3.8738701934685336E-2</v>
      </c>
      <c r="M78" s="317"/>
      <c r="N78" s="243"/>
      <c r="P78"/>
      <c r="Q78" s="251"/>
    </row>
    <row r="79" spans="1:21" s="16" customFormat="1" x14ac:dyDescent="0.25">
      <c r="A79" s="254" t="s">
        <v>3</v>
      </c>
      <c r="B79" s="255">
        <v>409856.2198738</v>
      </c>
      <c r="C79" s="255">
        <v>458166.3258094</v>
      </c>
      <c r="D79" s="255">
        <v>446253.0396202</v>
      </c>
      <c r="E79" s="256">
        <v>-2.6002099059012962E-2</v>
      </c>
      <c r="F79" s="254"/>
      <c r="G79" s="255">
        <v>162562.19822999998</v>
      </c>
      <c r="H79" s="255">
        <v>185597.18339999992</v>
      </c>
      <c r="I79" s="255">
        <v>257373.79176000002</v>
      </c>
      <c r="J79" s="257">
        <v>0.38673328466039703</v>
      </c>
      <c r="K79" s="257">
        <v>2.6365557028084022E-2</v>
      </c>
      <c r="M79" s="317"/>
      <c r="N79" s="243"/>
      <c r="P79" s="2"/>
      <c r="Q79" s="252"/>
    </row>
    <row r="80" spans="1:21" s="13" customFormat="1" x14ac:dyDescent="0.25">
      <c r="A80" s="9" t="s">
        <v>403</v>
      </c>
      <c r="B80" s="9"/>
      <c r="C80" s="9"/>
      <c r="D80" s="9"/>
      <c r="E80" s="9"/>
      <c r="F80" s="9"/>
      <c r="G80" s="9"/>
      <c r="H80" s="9"/>
      <c r="I80" s="9"/>
      <c r="J80" s="9"/>
      <c r="K80" s="9"/>
      <c r="L80" s="14"/>
      <c r="M80" s="14"/>
      <c r="N80" s="245"/>
      <c r="P80"/>
      <c r="Q80"/>
    </row>
    <row r="81" spans="1:10" s="9" customFormat="1" ht="11.4" x14ac:dyDescent="0.2">
      <c r="A81" s="9" t="s">
        <v>260</v>
      </c>
      <c r="G81" s="10"/>
    </row>
    <row r="82" spans="1:10" x14ac:dyDescent="0.25">
      <c r="E82" s="250"/>
      <c r="F82" s="250"/>
      <c r="G82" s="10"/>
      <c r="H82" s="250"/>
      <c r="I82" s="250"/>
      <c r="J82" s="250"/>
    </row>
    <row r="83" spans="1:10" x14ac:dyDescent="0.25">
      <c r="A83" s="83"/>
      <c r="E83" s="250"/>
      <c r="F83" s="250"/>
      <c r="G83" s="10"/>
      <c r="H83" s="250"/>
      <c r="I83" s="250"/>
      <c r="J83" s="250"/>
    </row>
    <row r="84" spans="1:10" x14ac:dyDescent="0.25">
      <c r="G84" s="242"/>
    </row>
    <row r="85" spans="1:10" x14ac:dyDescent="0.25">
      <c r="G85" s="242"/>
    </row>
  </sheetData>
  <sortState xmlns:xlrd2="http://schemas.microsoft.com/office/spreadsheetml/2017/richdata2" ref="A9:I22">
    <sortCondition descending="1" ref="I9:I22"/>
  </sortState>
  <mergeCells count="12">
    <mergeCell ref="A56:K56"/>
    <mergeCell ref="A57:K57"/>
    <mergeCell ref="B58:E58"/>
    <mergeCell ref="G58:K58"/>
    <mergeCell ref="C59:E59"/>
    <mergeCell ref="H59:K59"/>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74" orientation="portrait" r:id="rId1"/>
  <headerFooter>
    <oddFooter>&amp;C&amp;P</oddFooter>
  </headerFooter>
  <rowBreaks count="1" manualBreakCount="1">
    <brk id="54"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X503"/>
  <sheetViews>
    <sheetView tabSelected="1" topLeftCell="A307" zoomScale="95" zoomScaleNormal="95" workbookViewId="0">
      <selection activeCell="C316" sqref="C316"/>
    </sheetView>
  </sheetViews>
  <sheetFormatPr baseColWidth="10" defaultColWidth="11.44140625" defaultRowHeight="10.199999999999999" x14ac:dyDescent="0.25"/>
  <cols>
    <col min="1" max="1" width="36.5546875" style="13" customWidth="1"/>
    <col min="2" max="5" width="11.6640625" style="13" customWidth="1"/>
    <col min="6" max="6" width="2.6640625" style="13" customWidth="1"/>
    <col min="7" max="12" width="11.6640625" style="13" customWidth="1"/>
    <col min="13" max="13" width="5" style="13" customWidth="1"/>
    <col min="14" max="14" width="5.6640625" style="13" bestFit="1" customWidth="1"/>
    <col min="15" max="15" width="15.5546875" style="137" customWidth="1"/>
    <col min="16" max="16" width="20.109375" style="137" customWidth="1"/>
    <col min="17" max="17" width="15.5546875" style="137" customWidth="1"/>
    <col min="18" max="18" width="15.44140625" style="13" customWidth="1"/>
    <col min="19" max="19" width="12" style="13" customWidth="1"/>
    <col min="20" max="20" width="14" style="13" customWidth="1"/>
    <col min="21" max="21" width="12" style="13" customWidth="1"/>
    <col min="22" max="23" width="15.109375" style="13" bestFit="1" customWidth="1"/>
    <col min="24" max="16384" width="11.44140625" style="13"/>
  </cols>
  <sheetData>
    <row r="1" spans="1:18" ht="20.100000000000001" customHeight="1" x14ac:dyDescent="0.25">
      <c r="A1" s="395" t="s">
        <v>155</v>
      </c>
      <c r="B1" s="395"/>
      <c r="C1" s="395"/>
      <c r="D1" s="395"/>
      <c r="E1" s="395"/>
      <c r="F1" s="395"/>
      <c r="G1" s="395"/>
      <c r="H1" s="395"/>
      <c r="I1" s="395"/>
      <c r="J1" s="395"/>
      <c r="K1" s="316"/>
      <c r="L1" s="316"/>
      <c r="M1" s="316"/>
    </row>
    <row r="2" spans="1:18" ht="20.100000000000001" customHeight="1" x14ac:dyDescent="0.2">
      <c r="A2" s="396" t="s">
        <v>151</v>
      </c>
      <c r="B2" s="396"/>
      <c r="C2" s="396"/>
      <c r="D2" s="396"/>
      <c r="E2" s="396"/>
      <c r="F2" s="396"/>
      <c r="G2" s="396"/>
      <c r="H2" s="396"/>
      <c r="I2" s="396"/>
      <c r="J2" s="396"/>
      <c r="K2" s="316"/>
      <c r="L2" s="316"/>
      <c r="M2" s="316"/>
      <c r="N2" s="210"/>
      <c r="O2" s="210"/>
      <c r="P2" s="210"/>
      <c r="Q2" s="210"/>
      <c r="R2" s="210"/>
    </row>
    <row r="3" spans="1:18" s="19" customFormat="1" x14ac:dyDescent="0.2">
      <c r="A3" s="16"/>
      <c r="B3" s="397" t="s">
        <v>101</v>
      </c>
      <c r="C3" s="397"/>
      <c r="D3" s="397"/>
      <c r="E3" s="397"/>
      <c r="F3" s="92"/>
      <c r="G3" s="397" t="s">
        <v>411</v>
      </c>
      <c r="H3" s="397"/>
      <c r="I3" s="397"/>
      <c r="J3" s="397"/>
      <c r="K3" s="92"/>
      <c r="L3" s="92"/>
      <c r="M3" s="92"/>
      <c r="O3" s="138"/>
      <c r="P3" s="138"/>
      <c r="Q3" s="138"/>
    </row>
    <row r="4" spans="1:18" s="19" customFormat="1" x14ac:dyDescent="0.2">
      <c r="A4" s="16" t="s">
        <v>255</v>
      </c>
      <c r="B4" s="401">
        <v>2020</v>
      </c>
      <c r="C4" s="398" t="s">
        <v>545</v>
      </c>
      <c r="D4" s="398"/>
      <c r="E4" s="398"/>
      <c r="F4" s="92"/>
      <c r="G4" s="401">
        <v>2020</v>
      </c>
      <c r="H4" s="398" t="s">
        <v>557</v>
      </c>
      <c r="I4" s="398"/>
      <c r="J4" s="398"/>
      <c r="K4" s="92"/>
      <c r="L4" s="92"/>
      <c r="M4" s="92"/>
      <c r="O4" s="138"/>
      <c r="P4" s="138"/>
      <c r="Q4" s="138"/>
    </row>
    <row r="5" spans="1:18" s="19" customFormat="1" x14ac:dyDescent="0.2">
      <c r="A5" s="94"/>
      <c r="B5" s="405"/>
      <c r="C5" s="209">
        <v>2021</v>
      </c>
      <c r="D5" s="209">
        <v>2022</v>
      </c>
      <c r="E5" s="96" t="s">
        <v>555</v>
      </c>
      <c r="F5" s="97"/>
      <c r="G5" s="405"/>
      <c r="H5" s="209">
        <v>2021</v>
      </c>
      <c r="I5" s="209">
        <v>2022</v>
      </c>
      <c r="J5" s="96" t="s">
        <v>555</v>
      </c>
      <c r="K5" s="92"/>
      <c r="L5" s="92"/>
      <c r="M5" s="92"/>
      <c r="O5" s="138"/>
      <c r="P5" s="138"/>
      <c r="Q5" s="138"/>
    </row>
    <row r="6" spans="1:18" x14ac:dyDescent="0.2">
      <c r="A6" s="9"/>
      <c r="B6" s="9"/>
      <c r="C6" s="9"/>
      <c r="D6" s="9"/>
      <c r="E6" s="9"/>
      <c r="F6" s="9"/>
      <c r="G6" s="9"/>
      <c r="H6" s="9"/>
      <c r="I6" s="9"/>
      <c r="J6" s="9"/>
      <c r="K6" s="9"/>
      <c r="L6" s="9"/>
      <c r="M6" s="9"/>
    </row>
    <row r="7" spans="1:18" s="20" customFormat="1" x14ac:dyDescent="0.2">
      <c r="A7" s="68" t="s">
        <v>285</v>
      </c>
      <c r="B7" s="68">
        <v>3304056.4726457996</v>
      </c>
      <c r="C7" s="68">
        <v>3412675.9626960992</v>
      </c>
      <c r="D7" s="68">
        <v>3413747.9579929006</v>
      </c>
      <c r="E7" s="69">
        <v>3.1412161849516451E-2</v>
      </c>
      <c r="F7" s="68"/>
      <c r="G7" s="68">
        <v>6987270.1962399986</v>
      </c>
      <c r="H7" s="68">
        <v>7427431.9999999991</v>
      </c>
      <c r="I7" s="68">
        <v>7331471.7944599986</v>
      </c>
      <c r="J7" s="15">
        <v>-1.2919701660008513</v>
      </c>
      <c r="K7" s="325"/>
      <c r="L7" s="15"/>
      <c r="M7" s="15"/>
      <c r="O7" s="139"/>
      <c r="P7" s="143"/>
      <c r="Q7" s="143"/>
    </row>
    <row r="8" spans="1:18" s="19" customFormat="1" ht="11.25" customHeight="1" x14ac:dyDescent="0.2">
      <c r="A8" s="16"/>
      <c r="B8" s="17"/>
      <c r="C8" s="17"/>
      <c r="D8" s="17"/>
      <c r="E8" s="15"/>
      <c r="F8" s="15"/>
      <c r="G8" s="17"/>
      <c r="H8" s="17"/>
      <c r="I8" s="17"/>
      <c r="J8" s="15"/>
      <c r="K8" s="15"/>
      <c r="L8" s="15"/>
      <c r="M8" s="15"/>
      <c r="O8" s="139"/>
      <c r="P8" s="143"/>
      <c r="Q8" s="143"/>
    </row>
    <row r="9" spans="1:18" s="19" customFormat="1" ht="11.25" customHeight="1" x14ac:dyDescent="0.2">
      <c r="A9" s="16" t="s">
        <v>252</v>
      </c>
      <c r="B9" s="17">
        <v>2689656.8694887999</v>
      </c>
      <c r="C9" s="17">
        <v>2759745.4922933993</v>
      </c>
      <c r="D9" s="17">
        <v>2768263.6346938005</v>
      </c>
      <c r="E9" s="15">
        <v>0.30865680999166045</v>
      </c>
      <c r="F9" s="15"/>
      <c r="G9" s="17">
        <v>5739152.388679998</v>
      </c>
      <c r="H9" s="17">
        <v>6012337.4041599995</v>
      </c>
      <c r="I9" s="17">
        <v>5733573.0646599988</v>
      </c>
      <c r="J9" s="15">
        <v>-4.6365385167359392</v>
      </c>
      <c r="K9" s="325"/>
      <c r="L9" s="15"/>
      <c r="M9" s="15"/>
      <c r="O9" s="139"/>
      <c r="P9" s="138"/>
      <c r="Q9" s="138"/>
    </row>
    <row r="10" spans="1:18" s="19" customFormat="1" ht="11.25" customHeight="1" x14ac:dyDescent="0.2">
      <c r="A10" s="16"/>
      <c r="B10" s="17"/>
      <c r="C10" s="17"/>
      <c r="D10" s="17"/>
      <c r="E10" s="15"/>
      <c r="F10" s="15"/>
      <c r="G10" s="17"/>
      <c r="H10" s="17"/>
      <c r="I10" s="17"/>
      <c r="J10" s="15"/>
      <c r="K10" s="15"/>
      <c r="L10" s="15"/>
      <c r="M10" s="15"/>
      <c r="O10" s="139"/>
      <c r="P10" s="138"/>
      <c r="Q10" s="138"/>
    </row>
    <row r="11" spans="1:18" s="19" customFormat="1" ht="11.25" customHeight="1" x14ac:dyDescent="0.2">
      <c r="A11" s="16" t="s">
        <v>172</v>
      </c>
      <c r="B11" s="17">
        <v>2566299.6034288001</v>
      </c>
      <c r="C11" s="17">
        <v>2616792.8782533994</v>
      </c>
      <c r="D11" s="17">
        <v>2614858.3692738004</v>
      </c>
      <c r="E11" s="15">
        <v>-7.3926713714172365E-2</v>
      </c>
      <c r="F11" s="15"/>
      <c r="G11" s="17">
        <v>5150544.795049998</v>
      </c>
      <c r="H11" s="17">
        <v>5334023.0024999995</v>
      </c>
      <c r="I11" s="17">
        <v>5085444.0933499988</v>
      </c>
      <c r="J11" s="15">
        <v>-4.6602519155521946</v>
      </c>
      <c r="K11" s="325"/>
      <c r="L11" s="15"/>
      <c r="M11" s="15"/>
      <c r="O11" s="139"/>
      <c r="P11" s="143"/>
      <c r="Q11" s="138"/>
    </row>
    <row r="12" spans="1:18" ht="10.95" customHeight="1" x14ac:dyDescent="0.2">
      <c r="A12" s="9" t="s">
        <v>168</v>
      </c>
      <c r="B12" s="10">
        <v>604097.07577999996</v>
      </c>
      <c r="C12" s="10">
        <v>525214.96838680003</v>
      </c>
      <c r="D12" s="10">
        <v>605993.79767210048</v>
      </c>
      <c r="E12" s="11">
        <v>15.380146063508619</v>
      </c>
      <c r="F12" s="11"/>
      <c r="G12" s="10">
        <v>1032180.9271800001</v>
      </c>
      <c r="H12" s="10">
        <v>918474.48338000011</v>
      </c>
      <c r="I12" s="10">
        <v>871569.48073999991</v>
      </c>
      <c r="J12" s="11">
        <v>-5.1068378587273457</v>
      </c>
      <c r="K12" s="325"/>
      <c r="L12" s="11"/>
      <c r="M12" s="11"/>
      <c r="O12" s="140"/>
    </row>
    <row r="13" spans="1:18" ht="10.95" customHeight="1" x14ac:dyDescent="0.2">
      <c r="A13" s="9" t="s">
        <v>93</v>
      </c>
      <c r="B13" s="10">
        <v>659988.49199510005</v>
      </c>
      <c r="C13" s="10">
        <v>643735.64503789949</v>
      </c>
      <c r="D13" s="10">
        <v>602478.16697999986</v>
      </c>
      <c r="E13" s="11">
        <v>-6.4090715460490912</v>
      </c>
      <c r="F13" s="11"/>
      <c r="G13" s="10">
        <v>588128.69432999962</v>
      </c>
      <c r="H13" s="10">
        <v>614678.36924000003</v>
      </c>
      <c r="I13" s="10">
        <v>518413.07369000011</v>
      </c>
      <c r="J13" s="11">
        <v>-15.661083969657852</v>
      </c>
      <c r="K13" s="325"/>
      <c r="L13" s="11"/>
      <c r="M13" s="9"/>
      <c r="O13" s="140"/>
    </row>
    <row r="14" spans="1:18" ht="11.25" customHeight="1" x14ac:dyDescent="0.2">
      <c r="A14" s="9" t="s">
        <v>94</v>
      </c>
      <c r="B14" s="10">
        <v>147390.33397939996</v>
      </c>
      <c r="C14" s="10">
        <v>149910.94594000001</v>
      </c>
      <c r="D14" s="10">
        <v>134810.67467999997</v>
      </c>
      <c r="E14" s="11">
        <v>-10.072827681338055</v>
      </c>
      <c r="F14" s="11"/>
      <c r="G14" s="10">
        <v>208333.33850000016</v>
      </c>
      <c r="H14" s="10">
        <v>248975.82328999991</v>
      </c>
      <c r="I14" s="10">
        <v>183645.28179999994</v>
      </c>
      <c r="J14" s="11">
        <v>-26.239713007758525</v>
      </c>
      <c r="K14" s="325"/>
      <c r="L14" s="11"/>
      <c r="M14" s="11"/>
      <c r="O14" s="141"/>
      <c r="P14" s="141"/>
      <c r="Q14" s="11"/>
    </row>
    <row r="15" spans="1:18" ht="11.25" customHeight="1" x14ac:dyDescent="0.2">
      <c r="A15" s="9" t="s">
        <v>413</v>
      </c>
      <c r="B15" s="10">
        <v>96883.293741300004</v>
      </c>
      <c r="C15" s="10">
        <v>97952.840779999984</v>
      </c>
      <c r="D15" s="10">
        <v>109121.05981000001</v>
      </c>
      <c r="E15" s="11">
        <v>11.401628519466428</v>
      </c>
      <c r="F15" s="11"/>
      <c r="G15" s="10">
        <v>285305.1737000001</v>
      </c>
      <c r="H15" s="10">
        <v>252901.80916</v>
      </c>
      <c r="I15" s="10">
        <v>223550.98176000005</v>
      </c>
      <c r="J15" s="11">
        <v>-11.605621761855787</v>
      </c>
      <c r="K15" s="325"/>
      <c r="L15" s="11"/>
      <c r="M15" s="11"/>
      <c r="O15" s="140"/>
    </row>
    <row r="16" spans="1:18" ht="11.25" customHeight="1" x14ac:dyDescent="0.2">
      <c r="A16" s="9" t="s">
        <v>95</v>
      </c>
      <c r="B16" s="10">
        <v>125726.01779339999</v>
      </c>
      <c r="C16" s="10">
        <v>120082.82386820002</v>
      </c>
      <c r="D16" s="10">
        <v>158120.57289600003</v>
      </c>
      <c r="E16" s="11">
        <v>31.676261269096472</v>
      </c>
      <c r="F16" s="11"/>
      <c r="G16" s="10">
        <v>194324.53674999997</v>
      </c>
      <c r="H16" s="10">
        <v>210777.99596</v>
      </c>
      <c r="I16" s="10">
        <v>217818.37321999986</v>
      </c>
      <c r="J16" s="11">
        <v>3.3401860701512334</v>
      </c>
      <c r="K16" s="325"/>
      <c r="L16" s="11"/>
      <c r="M16" s="11"/>
      <c r="O16" s="140"/>
    </row>
    <row r="17" spans="1:22" ht="11.25" customHeight="1" x14ac:dyDescent="0.2">
      <c r="A17" s="9" t="s">
        <v>309</v>
      </c>
      <c r="B17" s="10">
        <v>113984.73987999996</v>
      </c>
      <c r="C17" s="10">
        <v>126487.98677999999</v>
      </c>
      <c r="D17" s="10">
        <v>115658.78447</v>
      </c>
      <c r="E17" s="11">
        <v>-8.5614472849782715</v>
      </c>
      <c r="F17" s="11"/>
      <c r="G17" s="10">
        <v>122903.80386999996</v>
      </c>
      <c r="H17" s="10">
        <v>131829.44179000004</v>
      </c>
      <c r="I17" s="10">
        <v>124062.93721999993</v>
      </c>
      <c r="J17" s="11">
        <v>-5.8913278130782771</v>
      </c>
      <c r="K17" s="325"/>
      <c r="L17" s="11"/>
      <c r="M17" s="11"/>
      <c r="O17" s="140"/>
    </row>
    <row r="18" spans="1:22" ht="11.25" customHeight="1" x14ac:dyDescent="0.2">
      <c r="A18" s="9" t="s">
        <v>372</v>
      </c>
      <c r="B18" s="10">
        <v>106217.16339999998</v>
      </c>
      <c r="C18" s="10">
        <v>112879.82337420006</v>
      </c>
      <c r="D18" s="10">
        <v>105402.78090630002</v>
      </c>
      <c r="E18" s="11">
        <v>-6.6238963212348523</v>
      </c>
      <c r="F18" s="11"/>
      <c r="G18" s="10">
        <v>544567.20851999999</v>
      </c>
      <c r="H18" s="10">
        <v>580549.27639000025</v>
      </c>
      <c r="I18" s="10">
        <v>428788.62447999988</v>
      </c>
      <c r="J18" s="11">
        <v>-26.140873493751613</v>
      </c>
      <c r="K18" s="325"/>
      <c r="L18" s="11"/>
      <c r="M18" s="11"/>
      <c r="O18" s="140"/>
    </row>
    <row r="19" spans="1:22" ht="11.25" customHeight="1" x14ac:dyDescent="0.2">
      <c r="A19" s="9" t="s">
        <v>327</v>
      </c>
      <c r="B19" s="10">
        <v>72963.913066000008</v>
      </c>
      <c r="C19" s="10">
        <v>71145.251459200008</v>
      </c>
      <c r="D19" s="10">
        <v>84526.161166999998</v>
      </c>
      <c r="E19" s="11">
        <v>18.80787464146303</v>
      </c>
      <c r="F19" s="11"/>
      <c r="G19" s="10">
        <v>97964.808619999938</v>
      </c>
      <c r="H19" s="10">
        <v>101789.52695000003</v>
      </c>
      <c r="I19" s="10">
        <v>87600.135170000009</v>
      </c>
      <c r="J19" s="11">
        <v>-13.939932923521667</v>
      </c>
      <c r="K19" s="325"/>
      <c r="L19" s="11"/>
      <c r="M19" s="11"/>
      <c r="O19" s="140"/>
    </row>
    <row r="20" spans="1:22" ht="11.25" customHeight="1" x14ac:dyDescent="0.2">
      <c r="A20" s="9" t="s">
        <v>96</v>
      </c>
      <c r="B20" s="10">
        <v>28633.759638200005</v>
      </c>
      <c r="C20" s="10">
        <v>25310.351463599996</v>
      </c>
      <c r="D20" s="10">
        <v>26561.768179999999</v>
      </c>
      <c r="E20" s="11">
        <v>4.944288182642282</v>
      </c>
      <c r="F20" s="11"/>
      <c r="G20" s="10">
        <v>41354.101390000003</v>
      </c>
      <c r="H20" s="10">
        <v>37366.726300000017</v>
      </c>
      <c r="I20" s="10">
        <v>34920.935479999993</v>
      </c>
      <c r="J20" s="11">
        <v>-6.5453708745152284</v>
      </c>
      <c r="K20" s="325"/>
      <c r="L20" s="11"/>
      <c r="M20" s="11"/>
      <c r="O20" s="140"/>
    </row>
    <row r="21" spans="1:22" ht="11.25" customHeight="1" x14ac:dyDescent="0.2">
      <c r="A21" s="9" t="s">
        <v>169</v>
      </c>
      <c r="B21" s="10">
        <v>93187.922250000003</v>
      </c>
      <c r="C21" s="10">
        <v>98188.461319999973</v>
      </c>
      <c r="D21" s="10">
        <v>54080.875869999996</v>
      </c>
      <c r="E21" s="11">
        <v>-44.921353137668241</v>
      </c>
      <c r="F21" s="11"/>
      <c r="G21" s="10">
        <v>97934.306989999983</v>
      </c>
      <c r="H21" s="10">
        <v>79454.502130000008</v>
      </c>
      <c r="I21" s="10">
        <v>45614.821669999998</v>
      </c>
      <c r="J21" s="11">
        <v>-42.590010072220949</v>
      </c>
      <c r="K21" s="325"/>
      <c r="L21" s="11"/>
      <c r="M21" s="11"/>
      <c r="O21" s="140"/>
    </row>
    <row r="22" spans="1:22" ht="11.25" customHeight="1" x14ac:dyDescent="0.2">
      <c r="A22" s="9" t="s">
        <v>378</v>
      </c>
      <c r="B22" s="10">
        <v>182336.87897150003</v>
      </c>
      <c r="C22" s="10">
        <v>193820.55727999998</v>
      </c>
      <c r="D22" s="10">
        <v>131363.13006</v>
      </c>
      <c r="E22" s="11">
        <v>-32.224356433859498</v>
      </c>
      <c r="F22" s="11"/>
      <c r="G22" s="10">
        <v>242048.54916</v>
      </c>
      <c r="H22" s="10">
        <v>208461.07984000017</v>
      </c>
      <c r="I22" s="10">
        <v>129250.29293000003</v>
      </c>
      <c r="J22" s="11">
        <v>-37.997878055125057</v>
      </c>
      <c r="K22" s="325"/>
      <c r="L22" s="11"/>
      <c r="M22" s="11"/>
      <c r="O22" s="140"/>
    </row>
    <row r="23" spans="1:22" ht="11.25" customHeight="1" x14ac:dyDescent="0.2">
      <c r="A23" s="9" t="s">
        <v>97</v>
      </c>
      <c r="B23" s="10">
        <v>232393.18773090001</v>
      </c>
      <c r="C23" s="10">
        <v>336407.78113749996</v>
      </c>
      <c r="D23" s="10">
        <v>397223.58912239998</v>
      </c>
      <c r="E23" s="11">
        <v>18.078002767731107</v>
      </c>
      <c r="F23" s="11"/>
      <c r="G23" s="10">
        <v>1573361.1286299988</v>
      </c>
      <c r="H23" s="10">
        <v>1815499.2964399995</v>
      </c>
      <c r="I23" s="10">
        <v>2130382.2275899993</v>
      </c>
      <c r="J23" s="11">
        <v>17.344150546764283</v>
      </c>
      <c r="K23" s="325"/>
      <c r="L23" s="11"/>
      <c r="M23" s="11"/>
      <c r="O23" s="140"/>
    </row>
    <row r="24" spans="1:22" ht="11.25" customHeight="1" x14ac:dyDescent="0.2">
      <c r="A24" s="9" t="s">
        <v>99</v>
      </c>
      <c r="B24" s="10">
        <v>90150.326700000005</v>
      </c>
      <c r="C24" s="10">
        <v>104326.98398999999</v>
      </c>
      <c r="D24" s="10">
        <v>81381.221850000002</v>
      </c>
      <c r="E24" s="11">
        <v>-21.994081744181742</v>
      </c>
      <c r="F24" s="11"/>
      <c r="G24" s="10">
        <v>98528.422939999975</v>
      </c>
      <c r="H24" s="10">
        <v>109398.39040999998</v>
      </c>
      <c r="I24" s="10">
        <v>67723.150750000015</v>
      </c>
      <c r="J24" s="11">
        <v>-38.094929462682913</v>
      </c>
      <c r="K24" s="325"/>
      <c r="L24" s="11"/>
      <c r="M24" s="11"/>
      <c r="O24" s="140"/>
    </row>
    <row r="25" spans="1:22" ht="11.25" customHeight="1" x14ac:dyDescent="0.2">
      <c r="A25" s="9" t="s">
        <v>0</v>
      </c>
      <c r="B25" s="10">
        <v>12346.498502999999</v>
      </c>
      <c r="C25" s="10">
        <v>11328.457436000001</v>
      </c>
      <c r="D25" s="10">
        <v>8135.785609999999</v>
      </c>
      <c r="E25" s="11">
        <v>-28.182758721008284</v>
      </c>
      <c r="F25" s="11"/>
      <c r="G25" s="10">
        <v>23609.794470000001</v>
      </c>
      <c r="H25" s="10">
        <v>23866.281219999997</v>
      </c>
      <c r="I25" s="10">
        <v>22103.776850000006</v>
      </c>
      <c r="J25" s="11">
        <v>-7.3849141127315931</v>
      </c>
      <c r="K25" s="325"/>
      <c r="L25" s="11"/>
      <c r="M25" s="11"/>
      <c r="O25" s="140"/>
    </row>
    <row r="26" spans="1:22" ht="11.25" customHeight="1" x14ac:dyDescent="0.2">
      <c r="A26" s="9"/>
      <c r="B26" s="10"/>
      <c r="C26" s="10"/>
      <c r="D26" s="10"/>
      <c r="E26" s="11"/>
      <c r="F26" s="11"/>
      <c r="G26" s="10"/>
      <c r="H26" s="10"/>
      <c r="I26" s="10"/>
      <c r="J26" s="11"/>
      <c r="K26" s="325"/>
      <c r="L26" s="11"/>
      <c r="M26" s="11"/>
      <c r="O26" s="140"/>
    </row>
    <row r="27" spans="1:22" s="19" customFormat="1" ht="11.25" customHeight="1" x14ac:dyDescent="0.2">
      <c r="A27" s="16" t="s">
        <v>171</v>
      </c>
      <c r="B27" s="17">
        <v>123357.26605999999</v>
      </c>
      <c r="C27" s="17">
        <v>142952.61403999999</v>
      </c>
      <c r="D27" s="17">
        <v>153405.26542000001</v>
      </c>
      <c r="E27" s="15">
        <v>7.3119693894336422</v>
      </c>
      <c r="F27" s="15"/>
      <c r="G27" s="17">
        <v>588607.5936299999</v>
      </c>
      <c r="H27" s="17">
        <v>678314.40165999986</v>
      </c>
      <c r="I27" s="17">
        <v>648128.97131000017</v>
      </c>
      <c r="J27" s="15">
        <v>-4.4500647894440419</v>
      </c>
      <c r="K27" s="325"/>
      <c r="L27" s="11"/>
      <c r="M27" s="15"/>
      <c r="O27" s="139"/>
      <c r="P27" s="138"/>
      <c r="Q27" s="138"/>
    </row>
    <row r="28" spans="1:22" ht="11.25" customHeight="1" x14ac:dyDescent="0.2">
      <c r="A28" s="9" t="s">
        <v>314</v>
      </c>
      <c r="B28" s="10">
        <v>33.771999999999998</v>
      </c>
      <c r="C28" s="10">
        <v>43.7</v>
      </c>
      <c r="D28" s="10">
        <v>3.9</v>
      </c>
      <c r="E28" s="11">
        <v>-91.075514874141874</v>
      </c>
      <c r="F28" s="11"/>
      <c r="G28" s="10">
        <v>57.447940000000003</v>
      </c>
      <c r="H28" s="10">
        <v>165.92391000000001</v>
      </c>
      <c r="I28" s="10">
        <v>27.517310000000002</v>
      </c>
      <c r="J28" s="11">
        <v>-83.415705427867508</v>
      </c>
      <c r="K28" s="325"/>
      <c r="L28" s="11"/>
      <c r="M28" s="11"/>
      <c r="O28" s="159"/>
    </row>
    <row r="29" spans="1:22" ht="11.25" customHeight="1" x14ac:dyDescent="0.2">
      <c r="A29" s="9" t="s">
        <v>362</v>
      </c>
      <c r="B29" s="10">
        <v>6456.6978200000003</v>
      </c>
      <c r="C29" s="10">
        <v>7626.9963000000007</v>
      </c>
      <c r="D29" s="10">
        <v>7564.4679500000002</v>
      </c>
      <c r="E29" s="11">
        <v>-0.81982929505289803</v>
      </c>
      <c r="F29" s="11"/>
      <c r="G29" s="10">
        <v>42796.407000000007</v>
      </c>
      <c r="H29" s="10">
        <v>45961.816810000011</v>
      </c>
      <c r="I29" s="10">
        <v>46886.836819999997</v>
      </c>
      <c r="J29" s="11">
        <v>2.0125836492145055</v>
      </c>
      <c r="K29" s="325"/>
      <c r="L29" s="11"/>
      <c r="M29" s="11"/>
      <c r="O29" s="159"/>
    </row>
    <row r="30" spans="1:22" ht="11.25" customHeight="1" x14ac:dyDescent="0.2">
      <c r="A30" s="9" t="s">
        <v>170</v>
      </c>
      <c r="B30" s="10">
        <v>909.33040000000005</v>
      </c>
      <c r="C30" s="10">
        <v>60.122999999999998</v>
      </c>
      <c r="D30" s="10">
        <v>120.035</v>
      </c>
      <c r="E30" s="11">
        <v>99.649052775144298</v>
      </c>
      <c r="F30" s="11"/>
      <c r="G30" s="10">
        <v>3351.1612999999998</v>
      </c>
      <c r="H30" s="10">
        <v>247.11285999999998</v>
      </c>
      <c r="I30" s="10">
        <v>407.32778999999999</v>
      </c>
      <c r="J30" s="11">
        <v>64.834719649960761</v>
      </c>
      <c r="K30" s="325"/>
      <c r="L30" s="11"/>
      <c r="M30" s="11"/>
      <c r="O30" s="159"/>
    </row>
    <row r="31" spans="1:22" ht="11.25" customHeight="1" x14ac:dyDescent="0.2">
      <c r="A31" s="9" t="s">
        <v>328</v>
      </c>
      <c r="B31" s="10">
        <v>17256.488600000001</v>
      </c>
      <c r="C31" s="10">
        <v>17137.6276</v>
      </c>
      <c r="D31" s="10">
        <v>17324.428500000002</v>
      </c>
      <c r="E31" s="11">
        <v>1.0900044297846847</v>
      </c>
      <c r="F31" s="11"/>
      <c r="G31" s="10">
        <v>150305.51863999999</v>
      </c>
      <c r="H31" s="10">
        <v>153752.95285000003</v>
      </c>
      <c r="I31" s="10">
        <v>120249.44225000002</v>
      </c>
      <c r="J31" s="11">
        <v>-21.790482705516382</v>
      </c>
      <c r="K31" s="325"/>
      <c r="L31" s="11"/>
      <c r="M31" s="11"/>
      <c r="O31" s="159"/>
      <c r="P31" s="174"/>
      <c r="Q31" s="141"/>
      <c r="R31" s="12"/>
      <c r="S31" s="12"/>
      <c r="T31" s="12"/>
      <c r="U31" s="12"/>
      <c r="V31" s="12"/>
    </row>
    <row r="32" spans="1:22" ht="11.25" customHeight="1" x14ac:dyDescent="0.2">
      <c r="A32" s="9" t="s">
        <v>357</v>
      </c>
      <c r="B32" s="10">
        <v>3179.6347999999998</v>
      </c>
      <c r="C32" s="10">
        <v>3226.7652599999997</v>
      </c>
      <c r="D32" s="10">
        <v>2956.63985</v>
      </c>
      <c r="E32" s="11">
        <v>-8.3713994739115236</v>
      </c>
      <c r="F32" s="11"/>
      <c r="G32" s="10">
        <v>5018.7971900000011</v>
      </c>
      <c r="H32" s="10">
        <v>6257.3906500000012</v>
      </c>
      <c r="I32" s="10">
        <v>5589.3468799999991</v>
      </c>
      <c r="J32" s="11">
        <v>-10.676075817641362</v>
      </c>
      <c r="K32" s="325"/>
      <c r="L32" s="11"/>
      <c r="M32" s="11"/>
      <c r="O32" s="159"/>
      <c r="Q32" s="141"/>
      <c r="R32" s="12"/>
      <c r="S32" s="12"/>
      <c r="T32" s="12"/>
      <c r="U32" s="12"/>
      <c r="V32" s="12"/>
    </row>
    <row r="33" spans="1:18" ht="11.25" customHeight="1" x14ac:dyDescent="0.2">
      <c r="A33" s="9" t="s">
        <v>98</v>
      </c>
      <c r="B33" s="10">
        <v>65698.759999999995</v>
      </c>
      <c r="C33" s="10">
        <v>81964.443099999989</v>
      </c>
      <c r="D33" s="10">
        <v>90515.964900000006</v>
      </c>
      <c r="E33" s="11">
        <v>10.43320917774895</v>
      </c>
      <c r="F33" s="11"/>
      <c r="G33" s="10">
        <v>179616.26469000001</v>
      </c>
      <c r="H33" s="10">
        <v>234153.54074999996</v>
      </c>
      <c r="I33" s="10">
        <v>261449.01742000008</v>
      </c>
      <c r="J33" s="11">
        <v>11.657084741307784</v>
      </c>
      <c r="K33" s="325"/>
      <c r="L33" s="11"/>
      <c r="M33" s="11"/>
      <c r="O33" s="159"/>
    </row>
    <row r="34" spans="1:18" ht="11.25" customHeight="1" x14ac:dyDescent="0.2">
      <c r="A34" s="9" t="s">
        <v>329</v>
      </c>
      <c r="B34" s="10">
        <v>29799.677439999996</v>
      </c>
      <c r="C34" s="10">
        <v>32847.727629999994</v>
      </c>
      <c r="D34" s="10">
        <v>34891.269220000002</v>
      </c>
      <c r="E34" s="11">
        <v>6.2212571080065686</v>
      </c>
      <c r="F34" s="11"/>
      <c r="G34" s="10">
        <v>207325.88946999994</v>
      </c>
      <c r="H34" s="10">
        <v>237603.67484999986</v>
      </c>
      <c r="I34" s="10">
        <v>213424.03126000005</v>
      </c>
      <c r="J34" s="11">
        <v>-10.176460277924789</v>
      </c>
      <c r="K34" s="325"/>
      <c r="L34" s="11"/>
      <c r="M34" s="11"/>
      <c r="O34" s="159"/>
    </row>
    <row r="35" spans="1:18" ht="11.25" customHeight="1" x14ac:dyDescent="0.2">
      <c r="A35" s="9" t="s">
        <v>234</v>
      </c>
      <c r="B35" s="10">
        <v>22.905000000000001</v>
      </c>
      <c r="C35" s="10">
        <v>45.23115</v>
      </c>
      <c r="D35" s="10">
        <v>28.56</v>
      </c>
      <c r="E35" s="11">
        <v>-36.85767441243479</v>
      </c>
      <c r="F35" s="11"/>
      <c r="G35" s="10">
        <v>136.10739999999998</v>
      </c>
      <c r="H35" s="10">
        <v>171.98898</v>
      </c>
      <c r="I35" s="10">
        <v>95.451579999999993</v>
      </c>
      <c r="J35" s="11">
        <v>-44.501339562569655</v>
      </c>
      <c r="K35" s="98"/>
      <c r="L35" s="11"/>
      <c r="M35" s="11"/>
      <c r="O35" s="159"/>
    </row>
    <row r="36" spans="1:18" ht="11.25" customHeight="1" x14ac:dyDescent="0.2">
      <c r="B36" s="10"/>
      <c r="C36" s="10"/>
      <c r="D36" s="10"/>
      <c r="E36" s="11"/>
      <c r="F36" s="11"/>
      <c r="G36" s="10"/>
      <c r="H36" s="10"/>
      <c r="I36" s="10"/>
      <c r="J36" s="11"/>
      <c r="K36" s="98"/>
      <c r="L36" s="11"/>
      <c r="M36" s="11"/>
      <c r="O36" s="140"/>
    </row>
    <row r="37" spans="1:18" x14ac:dyDescent="0.2">
      <c r="A37" s="66"/>
      <c r="B37" s="70"/>
      <c r="C37" s="70"/>
      <c r="D37" s="70"/>
      <c r="E37" s="70"/>
      <c r="F37" s="70"/>
      <c r="G37" s="70"/>
      <c r="H37" s="70"/>
      <c r="I37" s="70"/>
      <c r="J37" s="70"/>
      <c r="K37" s="98"/>
      <c r="L37" s="11"/>
      <c r="M37" s="10"/>
      <c r="O37" s="140"/>
    </row>
    <row r="38" spans="1:18" x14ac:dyDescent="0.2">
      <c r="A38" s="9" t="s">
        <v>440</v>
      </c>
      <c r="B38" s="9"/>
      <c r="C38" s="9"/>
      <c r="D38" s="9"/>
      <c r="E38" s="9"/>
      <c r="F38" s="9"/>
      <c r="G38" s="9"/>
      <c r="H38" s="9"/>
      <c r="I38" s="9"/>
      <c r="J38" s="9"/>
      <c r="K38" s="98"/>
      <c r="L38" s="11"/>
      <c r="M38" s="9"/>
      <c r="O38" s="140"/>
    </row>
    <row r="39" spans="1:18" ht="47.4" customHeight="1" x14ac:dyDescent="0.25">
      <c r="A39" s="403" t="s">
        <v>511</v>
      </c>
      <c r="B39" s="403"/>
      <c r="C39" s="403"/>
      <c r="D39" s="403"/>
      <c r="E39" s="403"/>
      <c r="F39" s="403"/>
      <c r="G39" s="403"/>
      <c r="H39" s="403"/>
      <c r="I39" s="403"/>
      <c r="J39" s="403"/>
      <c r="K39" s="98"/>
      <c r="L39" s="11"/>
      <c r="M39" s="319"/>
      <c r="O39" s="140"/>
    </row>
    <row r="40" spans="1:18" ht="20.100000000000001" customHeight="1" x14ac:dyDescent="0.2">
      <c r="A40" s="395" t="s">
        <v>516</v>
      </c>
      <c r="B40" s="395"/>
      <c r="C40" s="395"/>
      <c r="D40" s="395"/>
      <c r="E40" s="395"/>
      <c r="F40" s="395"/>
      <c r="G40" s="395"/>
      <c r="H40" s="395"/>
      <c r="I40" s="395"/>
      <c r="J40" s="395"/>
      <c r="K40" s="98"/>
      <c r="L40" s="11"/>
      <c r="M40" s="316"/>
    </row>
    <row r="41" spans="1:18" ht="20.100000000000001" customHeight="1" x14ac:dyDescent="0.2">
      <c r="A41" s="396" t="s">
        <v>151</v>
      </c>
      <c r="B41" s="396"/>
      <c r="C41" s="396"/>
      <c r="D41" s="396"/>
      <c r="E41" s="396"/>
      <c r="F41" s="396"/>
      <c r="G41" s="396"/>
      <c r="H41" s="396"/>
      <c r="I41" s="396"/>
      <c r="J41" s="396"/>
      <c r="K41" s="98"/>
      <c r="L41" s="11"/>
      <c r="M41" s="316"/>
      <c r="N41" s="210"/>
      <c r="O41" s="210"/>
      <c r="P41" s="210"/>
      <c r="Q41" s="210"/>
      <c r="R41" s="210"/>
    </row>
    <row r="42" spans="1:18" s="19" customFormat="1" x14ac:dyDescent="0.2">
      <c r="A42" s="16"/>
      <c r="B42" s="397" t="s">
        <v>101</v>
      </c>
      <c r="C42" s="397"/>
      <c r="D42" s="397"/>
      <c r="E42" s="397"/>
      <c r="F42" s="92"/>
      <c r="G42" s="397" t="s">
        <v>411</v>
      </c>
      <c r="H42" s="397"/>
      <c r="I42" s="397"/>
      <c r="J42" s="397"/>
      <c r="K42" s="98"/>
      <c r="L42" s="11"/>
      <c r="M42" s="92"/>
      <c r="O42" s="138"/>
      <c r="P42" s="138"/>
      <c r="Q42" s="138"/>
    </row>
    <row r="43" spans="1:18" s="19" customFormat="1" x14ac:dyDescent="0.2">
      <c r="A43" s="16" t="s">
        <v>255</v>
      </c>
      <c r="B43" s="401">
        <v>2020</v>
      </c>
      <c r="C43" s="398" t="s">
        <v>545</v>
      </c>
      <c r="D43" s="398"/>
      <c r="E43" s="398"/>
      <c r="F43" s="92"/>
      <c r="G43" s="401">
        <v>2020</v>
      </c>
      <c r="H43" s="398" t="s">
        <v>545</v>
      </c>
      <c r="I43" s="398"/>
      <c r="J43" s="398"/>
      <c r="K43" s="98"/>
      <c r="L43" s="11"/>
      <c r="M43" s="92"/>
      <c r="O43" s="138"/>
      <c r="P43" s="138"/>
      <c r="Q43" s="138"/>
    </row>
    <row r="44" spans="1:18" s="19" customFormat="1" x14ac:dyDescent="0.2">
      <c r="A44" s="94"/>
      <c r="B44" s="402"/>
      <c r="C44" s="209">
        <v>2021</v>
      </c>
      <c r="D44" s="209">
        <v>2022</v>
      </c>
      <c r="E44" s="96" t="s">
        <v>555</v>
      </c>
      <c r="F44" s="97"/>
      <c r="G44" s="402"/>
      <c r="H44" s="209">
        <v>2021</v>
      </c>
      <c r="I44" s="209">
        <v>2022</v>
      </c>
      <c r="J44" s="96" t="s">
        <v>555</v>
      </c>
      <c r="K44" s="98"/>
      <c r="L44" s="11"/>
      <c r="M44" s="92"/>
      <c r="O44" s="138"/>
      <c r="P44" s="138"/>
      <c r="Q44" s="138"/>
    </row>
    <row r="45" spans="1:18" s="19" customFormat="1" ht="11.25" customHeight="1" x14ac:dyDescent="0.2">
      <c r="A45" s="16" t="s">
        <v>253</v>
      </c>
      <c r="B45" s="17">
        <v>614399.60315699992</v>
      </c>
      <c r="C45" s="17">
        <v>652930.47040270001</v>
      </c>
      <c r="D45" s="17">
        <v>645484.32329910004</v>
      </c>
      <c r="E45" s="15">
        <v>-1.140419606854536</v>
      </c>
      <c r="F45" s="15"/>
      <c r="G45" s="17">
        <v>1248117.8075600003</v>
      </c>
      <c r="H45" s="17">
        <v>1415094.5958399998</v>
      </c>
      <c r="I45" s="17">
        <v>1597898.7298000001</v>
      </c>
      <c r="J45" s="15">
        <v>12.918156460875167</v>
      </c>
      <c r="K45" s="98"/>
      <c r="L45" s="11"/>
      <c r="M45" s="15"/>
      <c r="N45" s="18"/>
      <c r="O45" s="139"/>
      <c r="P45" s="138"/>
      <c r="Q45" s="138"/>
    </row>
    <row r="46" spans="1:18" ht="11.25" customHeight="1" x14ac:dyDescent="0.2">
      <c r="A46" s="9"/>
      <c r="B46" s="10"/>
      <c r="C46" s="10"/>
      <c r="D46" s="10"/>
      <c r="E46" s="11"/>
      <c r="F46" s="11"/>
      <c r="G46" s="10"/>
      <c r="H46" s="10"/>
      <c r="I46" s="10"/>
      <c r="J46" s="11"/>
      <c r="K46" s="98"/>
      <c r="L46" s="11"/>
      <c r="M46" s="11"/>
      <c r="O46" s="140"/>
    </row>
    <row r="47" spans="1:18" s="19" customFormat="1" ht="11.25" customHeight="1" x14ac:dyDescent="0.2">
      <c r="A47" s="16" t="s">
        <v>307</v>
      </c>
      <c r="B47" s="17">
        <v>122766.70460870001</v>
      </c>
      <c r="C47" s="17">
        <v>127079.14553840003</v>
      </c>
      <c r="D47" s="17">
        <v>145904.99204159999</v>
      </c>
      <c r="E47" s="15">
        <v>14.814269031665205</v>
      </c>
      <c r="F47" s="15"/>
      <c r="G47" s="17">
        <v>140207.20853</v>
      </c>
      <c r="H47" s="17">
        <v>145163.74578999999</v>
      </c>
      <c r="I47" s="17">
        <v>199511.89065000002</v>
      </c>
      <c r="J47" s="15">
        <v>37.439199825156322</v>
      </c>
      <c r="K47" s="98"/>
      <c r="L47" s="11"/>
      <c r="M47" s="15"/>
      <c r="O47" s="139"/>
      <c r="P47" s="138"/>
      <c r="Q47" s="138"/>
    </row>
    <row r="48" spans="1:18" ht="11.25" customHeight="1" x14ac:dyDescent="0.2">
      <c r="A48" s="9" t="s">
        <v>305</v>
      </c>
      <c r="B48" s="10">
        <v>547.40584999999999</v>
      </c>
      <c r="C48" s="10">
        <v>264.76076</v>
      </c>
      <c r="D48" s="10">
        <v>117.55728000000001</v>
      </c>
      <c r="E48" s="11">
        <v>-55.598677084927537</v>
      </c>
      <c r="F48" s="11"/>
      <c r="G48" s="10">
        <v>652.10898999999995</v>
      </c>
      <c r="H48" s="10">
        <v>426.32819000000006</v>
      </c>
      <c r="I48" s="10">
        <v>225.96664000000001</v>
      </c>
      <c r="J48" s="11">
        <v>-46.997021238497041</v>
      </c>
      <c r="K48" s="98"/>
      <c r="L48" s="11"/>
      <c r="M48" s="11"/>
      <c r="O48" s="140"/>
    </row>
    <row r="49" spans="1:20" ht="11.25" customHeight="1" x14ac:dyDescent="0.2">
      <c r="A49" s="9" t="s">
        <v>306</v>
      </c>
      <c r="B49" s="10">
        <v>26511.289174099998</v>
      </c>
      <c r="C49" s="10">
        <v>25454.164120000001</v>
      </c>
      <c r="D49" s="10">
        <v>27042.490455600004</v>
      </c>
      <c r="E49" s="11">
        <v>6.2399469419308673</v>
      </c>
      <c r="F49" s="11"/>
      <c r="G49" s="10">
        <v>24231.742269999995</v>
      </c>
      <c r="H49" s="10">
        <v>26782.480250000001</v>
      </c>
      <c r="I49" s="10">
        <v>57580.184660000021</v>
      </c>
      <c r="J49" s="11">
        <v>114.99198028905488</v>
      </c>
      <c r="K49" s="98"/>
      <c r="L49" s="11"/>
      <c r="M49" s="11"/>
      <c r="O49" s="140"/>
      <c r="P49" s="140"/>
      <c r="Q49" s="140"/>
      <c r="R49" s="12"/>
      <c r="S49" s="12"/>
      <c r="T49" s="12"/>
    </row>
    <row r="50" spans="1:20" ht="11.25" customHeight="1" x14ac:dyDescent="0.2">
      <c r="A50" s="9" t="s">
        <v>147</v>
      </c>
      <c r="B50" s="10">
        <v>95708.009584600004</v>
      </c>
      <c r="C50" s="10">
        <v>101360.22065840002</v>
      </c>
      <c r="D50" s="10">
        <v>118744.944306</v>
      </c>
      <c r="E50" s="11">
        <v>17.151426402463386</v>
      </c>
      <c r="F50" s="11"/>
      <c r="G50" s="10">
        <v>115323.35727000001</v>
      </c>
      <c r="H50" s="10">
        <v>117954.93734999998</v>
      </c>
      <c r="I50" s="10">
        <v>141705.73934999999</v>
      </c>
      <c r="J50" s="11">
        <v>20.135487783377656</v>
      </c>
      <c r="K50" s="98"/>
      <c r="L50" s="11"/>
      <c r="M50" s="11"/>
      <c r="O50" s="140"/>
    </row>
    <row r="51" spans="1:20" ht="11.25" customHeight="1" x14ac:dyDescent="0.2">
      <c r="A51" s="9"/>
      <c r="B51" s="10"/>
      <c r="C51" s="10"/>
      <c r="D51" s="10"/>
      <c r="E51" s="11"/>
      <c r="F51" s="11"/>
      <c r="G51" s="10"/>
      <c r="H51" s="10"/>
      <c r="I51" s="10"/>
      <c r="J51" s="11"/>
      <c r="K51" s="98"/>
      <c r="L51" s="11"/>
      <c r="M51" s="11"/>
      <c r="O51" s="140"/>
    </row>
    <row r="52" spans="1:20" s="19" customFormat="1" ht="11.25" customHeight="1" x14ac:dyDescent="0.2">
      <c r="A52" s="16" t="s">
        <v>105</v>
      </c>
      <c r="B52" s="17">
        <v>82838.664810000002</v>
      </c>
      <c r="C52" s="17">
        <v>84190.054618399998</v>
      </c>
      <c r="D52" s="17">
        <v>99915.704302099984</v>
      </c>
      <c r="E52" s="15">
        <v>18.678749829748995</v>
      </c>
      <c r="F52" s="15"/>
      <c r="G52" s="17">
        <v>113868.29963999998</v>
      </c>
      <c r="H52" s="17">
        <v>119569.63640999998</v>
      </c>
      <c r="I52" s="17">
        <v>168799.8884</v>
      </c>
      <c r="J52" s="15">
        <v>41.172870862625388</v>
      </c>
      <c r="K52" s="98"/>
      <c r="L52" s="11"/>
      <c r="M52" s="15"/>
      <c r="O52" s="139"/>
      <c r="P52" s="138"/>
      <c r="Q52" s="138"/>
    </row>
    <row r="53" spans="1:20" ht="11.25" customHeight="1" x14ac:dyDescent="0.2">
      <c r="A53" s="9" t="s">
        <v>308</v>
      </c>
      <c r="B53" s="10">
        <v>302.54567000000003</v>
      </c>
      <c r="C53" s="10">
        <v>430.22659999999996</v>
      </c>
      <c r="D53" s="10">
        <v>763.84395999999992</v>
      </c>
      <c r="E53" s="11">
        <v>77.544568373968502</v>
      </c>
      <c r="F53" s="11"/>
      <c r="G53" s="10">
        <v>600.15949999999998</v>
      </c>
      <c r="H53" s="10">
        <v>748.92822999999999</v>
      </c>
      <c r="I53" s="10">
        <v>1341.3513400000002</v>
      </c>
      <c r="J53" s="11">
        <v>79.102787993450335</v>
      </c>
      <c r="K53" s="98"/>
      <c r="L53" s="11"/>
      <c r="M53" s="11"/>
      <c r="O53" s="140"/>
    </row>
    <row r="54" spans="1:20" ht="11.25" customHeight="1" x14ac:dyDescent="0.2">
      <c r="A54" s="9" t="s">
        <v>97</v>
      </c>
      <c r="B54" s="10">
        <v>3648.4629999999997</v>
      </c>
      <c r="C54" s="10">
        <v>3404.1433399999996</v>
      </c>
      <c r="D54" s="10">
        <v>4175.1420107000004</v>
      </c>
      <c r="E54" s="11">
        <v>22.648830959626991</v>
      </c>
      <c r="F54" s="11"/>
      <c r="G54" s="10">
        <v>9124.9327200000007</v>
      </c>
      <c r="H54" s="10">
        <v>8666.8694399999986</v>
      </c>
      <c r="I54" s="10">
        <v>11414.457050000001</v>
      </c>
      <c r="J54" s="11">
        <v>31.702192227785559</v>
      </c>
      <c r="K54" s="98"/>
      <c r="L54" s="11"/>
      <c r="M54" s="11"/>
      <c r="O54" s="140"/>
    </row>
    <row r="55" spans="1:20" ht="11.25" customHeight="1" x14ac:dyDescent="0.2">
      <c r="A55" s="9" t="s">
        <v>305</v>
      </c>
      <c r="B55" s="10">
        <v>41.101680000000002</v>
      </c>
      <c r="C55" s="10">
        <v>41.231199999999994</v>
      </c>
      <c r="D55" s="10">
        <v>20.5656</v>
      </c>
      <c r="E55" s="11">
        <v>-50.121267389743686</v>
      </c>
      <c r="F55" s="11"/>
      <c r="G55" s="10">
        <v>73.097499999999997</v>
      </c>
      <c r="H55" s="10">
        <v>75.722839999999991</v>
      </c>
      <c r="I55" s="10">
        <v>46.222029999999997</v>
      </c>
      <c r="J55" s="11">
        <v>-38.958932337984152</v>
      </c>
      <c r="K55" s="98"/>
      <c r="L55" s="11"/>
      <c r="M55" s="11"/>
      <c r="O55" s="140"/>
    </row>
    <row r="56" spans="1:20" ht="11.25" customHeight="1" x14ac:dyDescent="0.2">
      <c r="A56" s="9" t="s">
        <v>306</v>
      </c>
      <c r="B56" s="10">
        <v>43780.529539999996</v>
      </c>
      <c r="C56" s="10">
        <v>37135.098564</v>
      </c>
      <c r="D56" s="10">
        <v>35957.471645999998</v>
      </c>
      <c r="E56" s="11">
        <v>-3.1711964247797368</v>
      </c>
      <c r="F56" s="11"/>
      <c r="G56" s="10">
        <v>54358.498709999993</v>
      </c>
      <c r="H56" s="10">
        <v>49269.592469999996</v>
      </c>
      <c r="I56" s="10">
        <v>60888.569289999992</v>
      </c>
      <c r="J56" s="11">
        <v>23.582449615500138</v>
      </c>
      <c r="K56" s="98"/>
      <c r="L56" s="11"/>
      <c r="M56" s="11"/>
      <c r="O56" s="140"/>
    </row>
    <row r="57" spans="1:20" ht="11.25" customHeight="1" x14ac:dyDescent="0.2">
      <c r="A57" s="9" t="s">
        <v>330</v>
      </c>
      <c r="B57" s="10">
        <v>6416.5972300000003</v>
      </c>
      <c r="C57" s="10">
        <v>7487.5926999999992</v>
      </c>
      <c r="D57" s="10">
        <v>9329.0602889999973</v>
      </c>
      <c r="E57" s="11">
        <v>24.59358652080526</v>
      </c>
      <c r="F57" s="11"/>
      <c r="G57" s="10">
        <v>14697.2569</v>
      </c>
      <c r="H57" s="10">
        <v>18421.2183</v>
      </c>
      <c r="I57" s="10">
        <v>22831.749230000001</v>
      </c>
      <c r="J57" s="11">
        <v>23.94266686476432</v>
      </c>
      <c r="K57" s="98"/>
      <c r="L57" s="11"/>
      <c r="M57" s="11"/>
      <c r="O57" s="140"/>
    </row>
    <row r="58" spans="1:20" ht="11.25" customHeight="1" x14ac:dyDescent="0.2">
      <c r="A58" s="9" t="s">
        <v>331</v>
      </c>
      <c r="B58" s="10">
        <v>1064.4821299999999</v>
      </c>
      <c r="C58" s="10">
        <v>1251.5395000000001</v>
      </c>
      <c r="D58" s="10">
        <v>1480.4369299999998</v>
      </c>
      <c r="E58" s="11">
        <v>18.289269335885905</v>
      </c>
      <c r="F58" s="11"/>
      <c r="G58" s="10">
        <v>8751.1363399999991</v>
      </c>
      <c r="H58" s="10">
        <v>9373.9965499999998</v>
      </c>
      <c r="I58" s="10">
        <v>11521.34715</v>
      </c>
      <c r="J58" s="11">
        <v>22.90752496596555</v>
      </c>
      <c r="K58" s="98"/>
      <c r="L58" s="11"/>
      <c r="M58" s="11"/>
      <c r="O58" s="140"/>
    </row>
    <row r="59" spans="1:20" ht="11.25" customHeight="1" x14ac:dyDescent="0.2">
      <c r="A59" s="9" t="s">
        <v>379</v>
      </c>
      <c r="B59" s="10">
        <v>0</v>
      </c>
      <c r="C59" s="10">
        <v>0</v>
      </c>
      <c r="D59" s="10">
        <v>0</v>
      </c>
      <c r="E59" s="11" t="s">
        <v>558</v>
      </c>
      <c r="F59" s="11"/>
      <c r="G59" s="10">
        <v>0</v>
      </c>
      <c r="H59" s="10">
        <v>0</v>
      </c>
      <c r="I59" s="10">
        <v>0</v>
      </c>
      <c r="J59" s="11" t="s">
        <v>558</v>
      </c>
      <c r="K59" s="98"/>
      <c r="L59" s="11"/>
      <c r="M59" s="11"/>
      <c r="O59" s="140"/>
    </row>
    <row r="60" spans="1:20" ht="11.25" customHeight="1" x14ac:dyDescent="0.2">
      <c r="A60" s="9" t="s">
        <v>309</v>
      </c>
      <c r="B60" s="10">
        <v>2720.0689199999997</v>
      </c>
      <c r="C60" s="10">
        <v>2622.3636299999998</v>
      </c>
      <c r="D60" s="10">
        <v>2158.2309699999996</v>
      </c>
      <c r="E60" s="11">
        <v>-17.699019872388959</v>
      </c>
      <c r="F60" s="11"/>
      <c r="G60" s="10">
        <v>3288.3022500000002</v>
      </c>
      <c r="H60" s="10">
        <v>3101.9452099999994</v>
      </c>
      <c r="I60" s="10">
        <v>2987.2533800000006</v>
      </c>
      <c r="J60" s="11">
        <v>-3.6974163705489502</v>
      </c>
      <c r="K60" s="98"/>
      <c r="L60" s="11"/>
      <c r="M60" s="11"/>
      <c r="O60" s="140"/>
    </row>
    <row r="61" spans="1:20" ht="11.25" customHeight="1" x14ac:dyDescent="0.2">
      <c r="A61" s="9" t="s">
        <v>206</v>
      </c>
      <c r="B61" s="10">
        <v>24864.876640000006</v>
      </c>
      <c r="C61" s="10">
        <v>31817.859084400006</v>
      </c>
      <c r="D61" s="10">
        <v>46030.952896399998</v>
      </c>
      <c r="E61" s="11">
        <v>44.670176501499867</v>
      </c>
      <c r="F61" s="11"/>
      <c r="G61" s="10">
        <v>22974.915720000008</v>
      </c>
      <c r="H61" s="10">
        <v>29911.363369999995</v>
      </c>
      <c r="I61" s="10">
        <v>57768.938929999997</v>
      </c>
      <c r="J61" s="11">
        <v>93.133753936272029</v>
      </c>
      <c r="K61" s="98"/>
      <c r="L61" s="11"/>
      <c r="M61" s="11"/>
      <c r="O61" s="140"/>
    </row>
    <row r="62" spans="1:20" ht="11.25" customHeight="1" x14ac:dyDescent="0.2">
      <c r="A62" s="9"/>
      <c r="B62" s="10"/>
      <c r="C62" s="10"/>
      <c r="D62" s="10"/>
      <c r="E62" s="11"/>
      <c r="F62" s="11"/>
      <c r="G62" s="10"/>
      <c r="H62" s="10"/>
      <c r="I62" s="10"/>
      <c r="J62" s="11"/>
      <c r="K62" s="98"/>
      <c r="L62" s="11"/>
      <c r="M62" s="11"/>
      <c r="O62" s="140"/>
    </row>
    <row r="63" spans="1:20" s="19" customFormat="1" ht="11.25" customHeight="1" x14ac:dyDescent="0.2">
      <c r="A63" s="16" t="s">
        <v>214</v>
      </c>
      <c r="B63" s="17">
        <v>170996.0755298</v>
      </c>
      <c r="C63" s="17">
        <v>175335.60939</v>
      </c>
      <c r="D63" s="17">
        <v>143098.14029080002</v>
      </c>
      <c r="E63" s="15">
        <v>-18.386150543723261</v>
      </c>
      <c r="F63" s="15"/>
      <c r="G63" s="17">
        <v>434709.66015000013</v>
      </c>
      <c r="H63" s="17">
        <v>494632.27061999997</v>
      </c>
      <c r="I63" s="17">
        <v>475072.27444000001</v>
      </c>
      <c r="J63" s="15">
        <v>-3.9544520933667258</v>
      </c>
      <c r="K63" s="98"/>
      <c r="L63" s="11"/>
      <c r="M63" s="15"/>
      <c r="O63" s="139"/>
      <c r="P63" s="138"/>
      <c r="Q63" s="138"/>
    </row>
    <row r="64" spans="1:20" s="19" customFormat="1" ht="11.25" customHeight="1" x14ac:dyDescent="0.2">
      <c r="A64" s="9" t="s">
        <v>372</v>
      </c>
      <c r="B64" s="10">
        <v>44677.488299999997</v>
      </c>
      <c r="C64" s="10">
        <v>48467.738789999989</v>
      </c>
      <c r="D64" s="10">
        <v>51956.682793200001</v>
      </c>
      <c r="E64" s="11">
        <v>7.1984872624589258</v>
      </c>
      <c r="F64" s="11"/>
      <c r="G64" s="10">
        <v>122812.66885000005</v>
      </c>
      <c r="H64" s="10">
        <v>142935.83812000003</v>
      </c>
      <c r="I64" s="10">
        <v>178458.43552</v>
      </c>
      <c r="J64" s="11">
        <v>24.852127966799628</v>
      </c>
      <c r="K64" s="98"/>
      <c r="L64" s="11"/>
      <c r="M64" s="11"/>
      <c r="O64" s="139"/>
      <c r="P64" s="138"/>
      <c r="Q64" s="138"/>
    </row>
    <row r="65" spans="1:22" ht="11.25" customHeight="1" x14ac:dyDescent="0.2">
      <c r="A65" s="9" t="s">
        <v>202</v>
      </c>
      <c r="B65" s="10">
        <v>20102.427540000004</v>
      </c>
      <c r="C65" s="10">
        <v>16235.654500000001</v>
      </c>
      <c r="D65" s="10">
        <v>16079.189281499997</v>
      </c>
      <c r="E65" s="11">
        <v>-0.96371364948670646</v>
      </c>
      <c r="F65" s="11"/>
      <c r="G65" s="10">
        <v>68044.905539999992</v>
      </c>
      <c r="H65" s="10">
        <v>76983.583429999999</v>
      </c>
      <c r="I65" s="10">
        <v>95156.092289999986</v>
      </c>
      <c r="J65" s="11">
        <v>23.605693643144022</v>
      </c>
      <c r="K65" s="98"/>
      <c r="L65" s="11"/>
      <c r="M65" s="11"/>
      <c r="O65" s="140"/>
    </row>
    <row r="66" spans="1:22" ht="11.25" customHeight="1" x14ac:dyDescent="0.2">
      <c r="A66" s="9" t="s">
        <v>203</v>
      </c>
      <c r="B66" s="10">
        <v>55491.768540000005</v>
      </c>
      <c r="C66" s="10">
        <v>63494.500600000007</v>
      </c>
      <c r="D66" s="10">
        <v>54896.704500600019</v>
      </c>
      <c r="E66" s="11">
        <v>-13.541009092368526</v>
      </c>
      <c r="F66" s="11"/>
      <c r="G66" s="10">
        <v>119214.75999000005</v>
      </c>
      <c r="H66" s="10">
        <v>143582.40784999996</v>
      </c>
      <c r="I66" s="10">
        <v>128827.96074999998</v>
      </c>
      <c r="J66" s="11">
        <v>-10.275943495399446</v>
      </c>
      <c r="K66" s="98"/>
      <c r="L66" s="11"/>
      <c r="M66" s="11"/>
      <c r="O66" s="140"/>
    </row>
    <row r="67" spans="1:22" ht="11.25" customHeight="1" x14ac:dyDescent="0.25">
      <c r="A67" s="9" t="s">
        <v>204</v>
      </c>
      <c r="B67" s="10">
        <v>17328.496830000004</v>
      </c>
      <c r="C67" s="10">
        <v>13710.898169999999</v>
      </c>
      <c r="D67" s="10">
        <v>12614.151265500001</v>
      </c>
      <c r="E67" s="11">
        <v>-7.9990886877106675</v>
      </c>
      <c r="F67" s="11"/>
      <c r="G67" s="10">
        <v>35370.539730000004</v>
      </c>
      <c r="H67" s="10">
        <v>38627.334270000007</v>
      </c>
      <c r="I67" s="10">
        <v>54234.999609999977</v>
      </c>
      <c r="J67" s="11">
        <v>40.405753166668035</v>
      </c>
      <c r="K67" s="98"/>
      <c r="L67" s="11"/>
      <c r="M67" s="11"/>
      <c r="N67"/>
      <c r="O67"/>
      <c r="P67"/>
      <c r="Q67"/>
      <c r="R67"/>
      <c r="S67"/>
      <c r="T67"/>
      <c r="U67"/>
      <c r="V67"/>
    </row>
    <row r="68" spans="1:22" ht="11.25" customHeight="1" x14ac:dyDescent="0.25">
      <c r="A68" s="9" t="s">
        <v>380</v>
      </c>
      <c r="B68" s="10">
        <v>446.76504</v>
      </c>
      <c r="C68" s="10">
        <v>1013.5439</v>
      </c>
      <c r="D68" s="10">
        <v>806.69776999999999</v>
      </c>
      <c r="E68" s="11">
        <v>-20.408206294764341</v>
      </c>
      <c r="F68" s="11"/>
      <c r="G68" s="10">
        <v>1543.5682899999999</v>
      </c>
      <c r="H68" s="10">
        <v>3098.0182900000009</v>
      </c>
      <c r="I68" s="10">
        <v>4196.5741599999992</v>
      </c>
      <c r="J68" s="11">
        <v>35.459954305176097</v>
      </c>
      <c r="K68" s="98"/>
      <c r="L68" s="11"/>
      <c r="M68" s="11"/>
      <c r="N68"/>
      <c r="O68"/>
      <c r="P68"/>
      <c r="Q68"/>
      <c r="R68"/>
      <c r="S68"/>
      <c r="T68"/>
      <c r="U68"/>
      <c r="V68"/>
    </row>
    <row r="69" spans="1:22" ht="11.25" customHeight="1" x14ac:dyDescent="0.25">
      <c r="A69" s="9" t="s">
        <v>205</v>
      </c>
      <c r="B69" s="10">
        <v>32949.129279799999</v>
      </c>
      <c r="C69" s="10">
        <v>32413.273429999994</v>
      </c>
      <c r="D69" s="10">
        <v>6744.714680000001</v>
      </c>
      <c r="E69" s="11">
        <v>-79.191504077593549</v>
      </c>
      <c r="F69" s="11"/>
      <c r="G69" s="10">
        <v>87723.217750000011</v>
      </c>
      <c r="H69" s="10">
        <v>89405.088660000009</v>
      </c>
      <c r="I69" s="10">
        <v>14198.21211</v>
      </c>
      <c r="J69" s="11">
        <v>-84.119234908435018</v>
      </c>
      <c r="K69" s="98"/>
      <c r="L69" s="11"/>
      <c r="M69" s="11"/>
      <c r="N69"/>
      <c r="O69"/>
      <c r="P69"/>
      <c r="Q69"/>
      <c r="R69"/>
      <c r="S69"/>
      <c r="T69"/>
      <c r="U69"/>
      <c r="V69"/>
    </row>
    <row r="70" spans="1:22" ht="11.25" customHeight="1" x14ac:dyDescent="0.25">
      <c r="A70" s="9"/>
      <c r="B70" s="10"/>
      <c r="C70" s="10"/>
      <c r="D70" s="10"/>
      <c r="E70" s="11"/>
      <c r="F70" s="11"/>
      <c r="G70" s="10"/>
      <c r="H70" s="10"/>
      <c r="I70" s="10"/>
      <c r="J70" s="11"/>
      <c r="K70" s="98"/>
      <c r="L70" s="11"/>
      <c r="M70" s="11"/>
      <c r="N70"/>
      <c r="O70"/>
      <c r="P70"/>
      <c r="Q70"/>
      <c r="R70"/>
      <c r="S70"/>
      <c r="T70"/>
      <c r="U70"/>
      <c r="V70"/>
    </row>
    <row r="71" spans="1:22" s="19" customFormat="1" ht="11.25" customHeight="1" x14ac:dyDescent="0.25">
      <c r="A71" s="16" t="s">
        <v>1</v>
      </c>
      <c r="B71" s="17">
        <v>131871.03706389997</v>
      </c>
      <c r="C71" s="17">
        <v>123125.4215861</v>
      </c>
      <c r="D71" s="17">
        <v>137647.95550999997</v>
      </c>
      <c r="E71" s="15">
        <v>11.794911023914395</v>
      </c>
      <c r="F71" s="15"/>
      <c r="G71" s="17">
        <v>339564.91174000007</v>
      </c>
      <c r="H71" s="17">
        <v>364460.12553999998</v>
      </c>
      <c r="I71" s="17">
        <v>451936.13684999995</v>
      </c>
      <c r="J71" s="15">
        <v>24.001531355560985</v>
      </c>
      <c r="K71" s="98"/>
      <c r="L71" s="11"/>
      <c r="M71" s="15"/>
      <c r="N71"/>
      <c r="O71"/>
      <c r="P71"/>
      <c r="Q71"/>
      <c r="R71"/>
      <c r="S71"/>
      <c r="T71"/>
      <c r="U71"/>
      <c r="V71"/>
    </row>
    <row r="72" spans="1:22" ht="11.25" customHeight="1" x14ac:dyDescent="0.25">
      <c r="A72" s="9" t="s">
        <v>207</v>
      </c>
      <c r="B72" s="10">
        <v>64282.039569999994</v>
      </c>
      <c r="C72" s="10">
        <v>49715.688966099995</v>
      </c>
      <c r="D72" s="10">
        <v>63941.94191999999</v>
      </c>
      <c r="E72" s="11">
        <v>28.615218354110624</v>
      </c>
      <c r="F72" s="11"/>
      <c r="G72" s="10">
        <v>159611.49822000001</v>
      </c>
      <c r="H72" s="10">
        <v>175714.41679999998</v>
      </c>
      <c r="I72" s="10">
        <v>256858.92933999997</v>
      </c>
      <c r="J72" s="11">
        <v>46.179769433693963</v>
      </c>
      <c r="K72" s="98"/>
      <c r="L72" s="11"/>
      <c r="M72" s="11"/>
      <c r="N72"/>
      <c r="O72"/>
      <c r="P72"/>
      <c r="Q72"/>
      <c r="R72"/>
      <c r="S72"/>
      <c r="T72"/>
      <c r="U72"/>
      <c r="V72"/>
    </row>
    <row r="73" spans="1:22" ht="11.25" customHeight="1" x14ac:dyDescent="0.25">
      <c r="A73" s="9" t="s">
        <v>93</v>
      </c>
      <c r="B73" s="10">
        <v>4369.3064000000004</v>
      </c>
      <c r="C73" s="10">
        <v>4382.7804599999999</v>
      </c>
      <c r="D73" s="10">
        <v>4465.97138</v>
      </c>
      <c r="E73" s="11">
        <v>1.8981311238208889</v>
      </c>
      <c r="F73" s="11"/>
      <c r="G73" s="10">
        <v>27268.42463999999</v>
      </c>
      <c r="H73" s="10">
        <v>27816.353360000001</v>
      </c>
      <c r="I73" s="10">
        <v>28252.285449999999</v>
      </c>
      <c r="J73" s="11">
        <v>1.5671791494670515</v>
      </c>
      <c r="K73" s="98"/>
      <c r="L73" s="11"/>
      <c r="M73" s="11"/>
      <c r="N73"/>
      <c r="O73"/>
      <c r="P73"/>
      <c r="Q73"/>
      <c r="R73"/>
      <c r="S73"/>
      <c r="T73"/>
      <c r="U73"/>
      <c r="V73"/>
    </row>
    <row r="74" spans="1:22" ht="11.25" customHeight="1" x14ac:dyDescent="0.25">
      <c r="A74" s="9" t="s">
        <v>208</v>
      </c>
      <c r="B74" s="10">
        <v>5143.2619999999997</v>
      </c>
      <c r="C74" s="10">
        <v>5174.2076999999999</v>
      </c>
      <c r="D74" s="10">
        <v>4685.0659999999998</v>
      </c>
      <c r="E74" s="11">
        <v>-9.4534608651291734</v>
      </c>
      <c r="F74" s="11"/>
      <c r="G74" s="10">
        <v>20574.64399</v>
      </c>
      <c r="H74" s="10">
        <v>25999.559839999994</v>
      </c>
      <c r="I74" s="10">
        <v>29627.049299999999</v>
      </c>
      <c r="J74" s="11">
        <v>13.952118737099383</v>
      </c>
      <c r="K74" s="98"/>
      <c r="L74" s="11"/>
      <c r="M74" s="11"/>
      <c r="N74"/>
      <c r="O74"/>
      <c r="P74"/>
      <c r="Q74"/>
      <c r="R74"/>
      <c r="S74"/>
      <c r="T74"/>
      <c r="U74"/>
      <c r="V74"/>
    </row>
    <row r="75" spans="1:22" ht="11.25" customHeight="1" x14ac:dyDescent="0.25">
      <c r="A75" s="9" t="s">
        <v>209</v>
      </c>
      <c r="B75" s="10">
        <v>57585.532629999994</v>
      </c>
      <c r="C75" s="10">
        <v>63400.026980000002</v>
      </c>
      <c r="D75" s="10">
        <v>63965.563909999997</v>
      </c>
      <c r="E75" s="11">
        <v>0.89201370557523774</v>
      </c>
      <c r="F75" s="11"/>
      <c r="G75" s="10">
        <v>124637.57664000003</v>
      </c>
      <c r="H75" s="10">
        <v>127382.96451999998</v>
      </c>
      <c r="I75" s="10">
        <v>129066.29462999996</v>
      </c>
      <c r="J75" s="11">
        <v>1.3214719223587252</v>
      </c>
      <c r="K75" s="98"/>
      <c r="L75" s="11"/>
      <c r="M75" s="11"/>
      <c r="N75"/>
      <c r="O75"/>
      <c r="P75"/>
      <c r="Q75"/>
      <c r="R75"/>
      <c r="S75"/>
      <c r="T75"/>
      <c r="U75"/>
      <c r="V75"/>
    </row>
    <row r="76" spans="1:22" ht="11.25" customHeight="1" x14ac:dyDescent="0.25">
      <c r="A76" s="9" t="s">
        <v>210</v>
      </c>
      <c r="B76" s="10">
        <v>490.89646389999996</v>
      </c>
      <c r="C76" s="10">
        <v>452.71748000000008</v>
      </c>
      <c r="D76" s="10">
        <v>589.41230000000007</v>
      </c>
      <c r="E76" s="11">
        <v>30.194288057973807</v>
      </c>
      <c r="F76" s="11"/>
      <c r="G76" s="10">
        <v>7472.7682500000001</v>
      </c>
      <c r="H76" s="10">
        <v>7546.8310200000005</v>
      </c>
      <c r="I76" s="10">
        <v>8131.578129999999</v>
      </c>
      <c r="J76" s="11">
        <v>7.7482470251466964</v>
      </c>
      <c r="K76" s="98"/>
      <c r="L76" s="11"/>
      <c r="M76" s="11"/>
      <c r="N76"/>
      <c r="O76"/>
      <c r="P76"/>
      <c r="Q76"/>
      <c r="R76"/>
      <c r="S76"/>
      <c r="T76"/>
      <c r="U76"/>
      <c r="V76"/>
    </row>
    <row r="77" spans="1:22" ht="11.25" customHeight="1" x14ac:dyDescent="0.25">
      <c r="A77" s="9"/>
      <c r="B77" s="10"/>
      <c r="C77" s="10"/>
      <c r="D77" s="10"/>
      <c r="E77" s="11"/>
      <c r="F77" s="11"/>
      <c r="G77" s="10"/>
      <c r="H77" s="10"/>
      <c r="I77" s="10"/>
      <c r="J77" s="11"/>
      <c r="K77" s="98"/>
      <c r="L77" s="11"/>
      <c r="M77" s="11"/>
      <c r="N77"/>
      <c r="O77"/>
      <c r="P77"/>
      <c r="Q77"/>
      <c r="R77"/>
      <c r="S77"/>
      <c r="T77"/>
      <c r="U77"/>
      <c r="V77"/>
    </row>
    <row r="78" spans="1:22" s="19" customFormat="1" ht="11.25" customHeight="1" x14ac:dyDescent="0.25">
      <c r="A78" s="16" t="s">
        <v>280</v>
      </c>
      <c r="B78" s="17">
        <v>18713.140230000001</v>
      </c>
      <c r="C78" s="17">
        <v>14302.189960799999</v>
      </c>
      <c r="D78" s="17">
        <v>15761.240938899999</v>
      </c>
      <c r="E78" s="15">
        <v>10.201591379355364</v>
      </c>
      <c r="F78" s="15"/>
      <c r="G78" s="17">
        <v>68508.588609999992</v>
      </c>
      <c r="H78" s="17">
        <v>65913.508489999978</v>
      </c>
      <c r="I78" s="17">
        <v>79781.551590000003</v>
      </c>
      <c r="J78" s="15">
        <v>21.039758643865852</v>
      </c>
      <c r="K78" s="98"/>
      <c r="L78" s="11"/>
      <c r="M78" s="15"/>
      <c r="N78"/>
      <c r="O78"/>
      <c r="P78"/>
      <c r="Q78"/>
      <c r="R78"/>
      <c r="S78"/>
      <c r="T78"/>
      <c r="U78"/>
      <c r="V78"/>
    </row>
    <row r="79" spans="1:22" ht="11.25" customHeight="1" x14ac:dyDescent="0.25">
      <c r="A79" s="9" t="s">
        <v>211</v>
      </c>
      <c r="B79" s="10">
        <v>16269.339120000001</v>
      </c>
      <c r="C79" s="10">
        <v>12786.800380799998</v>
      </c>
      <c r="D79" s="10">
        <v>14535.696798899997</v>
      </c>
      <c r="E79" s="11">
        <v>13.677357634565496</v>
      </c>
      <c r="F79" s="11"/>
      <c r="G79" s="10">
        <v>57178.803579999993</v>
      </c>
      <c r="H79" s="10">
        <v>55306.434229999984</v>
      </c>
      <c r="I79" s="10">
        <v>70189.628780000014</v>
      </c>
      <c r="J79" s="11">
        <v>26.910421467610917</v>
      </c>
      <c r="K79" s="98"/>
      <c r="L79" s="11"/>
      <c r="M79" s="11"/>
      <c r="N79"/>
      <c r="O79"/>
      <c r="P79"/>
      <c r="Q79"/>
      <c r="R79"/>
      <c r="S79"/>
      <c r="T79"/>
      <c r="U79"/>
      <c r="V79"/>
    </row>
    <row r="80" spans="1:22" ht="11.25" customHeight="1" x14ac:dyDescent="0.25">
      <c r="A80" s="9" t="s">
        <v>212</v>
      </c>
      <c r="B80" s="10">
        <v>130.75399999999999</v>
      </c>
      <c r="C80" s="10">
        <v>218.56628000000001</v>
      </c>
      <c r="D80" s="10">
        <v>125.35978</v>
      </c>
      <c r="E80" s="11">
        <v>-42.644501246944408</v>
      </c>
      <c r="F80" s="11"/>
      <c r="G80" s="10">
        <v>6400.41381</v>
      </c>
      <c r="H80" s="10">
        <v>6451.445639999999</v>
      </c>
      <c r="I80" s="10">
        <v>5602.2393700000002</v>
      </c>
      <c r="J80" s="11">
        <v>-13.163038447302156</v>
      </c>
      <c r="K80" s="98"/>
      <c r="L80" s="11"/>
      <c r="M80" s="11"/>
      <c r="N80"/>
      <c r="O80"/>
      <c r="P80"/>
      <c r="Q80"/>
      <c r="R80"/>
      <c r="S80"/>
      <c r="T80"/>
      <c r="U80"/>
      <c r="V80"/>
    </row>
    <row r="81" spans="1:22" ht="11.25" customHeight="1" x14ac:dyDescent="0.25">
      <c r="A81" s="9" t="s">
        <v>289</v>
      </c>
      <c r="B81" s="10">
        <v>29.097840000000001</v>
      </c>
      <c r="C81" s="10">
        <v>23.781000000000002</v>
      </c>
      <c r="D81" s="10">
        <v>22.652000000000001</v>
      </c>
      <c r="E81" s="11">
        <v>-4.747487490013043</v>
      </c>
      <c r="F81" s="11"/>
      <c r="G81" s="10">
        <v>476.18190000000004</v>
      </c>
      <c r="H81" s="10">
        <v>377.03296999999998</v>
      </c>
      <c r="I81" s="10">
        <v>357.82964000000004</v>
      </c>
      <c r="J81" s="11">
        <v>-5.0932760601811395</v>
      </c>
      <c r="K81" s="98"/>
      <c r="L81" s="11"/>
      <c r="M81" s="11"/>
      <c r="N81"/>
      <c r="O81"/>
      <c r="P81"/>
      <c r="Q81"/>
      <c r="R81"/>
      <c r="S81"/>
      <c r="T81"/>
      <c r="U81"/>
      <c r="V81"/>
    </row>
    <row r="82" spans="1:22" ht="11.25" customHeight="1" x14ac:dyDescent="0.25">
      <c r="A82" s="9" t="s">
        <v>0</v>
      </c>
      <c r="B82" s="10">
        <v>2283.9492700000005</v>
      </c>
      <c r="C82" s="10">
        <v>1273.0423000000001</v>
      </c>
      <c r="D82" s="10">
        <v>1077.5323600000002</v>
      </c>
      <c r="E82" s="11">
        <v>-15.357693927373816</v>
      </c>
      <c r="F82" s="11"/>
      <c r="G82" s="10">
        <v>4453.1893199999986</v>
      </c>
      <c r="H82" s="10">
        <v>3778.5956499999998</v>
      </c>
      <c r="I82" s="10">
        <v>3631.8538000000003</v>
      </c>
      <c r="J82" s="11">
        <v>-3.8835023271145701</v>
      </c>
      <c r="K82" s="98"/>
      <c r="L82" s="11"/>
      <c r="M82" s="11"/>
      <c r="N82"/>
      <c r="O82"/>
      <c r="P82"/>
      <c r="Q82"/>
      <c r="R82"/>
      <c r="S82"/>
      <c r="T82"/>
      <c r="U82"/>
      <c r="V82"/>
    </row>
    <row r="83" spans="1:22" ht="11.25" customHeight="1" x14ac:dyDescent="0.25">
      <c r="A83" s="9"/>
      <c r="B83" s="10"/>
      <c r="C83" s="10"/>
      <c r="D83" s="10"/>
      <c r="E83" s="11"/>
      <c r="F83" s="11"/>
      <c r="G83" s="10"/>
      <c r="H83" s="10"/>
      <c r="I83" s="10"/>
      <c r="J83" s="11"/>
      <c r="K83" s="98"/>
      <c r="L83" s="11"/>
      <c r="M83" s="11"/>
      <c r="N83"/>
      <c r="O83"/>
      <c r="P83"/>
      <c r="Q83"/>
      <c r="R83"/>
      <c r="S83"/>
      <c r="T83"/>
      <c r="U83"/>
      <c r="V83"/>
    </row>
    <row r="84" spans="1:22" s="19" customFormat="1" ht="11.25" customHeight="1" x14ac:dyDescent="0.25">
      <c r="A84" s="16" t="s">
        <v>2</v>
      </c>
      <c r="B84" s="17">
        <v>85720.970644599991</v>
      </c>
      <c r="C84" s="17">
        <v>126964.53351900002</v>
      </c>
      <c r="D84" s="17">
        <v>102914.02261640001</v>
      </c>
      <c r="E84" s="15">
        <v>-18.942700166736643</v>
      </c>
      <c r="F84" s="15"/>
      <c r="G84" s="17">
        <v>142929.96509000001</v>
      </c>
      <c r="H84" s="17">
        <v>214314.18712999995</v>
      </c>
      <c r="I84" s="17">
        <v>222085.92801000006</v>
      </c>
      <c r="J84" s="15">
        <v>3.6263305682539198</v>
      </c>
      <c r="K84" s="98"/>
      <c r="L84" s="11"/>
      <c r="M84" s="15"/>
      <c r="N84"/>
      <c r="O84"/>
      <c r="P84"/>
      <c r="Q84"/>
      <c r="R84"/>
      <c r="S84"/>
      <c r="T84"/>
      <c r="U84"/>
      <c r="V84"/>
    </row>
    <row r="85" spans="1:22" ht="11.25" customHeight="1" x14ac:dyDescent="0.25">
      <c r="A85" s="9" t="s">
        <v>93</v>
      </c>
      <c r="B85" s="10">
        <v>42290.598499999993</v>
      </c>
      <c r="C85" s="10">
        <v>74694.299813000005</v>
      </c>
      <c r="D85" s="10">
        <v>51588.650678999998</v>
      </c>
      <c r="E85" s="11">
        <v>-30.933617681464142</v>
      </c>
      <c r="F85" s="11"/>
      <c r="G85" s="10">
        <v>56821.03368</v>
      </c>
      <c r="H85" s="10">
        <v>103114.49371</v>
      </c>
      <c r="I85" s="10">
        <v>86909.946490000017</v>
      </c>
      <c r="J85" s="11">
        <v>-15.715101376120572</v>
      </c>
      <c r="K85" s="98"/>
      <c r="L85" s="11"/>
      <c r="M85" s="11"/>
      <c r="N85"/>
      <c r="O85"/>
      <c r="P85"/>
      <c r="Q85"/>
      <c r="R85"/>
      <c r="S85"/>
      <c r="T85"/>
      <c r="U85"/>
      <c r="V85"/>
    </row>
    <row r="86" spans="1:22" ht="11.25" customHeight="1" x14ac:dyDescent="0.25">
      <c r="A86" s="9" t="s">
        <v>213</v>
      </c>
      <c r="B86" s="10">
        <v>31371.119869200003</v>
      </c>
      <c r="C86" s="10">
        <v>42522.953012999998</v>
      </c>
      <c r="D86" s="10">
        <v>41308.297939999997</v>
      </c>
      <c r="E86" s="11">
        <v>-2.8564692405738157</v>
      </c>
      <c r="F86" s="11"/>
      <c r="G86" s="10">
        <v>56881.860150000008</v>
      </c>
      <c r="H86" s="10">
        <v>81120.859289999964</v>
      </c>
      <c r="I86" s="10">
        <v>88436.774630000029</v>
      </c>
      <c r="J86" s="11">
        <v>9.0185377768821553</v>
      </c>
      <c r="K86" s="98"/>
      <c r="L86" s="11"/>
      <c r="M86" s="11"/>
      <c r="N86"/>
      <c r="O86"/>
      <c r="P86"/>
      <c r="Q86"/>
      <c r="R86"/>
      <c r="S86"/>
      <c r="T86"/>
      <c r="U86"/>
      <c r="V86"/>
    </row>
    <row r="87" spans="1:22" ht="11.25" customHeight="1" x14ac:dyDescent="0.25">
      <c r="A87" s="9" t="s">
        <v>290</v>
      </c>
      <c r="B87" s="10">
        <v>64.518000000000001</v>
      </c>
      <c r="C87" s="10">
        <v>130.3135</v>
      </c>
      <c r="D87" s="10">
        <v>79.39</v>
      </c>
      <c r="E87" s="11">
        <v>-39.077685734785724</v>
      </c>
      <c r="F87" s="11"/>
      <c r="G87" s="10">
        <v>90.080439999999996</v>
      </c>
      <c r="H87" s="10">
        <v>276.50234</v>
      </c>
      <c r="I87" s="10">
        <v>125.11307000000001</v>
      </c>
      <c r="J87" s="11">
        <v>-54.751533025000796</v>
      </c>
      <c r="K87" s="98"/>
      <c r="L87" s="11"/>
      <c r="M87" s="11"/>
      <c r="N87"/>
      <c r="O87"/>
      <c r="P87"/>
      <c r="Q87"/>
      <c r="R87"/>
      <c r="S87"/>
      <c r="T87"/>
      <c r="U87"/>
      <c r="V87"/>
    </row>
    <row r="88" spans="1:22" ht="11.25" customHeight="1" x14ac:dyDescent="0.25">
      <c r="A88" s="9" t="s">
        <v>358</v>
      </c>
      <c r="B88" s="10">
        <v>11994.7342754</v>
      </c>
      <c r="C88" s="10">
        <v>9616.9671930000004</v>
      </c>
      <c r="D88" s="10">
        <v>9937.6839973999995</v>
      </c>
      <c r="E88" s="11">
        <v>3.3349058800308882</v>
      </c>
      <c r="F88" s="11"/>
      <c r="G88" s="10">
        <v>29136.990819999999</v>
      </c>
      <c r="H88" s="10">
        <v>29802.331790000004</v>
      </c>
      <c r="I88" s="10">
        <v>46614.093820000002</v>
      </c>
      <c r="J88" s="11">
        <v>56.410894786565279</v>
      </c>
      <c r="K88" s="98"/>
      <c r="L88" s="11"/>
      <c r="M88" s="11"/>
      <c r="N88"/>
      <c r="O88"/>
      <c r="P88"/>
      <c r="Q88"/>
      <c r="R88"/>
      <c r="S88"/>
      <c r="T88"/>
      <c r="U88"/>
      <c r="V88"/>
    </row>
    <row r="89" spans="1:22" s="19" customFormat="1" ht="11.25" customHeight="1" x14ac:dyDescent="0.25">
      <c r="A89" s="16"/>
      <c r="B89" s="17"/>
      <c r="C89" s="17"/>
      <c r="D89" s="17"/>
      <c r="E89" s="15"/>
      <c r="F89" s="15"/>
      <c r="G89" s="17"/>
      <c r="H89" s="17"/>
      <c r="I89" s="17"/>
      <c r="J89" s="11"/>
      <c r="K89" s="98"/>
      <c r="L89" s="11"/>
      <c r="M89" s="11"/>
      <c r="N89"/>
      <c r="O89"/>
      <c r="P89"/>
      <c r="Q89"/>
      <c r="R89"/>
      <c r="S89"/>
      <c r="T89"/>
      <c r="U89"/>
      <c r="V89"/>
    </row>
    <row r="90" spans="1:22" s="19" customFormat="1" ht="11.25" customHeight="1" x14ac:dyDescent="0.25">
      <c r="A90" s="16" t="s">
        <v>310</v>
      </c>
      <c r="B90" s="17">
        <v>1493.0102700000002</v>
      </c>
      <c r="C90" s="17">
        <v>1933.5157900000002</v>
      </c>
      <c r="D90" s="17">
        <v>242.2675993</v>
      </c>
      <c r="E90" s="15">
        <v>-87.470099776118204</v>
      </c>
      <c r="F90" s="15"/>
      <c r="G90" s="17">
        <v>8329.1738000000005</v>
      </c>
      <c r="H90" s="17">
        <v>11041.121860000001</v>
      </c>
      <c r="I90" s="17">
        <v>711.05986000000007</v>
      </c>
      <c r="J90" s="15">
        <v>-93.559894827571441</v>
      </c>
      <c r="K90" s="98"/>
      <c r="L90" s="11"/>
      <c r="M90" s="15"/>
      <c r="N90"/>
      <c r="O90"/>
      <c r="P90"/>
      <c r="Q90"/>
      <c r="R90"/>
      <c r="S90"/>
      <c r="T90"/>
      <c r="U90"/>
      <c r="V90"/>
    </row>
    <row r="91" spans="1:22" ht="13.2" x14ac:dyDescent="0.25">
      <c r="A91" s="66"/>
      <c r="B91" s="70"/>
      <c r="C91" s="70"/>
      <c r="D91" s="70"/>
      <c r="E91" s="70"/>
      <c r="F91" s="70"/>
      <c r="G91" s="70"/>
      <c r="H91" s="70"/>
      <c r="I91" s="70"/>
      <c r="J91" s="66"/>
      <c r="K91" s="9"/>
      <c r="L91" s="11"/>
      <c r="M91" s="9"/>
      <c r="N91"/>
      <c r="O91"/>
      <c r="P91"/>
      <c r="Q91"/>
      <c r="R91"/>
      <c r="S91"/>
      <c r="T91"/>
      <c r="U91"/>
      <c r="V91"/>
    </row>
    <row r="92" spans="1:22" ht="13.2" x14ac:dyDescent="0.25">
      <c r="A92" s="9" t="s">
        <v>400</v>
      </c>
      <c r="B92" s="9"/>
      <c r="C92" s="9"/>
      <c r="D92" s="9"/>
      <c r="E92" s="9"/>
      <c r="F92" s="9"/>
      <c r="G92" s="9"/>
      <c r="H92" s="9"/>
      <c r="I92" s="9"/>
      <c r="J92" s="9"/>
      <c r="K92" s="9"/>
      <c r="L92" s="11"/>
      <c r="M92" s="9"/>
      <c r="N92"/>
      <c r="O92"/>
      <c r="P92"/>
      <c r="Q92"/>
      <c r="R92"/>
      <c r="S92"/>
      <c r="T92"/>
      <c r="U92"/>
      <c r="V92"/>
    </row>
    <row r="93" spans="1:22" ht="20.100000000000001" customHeight="1" x14ac:dyDescent="0.2">
      <c r="A93" s="395" t="s">
        <v>157</v>
      </c>
      <c r="B93" s="395"/>
      <c r="C93" s="395"/>
      <c r="D93" s="395"/>
      <c r="E93" s="395"/>
      <c r="F93" s="395"/>
      <c r="G93" s="395"/>
      <c r="H93" s="395"/>
      <c r="I93" s="395"/>
      <c r="J93" s="395"/>
      <c r="K93" s="316"/>
      <c r="L93" s="11"/>
      <c r="M93" s="316"/>
      <c r="O93" s="140"/>
    </row>
    <row r="94" spans="1:22" ht="20.100000000000001" customHeight="1" x14ac:dyDescent="0.2">
      <c r="A94" s="396" t="s">
        <v>153</v>
      </c>
      <c r="B94" s="396"/>
      <c r="C94" s="396"/>
      <c r="D94" s="396"/>
      <c r="E94" s="396"/>
      <c r="F94" s="396"/>
      <c r="G94" s="396"/>
      <c r="H94" s="396"/>
      <c r="I94" s="396"/>
      <c r="J94" s="396"/>
      <c r="K94" s="316"/>
      <c r="L94" s="11"/>
      <c r="M94" s="316"/>
      <c r="O94" s="140"/>
    </row>
    <row r="95" spans="1:22" s="19" customFormat="1" x14ac:dyDescent="0.2">
      <c r="A95" s="16"/>
      <c r="B95" s="397" t="s">
        <v>101</v>
      </c>
      <c r="C95" s="397"/>
      <c r="D95" s="397"/>
      <c r="E95" s="397"/>
      <c r="F95" s="92"/>
      <c r="G95" s="397" t="s">
        <v>411</v>
      </c>
      <c r="H95" s="397"/>
      <c r="I95" s="397"/>
      <c r="J95" s="397"/>
      <c r="K95" s="92"/>
      <c r="L95" s="11"/>
      <c r="M95" s="92"/>
      <c r="O95" s="138"/>
      <c r="P95" s="138"/>
      <c r="Q95" s="138"/>
    </row>
    <row r="96" spans="1:22" s="19" customFormat="1" x14ac:dyDescent="0.2">
      <c r="A96" s="16" t="s">
        <v>255</v>
      </c>
      <c r="B96" s="401">
        <v>2020</v>
      </c>
      <c r="C96" s="398" t="s">
        <v>545</v>
      </c>
      <c r="D96" s="398"/>
      <c r="E96" s="398"/>
      <c r="F96" s="92"/>
      <c r="G96" s="401">
        <v>2020</v>
      </c>
      <c r="H96" s="398" t="s">
        <v>545</v>
      </c>
      <c r="I96" s="398"/>
      <c r="J96" s="398"/>
      <c r="K96" s="92"/>
      <c r="L96" s="11"/>
      <c r="M96" s="92"/>
      <c r="O96" s="138"/>
      <c r="P96" s="138"/>
      <c r="Q96" s="138"/>
    </row>
    <row r="97" spans="1:17" s="19" customFormat="1" x14ac:dyDescent="0.2">
      <c r="A97" s="94"/>
      <c r="B97" s="402"/>
      <c r="C97" s="209">
        <v>2021</v>
      </c>
      <c r="D97" s="209">
        <v>2022</v>
      </c>
      <c r="E97" s="96" t="s">
        <v>555</v>
      </c>
      <c r="F97" s="97"/>
      <c r="G97" s="402"/>
      <c r="H97" s="209">
        <v>2021</v>
      </c>
      <c r="I97" s="209">
        <v>2022</v>
      </c>
      <c r="J97" s="96" t="s">
        <v>555</v>
      </c>
      <c r="K97" s="92"/>
      <c r="L97" s="11"/>
      <c r="M97" s="92"/>
      <c r="O97" s="138"/>
      <c r="P97" s="138"/>
      <c r="Q97" s="138"/>
    </row>
    <row r="98" spans="1:17" x14ac:dyDescent="0.2">
      <c r="A98" s="9"/>
      <c r="B98" s="9"/>
      <c r="C98" s="9"/>
      <c r="D98" s="9"/>
      <c r="E98" s="9"/>
      <c r="F98" s="9"/>
      <c r="G98" s="9"/>
      <c r="H98" s="9"/>
      <c r="I98" s="9"/>
      <c r="J98" s="10"/>
      <c r="K98" s="10"/>
      <c r="L98" s="11"/>
      <c r="M98" s="10"/>
      <c r="O98" s="140"/>
    </row>
    <row r="99" spans="1:17" s="20" customFormat="1" x14ac:dyDescent="0.2">
      <c r="A99" s="68" t="s">
        <v>286</v>
      </c>
      <c r="B99" s="68">
        <v>52986.785826200001</v>
      </c>
      <c r="C99" s="68">
        <v>51036.374472899995</v>
      </c>
      <c r="D99" s="68">
        <v>40420.614943999994</v>
      </c>
      <c r="E99" s="15">
        <v>-20.800379412798819</v>
      </c>
      <c r="F99" s="68"/>
      <c r="G99" s="68">
        <v>331381.81232999987</v>
      </c>
      <c r="H99" s="68">
        <v>326880.96800000017</v>
      </c>
      <c r="I99" s="68">
        <v>327687.99654000008</v>
      </c>
      <c r="J99" s="15">
        <v>0.24688758875674921</v>
      </c>
      <c r="K99" s="15"/>
      <c r="L99" s="11"/>
      <c r="M99" s="15"/>
      <c r="O99" s="139"/>
      <c r="P99" s="143"/>
      <c r="Q99" s="143"/>
    </row>
    <row r="100" spans="1:17" ht="11.25" customHeight="1" x14ac:dyDescent="0.2">
      <c r="A100" s="16"/>
      <c r="B100" s="17"/>
      <c r="C100" s="17"/>
      <c r="D100" s="17"/>
      <c r="E100" s="15"/>
      <c r="F100" s="15"/>
      <c r="G100" s="17"/>
      <c r="H100" s="17"/>
      <c r="I100" s="17"/>
      <c r="J100" s="11"/>
      <c r="K100" s="11"/>
      <c r="L100" s="11"/>
      <c r="M100" s="11"/>
      <c r="O100" s="140"/>
    </row>
    <row r="101" spans="1:17" s="19" customFormat="1" ht="11.25" customHeight="1" x14ac:dyDescent="0.2">
      <c r="A101" s="16" t="s">
        <v>295</v>
      </c>
      <c r="B101" s="17">
        <v>1799.5683250999998</v>
      </c>
      <c r="C101" s="17">
        <v>2266.8734257000001</v>
      </c>
      <c r="D101" s="17">
        <v>1658.2447319000003</v>
      </c>
      <c r="E101" s="15">
        <v>-26.848816828493995</v>
      </c>
      <c r="F101" s="15"/>
      <c r="G101" s="17">
        <v>159594.05658</v>
      </c>
      <c r="H101" s="17">
        <v>162810.51919000002</v>
      </c>
      <c r="I101" s="17">
        <v>160580.17053</v>
      </c>
      <c r="J101" s="15">
        <v>-1.3699045191282693</v>
      </c>
      <c r="K101" s="15"/>
      <c r="L101" s="11"/>
      <c r="M101" s="15"/>
      <c r="O101" s="139"/>
      <c r="P101" s="138"/>
      <c r="Q101" s="138"/>
    </row>
    <row r="102" spans="1:17" ht="11.25" customHeight="1" x14ac:dyDescent="0.2">
      <c r="A102" s="9" t="s">
        <v>480</v>
      </c>
      <c r="B102" s="10">
        <v>73.572389000000001</v>
      </c>
      <c r="C102" s="10">
        <v>83.889098999999987</v>
      </c>
      <c r="D102" s="10">
        <v>95.877209000000036</v>
      </c>
      <c r="E102" s="11">
        <v>14.290426459342527</v>
      </c>
      <c r="F102" s="11"/>
      <c r="G102" s="10">
        <v>15638.977129999999</v>
      </c>
      <c r="H102" s="10">
        <v>17139.679770000002</v>
      </c>
      <c r="I102" s="10">
        <v>18304.878350000006</v>
      </c>
      <c r="J102" s="11">
        <v>6.7982517505343196</v>
      </c>
      <c r="K102" s="11"/>
      <c r="L102" s="11"/>
      <c r="M102" s="11"/>
      <c r="O102" s="140"/>
    </row>
    <row r="103" spans="1:17" ht="11.25" customHeight="1" x14ac:dyDescent="0.2">
      <c r="A103" s="9" t="s">
        <v>487</v>
      </c>
      <c r="B103" s="10">
        <v>21.096932999999993</v>
      </c>
      <c r="C103" s="10">
        <v>16.09271</v>
      </c>
      <c r="D103" s="10">
        <v>19.298438000000004</v>
      </c>
      <c r="E103" s="11">
        <v>19.920373883578364</v>
      </c>
      <c r="F103" s="11"/>
      <c r="G103" s="10">
        <v>20294.020749999996</v>
      </c>
      <c r="H103" s="10">
        <v>16584.134429999998</v>
      </c>
      <c r="I103" s="10">
        <v>19790.317930000005</v>
      </c>
      <c r="J103" s="11">
        <v>19.332835931431887</v>
      </c>
      <c r="K103" s="11"/>
      <c r="L103" s="11"/>
      <c r="M103" s="11"/>
      <c r="O103" s="140"/>
    </row>
    <row r="104" spans="1:17" ht="11.25" customHeight="1" x14ac:dyDescent="0.2">
      <c r="A104" s="9" t="s">
        <v>481</v>
      </c>
      <c r="B104" s="10">
        <v>12.301665899999996</v>
      </c>
      <c r="C104" s="10">
        <v>15.684825999999999</v>
      </c>
      <c r="D104" s="10">
        <v>9.943181899999999</v>
      </c>
      <c r="E104" s="11">
        <v>-36.60636146043317</v>
      </c>
      <c r="F104" s="11"/>
      <c r="G104" s="10">
        <v>14481.127920000001</v>
      </c>
      <c r="H104" s="10">
        <v>13514.701370000002</v>
      </c>
      <c r="I104" s="10">
        <v>15642.334779999997</v>
      </c>
      <c r="J104" s="11">
        <v>15.743103393486194</v>
      </c>
      <c r="K104" s="11"/>
      <c r="L104" s="11"/>
      <c r="M104" s="11"/>
      <c r="O104" s="140"/>
    </row>
    <row r="105" spans="1:17" ht="11.25" customHeight="1" x14ac:dyDescent="0.2">
      <c r="A105" s="9" t="s">
        <v>482</v>
      </c>
      <c r="B105" s="10">
        <v>194.08753099999996</v>
      </c>
      <c r="C105" s="10">
        <v>114.70825599999999</v>
      </c>
      <c r="D105" s="10">
        <v>175.53912500000001</v>
      </c>
      <c r="E105" s="11">
        <v>53.030942254060619</v>
      </c>
      <c r="F105" s="11"/>
      <c r="G105" s="10">
        <v>13675.149440000001</v>
      </c>
      <c r="H105" s="10">
        <v>9528.6214299999992</v>
      </c>
      <c r="I105" s="10">
        <v>11150.9061</v>
      </c>
      <c r="J105" s="11">
        <v>17.025386955686855</v>
      </c>
      <c r="K105" s="11"/>
      <c r="L105" s="11"/>
      <c r="M105" s="11"/>
      <c r="O105" s="140"/>
    </row>
    <row r="106" spans="1:17" ht="11.25" customHeight="1" x14ac:dyDescent="0.2">
      <c r="A106" s="9" t="s">
        <v>483</v>
      </c>
      <c r="B106" s="10">
        <v>53.2180252</v>
      </c>
      <c r="C106" s="10">
        <v>46.264384000000007</v>
      </c>
      <c r="D106" s="10">
        <v>64.444524000000001</v>
      </c>
      <c r="E106" s="11">
        <v>39.29618948346959</v>
      </c>
      <c r="F106" s="11"/>
      <c r="G106" s="10">
        <v>10394.817700000001</v>
      </c>
      <c r="H106" s="10">
        <v>11460.306009999998</v>
      </c>
      <c r="I106" s="10">
        <v>11404.608880000002</v>
      </c>
      <c r="J106" s="11">
        <v>-0.48600037338790969</v>
      </c>
      <c r="K106" s="11"/>
      <c r="L106" s="11"/>
      <c r="M106" s="11"/>
      <c r="O106" s="140"/>
    </row>
    <row r="107" spans="1:17" ht="11.25" customHeight="1" x14ac:dyDescent="0.2">
      <c r="A107" s="9" t="s">
        <v>484</v>
      </c>
      <c r="B107" s="10">
        <v>281.45703399999996</v>
      </c>
      <c r="C107" s="10">
        <v>402.00518</v>
      </c>
      <c r="D107" s="10">
        <v>213.73534700000005</v>
      </c>
      <c r="E107" s="11">
        <v>-46.832688325060879</v>
      </c>
      <c r="F107" s="11"/>
      <c r="G107" s="10">
        <v>22171.01585</v>
      </c>
      <c r="H107" s="10">
        <v>24234.026740000001</v>
      </c>
      <c r="I107" s="10">
        <v>17265.874070000002</v>
      </c>
      <c r="J107" s="11">
        <v>-28.753589920318788</v>
      </c>
      <c r="K107" s="11"/>
      <c r="L107" s="11"/>
      <c r="M107" s="11"/>
      <c r="O107" s="140"/>
    </row>
    <row r="108" spans="1:17" ht="11.25" customHeight="1" x14ac:dyDescent="0.2">
      <c r="A108" s="9" t="s">
        <v>485</v>
      </c>
      <c r="B108" s="10">
        <v>105.17153900000001</v>
      </c>
      <c r="C108" s="10">
        <v>97.926516700000008</v>
      </c>
      <c r="D108" s="10">
        <v>104.37405799999999</v>
      </c>
      <c r="E108" s="11">
        <v>6.584060699056792</v>
      </c>
      <c r="F108" s="11"/>
      <c r="G108" s="10">
        <v>6129.8168800000003</v>
      </c>
      <c r="H108" s="10">
        <v>6459.8514599999999</v>
      </c>
      <c r="I108" s="10">
        <v>7311.6925199999996</v>
      </c>
      <c r="J108" s="11">
        <v>13.186697330034264</v>
      </c>
      <c r="K108" s="11"/>
      <c r="L108" s="11"/>
      <c r="M108" s="11"/>
      <c r="O108" s="140"/>
    </row>
    <row r="109" spans="1:17" ht="11.25" customHeight="1" x14ac:dyDescent="0.2">
      <c r="A109" s="9" t="s">
        <v>486</v>
      </c>
      <c r="B109" s="10">
        <v>103.54029500000001</v>
      </c>
      <c r="C109" s="10">
        <v>107.46949099999999</v>
      </c>
      <c r="D109" s="10">
        <v>90.828709999999987</v>
      </c>
      <c r="E109" s="11">
        <v>-15.484190764428206</v>
      </c>
      <c r="F109" s="11"/>
      <c r="G109" s="10">
        <v>9229.9482899999985</v>
      </c>
      <c r="H109" s="10">
        <v>10167.107890000001</v>
      </c>
      <c r="I109" s="10">
        <v>8585.3411699999961</v>
      </c>
      <c r="J109" s="11">
        <v>-15.557685992058495</v>
      </c>
      <c r="K109" s="11"/>
      <c r="L109" s="11"/>
      <c r="M109" s="11"/>
      <c r="O109" s="140"/>
    </row>
    <row r="110" spans="1:17" ht="11.25" customHeight="1" x14ac:dyDescent="0.2">
      <c r="A110" s="9" t="s">
        <v>488</v>
      </c>
      <c r="B110" s="10">
        <v>955.12291299999981</v>
      </c>
      <c r="C110" s="10">
        <v>1382.8329630000003</v>
      </c>
      <c r="D110" s="10">
        <v>884.20413900000017</v>
      </c>
      <c r="E110" s="11">
        <v>-36.058500002649993</v>
      </c>
      <c r="F110" s="11"/>
      <c r="G110" s="10">
        <v>47579.18262</v>
      </c>
      <c r="H110" s="10">
        <v>53722.090090000005</v>
      </c>
      <c r="I110" s="10">
        <v>51124.216729999993</v>
      </c>
      <c r="J110" s="11">
        <v>-4.8357637531373427</v>
      </c>
      <c r="K110" s="11"/>
      <c r="L110" s="11"/>
      <c r="M110" s="11"/>
      <c r="O110" s="140"/>
    </row>
    <row r="111" spans="1:17" ht="11.25" customHeight="1" x14ac:dyDescent="0.2">
      <c r="A111" s="9"/>
      <c r="B111" s="10"/>
      <c r="C111" s="10"/>
      <c r="D111" s="10"/>
      <c r="E111" s="11"/>
      <c r="F111" s="11"/>
      <c r="G111" s="10"/>
      <c r="H111" s="10"/>
      <c r="I111" s="10"/>
      <c r="J111" s="11"/>
      <c r="K111" s="11"/>
      <c r="L111" s="11"/>
      <c r="M111" s="11"/>
      <c r="O111" s="140"/>
    </row>
    <row r="112" spans="1:17" ht="11.25" customHeight="1" x14ac:dyDescent="0.2">
      <c r="A112" s="9" t="s">
        <v>350</v>
      </c>
      <c r="B112" s="10">
        <v>30322.260574</v>
      </c>
      <c r="C112" s="10">
        <v>30188.635213000001</v>
      </c>
      <c r="D112" s="10">
        <v>20798.155768999997</v>
      </c>
      <c r="E112" s="11">
        <v>-31.106008528521429</v>
      </c>
      <c r="F112" s="15"/>
      <c r="G112" s="10">
        <v>100060.30790999999</v>
      </c>
      <c r="H112" s="10">
        <v>100271.0227</v>
      </c>
      <c r="I112" s="10">
        <v>82585.796100000007</v>
      </c>
      <c r="J112" s="11">
        <v>-17.637425174082708</v>
      </c>
      <c r="K112" s="11"/>
      <c r="L112" s="11"/>
      <c r="M112" s="11"/>
      <c r="N112" s="12"/>
      <c r="O112" s="140"/>
    </row>
    <row r="113" spans="1:18" ht="11.25" customHeight="1" x14ac:dyDescent="0.2">
      <c r="A113" s="9" t="s">
        <v>293</v>
      </c>
      <c r="B113" s="10">
        <v>4377.2857199999999</v>
      </c>
      <c r="C113" s="10">
        <v>3370.2774260000001</v>
      </c>
      <c r="D113" s="10">
        <v>3824.9709550000002</v>
      </c>
      <c r="E113" s="11">
        <v>13.491278952060966</v>
      </c>
      <c r="F113" s="15"/>
      <c r="G113" s="10">
        <v>21898.439240000007</v>
      </c>
      <c r="H113" s="10">
        <v>18560.470819999999</v>
      </c>
      <c r="I113" s="10">
        <v>25174.602830000003</v>
      </c>
      <c r="J113" s="11">
        <v>35.635583138725593</v>
      </c>
      <c r="K113" s="11"/>
      <c r="L113" s="11"/>
      <c r="M113" s="11"/>
      <c r="O113" s="140"/>
    </row>
    <row r="114" spans="1:18" ht="11.25" customHeight="1" x14ac:dyDescent="0.2">
      <c r="A114" s="9" t="s">
        <v>475</v>
      </c>
      <c r="B114" s="10">
        <v>4504.8290038999994</v>
      </c>
      <c r="C114" s="10">
        <v>3072.2537030000003</v>
      </c>
      <c r="D114" s="10">
        <v>5893.6843820000004</v>
      </c>
      <c r="E114" s="11">
        <v>91.835862261144769</v>
      </c>
      <c r="F114" s="15"/>
      <c r="G114" s="10">
        <v>15961.186269999998</v>
      </c>
      <c r="H114" s="10">
        <v>11665.359859999999</v>
      </c>
      <c r="I114" s="10">
        <v>26074.085649999997</v>
      </c>
      <c r="J114" s="11">
        <v>123.51719932281625</v>
      </c>
      <c r="K114" s="11"/>
      <c r="L114" s="11"/>
      <c r="M114" s="11"/>
      <c r="O114" s="140"/>
    </row>
    <row r="115" spans="1:18" x14ac:dyDescent="0.2">
      <c r="A115" s="9" t="s">
        <v>476</v>
      </c>
      <c r="B115" s="10">
        <v>12.238131199999998</v>
      </c>
      <c r="C115" s="10">
        <v>15.259583000000005</v>
      </c>
      <c r="D115" s="10">
        <v>17.1337951</v>
      </c>
      <c r="E115" s="11">
        <v>12.282197357555532</v>
      </c>
      <c r="F115" s="11"/>
      <c r="G115" s="10">
        <v>10918.393159999998</v>
      </c>
      <c r="H115" s="10">
        <v>9334.6746299999995</v>
      </c>
      <c r="I115" s="10">
        <v>15888.572680000001</v>
      </c>
      <c r="J115" s="11">
        <v>70.210246310427664</v>
      </c>
      <c r="K115" s="11"/>
      <c r="L115" s="11"/>
      <c r="M115" s="11"/>
      <c r="O115" s="140"/>
    </row>
    <row r="116" spans="1:18" ht="11.25" customHeight="1" x14ac:dyDescent="0.2">
      <c r="A116" s="9" t="s">
        <v>478</v>
      </c>
      <c r="B116" s="10">
        <v>7703.6387100000002</v>
      </c>
      <c r="C116" s="10">
        <v>7021.5403750000005</v>
      </c>
      <c r="D116" s="10">
        <v>3423.5050860000001</v>
      </c>
      <c r="E116" s="11">
        <v>-51.242819906166247</v>
      </c>
      <c r="F116" s="15"/>
      <c r="G116" s="10">
        <v>15236.589819999999</v>
      </c>
      <c r="H116" s="10">
        <v>14490.182600000002</v>
      </c>
      <c r="I116" s="10">
        <v>8699.5553700000019</v>
      </c>
      <c r="J116" s="11">
        <v>-39.962417243796502</v>
      </c>
      <c r="K116" s="11"/>
      <c r="L116" s="11"/>
      <c r="M116" s="11"/>
      <c r="O116" s="140"/>
    </row>
    <row r="117" spans="1:18" ht="11.25" customHeight="1" x14ac:dyDescent="0.2">
      <c r="A117" s="9" t="s">
        <v>351</v>
      </c>
      <c r="B117" s="10">
        <v>260.51960000000003</v>
      </c>
      <c r="C117" s="10">
        <v>140.172</v>
      </c>
      <c r="D117" s="10">
        <v>260.88824</v>
      </c>
      <c r="E117" s="11">
        <v>86.120081043289673</v>
      </c>
      <c r="F117" s="11"/>
      <c r="G117" s="10">
        <v>1042.1609599999999</v>
      </c>
      <c r="H117" s="10">
        <v>802.94458999999995</v>
      </c>
      <c r="I117" s="10">
        <v>1429.4874</v>
      </c>
      <c r="J117" s="11">
        <v>78.030640943729367</v>
      </c>
      <c r="K117" s="11"/>
      <c r="L117" s="11"/>
      <c r="M117" s="11"/>
      <c r="N117" s="211"/>
      <c r="O117" s="211"/>
      <c r="P117" s="211"/>
      <c r="Q117" s="211"/>
      <c r="R117" s="211"/>
    </row>
    <row r="118" spans="1:18" ht="11.25" customHeight="1" x14ac:dyDescent="0.2">
      <c r="A118" s="9" t="s">
        <v>349</v>
      </c>
      <c r="B118" s="10">
        <v>611.88737000000003</v>
      </c>
      <c r="C118" s="10">
        <v>1171.6543499999998</v>
      </c>
      <c r="D118" s="10">
        <v>929.89958999999999</v>
      </c>
      <c r="E118" s="11">
        <v>-20.633624583905643</v>
      </c>
      <c r="F118" s="15"/>
      <c r="G118" s="10">
        <v>1714.1216600000007</v>
      </c>
      <c r="H118" s="10">
        <v>3122.48434</v>
      </c>
      <c r="I118" s="10">
        <v>2693.83808</v>
      </c>
      <c r="J118" s="11">
        <v>-13.727731297445033</v>
      </c>
      <c r="K118" s="11"/>
      <c r="L118" s="11"/>
      <c r="M118" s="11"/>
      <c r="O118" s="140"/>
    </row>
    <row r="119" spans="1:18" ht="11.25" customHeight="1" x14ac:dyDescent="0.2">
      <c r="A119" s="9" t="s">
        <v>342</v>
      </c>
      <c r="B119" s="10">
        <v>2143</v>
      </c>
      <c r="C119" s="10">
        <v>1907.269</v>
      </c>
      <c r="D119" s="10">
        <v>1350.15777</v>
      </c>
      <c r="E119" s="11">
        <v>-29.209892783870544</v>
      </c>
      <c r="F119" s="15"/>
      <c r="G119" s="10">
        <v>1616.7344900000001</v>
      </c>
      <c r="H119" s="10">
        <v>1470.7751499999999</v>
      </c>
      <c r="I119" s="10">
        <v>1122.7428900000002</v>
      </c>
      <c r="J119" s="11">
        <v>-23.663186041727698</v>
      </c>
      <c r="K119" s="11"/>
      <c r="L119" s="11"/>
      <c r="M119" s="11"/>
      <c r="O119" s="140"/>
    </row>
    <row r="120" spans="1:18" ht="11.25" customHeight="1" x14ac:dyDescent="0.2">
      <c r="A120" s="9" t="s">
        <v>294</v>
      </c>
      <c r="B120" s="10">
        <v>0.97189000000000003</v>
      </c>
      <c r="C120" s="10">
        <v>48.428950000000007</v>
      </c>
      <c r="D120" s="10">
        <v>0.99309000000000003</v>
      </c>
      <c r="E120" s="11">
        <v>-97.949387711276003</v>
      </c>
      <c r="F120" s="15"/>
      <c r="G120" s="10">
        <v>19.43778</v>
      </c>
      <c r="H120" s="10">
        <v>243.01603000000003</v>
      </c>
      <c r="I120" s="10">
        <v>28.858040000000003</v>
      </c>
      <c r="J120" s="11">
        <v>-88.125046730456418</v>
      </c>
      <c r="K120" s="11"/>
      <c r="L120" s="11"/>
      <c r="M120" s="11"/>
      <c r="O120" s="140"/>
    </row>
    <row r="121" spans="1:18" ht="11.25" customHeight="1" x14ac:dyDescent="0.2">
      <c r="A121" s="9" t="s">
        <v>291</v>
      </c>
      <c r="B121" s="10">
        <v>706.05</v>
      </c>
      <c r="C121" s="10">
        <v>642</v>
      </c>
      <c r="D121" s="10">
        <v>1470.5</v>
      </c>
      <c r="E121" s="11">
        <v>129.04984423676012</v>
      </c>
      <c r="F121" s="15"/>
      <c r="G121" s="10">
        <v>715.97249999999997</v>
      </c>
      <c r="H121" s="10">
        <v>667.26</v>
      </c>
      <c r="I121" s="10">
        <v>1365.19</v>
      </c>
      <c r="J121" s="11">
        <v>104.59640919581571</v>
      </c>
      <c r="K121" s="11"/>
      <c r="L121" s="11"/>
      <c r="M121" s="11"/>
      <c r="O121" s="140"/>
    </row>
    <row r="122" spans="1:18" ht="11.25" customHeight="1" x14ac:dyDescent="0.2">
      <c r="A122" s="9" t="s">
        <v>311</v>
      </c>
      <c r="B122" s="10">
        <v>110.116</v>
      </c>
      <c r="C122" s="10">
        <v>713.25313000000006</v>
      </c>
      <c r="D122" s="10">
        <v>772.70177000000001</v>
      </c>
      <c r="E122" s="11">
        <v>8.3348586216509091</v>
      </c>
      <c r="F122" s="15"/>
      <c r="G122" s="10">
        <v>168.65794</v>
      </c>
      <c r="H122" s="10">
        <v>1101.5847699999999</v>
      </c>
      <c r="I122" s="10">
        <v>1138.03576</v>
      </c>
      <c r="J122" s="11">
        <v>3.3089591461944394</v>
      </c>
      <c r="K122" s="11"/>
      <c r="L122" s="11"/>
      <c r="M122" s="11"/>
      <c r="O122" s="140"/>
    </row>
    <row r="123" spans="1:18" ht="11.25" customHeight="1" x14ac:dyDescent="0.2">
      <c r="A123" s="9" t="s">
        <v>477</v>
      </c>
      <c r="B123" s="10">
        <v>6.1360000000000001</v>
      </c>
      <c r="C123" s="10">
        <v>3.5819000000000001</v>
      </c>
      <c r="D123" s="10">
        <v>5.4958</v>
      </c>
      <c r="E123" s="11">
        <v>53.432535805019683</v>
      </c>
      <c r="F123" s="15"/>
      <c r="G123" s="10">
        <v>33.379169999999995</v>
      </c>
      <c r="H123" s="10">
        <v>8.1090499999999999</v>
      </c>
      <c r="I123" s="10">
        <v>11.71214</v>
      </c>
      <c r="J123" s="11">
        <v>44.432948372497407</v>
      </c>
      <c r="K123" s="11"/>
      <c r="L123" s="11"/>
      <c r="M123" s="11"/>
      <c r="O123" s="140"/>
    </row>
    <row r="124" spans="1:18" ht="11.25" customHeight="1" x14ac:dyDescent="0.2">
      <c r="A124" s="9" t="s">
        <v>479</v>
      </c>
      <c r="B124" s="10">
        <v>0</v>
      </c>
      <c r="C124" s="10">
        <v>0</v>
      </c>
      <c r="D124" s="10">
        <v>0.76205000000000001</v>
      </c>
      <c r="E124" s="11" t="s">
        <v>558</v>
      </c>
      <c r="F124" s="15"/>
      <c r="G124" s="10">
        <v>0</v>
      </c>
      <c r="H124" s="10">
        <v>0</v>
      </c>
      <c r="I124" s="10">
        <v>74.99969999999999</v>
      </c>
      <c r="J124" s="11" t="s">
        <v>558</v>
      </c>
      <c r="K124" s="11"/>
      <c r="L124" s="11"/>
      <c r="M124" s="11"/>
      <c r="O124" s="140"/>
    </row>
    <row r="125" spans="1:18" ht="11.25" customHeight="1" x14ac:dyDescent="0.2">
      <c r="A125" s="9" t="s">
        <v>79</v>
      </c>
      <c r="B125" s="10">
        <v>0</v>
      </c>
      <c r="C125" s="10">
        <v>3.9048000000000003</v>
      </c>
      <c r="D125" s="10">
        <v>0</v>
      </c>
      <c r="E125" s="11" t="s">
        <v>558</v>
      </c>
      <c r="F125" s="15"/>
      <c r="G125" s="10">
        <v>0</v>
      </c>
      <c r="H125" s="10">
        <v>7.8160800000000004</v>
      </c>
      <c r="I125" s="10">
        <v>0</v>
      </c>
      <c r="J125" s="11" t="s">
        <v>558</v>
      </c>
      <c r="K125" s="11"/>
      <c r="L125" s="11"/>
      <c r="M125" s="11"/>
      <c r="O125" s="140"/>
    </row>
    <row r="126" spans="1:18" x14ac:dyDescent="0.2">
      <c r="A126" s="9"/>
      <c r="B126" s="10"/>
      <c r="C126" s="10"/>
      <c r="D126" s="10"/>
      <c r="E126" s="11"/>
      <c r="F126" s="11"/>
      <c r="G126" s="10"/>
      <c r="H126" s="10"/>
      <c r="I126" s="10"/>
      <c r="J126" s="11"/>
      <c r="K126" s="11"/>
      <c r="L126" s="11"/>
      <c r="M126" s="11"/>
      <c r="O126" s="140"/>
    </row>
    <row r="127" spans="1:18" x14ac:dyDescent="0.2">
      <c r="A127" s="16" t="s">
        <v>489</v>
      </c>
      <c r="B127" s="17">
        <v>428.28450199999997</v>
      </c>
      <c r="C127" s="17">
        <v>471.27061720000006</v>
      </c>
      <c r="D127" s="17">
        <v>13.521915</v>
      </c>
      <c r="E127" s="15">
        <v>-97.130753646314957</v>
      </c>
      <c r="F127" s="15"/>
      <c r="G127" s="17">
        <v>2402.3748499999997</v>
      </c>
      <c r="H127" s="17">
        <v>2324.7481899999998</v>
      </c>
      <c r="I127" s="17">
        <v>820.34937000000014</v>
      </c>
      <c r="J127" s="15">
        <v>-64.712334285116697</v>
      </c>
      <c r="K127" s="11"/>
      <c r="L127" s="11"/>
      <c r="M127" s="11"/>
      <c r="O127" s="140"/>
    </row>
    <row r="128" spans="1:18" x14ac:dyDescent="0.2">
      <c r="A128" s="66"/>
      <c r="B128" s="70"/>
      <c r="C128" s="70"/>
      <c r="D128" s="70"/>
      <c r="E128" s="70"/>
      <c r="F128" s="70"/>
      <c r="G128" s="70"/>
      <c r="H128" s="70"/>
      <c r="I128" s="70"/>
      <c r="J128" s="66"/>
      <c r="K128" s="9"/>
      <c r="L128" s="11"/>
      <c r="M128" s="9"/>
      <c r="O128" s="140"/>
    </row>
    <row r="129" spans="1:18" x14ac:dyDescent="0.2">
      <c r="A129" s="9" t="s">
        <v>400</v>
      </c>
      <c r="B129" s="9"/>
      <c r="C129" s="9"/>
      <c r="D129" s="9"/>
      <c r="E129" s="9"/>
      <c r="F129" s="9"/>
      <c r="G129" s="9"/>
      <c r="H129" s="9"/>
      <c r="I129" s="9"/>
      <c r="J129" s="9"/>
      <c r="K129" s="9"/>
      <c r="L129" s="11"/>
      <c r="M129" s="9"/>
      <c r="O129" s="140"/>
    </row>
    <row r="130" spans="1:18" ht="20.100000000000001" customHeight="1" x14ac:dyDescent="0.2">
      <c r="A130" s="395" t="s">
        <v>160</v>
      </c>
      <c r="B130" s="395"/>
      <c r="C130" s="395"/>
      <c r="D130" s="395"/>
      <c r="E130" s="395"/>
      <c r="F130" s="395"/>
      <c r="G130" s="395"/>
      <c r="H130" s="395"/>
      <c r="I130" s="395"/>
      <c r="J130" s="395"/>
      <c r="K130" s="316"/>
      <c r="L130" s="11"/>
      <c r="M130" s="316"/>
      <c r="O130" s="140"/>
    </row>
    <row r="131" spans="1:18" ht="20.100000000000001" customHeight="1" x14ac:dyDescent="0.2">
      <c r="A131" s="396" t="s">
        <v>527</v>
      </c>
      <c r="B131" s="396"/>
      <c r="C131" s="396"/>
      <c r="D131" s="396"/>
      <c r="E131" s="396"/>
      <c r="F131" s="396"/>
      <c r="G131" s="396"/>
      <c r="H131" s="396"/>
      <c r="I131" s="396"/>
      <c r="J131" s="396"/>
      <c r="K131" s="316"/>
      <c r="L131" s="11"/>
      <c r="M131" s="316"/>
      <c r="O131" s="140"/>
    </row>
    <row r="132" spans="1:18" s="19" customFormat="1" x14ac:dyDescent="0.2">
      <c r="A132" s="16"/>
      <c r="B132" s="397" t="s">
        <v>296</v>
      </c>
      <c r="C132" s="397"/>
      <c r="D132" s="397"/>
      <c r="E132" s="397"/>
      <c r="F132" s="92"/>
      <c r="G132" s="397" t="s">
        <v>411</v>
      </c>
      <c r="H132" s="397"/>
      <c r="I132" s="397"/>
      <c r="J132" s="397"/>
      <c r="K132" s="92"/>
      <c r="L132" s="11"/>
      <c r="M132" s="92"/>
      <c r="O132" s="138"/>
      <c r="P132" s="138"/>
      <c r="Q132" s="138"/>
    </row>
    <row r="133" spans="1:18" s="19" customFormat="1" x14ac:dyDescent="0.2">
      <c r="A133" s="16" t="s">
        <v>255</v>
      </c>
      <c r="B133" s="401">
        <v>2020</v>
      </c>
      <c r="C133" s="398" t="s">
        <v>545</v>
      </c>
      <c r="D133" s="398"/>
      <c r="E133" s="398"/>
      <c r="F133" s="92"/>
      <c r="G133" s="401">
        <v>2020</v>
      </c>
      <c r="H133" s="398" t="s">
        <v>545</v>
      </c>
      <c r="I133" s="398"/>
      <c r="J133" s="398"/>
      <c r="K133" s="92"/>
      <c r="L133" s="11"/>
      <c r="M133" s="92"/>
      <c r="O133" s="138"/>
      <c r="P133" s="138"/>
      <c r="Q133" s="138"/>
    </row>
    <row r="134" spans="1:18" s="19" customFormat="1" x14ac:dyDescent="0.2">
      <c r="A134" s="94"/>
      <c r="B134" s="402"/>
      <c r="C134" s="209">
        <v>2021</v>
      </c>
      <c r="D134" s="209">
        <v>2022</v>
      </c>
      <c r="E134" s="96" t="s">
        <v>555</v>
      </c>
      <c r="F134" s="97"/>
      <c r="G134" s="402"/>
      <c r="H134" s="209">
        <v>2021</v>
      </c>
      <c r="I134" s="209">
        <v>2022</v>
      </c>
      <c r="J134" s="96" t="s">
        <v>555</v>
      </c>
      <c r="K134" s="92"/>
      <c r="L134" s="11"/>
      <c r="M134" s="92"/>
      <c r="O134" s="138"/>
      <c r="P134" s="138"/>
      <c r="Q134" s="138"/>
    </row>
    <row r="135" spans="1:18" ht="11.25" customHeight="1" x14ac:dyDescent="0.2">
      <c r="A135" s="9"/>
      <c r="B135" s="10"/>
      <c r="C135" s="10"/>
      <c r="D135" s="10"/>
      <c r="E135" s="11"/>
      <c r="F135" s="11"/>
      <c r="G135" s="10"/>
      <c r="H135" s="10"/>
      <c r="I135" s="10"/>
      <c r="J135" s="11"/>
      <c r="K135" s="11"/>
      <c r="L135" s="11"/>
      <c r="M135" s="11"/>
      <c r="O135" s="140"/>
    </row>
    <row r="136" spans="1:18" s="20" customFormat="1" x14ac:dyDescent="0.2">
      <c r="A136" s="68" t="s">
        <v>526</v>
      </c>
      <c r="B136" s="68">
        <v>132677.60361250001</v>
      </c>
      <c r="C136" s="68">
        <v>153769.58585</v>
      </c>
      <c r="D136" s="68">
        <v>148848.82422940002</v>
      </c>
      <c r="E136" s="15">
        <v>-3.2000877113632242</v>
      </c>
      <c r="F136" s="68"/>
      <c r="G136" s="68">
        <v>65597.044569999984</v>
      </c>
      <c r="H136" s="68">
        <v>62208.816709999999</v>
      </c>
      <c r="I136" s="68">
        <v>57174.139120000007</v>
      </c>
      <c r="J136" s="15">
        <v>-8.0931897699810662</v>
      </c>
      <c r="K136" s="15"/>
      <c r="L136" s="11"/>
      <c r="M136" s="15"/>
      <c r="O136" s="139"/>
      <c r="P136" s="143"/>
      <c r="Q136" s="143"/>
    </row>
    <row r="137" spans="1:18" ht="11.25" customHeight="1" x14ac:dyDescent="0.2">
      <c r="A137" s="16"/>
      <c r="B137" s="17"/>
      <c r="C137" s="17"/>
      <c r="D137" s="17"/>
      <c r="E137" s="15"/>
      <c r="F137" s="15"/>
      <c r="G137" s="17"/>
      <c r="H137" s="17"/>
      <c r="I137" s="17"/>
      <c r="J137" s="11"/>
      <c r="K137" s="11"/>
      <c r="L137" s="11"/>
      <c r="M137" s="11"/>
      <c r="O137" s="140"/>
    </row>
    <row r="138" spans="1:18" s="19" customFormat="1" ht="11.25" customHeight="1" x14ac:dyDescent="0.2">
      <c r="A138" s="165" t="s">
        <v>297</v>
      </c>
      <c r="B138" s="17">
        <v>108285.163</v>
      </c>
      <c r="C138" s="17">
        <v>133279.83199999999</v>
      </c>
      <c r="D138" s="17">
        <v>132671.41454339999</v>
      </c>
      <c r="E138" s="15">
        <v>-0.45649626614175531</v>
      </c>
      <c r="F138" s="15"/>
      <c r="G138" s="17">
        <v>22969.932519999995</v>
      </c>
      <c r="H138" s="17">
        <v>25569.574130000001</v>
      </c>
      <c r="I138" s="17">
        <v>21645.479080000001</v>
      </c>
      <c r="J138" s="15">
        <v>-15.346736046714128</v>
      </c>
      <c r="K138" s="15"/>
      <c r="L138" s="11"/>
      <c r="M138" s="15"/>
      <c r="N138" s="212"/>
      <c r="O138" s="212"/>
      <c r="P138" s="210"/>
      <c r="Q138" s="210"/>
      <c r="R138" s="210"/>
    </row>
    <row r="139" spans="1:18" ht="11.25" customHeight="1" x14ac:dyDescent="0.2">
      <c r="A139" s="166" t="s">
        <v>118</v>
      </c>
      <c r="B139" s="10">
        <v>73129.414000000004</v>
      </c>
      <c r="C139" s="10">
        <v>91524.161999999997</v>
      </c>
      <c r="D139" s="10">
        <v>89513.81366</v>
      </c>
      <c r="E139" s="11">
        <v>-2.1965219850906692</v>
      </c>
      <c r="F139" s="15"/>
      <c r="G139" s="10">
        <v>19664.053719999996</v>
      </c>
      <c r="H139" s="10">
        <v>21436.619730000002</v>
      </c>
      <c r="I139" s="10">
        <v>18308.466349999999</v>
      </c>
      <c r="J139" s="11">
        <v>-14.59256832187134</v>
      </c>
      <c r="K139" s="11"/>
      <c r="L139" s="11"/>
      <c r="M139" s="11"/>
      <c r="O139" s="140"/>
    </row>
    <row r="140" spans="1:18" ht="11.25" customHeight="1" x14ac:dyDescent="0.2">
      <c r="A140" s="166" t="s">
        <v>119</v>
      </c>
      <c r="B140" s="10">
        <v>33544.5</v>
      </c>
      <c r="C140" s="10">
        <v>41408.660000000003</v>
      </c>
      <c r="D140" s="10">
        <v>41318.921283399999</v>
      </c>
      <c r="E140" s="11">
        <v>-0.21671485288344172</v>
      </c>
      <c r="F140" s="15"/>
      <c r="G140" s="10">
        <v>3072.0470000000005</v>
      </c>
      <c r="H140" s="10">
        <v>4078.5079499999997</v>
      </c>
      <c r="I140" s="10">
        <v>3168.7944200000002</v>
      </c>
      <c r="J140" s="11">
        <v>-22.305057171704163</v>
      </c>
      <c r="K140" s="11"/>
      <c r="L140" s="11"/>
      <c r="M140" s="11"/>
      <c r="O140" s="140"/>
    </row>
    <row r="141" spans="1:18" ht="11.25" customHeight="1" x14ac:dyDescent="0.2">
      <c r="A141" s="166" t="s">
        <v>322</v>
      </c>
      <c r="B141" s="10">
        <v>149.90899999999999</v>
      </c>
      <c r="C141" s="10">
        <v>0</v>
      </c>
      <c r="D141" s="10">
        <v>0</v>
      </c>
      <c r="E141" s="11" t="s">
        <v>558</v>
      </c>
      <c r="F141" s="15"/>
      <c r="G141" s="10">
        <v>28.33455</v>
      </c>
      <c r="H141" s="10">
        <v>0</v>
      </c>
      <c r="I141" s="10">
        <v>0</v>
      </c>
      <c r="J141" s="11" t="s">
        <v>558</v>
      </c>
      <c r="K141" s="11"/>
      <c r="L141" s="11"/>
      <c r="M141" s="11"/>
      <c r="O141" s="140"/>
    </row>
    <row r="142" spans="1:18" ht="11.25" customHeight="1" x14ac:dyDescent="0.2">
      <c r="A142" s="166" t="s">
        <v>323</v>
      </c>
      <c r="B142" s="10">
        <v>1461.34</v>
      </c>
      <c r="C142" s="10">
        <v>347.01</v>
      </c>
      <c r="D142" s="10">
        <v>1838.6796000000002</v>
      </c>
      <c r="E142" s="11">
        <v>429.86357741851828</v>
      </c>
      <c r="F142" s="15"/>
      <c r="G142" s="10">
        <v>205.49724999999998</v>
      </c>
      <c r="H142" s="10">
        <v>54.446449999999999</v>
      </c>
      <c r="I142" s="10">
        <v>168.21831</v>
      </c>
      <c r="J142" s="11">
        <v>208.96102500714005</v>
      </c>
      <c r="K142" s="11"/>
      <c r="L142" s="11"/>
      <c r="M142" s="11"/>
      <c r="O142" s="140"/>
    </row>
    <row r="143" spans="1:18" ht="11.25" customHeight="1" x14ac:dyDescent="0.2">
      <c r="A143" s="166"/>
      <c r="B143" s="10"/>
      <c r="C143" s="10"/>
      <c r="D143" s="10"/>
      <c r="E143" s="11"/>
      <c r="F143" s="15"/>
      <c r="G143" s="10"/>
      <c r="H143" s="10"/>
      <c r="I143" s="10"/>
      <c r="J143" s="11"/>
      <c r="K143" s="11"/>
      <c r="L143" s="11"/>
      <c r="M143" s="11"/>
      <c r="O143" s="140"/>
    </row>
    <row r="144" spans="1:18" s="19" customFormat="1" ht="11.25" customHeight="1" x14ac:dyDescent="0.2">
      <c r="A144" s="165" t="s">
        <v>298</v>
      </c>
      <c r="B144" s="17">
        <v>1.34</v>
      </c>
      <c r="C144" s="17">
        <v>1238.5230000000001</v>
      </c>
      <c r="D144" s="17">
        <v>0</v>
      </c>
      <c r="E144" s="15" t="s">
        <v>558</v>
      </c>
      <c r="F144" s="15"/>
      <c r="G144" s="17">
        <v>1.34</v>
      </c>
      <c r="H144" s="17">
        <v>118.01299999999999</v>
      </c>
      <c r="I144" s="17">
        <v>0</v>
      </c>
      <c r="J144" s="15" t="s">
        <v>558</v>
      </c>
      <c r="K144" s="15"/>
      <c r="L144" s="11"/>
      <c r="M144" s="15"/>
      <c r="O144" s="139"/>
      <c r="P144" s="138"/>
      <c r="Q144" s="138"/>
    </row>
    <row r="145" spans="1:17" ht="11.25" customHeight="1" x14ac:dyDescent="0.2">
      <c r="A145" s="166" t="s">
        <v>118</v>
      </c>
      <c r="B145" s="10">
        <v>0</v>
      </c>
      <c r="C145" s="10">
        <v>0</v>
      </c>
      <c r="D145" s="10">
        <v>0</v>
      </c>
      <c r="E145" s="11" t="s">
        <v>558</v>
      </c>
      <c r="F145" s="15"/>
      <c r="G145" s="10">
        <v>0</v>
      </c>
      <c r="H145" s="10">
        <v>0</v>
      </c>
      <c r="I145" s="10">
        <v>0</v>
      </c>
      <c r="J145" s="11" t="s">
        <v>558</v>
      </c>
      <c r="K145" s="11"/>
      <c r="L145" s="11"/>
      <c r="M145" s="11"/>
      <c r="O145" s="140"/>
    </row>
    <row r="146" spans="1:17" ht="11.25" customHeight="1" x14ac:dyDescent="0.2">
      <c r="A146" s="166" t="s">
        <v>119</v>
      </c>
      <c r="B146" s="10">
        <v>0</v>
      </c>
      <c r="C146" s="10">
        <v>0</v>
      </c>
      <c r="D146" s="10">
        <v>0</v>
      </c>
      <c r="E146" s="11" t="s">
        <v>558</v>
      </c>
      <c r="F146" s="15"/>
      <c r="G146" s="10">
        <v>0</v>
      </c>
      <c r="H146" s="10">
        <v>0</v>
      </c>
      <c r="I146" s="10">
        <v>0</v>
      </c>
      <c r="J146" s="11" t="s">
        <v>558</v>
      </c>
      <c r="K146" s="11"/>
      <c r="L146" s="11"/>
      <c r="M146" s="11"/>
      <c r="O146" s="140"/>
    </row>
    <row r="147" spans="1:17" ht="11.25" customHeight="1" x14ac:dyDescent="0.2">
      <c r="A147" s="166" t="s">
        <v>355</v>
      </c>
      <c r="B147" s="10">
        <v>1.34</v>
      </c>
      <c r="C147" s="10">
        <v>1238.5230000000001</v>
      </c>
      <c r="D147" s="10">
        <v>0</v>
      </c>
      <c r="E147" s="11" t="s">
        <v>558</v>
      </c>
      <c r="F147" s="15"/>
      <c r="G147" s="10">
        <v>1.34</v>
      </c>
      <c r="H147" s="10">
        <v>118.01299999999999</v>
      </c>
      <c r="I147" s="10">
        <v>0</v>
      </c>
      <c r="J147" s="11" t="s">
        <v>558</v>
      </c>
      <c r="K147" s="11"/>
      <c r="L147" s="11"/>
      <c r="M147" s="11"/>
      <c r="O147" s="140"/>
    </row>
    <row r="148" spans="1:17" ht="11.25" customHeight="1" x14ac:dyDescent="0.2">
      <c r="A148" s="166"/>
      <c r="B148" s="10"/>
      <c r="C148" s="10"/>
      <c r="D148" s="10"/>
      <c r="E148" s="11"/>
      <c r="F148" s="15"/>
      <c r="G148" s="10"/>
      <c r="H148" s="10"/>
      <c r="I148" s="10"/>
      <c r="J148" s="11"/>
      <c r="K148" s="11"/>
      <c r="L148" s="11"/>
      <c r="M148" s="11"/>
      <c r="O148" s="140"/>
    </row>
    <row r="149" spans="1:17" s="19" customFormat="1" ht="11.25" customHeight="1" x14ac:dyDescent="0.2">
      <c r="A149" s="165" t="s">
        <v>352</v>
      </c>
      <c r="B149" s="17">
        <v>393.5334325</v>
      </c>
      <c r="C149" s="17">
        <v>446.85452999999995</v>
      </c>
      <c r="D149" s="17">
        <v>398.2684999999999</v>
      </c>
      <c r="E149" s="15">
        <v>-10.872896376366612</v>
      </c>
      <c r="F149" s="17"/>
      <c r="G149" s="17">
        <v>9036.3136500000001</v>
      </c>
      <c r="H149" s="17">
        <v>11762.460649999999</v>
      </c>
      <c r="I149" s="17">
        <v>8312.6239800000003</v>
      </c>
      <c r="J149" s="15">
        <v>-29.329209020563212</v>
      </c>
      <c r="K149" s="15"/>
      <c r="L149" s="11"/>
      <c r="M149" s="15"/>
      <c r="O149" s="139"/>
      <c r="P149" s="138"/>
      <c r="Q149" s="138"/>
    </row>
    <row r="150" spans="1:17" ht="11.25" customHeight="1" x14ac:dyDescent="0.2">
      <c r="A150" s="166" t="s">
        <v>299</v>
      </c>
      <c r="B150" s="10">
        <v>0.16800000000000001</v>
      </c>
      <c r="C150" s="10">
        <v>0</v>
      </c>
      <c r="D150" s="10">
        <v>0</v>
      </c>
      <c r="E150" s="11" t="s">
        <v>558</v>
      </c>
      <c r="F150" s="15"/>
      <c r="G150" s="10">
        <v>0.96439999999999992</v>
      </c>
      <c r="H150" s="10">
        <v>0</v>
      </c>
      <c r="I150" s="10">
        <v>0</v>
      </c>
      <c r="J150" s="11" t="s">
        <v>558</v>
      </c>
      <c r="K150" s="11"/>
      <c r="L150" s="11"/>
      <c r="M150" s="11"/>
      <c r="O150" s="140"/>
    </row>
    <row r="151" spans="1:17" ht="11.25" customHeight="1" x14ac:dyDescent="0.2">
      <c r="A151" s="166" t="s">
        <v>332</v>
      </c>
      <c r="B151" s="10">
        <v>1.62076</v>
      </c>
      <c r="C151" s="10">
        <v>0</v>
      </c>
      <c r="D151" s="10">
        <v>4.1859999999999999</v>
      </c>
      <c r="E151" s="11" t="s">
        <v>558</v>
      </c>
      <c r="F151" s="15"/>
      <c r="G151" s="10">
        <v>13.42</v>
      </c>
      <c r="H151" s="10">
        <v>0</v>
      </c>
      <c r="I151" s="10">
        <v>63.377600000000001</v>
      </c>
      <c r="J151" s="11" t="s">
        <v>558</v>
      </c>
      <c r="K151" s="11"/>
      <c r="L151" s="11"/>
      <c r="M151" s="11"/>
      <c r="O151" s="140"/>
    </row>
    <row r="152" spans="1:17" ht="11.25" customHeight="1" x14ac:dyDescent="0.2">
      <c r="A152" s="166" t="s">
        <v>381</v>
      </c>
      <c r="B152" s="10">
        <v>260.26517250000001</v>
      </c>
      <c r="C152" s="10">
        <v>289.26452999999998</v>
      </c>
      <c r="D152" s="10">
        <v>323.27349999999996</v>
      </c>
      <c r="E152" s="11">
        <v>11.757048124773533</v>
      </c>
      <c r="F152" s="15"/>
      <c r="G152" s="10">
        <v>5950.1365199999991</v>
      </c>
      <c r="H152" s="10">
        <v>7408.26613</v>
      </c>
      <c r="I152" s="10">
        <v>6263.5071200000002</v>
      </c>
      <c r="J152" s="11">
        <v>-15.452455269719096</v>
      </c>
      <c r="K152" s="11"/>
      <c r="L152" s="11"/>
      <c r="M152" s="11"/>
      <c r="O152" s="140"/>
    </row>
    <row r="153" spans="1:17" ht="11.25" customHeight="1" x14ac:dyDescent="0.2">
      <c r="A153" s="166" t="s">
        <v>333</v>
      </c>
      <c r="B153" s="10">
        <v>7.4999999999999997E-2</v>
      </c>
      <c r="C153" s="10">
        <v>0</v>
      </c>
      <c r="D153" s="10">
        <v>0</v>
      </c>
      <c r="E153" s="11" t="s">
        <v>558</v>
      </c>
      <c r="F153" s="15"/>
      <c r="G153" s="10">
        <v>1.89</v>
      </c>
      <c r="H153" s="10">
        <v>0</v>
      </c>
      <c r="I153" s="10">
        <v>0</v>
      </c>
      <c r="J153" s="11" t="s">
        <v>558</v>
      </c>
      <c r="K153" s="11"/>
      <c r="L153" s="11"/>
      <c r="M153" s="11"/>
      <c r="O153" s="140"/>
    </row>
    <row r="154" spans="1:17" ht="11.25" customHeight="1" x14ac:dyDescent="0.2">
      <c r="A154" s="166" t="s">
        <v>300</v>
      </c>
      <c r="B154" s="10">
        <v>131.40450000000001</v>
      </c>
      <c r="C154" s="10">
        <v>157.59</v>
      </c>
      <c r="D154" s="10">
        <v>70.808999999999997</v>
      </c>
      <c r="E154" s="11">
        <v>-55.067580430230343</v>
      </c>
      <c r="F154" s="15"/>
      <c r="G154" s="10">
        <v>3069.9027300000002</v>
      </c>
      <c r="H154" s="10">
        <v>4354.1945199999991</v>
      </c>
      <c r="I154" s="10">
        <v>1985.7392600000003</v>
      </c>
      <c r="J154" s="11">
        <v>-54.394796767141202</v>
      </c>
      <c r="K154" s="11"/>
      <c r="L154" s="11"/>
      <c r="M154" s="11"/>
      <c r="O154" s="140"/>
    </row>
    <row r="155" spans="1:17" ht="11.25" customHeight="1" x14ac:dyDescent="0.2">
      <c r="A155" s="166"/>
      <c r="B155" s="10"/>
      <c r="C155" s="10"/>
      <c r="D155" s="10"/>
      <c r="E155" s="11"/>
      <c r="F155" s="15"/>
      <c r="G155" s="10"/>
      <c r="H155" s="10"/>
      <c r="I155" s="10"/>
      <c r="J155" s="11"/>
      <c r="K155" s="11"/>
      <c r="L155" s="11"/>
      <c r="M155" s="11"/>
      <c r="O155" s="140"/>
    </row>
    <row r="156" spans="1:17" s="19" customFormat="1" ht="11.25" customHeight="1" x14ac:dyDescent="0.2">
      <c r="A156" s="165" t="s">
        <v>324</v>
      </c>
      <c r="B156" s="17">
        <v>240.29499999999999</v>
      </c>
      <c r="C156" s="17">
        <v>297.78300000000002</v>
      </c>
      <c r="D156" s="17">
        <v>185.13200000000001</v>
      </c>
      <c r="E156" s="15">
        <v>-37.829896266744576</v>
      </c>
      <c r="F156" s="15"/>
      <c r="G156" s="17">
        <v>1137.4553800000001</v>
      </c>
      <c r="H156" s="17">
        <v>1748.1319900000003</v>
      </c>
      <c r="I156" s="17">
        <v>1595.66166</v>
      </c>
      <c r="J156" s="15">
        <v>-8.7219003411750577</v>
      </c>
      <c r="K156" s="15"/>
      <c r="L156" s="11"/>
      <c r="M156" s="15"/>
      <c r="O156" s="139"/>
      <c r="P156" s="138"/>
      <c r="Q156" s="138"/>
    </row>
    <row r="157" spans="1:17" s="19" customFormat="1" ht="11.25" customHeight="1" x14ac:dyDescent="0.2">
      <c r="A157" s="165" t="s">
        <v>353</v>
      </c>
      <c r="B157" s="17">
        <v>0</v>
      </c>
      <c r="C157" s="17">
        <v>0</v>
      </c>
      <c r="D157" s="17">
        <v>0</v>
      </c>
      <c r="E157" s="15" t="s">
        <v>558</v>
      </c>
      <c r="F157" s="15"/>
      <c r="G157" s="17">
        <v>0</v>
      </c>
      <c r="H157" s="17">
        <v>0</v>
      </c>
      <c r="I157" s="17">
        <v>0</v>
      </c>
      <c r="J157" s="15" t="s">
        <v>558</v>
      </c>
      <c r="K157" s="15"/>
      <c r="L157" s="11"/>
      <c r="M157" s="15"/>
      <c r="O157" s="139"/>
      <c r="P157" s="138"/>
      <c r="Q157" s="138"/>
    </row>
    <row r="158" spans="1:17" s="19" customFormat="1" ht="11.25" customHeight="1" x14ac:dyDescent="0.2">
      <c r="A158" s="165"/>
      <c r="B158" s="17"/>
      <c r="C158" s="17"/>
      <c r="D158" s="17"/>
      <c r="E158" s="15"/>
      <c r="F158" s="15"/>
      <c r="G158" s="17"/>
      <c r="H158" s="17"/>
      <c r="I158" s="17"/>
      <c r="J158" s="15"/>
      <c r="K158" s="15"/>
      <c r="L158" s="11"/>
      <c r="M158" s="15"/>
      <c r="O158" s="139"/>
      <c r="P158" s="138"/>
      <c r="Q158" s="138"/>
    </row>
    <row r="159" spans="1:17" s="19" customFormat="1" ht="11.25" customHeight="1" x14ac:dyDescent="0.2">
      <c r="A159" s="165" t="s">
        <v>538</v>
      </c>
      <c r="B159" s="17">
        <v>22821.726730000002</v>
      </c>
      <c r="C159" s="17">
        <v>17518.35526</v>
      </c>
      <c r="D159" s="17">
        <v>14914.890006000001</v>
      </c>
      <c r="E159" s="15">
        <v>-14.861356647701626</v>
      </c>
      <c r="F159" s="15"/>
      <c r="G159" s="17">
        <v>22736.590079999998</v>
      </c>
      <c r="H159" s="17">
        <v>13933.545300000002</v>
      </c>
      <c r="I159" s="17">
        <v>20097.3364</v>
      </c>
      <c r="J159" s="15">
        <v>44.237062192635193</v>
      </c>
      <c r="K159" s="15"/>
      <c r="L159" s="11"/>
      <c r="M159" s="15"/>
      <c r="O159" s="139"/>
      <c r="P159" s="138"/>
      <c r="Q159" s="138"/>
    </row>
    <row r="160" spans="1:17" s="19" customFormat="1" ht="11.25" customHeight="1" x14ac:dyDescent="0.2">
      <c r="A160" s="166" t="s">
        <v>528</v>
      </c>
      <c r="B160" s="10">
        <v>13091.85802</v>
      </c>
      <c r="C160" s="10">
        <v>5109.6395600000005</v>
      </c>
      <c r="D160" s="10">
        <v>11174.118897</v>
      </c>
      <c r="E160" s="11">
        <v>118.68702803373469</v>
      </c>
      <c r="F160" s="15"/>
      <c r="G160" s="10">
        <v>18033.34175</v>
      </c>
      <c r="H160" s="10">
        <v>9356.0649000000012</v>
      </c>
      <c r="I160" s="10">
        <v>19138.186539999999</v>
      </c>
      <c r="J160" s="11">
        <v>104.55380274243282</v>
      </c>
      <c r="K160" s="15"/>
      <c r="L160" s="11"/>
      <c r="M160" s="15"/>
      <c r="O160" s="139"/>
      <c r="P160" s="138"/>
      <c r="Q160" s="138"/>
    </row>
    <row r="161" spans="1:17" s="19" customFormat="1" ht="11.25" customHeight="1" x14ac:dyDescent="0.2">
      <c r="A161" s="166" t="s">
        <v>537</v>
      </c>
      <c r="B161" s="10">
        <v>316.51</v>
      </c>
      <c r="C161" s="10">
        <v>525.80200000000002</v>
      </c>
      <c r="D161" s="10">
        <v>138.75800000000001</v>
      </c>
      <c r="E161" s="11">
        <v>-73.610218295099685</v>
      </c>
      <c r="F161" s="15"/>
      <c r="G161" s="10">
        <v>980.50572999999997</v>
      </c>
      <c r="H161" s="10">
        <v>1709.0536399999999</v>
      </c>
      <c r="I161" s="10">
        <v>442.62986000000001</v>
      </c>
      <c r="J161" s="11">
        <v>-74.100879595563782</v>
      </c>
      <c r="K161" s="15"/>
      <c r="L161" s="11"/>
      <c r="M161" s="15"/>
      <c r="O161" s="139"/>
      <c r="P161" s="138"/>
      <c r="Q161" s="138"/>
    </row>
    <row r="162" spans="1:17" s="19" customFormat="1" ht="11.25" customHeight="1" x14ac:dyDescent="0.2">
      <c r="A162" s="166" t="s">
        <v>531</v>
      </c>
      <c r="B162" s="10">
        <v>6978.1</v>
      </c>
      <c r="C162" s="10">
        <v>10519.7</v>
      </c>
      <c r="D162" s="10">
        <v>2521.8000000000002</v>
      </c>
      <c r="E162" s="11">
        <v>-76.02783349335057</v>
      </c>
      <c r="F162" s="15"/>
      <c r="G162" s="10">
        <v>860.13845000000003</v>
      </c>
      <c r="H162" s="10">
        <v>1319.4334099999999</v>
      </c>
      <c r="I162" s="10">
        <v>337.58870999999994</v>
      </c>
      <c r="J162" s="11">
        <v>-74.41411537396192</v>
      </c>
      <c r="K162" s="15"/>
      <c r="L162" s="11"/>
      <c r="M162" s="15"/>
      <c r="O162" s="139"/>
      <c r="P162" s="138"/>
      <c r="Q162" s="138"/>
    </row>
    <row r="163" spans="1:17" s="19" customFormat="1" ht="11.25" customHeight="1" x14ac:dyDescent="0.2">
      <c r="A163" s="166" t="s">
        <v>532</v>
      </c>
      <c r="B163" s="10">
        <v>2170.895</v>
      </c>
      <c r="C163" s="10">
        <v>1163.895</v>
      </c>
      <c r="D163" s="10">
        <v>171.32755</v>
      </c>
      <c r="E163" s="11">
        <v>-85.279810464002338</v>
      </c>
      <c r="F163" s="15"/>
      <c r="G163" s="10">
        <v>2528.6061099999997</v>
      </c>
      <c r="H163" s="10">
        <v>1303.1473700000001</v>
      </c>
      <c r="I163" s="10">
        <v>178.93129000000002</v>
      </c>
      <c r="J163" s="11">
        <v>-86.269297385759216</v>
      </c>
      <c r="K163" s="15"/>
      <c r="L163" s="11"/>
      <c r="M163" s="15"/>
      <c r="O163" s="139"/>
      <c r="P163" s="138"/>
      <c r="Q163" s="138"/>
    </row>
    <row r="164" spans="1:17" s="19" customFormat="1" ht="11.25" customHeight="1" x14ac:dyDescent="0.2">
      <c r="A164" s="165" t="s">
        <v>529</v>
      </c>
      <c r="B164" s="10">
        <v>264.36371000000003</v>
      </c>
      <c r="C164" s="10">
        <v>199.31870000000001</v>
      </c>
      <c r="D164" s="10">
        <v>908.88555900000006</v>
      </c>
      <c r="E164" s="11">
        <v>355.99613031792802</v>
      </c>
      <c r="F164" s="15"/>
      <c r="G164" s="10">
        <v>333.99804</v>
      </c>
      <c r="H164" s="10">
        <v>245.84598</v>
      </c>
      <c r="I164" s="10">
        <v>0</v>
      </c>
      <c r="J164" s="11" t="s">
        <v>558</v>
      </c>
      <c r="K164" s="15"/>
      <c r="L164" s="11"/>
      <c r="M164" s="15"/>
      <c r="O164" s="139"/>
      <c r="P164" s="138"/>
      <c r="Q164" s="138"/>
    </row>
    <row r="165" spans="1:17" s="19" customFormat="1" ht="11.25" customHeight="1" x14ac:dyDescent="0.2">
      <c r="A165" s="165"/>
      <c r="B165" s="17"/>
      <c r="C165" s="17"/>
      <c r="D165" s="17"/>
      <c r="E165" s="15"/>
      <c r="F165" s="15"/>
      <c r="G165" s="17"/>
      <c r="H165" s="17"/>
      <c r="I165" s="17"/>
      <c r="J165" s="15"/>
      <c r="K165" s="15"/>
      <c r="L165" s="11"/>
      <c r="M165" s="15"/>
      <c r="O165" s="139"/>
      <c r="P165" s="138"/>
      <c r="Q165" s="138"/>
    </row>
    <row r="166" spans="1:17" s="19" customFormat="1" ht="11.25" customHeight="1" x14ac:dyDescent="0.2">
      <c r="A166" s="165" t="s">
        <v>530</v>
      </c>
      <c r="B166" s="17">
        <v>935.54545000000007</v>
      </c>
      <c r="C166" s="17">
        <v>988.23806000000002</v>
      </c>
      <c r="D166" s="17">
        <v>679.1191799999998</v>
      </c>
      <c r="E166" s="11">
        <v>-31.279799120467004</v>
      </c>
      <c r="F166" s="15"/>
      <c r="G166" s="17">
        <v>9715.4129400000002</v>
      </c>
      <c r="H166" s="17">
        <v>9077.0916400000006</v>
      </c>
      <c r="I166" s="17">
        <v>5523.0379999999986</v>
      </c>
      <c r="J166" s="11">
        <v>-39.154101125721382</v>
      </c>
      <c r="K166" s="15"/>
      <c r="L166" s="11"/>
      <c r="M166" s="15"/>
      <c r="O166" s="139"/>
      <c r="P166" s="138"/>
      <c r="Q166" s="138"/>
    </row>
    <row r="167" spans="1:17" s="19" customFormat="1" ht="11.25" customHeight="1" x14ac:dyDescent="0.2">
      <c r="A167" s="166" t="s">
        <v>533</v>
      </c>
      <c r="B167" s="10">
        <v>935.54545000000007</v>
      </c>
      <c r="C167" s="10">
        <v>988.23806000000002</v>
      </c>
      <c r="D167" s="10">
        <v>677.83917999999983</v>
      </c>
      <c r="E167" s="11">
        <v>-31.409322567479364</v>
      </c>
      <c r="F167" s="15"/>
      <c r="G167" s="10">
        <v>9715.4129400000002</v>
      </c>
      <c r="H167" s="10">
        <v>9077.0916400000006</v>
      </c>
      <c r="I167" s="10">
        <v>5484.5959999999986</v>
      </c>
      <c r="J167" s="11">
        <v>-39.577606820327325</v>
      </c>
      <c r="K167" s="15"/>
      <c r="L167" s="11"/>
      <c r="M167" s="15"/>
      <c r="O167" s="139"/>
      <c r="P167" s="138"/>
      <c r="Q167" s="138"/>
    </row>
    <row r="168" spans="1:17" s="19" customFormat="1" ht="11.25" customHeight="1" x14ac:dyDescent="0.2">
      <c r="A168" s="166" t="s">
        <v>534</v>
      </c>
      <c r="B168" s="10">
        <v>0</v>
      </c>
      <c r="C168" s="10">
        <v>0</v>
      </c>
      <c r="D168" s="10">
        <v>0</v>
      </c>
      <c r="E168" s="11" t="s">
        <v>558</v>
      </c>
      <c r="F168" s="15"/>
      <c r="G168" s="10">
        <v>0</v>
      </c>
      <c r="H168" s="10">
        <v>0</v>
      </c>
      <c r="I168" s="10">
        <v>0</v>
      </c>
      <c r="J168" s="11" t="s">
        <v>558</v>
      </c>
      <c r="K168" s="15"/>
      <c r="L168" s="11"/>
      <c r="M168" s="15"/>
      <c r="O168" s="139"/>
      <c r="P168" s="138"/>
      <c r="Q168" s="138"/>
    </row>
    <row r="169" spans="1:17" s="19" customFormat="1" ht="11.25" customHeight="1" x14ac:dyDescent="0.2">
      <c r="A169" s="165" t="s">
        <v>535</v>
      </c>
      <c r="B169" s="10">
        <v>0</v>
      </c>
      <c r="C169" s="10">
        <v>0</v>
      </c>
      <c r="D169" s="10">
        <v>1.28</v>
      </c>
      <c r="E169" s="11" t="s">
        <v>558</v>
      </c>
      <c r="F169" s="15"/>
      <c r="G169" s="10">
        <v>0</v>
      </c>
      <c r="H169" s="10">
        <v>0</v>
      </c>
      <c r="I169" s="10">
        <v>38.442</v>
      </c>
      <c r="J169" s="11" t="s">
        <v>558</v>
      </c>
      <c r="K169" s="15"/>
      <c r="L169" s="11"/>
      <c r="M169" s="15"/>
      <c r="O169" s="139"/>
      <c r="P169" s="138"/>
      <c r="Q169" s="138"/>
    </row>
    <row r="170" spans="1:17" x14ac:dyDescent="0.2">
      <c r="B170" s="70"/>
      <c r="C170" s="70"/>
      <c r="D170" s="70"/>
      <c r="E170" s="70"/>
      <c r="F170" s="70"/>
      <c r="G170" s="70"/>
      <c r="H170" s="70"/>
      <c r="I170" s="70"/>
      <c r="J170" s="66"/>
      <c r="K170" s="9"/>
      <c r="L170" s="11"/>
      <c r="M170" s="9"/>
      <c r="O170" s="140"/>
    </row>
    <row r="171" spans="1:17" x14ac:dyDescent="0.2">
      <c r="A171" s="9" t="s">
        <v>401</v>
      </c>
      <c r="B171" s="9"/>
      <c r="C171" s="9"/>
      <c r="D171" s="9"/>
      <c r="E171" s="9"/>
      <c r="F171" s="9"/>
      <c r="G171" s="9"/>
      <c r="H171" s="9"/>
      <c r="I171" s="9"/>
      <c r="J171" s="9"/>
      <c r="K171" s="9"/>
      <c r="L171" s="11"/>
      <c r="M171" s="9"/>
      <c r="O171" s="140"/>
    </row>
    <row r="172" spans="1:17" ht="20.100000000000001" customHeight="1" x14ac:dyDescent="0.2">
      <c r="A172" s="395" t="s">
        <v>161</v>
      </c>
      <c r="B172" s="395"/>
      <c r="C172" s="395"/>
      <c r="D172" s="395"/>
      <c r="E172" s="395"/>
      <c r="F172" s="395"/>
      <c r="G172" s="395"/>
      <c r="H172" s="395"/>
      <c r="I172" s="395"/>
      <c r="J172" s="395"/>
      <c r="K172" s="316"/>
      <c r="L172" s="11"/>
      <c r="M172" s="316"/>
      <c r="O172" s="140"/>
    </row>
    <row r="173" spans="1:17" ht="19.5" customHeight="1" x14ac:dyDescent="0.2">
      <c r="A173" s="396" t="s">
        <v>154</v>
      </c>
      <c r="B173" s="396"/>
      <c r="C173" s="396"/>
      <c r="D173" s="396"/>
      <c r="E173" s="396"/>
      <c r="F173" s="396"/>
      <c r="G173" s="396"/>
      <c r="H173" s="396"/>
      <c r="I173" s="396"/>
      <c r="J173" s="396"/>
      <c r="K173" s="316"/>
      <c r="L173" s="11"/>
      <c r="M173" s="316"/>
      <c r="O173" s="140"/>
    </row>
    <row r="174" spans="1:17" s="19" customFormat="1" x14ac:dyDescent="0.2">
      <c r="A174" s="16"/>
      <c r="B174" s="397" t="s">
        <v>101</v>
      </c>
      <c r="C174" s="397"/>
      <c r="D174" s="397"/>
      <c r="E174" s="397"/>
      <c r="F174" s="92"/>
      <c r="G174" s="397" t="s">
        <v>411</v>
      </c>
      <c r="H174" s="397"/>
      <c r="I174" s="397"/>
      <c r="J174" s="397"/>
      <c r="K174" s="92"/>
      <c r="L174" s="11"/>
      <c r="M174" s="92"/>
      <c r="O174" s="138"/>
      <c r="P174" s="138"/>
      <c r="Q174" s="138"/>
    </row>
    <row r="175" spans="1:17" s="19" customFormat="1" x14ac:dyDescent="0.2">
      <c r="A175" s="16" t="s">
        <v>255</v>
      </c>
      <c r="B175" s="401">
        <v>2020</v>
      </c>
      <c r="C175" s="398" t="s">
        <v>545</v>
      </c>
      <c r="D175" s="398"/>
      <c r="E175" s="398"/>
      <c r="F175" s="92"/>
      <c r="G175" s="401">
        <v>2020</v>
      </c>
      <c r="H175" s="398" t="s">
        <v>545</v>
      </c>
      <c r="I175" s="398"/>
      <c r="J175" s="398"/>
      <c r="K175" s="92"/>
      <c r="L175" s="11"/>
      <c r="M175" s="92"/>
      <c r="O175" s="138"/>
      <c r="P175" s="138"/>
      <c r="Q175" s="138"/>
    </row>
    <row r="176" spans="1:17" s="19" customFormat="1" x14ac:dyDescent="0.2">
      <c r="A176" s="94"/>
      <c r="B176" s="402"/>
      <c r="C176" s="209">
        <v>2021</v>
      </c>
      <c r="D176" s="209">
        <v>2022</v>
      </c>
      <c r="E176" s="96" t="s">
        <v>555</v>
      </c>
      <c r="F176" s="97"/>
      <c r="G176" s="402"/>
      <c r="H176" s="209">
        <v>2021</v>
      </c>
      <c r="I176" s="209">
        <v>2022</v>
      </c>
      <c r="J176" s="96" t="s">
        <v>555</v>
      </c>
      <c r="K176" s="92"/>
      <c r="L176" s="11"/>
      <c r="M176" s="92"/>
      <c r="O176" s="138"/>
      <c r="P176" s="138"/>
      <c r="Q176" s="138"/>
    </row>
    <row r="177" spans="1:17" x14ac:dyDescent="0.2">
      <c r="A177" s="9"/>
      <c r="B177" s="9"/>
      <c r="C177" s="9"/>
      <c r="D177" s="9"/>
      <c r="E177" s="9"/>
      <c r="F177" s="9"/>
      <c r="G177" s="9"/>
      <c r="H177" s="9"/>
      <c r="I177" s="9"/>
      <c r="J177" s="9"/>
      <c r="K177" s="9"/>
      <c r="L177" s="11"/>
      <c r="M177" s="9"/>
      <c r="O177" s="140"/>
    </row>
    <row r="178" spans="1:17" s="20" customFormat="1" x14ac:dyDescent="0.2">
      <c r="A178" s="68" t="s">
        <v>287</v>
      </c>
      <c r="B178" s="68">
        <v>258339.88625969997</v>
      </c>
      <c r="C178" s="68">
        <v>223005.92101200001</v>
      </c>
      <c r="D178" s="68">
        <v>218515.85285199998</v>
      </c>
      <c r="E178" s="15">
        <v>-2.0134300199851793</v>
      </c>
      <c r="F178" s="68"/>
      <c r="G178" s="68">
        <v>263968.08082999993</v>
      </c>
      <c r="H178" s="68">
        <v>269076.69095999998</v>
      </c>
      <c r="I178" s="68">
        <v>321294.6505899998</v>
      </c>
      <c r="J178" s="15">
        <v>19.406348221281775</v>
      </c>
      <c r="K178" s="15"/>
      <c r="L178" s="11"/>
      <c r="M178" s="15"/>
      <c r="O178" s="139"/>
      <c r="P178" s="143"/>
      <c r="Q178" s="143"/>
    </row>
    <row r="179" spans="1:17" ht="11.25" customHeight="1" x14ac:dyDescent="0.2">
      <c r="A179" s="16"/>
      <c r="B179" s="10"/>
      <c r="C179" s="10"/>
      <c r="D179" s="10"/>
      <c r="E179" s="11"/>
      <c r="F179" s="11"/>
      <c r="G179" s="10"/>
      <c r="H179" s="10"/>
      <c r="I179" s="10"/>
      <c r="J179" s="11"/>
      <c r="K179" s="11"/>
      <c r="L179" s="11"/>
      <c r="M179" s="11"/>
      <c r="O179" s="140"/>
    </row>
    <row r="180" spans="1:17" s="19" customFormat="1" ht="11.25" customHeight="1" x14ac:dyDescent="0.2">
      <c r="A180" s="16" t="s">
        <v>252</v>
      </c>
      <c r="B180" s="17">
        <v>63586.284409999993</v>
      </c>
      <c r="C180" s="17">
        <v>43330.928679999997</v>
      </c>
      <c r="D180" s="17">
        <v>57870.716958000005</v>
      </c>
      <c r="E180" s="15">
        <v>33.555219610862054</v>
      </c>
      <c r="F180" s="15"/>
      <c r="G180" s="17">
        <v>55027.602370000001</v>
      </c>
      <c r="H180" s="17">
        <v>56393.839309999996</v>
      </c>
      <c r="I180" s="17">
        <v>53155.184789999992</v>
      </c>
      <c r="J180" s="15">
        <v>-5.7429225596734739</v>
      </c>
      <c r="K180" s="15"/>
      <c r="L180" s="11"/>
      <c r="M180" s="15"/>
      <c r="O180" s="139"/>
      <c r="P180" s="138"/>
      <c r="Q180" s="138"/>
    </row>
    <row r="181" spans="1:17" ht="11.25" customHeight="1" x14ac:dyDescent="0.2">
      <c r="A181" s="16"/>
      <c r="B181" s="17"/>
      <c r="C181" s="17"/>
      <c r="D181" s="17"/>
      <c r="E181" s="15"/>
      <c r="F181" s="15"/>
      <c r="G181" s="17"/>
      <c r="H181" s="17"/>
      <c r="I181" s="17"/>
      <c r="J181" s="11"/>
      <c r="K181" s="11"/>
      <c r="L181" s="11"/>
      <c r="M181" s="11"/>
      <c r="O181" s="140"/>
    </row>
    <row r="182" spans="1:17" ht="11.25" customHeight="1" x14ac:dyDescent="0.2">
      <c r="A182" s="9" t="s">
        <v>116</v>
      </c>
      <c r="B182" s="10">
        <v>1.08</v>
      </c>
      <c r="C182" s="10">
        <v>0</v>
      </c>
      <c r="D182" s="10">
        <v>0</v>
      </c>
      <c r="E182" s="11" t="s">
        <v>558</v>
      </c>
      <c r="F182" s="11"/>
      <c r="G182" s="10">
        <v>-5.36808</v>
      </c>
      <c r="H182" s="10">
        <v>0</v>
      </c>
      <c r="I182" s="10">
        <v>0</v>
      </c>
      <c r="J182" s="11" t="s">
        <v>558</v>
      </c>
      <c r="K182" s="11"/>
      <c r="L182" s="11"/>
      <c r="M182" s="11"/>
      <c r="O182" s="140"/>
    </row>
    <row r="183" spans="1:17" ht="11.25" customHeight="1" x14ac:dyDescent="0.2">
      <c r="A183" s="9" t="s">
        <v>107</v>
      </c>
      <c r="B183" s="10">
        <v>14258.890599999999</v>
      </c>
      <c r="C183" s="10">
        <v>16863.679</v>
      </c>
      <c r="D183" s="10">
        <v>13265.5406</v>
      </c>
      <c r="E183" s="11">
        <v>-21.336615812006386</v>
      </c>
      <c r="F183" s="11"/>
      <c r="G183" s="10">
        <v>33435.127970000001</v>
      </c>
      <c r="H183" s="10">
        <v>40938.138989999992</v>
      </c>
      <c r="I183" s="10">
        <v>26362.088310000003</v>
      </c>
      <c r="J183" s="11">
        <v>-35.605064225221611</v>
      </c>
      <c r="K183" s="11"/>
      <c r="L183" s="11"/>
      <c r="M183" s="11"/>
      <c r="O183" s="140"/>
    </row>
    <row r="184" spans="1:17" ht="11.25" customHeight="1" x14ac:dyDescent="0.2">
      <c r="A184" s="9" t="s">
        <v>316</v>
      </c>
      <c r="B184" s="10">
        <v>80.063999999999993</v>
      </c>
      <c r="C184" s="10">
        <v>32.384</v>
      </c>
      <c r="D184" s="10">
        <v>3.5999999999999997E-2</v>
      </c>
      <c r="E184" s="11">
        <v>-99.88883399209486</v>
      </c>
      <c r="F184" s="11"/>
      <c r="G184" s="10">
        <v>153.666</v>
      </c>
      <c r="H184" s="10">
        <v>48.576000000000001</v>
      </c>
      <c r="I184" s="10">
        <v>0.14399999999999999</v>
      </c>
      <c r="J184" s="11">
        <v>-99.703557312252968</v>
      </c>
      <c r="K184" s="11"/>
      <c r="L184" s="11"/>
      <c r="M184" s="11"/>
      <c r="O184" s="140"/>
    </row>
    <row r="185" spans="1:17" ht="11.25" customHeight="1" x14ac:dyDescent="0.2">
      <c r="A185" s="9" t="s">
        <v>108</v>
      </c>
      <c r="B185" s="10">
        <v>45609.356599999999</v>
      </c>
      <c r="C185" s="10">
        <v>26105.501</v>
      </c>
      <c r="D185" s="10">
        <v>43144.763800000008</v>
      </c>
      <c r="E185" s="11">
        <v>65.270774922113191</v>
      </c>
      <c r="F185" s="11"/>
      <c r="G185" s="10">
        <v>18875.203680000002</v>
      </c>
      <c r="H185" s="10">
        <v>14289.771059999999</v>
      </c>
      <c r="I185" s="10">
        <v>20544.990929999996</v>
      </c>
      <c r="J185" s="11">
        <v>43.774108372594156</v>
      </c>
      <c r="K185" s="11"/>
      <c r="L185" s="11"/>
      <c r="M185" s="11"/>
      <c r="O185" s="140"/>
    </row>
    <row r="186" spans="1:17" ht="11.25" customHeight="1" x14ac:dyDescent="0.2">
      <c r="A186" s="9" t="s">
        <v>109</v>
      </c>
      <c r="B186" s="10">
        <v>6.2E-2</v>
      </c>
      <c r="C186" s="10">
        <v>0</v>
      </c>
      <c r="D186" s="10">
        <v>0</v>
      </c>
      <c r="E186" s="11" t="s">
        <v>558</v>
      </c>
      <c r="F186" s="11"/>
      <c r="G186" s="10">
        <v>0.434</v>
      </c>
      <c r="H186" s="10">
        <v>0</v>
      </c>
      <c r="I186" s="10">
        <v>0</v>
      </c>
      <c r="J186" s="11" t="s">
        <v>558</v>
      </c>
      <c r="K186" s="11"/>
      <c r="L186" s="11"/>
      <c r="M186" s="11"/>
      <c r="O186" s="140"/>
    </row>
    <row r="187" spans="1:17" ht="11.25" customHeight="1" x14ac:dyDescent="0.2">
      <c r="A187" s="9" t="s">
        <v>110</v>
      </c>
      <c r="B187" s="10">
        <v>10.130000000000001</v>
      </c>
      <c r="C187" s="10">
        <v>11.318</v>
      </c>
      <c r="D187" s="10">
        <v>24.986000000000001</v>
      </c>
      <c r="E187" s="11">
        <v>120.76338575720092</v>
      </c>
      <c r="F187" s="11"/>
      <c r="G187" s="10">
        <v>45.491980000000005</v>
      </c>
      <c r="H187" s="10">
        <v>49.509250000000002</v>
      </c>
      <c r="I187" s="10">
        <v>117.93304000000001</v>
      </c>
      <c r="J187" s="11">
        <v>138.20405277801621</v>
      </c>
      <c r="K187" s="11"/>
      <c r="L187" s="11"/>
      <c r="M187" s="11"/>
      <c r="O187" s="140"/>
    </row>
    <row r="188" spans="1:17" ht="11.25" customHeight="1" x14ac:dyDescent="0.2">
      <c r="A188" s="9" t="s">
        <v>382</v>
      </c>
      <c r="B188" s="10">
        <v>0</v>
      </c>
      <c r="C188" s="10">
        <v>0</v>
      </c>
      <c r="D188" s="10">
        <v>0</v>
      </c>
      <c r="E188" s="11" t="s">
        <v>558</v>
      </c>
      <c r="F188" s="11"/>
      <c r="G188" s="10">
        <v>0</v>
      </c>
      <c r="H188" s="10">
        <v>0</v>
      </c>
      <c r="I188" s="10">
        <v>0</v>
      </c>
      <c r="J188" s="11" t="s">
        <v>558</v>
      </c>
      <c r="K188" s="11"/>
      <c r="L188" s="11"/>
      <c r="M188" s="11"/>
      <c r="O188" s="140"/>
    </row>
    <row r="189" spans="1:17" ht="11.25" customHeight="1" x14ac:dyDescent="0.2">
      <c r="A189" s="9" t="s">
        <v>111</v>
      </c>
      <c r="B189" s="10">
        <v>0.47</v>
      </c>
      <c r="C189" s="10">
        <v>0</v>
      </c>
      <c r="D189" s="10">
        <v>0</v>
      </c>
      <c r="E189" s="11" t="s">
        <v>558</v>
      </c>
      <c r="F189" s="11"/>
      <c r="G189" s="10">
        <v>1.04</v>
      </c>
      <c r="H189" s="10">
        <v>0</v>
      </c>
      <c r="I189" s="10">
        <v>0</v>
      </c>
      <c r="J189" s="11" t="s">
        <v>558</v>
      </c>
      <c r="K189" s="11"/>
      <c r="L189" s="11"/>
      <c r="M189" s="11"/>
      <c r="O189" s="140"/>
    </row>
    <row r="190" spans="1:17" ht="11.25" customHeight="1" x14ac:dyDescent="0.2">
      <c r="A190" s="9" t="s">
        <v>112</v>
      </c>
      <c r="B190" s="10">
        <v>8.1000000000000003E-2</v>
      </c>
      <c r="C190" s="10">
        <v>0</v>
      </c>
      <c r="D190" s="10">
        <v>0</v>
      </c>
      <c r="E190" s="11" t="s">
        <v>558</v>
      </c>
      <c r="F190" s="11"/>
      <c r="G190" s="10">
        <v>0.16739999999999999</v>
      </c>
      <c r="H190" s="10">
        <v>0</v>
      </c>
      <c r="I190" s="10">
        <v>0</v>
      </c>
      <c r="J190" s="11" t="s">
        <v>558</v>
      </c>
      <c r="K190" s="11"/>
      <c r="L190" s="11"/>
      <c r="M190" s="11"/>
      <c r="O190" s="140"/>
    </row>
    <row r="191" spans="1:17" ht="11.25" customHeight="1" x14ac:dyDescent="0.2">
      <c r="A191" s="9" t="s">
        <v>113</v>
      </c>
      <c r="B191" s="10">
        <v>211.30926000000002</v>
      </c>
      <c r="C191" s="10">
        <v>157.87015999999997</v>
      </c>
      <c r="D191" s="10">
        <v>180.995</v>
      </c>
      <c r="E191" s="11">
        <v>14.648012011896384</v>
      </c>
      <c r="F191" s="11"/>
      <c r="G191" s="10">
        <v>989.94456000000002</v>
      </c>
      <c r="H191" s="10">
        <v>799.77968999999996</v>
      </c>
      <c r="I191" s="10">
        <v>953.84583000000009</v>
      </c>
      <c r="J191" s="11">
        <v>19.263572447057271</v>
      </c>
      <c r="K191" s="11"/>
      <c r="L191" s="11"/>
      <c r="M191" s="11"/>
      <c r="O191" s="140"/>
    </row>
    <row r="192" spans="1:17" ht="11.25" customHeight="1" x14ac:dyDescent="0.2">
      <c r="A192" s="9" t="s">
        <v>117</v>
      </c>
      <c r="B192" s="10">
        <v>2222.87</v>
      </c>
      <c r="C192" s="10">
        <v>105.04</v>
      </c>
      <c r="D192" s="10">
        <v>496</v>
      </c>
      <c r="E192" s="11">
        <v>372.20106626047215</v>
      </c>
      <c r="F192" s="11"/>
      <c r="G192" s="10">
        <v>863.09165000000007</v>
      </c>
      <c r="H192" s="10">
        <v>39.853999999999999</v>
      </c>
      <c r="I192" s="10">
        <v>160.44999999999999</v>
      </c>
      <c r="J192" s="11">
        <v>302.59446981482404</v>
      </c>
      <c r="K192" s="11"/>
      <c r="L192" s="11"/>
      <c r="M192" s="11"/>
      <c r="O192" s="140"/>
    </row>
    <row r="193" spans="1:17" ht="11.25" customHeight="1" x14ac:dyDescent="0.2">
      <c r="A193" s="9" t="s">
        <v>334</v>
      </c>
      <c r="B193" s="10">
        <v>0.28699999999999998</v>
      </c>
      <c r="C193" s="10">
        <v>0</v>
      </c>
      <c r="D193" s="10">
        <v>1.0269999999999999</v>
      </c>
      <c r="E193" s="11" t="s">
        <v>558</v>
      </c>
      <c r="F193" s="11"/>
      <c r="G193" s="10">
        <v>1.786</v>
      </c>
      <c r="H193" s="10">
        <v>0</v>
      </c>
      <c r="I193" s="10">
        <v>7.1256400000000006</v>
      </c>
      <c r="J193" s="11" t="s">
        <v>558</v>
      </c>
      <c r="K193" s="11"/>
      <c r="L193" s="11"/>
      <c r="M193" s="11"/>
      <c r="O193" s="140"/>
    </row>
    <row r="194" spans="1:17" x14ac:dyDescent="0.2">
      <c r="A194" s="164" t="s">
        <v>114</v>
      </c>
      <c r="B194" s="10">
        <v>1.33</v>
      </c>
      <c r="C194" s="10">
        <v>0</v>
      </c>
      <c r="D194" s="10">
        <v>4.4370000000000003</v>
      </c>
      <c r="E194" s="11" t="s">
        <v>558</v>
      </c>
      <c r="F194" s="11"/>
      <c r="G194" s="10">
        <v>2.2719999999999998</v>
      </c>
      <c r="H194" s="10">
        <v>0</v>
      </c>
      <c r="I194" s="10">
        <v>10.247</v>
      </c>
      <c r="J194" s="11" t="s">
        <v>558</v>
      </c>
      <c r="K194" s="11"/>
      <c r="L194" s="11"/>
      <c r="M194" s="11"/>
      <c r="O194" s="140"/>
    </row>
    <row r="195" spans="1:17" ht="11.25" customHeight="1" x14ac:dyDescent="0.2">
      <c r="A195" s="9" t="s">
        <v>115</v>
      </c>
      <c r="B195" s="10">
        <v>1041.5</v>
      </c>
      <c r="C195" s="10">
        <v>0</v>
      </c>
      <c r="D195" s="10">
        <v>396.10500000000002</v>
      </c>
      <c r="E195" s="11" t="s">
        <v>558</v>
      </c>
      <c r="F195" s="11"/>
      <c r="G195" s="10">
        <v>320.97300000000001</v>
      </c>
      <c r="H195" s="10">
        <v>0</v>
      </c>
      <c r="I195" s="10">
        <v>175.82300000000001</v>
      </c>
      <c r="J195" s="11" t="s">
        <v>558</v>
      </c>
      <c r="K195" s="11"/>
      <c r="L195" s="11"/>
      <c r="M195" s="11"/>
      <c r="O195" s="140"/>
    </row>
    <row r="196" spans="1:17" ht="11.25" customHeight="1" x14ac:dyDescent="0.2">
      <c r="A196" s="9" t="s">
        <v>312</v>
      </c>
      <c r="B196" s="10">
        <v>105.41200000000001</v>
      </c>
      <c r="C196" s="10">
        <v>0</v>
      </c>
      <c r="D196" s="10">
        <v>240.78814</v>
      </c>
      <c r="E196" s="11" t="s">
        <v>558</v>
      </c>
      <c r="F196" s="11"/>
      <c r="G196" s="10">
        <v>71.411999999999992</v>
      </c>
      <c r="H196" s="10">
        <v>0</v>
      </c>
      <c r="I196" s="10">
        <v>162.95514000000003</v>
      </c>
      <c r="J196" s="11" t="s">
        <v>558</v>
      </c>
      <c r="K196" s="11"/>
      <c r="L196" s="11"/>
      <c r="M196" s="11"/>
      <c r="O196" s="140"/>
    </row>
    <row r="197" spans="1:17" ht="11.25" customHeight="1" x14ac:dyDescent="0.2">
      <c r="A197" s="9" t="s">
        <v>121</v>
      </c>
      <c r="B197" s="10">
        <v>43.441949999999999</v>
      </c>
      <c r="C197" s="10">
        <v>55.136520000000004</v>
      </c>
      <c r="D197" s="10">
        <v>116.03841800000001</v>
      </c>
      <c r="E197" s="11">
        <v>110.45655039527341</v>
      </c>
      <c r="F197" s="11"/>
      <c r="G197" s="10">
        <v>272.36021</v>
      </c>
      <c r="H197" s="10">
        <v>228.21031999999997</v>
      </c>
      <c r="I197" s="10">
        <v>4659.5819000000001</v>
      </c>
      <c r="J197" s="11">
        <v>1941.7928076171145</v>
      </c>
      <c r="K197" s="11"/>
      <c r="L197" s="11"/>
      <c r="M197" s="11"/>
      <c r="O197" s="140"/>
    </row>
    <row r="198" spans="1:17" ht="11.25" customHeight="1" x14ac:dyDescent="0.2">
      <c r="A198" s="9"/>
      <c r="B198" s="10"/>
      <c r="C198" s="10"/>
      <c r="D198" s="10"/>
      <c r="E198" s="11"/>
      <c r="F198" s="10"/>
      <c r="G198" s="10"/>
      <c r="H198" s="10"/>
      <c r="I198" s="10"/>
      <c r="J198" s="11"/>
      <c r="K198" s="11"/>
      <c r="L198" s="11"/>
      <c r="M198" s="11"/>
      <c r="O198" s="140"/>
    </row>
    <row r="199" spans="1:17" s="19" customFormat="1" ht="11.25" customHeight="1" x14ac:dyDescent="0.2">
      <c r="A199" s="16" t="s">
        <v>253</v>
      </c>
      <c r="B199" s="17">
        <v>194753.60184969997</v>
      </c>
      <c r="C199" s="17">
        <v>179674.99233200002</v>
      </c>
      <c r="D199" s="17">
        <v>160645.13589399998</v>
      </c>
      <c r="E199" s="15">
        <v>-10.591266035975138</v>
      </c>
      <c r="F199" s="15"/>
      <c r="G199" s="17">
        <v>208940.47845999995</v>
      </c>
      <c r="H199" s="17">
        <v>212682.85165</v>
      </c>
      <c r="I199" s="17">
        <v>268139.46579999983</v>
      </c>
      <c r="J199" s="15">
        <v>26.074793392963144</v>
      </c>
      <c r="K199" s="15"/>
      <c r="L199" s="11"/>
      <c r="M199" s="15"/>
      <c r="O199" s="139"/>
      <c r="P199" s="138"/>
      <c r="Q199" s="138"/>
    </row>
    <row r="200" spans="1:17" ht="11.25" customHeight="1" x14ac:dyDescent="0.2">
      <c r="A200" s="16"/>
      <c r="B200" s="17"/>
      <c r="C200" s="17"/>
      <c r="D200" s="17"/>
      <c r="E200" s="11"/>
      <c r="F200" s="15"/>
      <c r="G200" s="17"/>
      <c r="H200" s="17"/>
      <c r="I200" s="17"/>
      <c r="J200" s="11"/>
      <c r="K200" s="11"/>
      <c r="L200" s="11"/>
      <c r="M200" s="11"/>
      <c r="O200" s="140"/>
    </row>
    <row r="201" spans="1:17" ht="11.25" customHeight="1" x14ac:dyDescent="0.2">
      <c r="A201" s="9" t="s">
        <v>214</v>
      </c>
      <c r="B201" s="10">
        <v>12986.533202000001</v>
      </c>
      <c r="C201" s="10">
        <v>12952.418028</v>
      </c>
      <c r="D201" s="10">
        <v>14276.451393999998</v>
      </c>
      <c r="E201" s="11">
        <v>10.22228716783043</v>
      </c>
      <c r="G201" s="10">
        <v>40463.908719999999</v>
      </c>
      <c r="H201" s="10">
        <v>42105.757319999997</v>
      </c>
      <c r="I201" s="10">
        <v>50390.631399999998</v>
      </c>
      <c r="J201" s="11">
        <v>19.676345011528213</v>
      </c>
      <c r="K201" s="11"/>
      <c r="L201" s="11"/>
      <c r="M201" s="11"/>
      <c r="O201" s="140"/>
    </row>
    <row r="202" spans="1:17" ht="11.25" customHeight="1" x14ac:dyDescent="0.2">
      <c r="A202" s="9" t="s">
        <v>105</v>
      </c>
      <c r="B202" s="10">
        <v>1047.7529999999999</v>
      </c>
      <c r="C202" s="10">
        <v>715.33402000000012</v>
      </c>
      <c r="D202" s="10">
        <v>1266.30125</v>
      </c>
      <c r="E202" s="11">
        <v>77.02237201021137</v>
      </c>
      <c r="G202" s="10">
        <v>3104.4718099999996</v>
      </c>
      <c r="H202" s="10">
        <v>1840.3369799999998</v>
      </c>
      <c r="I202" s="10">
        <v>2556.1958800000002</v>
      </c>
      <c r="J202" s="11">
        <v>38.898251123552399</v>
      </c>
      <c r="K202" s="11"/>
      <c r="L202" s="11"/>
      <c r="M202" s="11"/>
      <c r="O202" s="140"/>
    </row>
    <row r="203" spans="1:17" ht="11.25" customHeight="1" x14ac:dyDescent="0.2">
      <c r="A203" s="9" t="s">
        <v>1</v>
      </c>
      <c r="B203" s="10">
        <v>1439.5043877000003</v>
      </c>
      <c r="C203" s="10">
        <v>1890.84926</v>
      </c>
      <c r="D203" s="10">
        <v>905.32525999999996</v>
      </c>
      <c r="E203" s="11">
        <v>-52.120706861635284</v>
      </c>
      <c r="G203" s="10">
        <v>6228.5749600000008</v>
      </c>
      <c r="H203" s="10">
        <v>8095.3065800000022</v>
      </c>
      <c r="I203" s="10">
        <v>5729.6571800000002</v>
      </c>
      <c r="J203" s="11">
        <v>-29.222480663604486</v>
      </c>
      <c r="K203" s="11"/>
      <c r="L203" s="11"/>
      <c r="M203" s="11"/>
      <c r="O203" s="140"/>
    </row>
    <row r="204" spans="1:17" ht="11.25" customHeight="1" x14ac:dyDescent="0.2">
      <c r="A204" s="9" t="s">
        <v>122</v>
      </c>
      <c r="B204" s="10">
        <v>179279.81125999999</v>
      </c>
      <c r="C204" s="10">
        <v>164116.39102400001</v>
      </c>
      <c r="D204" s="10">
        <v>144197.05798999997</v>
      </c>
      <c r="E204" s="11">
        <v>-12.137320903606195</v>
      </c>
      <c r="G204" s="10">
        <v>159143.52296999996</v>
      </c>
      <c r="H204" s="10">
        <v>160641.45077</v>
      </c>
      <c r="I204" s="10">
        <v>209462.98133999985</v>
      </c>
      <c r="J204" s="11">
        <v>30.39161457767247</v>
      </c>
      <c r="K204" s="11"/>
      <c r="L204" s="11"/>
      <c r="M204" s="11"/>
      <c r="O204" s="140"/>
    </row>
    <row r="205" spans="1:17" x14ac:dyDescent="0.2">
      <c r="A205" s="66"/>
      <c r="B205" s="70"/>
      <c r="C205" s="70"/>
      <c r="D205" s="70"/>
      <c r="E205" s="70"/>
      <c r="F205" s="70"/>
      <c r="G205" s="70"/>
      <c r="H205" s="70"/>
      <c r="I205" s="70"/>
      <c r="J205" s="66"/>
      <c r="K205" s="9"/>
      <c r="L205" s="11"/>
      <c r="M205" s="9"/>
      <c r="O205" s="140"/>
    </row>
    <row r="206" spans="1:17" x14ac:dyDescent="0.2">
      <c r="A206" s="9" t="s">
        <v>400</v>
      </c>
      <c r="B206" s="9"/>
      <c r="C206" s="9"/>
      <c r="D206" s="9"/>
      <c r="E206" s="9"/>
      <c r="F206" s="9"/>
      <c r="G206" s="9"/>
      <c r="H206" s="9"/>
      <c r="I206" s="9"/>
      <c r="J206" s="9"/>
      <c r="K206" s="9"/>
      <c r="L206" s="11"/>
      <c r="M206" s="9"/>
      <c r="O206" s="140"/>
    </row>
    <row r="207" spans="1:17" ht="20.100000000000001" customHeight="1" x14ac:dyDescent="0.2">
      <c r="A207" s="395" t="s">
        <v>196</v>
      </c>
      <c r="B207" s="395"/>
      <c r="C207" s="395"/>
      <c r="D207" s="395"/>
      <c r="E207" s="395"/>
      <c r="F207" s="395"/>
      <c r="G207" s="395"/>
      <c r="H207" s="395"/>
      <c r="I207" s="395"/>
      <c r="J207" s="395"/>
      <c r="K207" s="316"/>
      <c r="L207" s="11"/>
      <c r="M207" s="316"/>
      <c r="O207" s="140"/>
    </row>
    <row r="208" spans="1:17" ht="20.100000000000001" customHeight="1" x14ac:dyDescent="0.2">
      <c r="A208" s="396" t="s">
        <v>156</v>
      </c>
      <c r="B208" s="396"/>
      <c r="C208" s="396"/>
      <c r="D208" s="396"/>
      <c r="E208" s="396"/>
      <c r="F208" s="396"/>
      <c r="G208" s="396"/>
      <c r="H208" s="396"/>
      <c r="I208" s="396"/>
      <c r="J208" s="396"/>
      <c r="K208" s="316"/>
      <c r="L208" s="11"/>
      <c r="M208" s="316"/>
      <c r="O208" s="140"/>
    </row>
    <row r="209" spans="1:20" s="19" customFormat="1" x14ac:dyDescent="0.2">
      <c r="A209" s="16"/>
      <c r="B209" s="397" t="s">
        <v>125</v>
      </c>
      <c r="C209" s="397"/>
      <c r="D209" s="397"/>
      <c r="E209" s="397"/>
      <c r="F209" s="92"/>
      <c r="G209" s="397" t="s">
        <v>411</v>
      </c>
      <c r="H209" s="397"/>
      <c r="I209" s="397"/>
      <c r="J209" s="397"/>
      <c r="K209" s="92"/>
      <c r="L209" s="11"/>
      <c r="M209" s="92"/>
      <c r="O209" s="138"/>
      <c r="P209" s="138"/>
      <c r="Q209" s="138"/>
    </row>
    <row r="210" spans="1:20" s="19" customFormat="1" x14ac:dyDescent="0.2">
      <c r="A210" s="16" t="s">
        <v>255</v>
      </c>
      <c r="B210" s="401">
        <v>2020</v>
      </c>
      <c r="C210" s="398" t="s">
        <v>545</v>
      </c>
      <c r="D210" s="398"/>
      <c r="E210" s="398"/>
      <c r="F210" s="92"/>
      <c r="G210" s="401">
        <v>2020</v>
      </c>
      <c r="H210" s="398" t="s">
        <v>545</v>
      </c>
      <c r="I210" s="398"/>
      <c r="J210" s="398"/>
      <c r="K210" s="92"/>
      <c r="L210" s="11"/>
      <c r="M210" s="92"/>
      <c r="O210" s="138"/>
      <c r="P210" s="138"/>
      <c r="Q210" s="138"/>
    </row>
    <row r="211" spans="1:20" s="19" customFormat="1" x14ac:dyDescent="0.2">
      <c r="A211" s="94"/>
      <c r="B211" s="402"/>
      <c r="C211" s="209">
        <v>2021</v>
      </c>
      <c r="D211" s="209">
        <v>2022</v>
      </c>
      <c r="E211" s="96" t="s">
        <v>555</v>
      </c>
      <c r="F211" s="97"/>
      <c r="G211" s="402"/>
      <c r="H211" s="209">
        <v>2021</v>
      </c>
      <c r="I211" s="209">
        <v>2022</v>
      </c>
      <c r="J211" s="96" t="s">
        <v>555</v>
      </c>
      <c r="K211" s="92"/>
      <c r="L211" s="11"/>
      <c r="M211" s="92"/>
      <c r="O211" s="138"/>
      <c r="P211" s="138"/>
      <c r="Q211" s="138"/>
    </row>
    <row r="212" spans="1:20" ht="11.25" customHeight="1" x14ac:dyDescent="0.2">
      <c r="A212" s="9"/>
      <c r="B212" s="9"/>
      <c r="C212" s="9"/>
      <c r="D212" s="9"/>
      <c r="E212" s="9"/>
      <c r="F212" s="9"/>
      <c r="G212" s="9"/>
      <c r="H212" s="9"/>
      <c r="I212" s="9"/>
      <c r="J212" s="9"/>
      <c r="K212" s="9"/>
      <c r="L212" s="11"/>
      <c r="M212" s="9"/>
      <c r="O212" s="140"/>
    </row>
    <row r="213" spans="1:20" s="20" customFormat="1" x14ac:dyDescent="0.2">
      <c r="A213" s="68" t="s">
        <v>288</v>
      </c>
      <c r="B213" s="68">
        <v>862104.33282689983</v>
      </c>
      <c r="C213" s="68">
        <v>881228.94411579997</v>
      </c>
      <c r="D213" s="68">
        <v>845341.17105479992</v>
      </c>
      <c r="E213" s="15">
        <v>-4.0724687154946793</v>
      </c>
      <c r="F213" s="68"/>
      <c r="G213" s="68">
        <v>1842370.4892799999</v>
      </c>
      <c r="H213" s="68">
        <v>1974603.0862699996</v>
      </c>
      <c r="I213" s="68">
        <v>1920240.7210999993</v>
      </c>
      <c r="J213" s="15">
        <v>-2.7530781020245598</v>
      </c>
      <c r="K213" s="15"/>
      <c r="L213" s="11"/>
      <c r="M213" s="15"/>
      <c r="O213" s="139"/>
      <c r="P213" s="143"/>
      <c r="Q213" s="143"/>
    </row>
    <row r="214" spans="1:20" s="20" customFormat="1" x14ac:dyDescent="0.2">
      <c r="A214" s="68"/>
      <c r="B214" s="68"/>
      <c r="C214" s="68"/>
      <c r="D214" s="68"/>
      <c r="E214" s="15"/>
      <c r="F214" s="68"/>
      <c r="G214" s="68"/>
      <c r="H214" s="68"/>
      <c r="I214" s="68"/>
      <c r="J214" s="15"/>
      <c r="K214" s="15"/>
      <c r="L214" s="11"/>
      <c r="M214" s="15"/>
      <c r="O214" s="139"/>
      <c r="P214" s="143"/>
      <c r="Q214" s="143"/>
    </row>
    <row r="215" spans="1:20" s="20" customFormat="1" x14ac:dyDescent="0.2">
      <c r="A215" s="68" t="s">
        <v>366</v>
      </c>
      <c r="B215" s="68">
        <v>850321.01721399988</v>
      </c>
      <c r="C215" s="68">
        <v>866331.85830640001</v>
      </c>
      <c r="D215" s="68">
        <v>829883.58019499993</v>
      </c>
      <c r="E215" s="15">
        <v>-4.207195864025266</v>
      </c>
      <c r="F215" s="68"/>
      <c r="G215" s="68">
        <v>1825541.1889099998</v>
      </c>
      <c r="H215" s="68">
        <v>1959397.2758099996</v>
      </c>
      <c r="I215" s="68">
        <v>1899256.6017299993</v>
      </c>
      <c r="J215" s="15">
        <v>-3.0693456004290169</v>
      </c>
      <c r="K215" s="15"/>
      <c r="L215" s="11"/>
      <c r="M215" s="15"/>
      <c r="O215" s="139"/>
      <c r="P215" s="143"/>
      <c r="Q215" s="143"/>
    </row>
    <row r="216" spans="1:20" s="20" customFormat="1" x14ac:dyDescent="0.2">
      <c r="A216" s="68"/>
      <c r="B216" s="68"/>
      <c r="C216" s="68"/>
      <c r="D216" s="68"/>
      <c r="E216" s="15"/>
      <c r="F216" s="68"/>
      <c r="G216" s="68"/>
      <c r="H216" s="68"/>
      <c r="I216" s="68"/>
      <c r="J216" s="15"/>
      <c r="K216" s="15"/>
      <c r="L216" s="11"/>
      <c r="M216" s="15"/>
      <c r="O216" s="139"/>
      <c r="P216" s="143"/>
      <c r="Q216" s="143"/>
    </row>
    <row r="217" spans="1:20" s="19" customFormat="1" ht="11.25" customHeight="1" x14ac:dyDescent="0.2">
      <c r="A217" s="163" t="s">
        <v>474</v>
      </c>
      <c r="B217" s="17">
        <v>510684.87221399992</v>
      </c>
      <c r="C217" s="17">
        <v>513293.9270887</v>
      </c>
      <c r="D217" s="17">
        <v>507027.39611499995</v>
      </c>
      <c r="E217" s="15">
        <v>-1.2208465058689768</v>
      </c>
      <c r="F217" s="15"/>
      <c r="G217" s="17">
        <v>1533440.8864999998</v>
      </c>
      <c r="H217" s="17">
        <v>1650520.6802399994</v>
      </c>
      <c r="I217" s="17">
        <v>1600003.2848599993</v>
      </c>
      <c r="J217" s="15">
        <v>-3.0606944817349699</v>
      </c>
      <c r="K217" s="15"/>
      <c r="L217" s="11"/>
      <c r="M217" s="15"/>
      <c r="O217" s="139"/>
      <c r="P217" s="138"/>
      <c r="Q217" s="138"/>
    </row>
    <row r="218" spans="1:20" ht="11.25" customHeight="1" x14ac:dyDescent="0.2">
      <c r="A218" s="9"/>
      <c r="B218" s="10"/>
      <c r="C218" s="10"/>
      <c r="D218" s="259"/>
      <c r="E218" s="15"/>
      <c r="F218" s="11"/>
      <c r="G218" s="10"/>
      <c r="H218" s="10"/>
      <c r="I218" s="10"/>
      <c r="J218" s="15"/>
      <c r="K218" s="15"/>
      <c r="L218" s="11"/>
      <c r="M218" s="15"/>
      <c r="O218" s="140"/>
    </row>
    <row r="219" spans="1:20" s="19" customFormat="1" ht="13.2" x14ac:dyDescent="0.25">
      <c r="A219" s="163" t="s">
        <v>473</v>
      </c>
      <c r="B219" s="17">
        <v>445890.75411729992</v>
      </c>
      <c r="C219" s="17">
        <v>448173.75401500001</v>
      </c>
      <c r="D219" s="17">
        <v>443465.25182349997</v>
      </c>
      <c r="E219" s="15">
        <v>-1.050597485756029</v>
      </c>
      <c r="F219" s="15"/>
      <c r="G219" s="17">
        <v>1393873.7612799997</v>
      </c>
      <c r="H219" s="17">
        <v>1505631.4343299994</v>
      </c>
      <c r="I219" s="17">
        <v>1459403.5181999994</v>
      </c>
      <c r="J219" s="15">
        <v>-3.070334151901605</v>
      </c>
      <c r="K219" s="15"/>
      <c r="L219" s="11"/>
      <c r="M219" s="15"/>
      <c r="O219" s="160"/>
      <c r="P219" s="160"/>
      <c r="Q219" s="133"/>
      <c r="R219" s="21"/>
      <c r="S219" s="21"/>
      <c r="T219" s="21"/>
    </row>
    <row r="220" spans="1:20" s="19" customFormat="1" ht="11.25" customHeight="1" x14ac:dyDescent="0.25">
      <c r="A220" s="16"/>
      <c r="B220" s="17"/>
      <c r="C220" s="17"/>
      <c r="D220" s="17"/>
      <c r="E220" s="15"/>
      <c r="F220" s="15"/>
      <c r="G220" s="17"/>
      <c r="H220" s="17"/>
      <c r="I220" s="17"/>
      <c r="J220" s="11"/>
      <c r="K220" s="11"/>
      <c r="L220" s="11"/>
      <c r="M220" s="11"/>
      <c r="O220" s="134"/>
      <c r="P220" s="134"/>
      <c r="Q220" s="135"/>
      <c r="R220" s="170"/>
      <c r="S220" s="170"/>
      <c r="T220" s="170"/>
    </row>
    <row r="221" spans="1:20" s="19" customFormat="1" ht="15" customHeight="1" x14ac:dyDescent="0.25">
      <c r="A221" s="164" t="s">
        <v>338</v>
      </c>
      <c r="B221" s="10">
        <v>36622.592578300006</v>
      </c>
      <c r="C221" s="10">
        <v>35173.29829359999</v>
      </c>
      <c r="D221" s="10">
        <v>38361.728952100006</v>
      </c>
      <c r="E221" s="11">
        <v>9.064918029254514</v>
      </c>
      <c r="F221" s="15"/>
      <c r="G221" s="10">
        <v>110484.06026000004</v>
      </c>
      <c r="H221" s="10">
        <v>112027.82758000001</v>
      </c>
      <c r="I221" s="10">
        <v>117251.71515000009</v>
      </c>
      <c r="J221" s="11">
        <v>4.6630267522323123</v>
      </c>
      <c r="K221" s="11"/>
      <c r="L221" s="11"/>
      <c r="M221" s="11"/>
      <c r="O221" s="134"/>
      <c r="P221" s="134"/>
      <c r="Q221" s="135"/>
      <c r="R221" s="170"/>
      <c r="S221" s="170"/>
      <c r="T221" s="170"/>
    </row>
    <row r="222" spans="1:20" s="19" customFormat="1" ht="11.25" customHeight="1" x14ac:dyDescent="0.25">
      <c r="A222" s="164" t="s">
        <v>383</v>
      </c>
      <c r="B222" s="10">
        <v>1.3859999999999999</v>
      </c>
      <c r="C222" s="10">
        <v>5.3775000000000004</v>
      </c>
      <c r="D222" s="10">
        <v>9.4207999999999998</v>
      </c>
      <c r="E222" s="11">
        <v>75.189214318921415</v>
      </c>
      <c r="F222" s="17"/>
      <c r="G222" s="10">
        <v>9.8836199999999987</v>
      </c>
      <c r="H222" s="10">
        <v>37.932520000000004</v>
      </c>
      <c r="I222" s="10">
        <v>65.495809999999992</v>
      </c>
      <c r="J222" s="11">
        <v>72.664009667694074</v>
      </c>
      <c r="K222" s="11"/>
      <c r="L222" s="11"/>
      <c r="M222" s="11"/>
      <c r="O222" s="134"/>
      <c r="P222" s="134"/>
      <c r="Q222" s="135"/>
      <c r="R222" s="170"/>
      <c r="S222" s="170"/>
      <c r="T222" s="170"/>
    </row>
    <row r="223" spans="1:20" s="19" customFormat="1" ht="11.25" customHeight="1" x14ac:dyDescent="0.25">
      <c r="A223" s="164" t="s">
        <v>384</v>
      </c>
      <c r="B223" s="10">
        <v>318.49200000000002</v>
      </c>
      <c r="C223" s="10">
        <v>97.674000000000007</v>
      </c>
      <c r="D223" s="10">
        <v>80.077500000000001</v>
      </c>
      <c r="E223" s="11">
        <v>-18.015541495177843</v>
      </c>
      <c r="F223" s="15"/>
      <c r="G223" s="10">
        <v>562.93084999999996</v>
      </c>
      <c r="H223" s="10">
        <v>253.86865</v>
      </c>
      <c r="I223" s="10">
        <v>329.70549</v>
      </c>
      <c r="J223" s="11">
        <v>29.872471453249545</v>
      </c>
      <c r="K223" s="11"/>
      <c r="L223" s="11"/>
      <c r="M223" s="11"/>
      <c r="O223" s="134"/>
      <c r="P223" s="134"/>
      <c r="Q223" s="135"/>
      <c r="R223" s="170"/>
      <c r="S223" s="170"/>
      <c r="T223" s="170"/>
    </row>
    <row r="224" spans="1:20" s="19" customFormat="1" ht="11.25" customHeight="1" x14ac:dyDescent="0.25">
      <c r="A224" s="164" t="s">
        <v>385</v>
      </c>
      <c r="B224" s="10">
        <v>132.1695</v>
      </c>
      <c r="C224" s="10">
        <v>1774.2735</v>
      </c>
      <c r="D224" s="10">
        <v>1834.9105</v>
      </c>
      <c r="E224" s="11">
        <v>3.4175678101487676</v>
      </c>
      <c r="F224" s="15"/>
      <c r="G224" s="10">
        <v>448.53967</v>
      </c>
      <c r="H224" s="10">
        <v>5608.5127000000002</v>
      </c>
      <c r="I224" s="10">
        <v>5157.0432899999996</v>
      </c>
      <c r="J224" s="11">
        <v>-8.0497171736813726</v>
      </c>
      <c r="K224" s="11"/>
      <c r="L224" s="11"/>
      <c r="M224" s="11"/>
      <c r="O224" s="134"/>
      <c r="P224" s="134"/>
      <c r="Q224" s="135"/>
      <c r="R224" s="170"/>
      <c r="S224" s="170"/>
      <c r="T224" s="170"/>
    </row>
    <row r="225" spans="1:22" s="19" customFormat="1" ht="11.25" customHeight="1" x14ac:dyDescent="0.25">
      <c r="A225" s="164" t="s">
        <v>386</v>
      </c>
      <c r="B225" s="10">
        <v>1750.16425</v>
      </c>
      <c r="C225" s="10">
        <v>2006.9905000000001</v>
      </c>
      <c r="D225" s="10">
        <v>2429.8941500000001</v>
      </c>
      <c r="E225" s="11">
        <v>21.071532226983635</v>
      </c>
      <c r="F225" s="15"/>
      <c r="G225" s="10">
        <v>5988.6736700000029</v>
      </c>
      <c r="H225" s="10">
        <v>7150.8613399999995</v>
      </c>
      <c r="I225" s="10">
        <v>8118.8514000000005</v>
      </c>
      <c r="J225" s="11">
        <v>13.536691791033959</v>
      </c>
      <c r="K225" s="11"/>
      <c r="L225" s="11"/>
      <c r="M225" s="11"/>
      <c r="O225" s="134"/>
      <c r="P225" s="134"/>
      <c r="Q225" s="135"/>
      <c r="R225" s="170"/>
      <c r="S225" s="170"/>
      <c r="T225" s="170"/>
    </row>
    <row r="226" spans="1:22" s="19" customFormat="1" ht="11.25" customHeight="1" x14ac:dyDescent="0.25">
      <c r="A226" s="164" t="s">
        <v>387</v>
      </c>
      <c r="B226" s="10">
        <v>43349.14099710001</v>
      </c>
      <c r="C226" s="10">
        <v>39710.340615299996</v>
      </c>
      <c r="D226" s="10">
        <v>42797.064438300004</v>
      </c>
      <c r="E226" s="11">
        <v>7.7730983294833038</v>
      </c>
      <c r="F226" s="15"/>
      <c r="G226" s="10">
        <v>120034.09739000002</v>
      </c>
      <c r="H226" s="10">
        <v>116738.62551999994</v>
      </c>
      <c r="I226" s="10">
        <v>122577.81418999995</v>
      </c>
      <c r="J226" s="11">
        <v>5.0019337164455777</v>
      </c>
      <c r="K226" s="11"/>
      <c r="L226" s="11"/>
      <c r="M226" s="11"/>
      <c r="O226" s="134"/>
      <c r="P226" s="134"/>
      <c r="Q226" s="135"/>
      <c r="R226" s="170"/>
      <c r="S226" s="170"/>
      <c r="T226" s="170"/>
    </row>
    <row r="227" spans="1:22" s="19" customFormat="1" ht="11.25" customHeight="1" x14ac:dyDescent="0.25">
      <c r="A227" s="164" t="s">
        <v>339</v>
      </c>
      <c r="B227" s="10">
        <v>5663.9015959999997</v>
      </c>
      <c r="C227" s="10">
        <v>5228.8736124999996</v>
      </c>
      <c r="D227" s="10">
        <v>4369.2305218000001</v>
      </c>
      <c r="E227" s="11">
        <v>-16.440311134026274</v>
      </c>
      <c r="F227" s="15"/>
      <c r="G227" s="10">
        <v>17039.524790000003</v>
      </c>
      <c r="H227" s="10">
        <v>15667.551609999999</v>
      </c>
      <c r="I227" s="10">
        <v>12956.582820000003</v>
      </c>
      <c r="J227" s="11">
        <v>-17.30307872909566</v>
      </c>
      <c r="K227" s="11"/>
      <c r="L227" s="11"/>
      <c r="M227" s="11"/>
      <c r="O227" s="134"/>
      <c r="P227" s="134"/>
      <c r="Q227" s="135"/>
      <c r="R227" s="170"/>
      <c r="S227" s="170"/>
      <c r="T227" s="170"/>
    </row>
    <row r="228" spans="1:22" s="19" customFormat="1" ht="11.25" customHeight="1" x14ac:dyDescent="0.25">
      <c r="A228" s="164" t="s">
        <v>301</v>
      </c>
      <c r="B228" s="10">
        <v>38433.8518683</v>
      </c>
      <c r="C228" s="10">
        <v>37872.105358000001</v>
      </c>
      <c r="D228" s="10">
        <v>42105.800162299995</v>
      </c>
      <c r="E228" s="11">
        <v>11.178926453334029</v>
      </c>
      <c r="F228" s="15"/>
      <c r="G228" s="10">
        <v>103308.00843000002</v>
      </c>
      <c r="H228" s="10">
        <v>105311.08946999993</v>
      </c>
      <c r="I228" s="10">
        <v>113407.34008999995</v>
      </c>
      <c r="J228" s="11">
        <v>7.6879373869799537</v>
      </c>
      <c r="K228" s="11"/>
      <c r="L228" s="11"/>
      <c r="M228" s="11"/>
      <c r="O228" s="134"/>
      <c r="P228" s="134"/>
      <c r="Q228" s="135"/>
      <c r="R228" s="170"/>
      <c r="S228" s="170"/>
      <c r="T228" s="170"/>
    </row>
    <row r="229" spans="1:22" s="19" customFormat="1" ht="11.25" customHeight="1" x14ac:dyDescent="0.25">
      <c r="A229" s="164" t="s">
        <v>388</v>
      </c>
      <c r="B229" s="10">
        <v>221.42850000000001</v>
      </c>
      <c r="C229" s="10">
        <v>253.166</v>
      </c>
      <c r="D229" s="10">
        <v>331.17399999999998</v>
      </c>
      <c r="E229" s="11">
        <v>30.812984365989109</v>
      </c>
      <c r="F229" s="15"/>
      <c r="G229" s="10">
        <v>1316.73947</v>
      </c>
      <c r="H229" s="10">
        <v>1609.3034199999997</v>
      </c>
      <c r="I229" s="10">
        <v>2115.47912</v>
      </c>
      <c r="J229" s="11">
        <v>31.453092916437129</v>
      </c>
      <c r="K229" s="11"/>
      <c r="L229" s="11"/>
      <c r="M229" s="11"/>
      <c r="O229" s="134"/>
      <c r="P229" s="134"/>
      <c r="Q229" s="135"/>
      <c r="R229" s="170"/>
      <c r="S229" s="170"/>
      <c r="T229" s="170"/>
    </row>
    <row r="230" spans="1:22" s="19" customFormat="1" ht="11.25" customHeight="1" x14ac:dyDescent="0.25">
      <c r="A230" s="164" t="s">
        <v>389</v>
      </c>
      <c r="B230" s="10">
        <v>83843.113797799975</v>
      </c>
      <c r="C230" s="10">
        <v>89928.699088099995</v>
      </c>
      <c r="D230" s="10">
        <v>88210.924506199983</v>
      </c>
      <c r="E230" s="11">
        <v>-1.9101517083185797</v>
      </c>
      <c r="F230" s="15"/>
      <c r="G230" s="10">
        <v>275286.07548999978</v>
      </c>
      <c r="H230" s="10">
        <v>307590.94725999981</v>
      </c>
      <c r="I230" s="10">
        <v>309955.54726999981</v>
      </c>
      <c r="J230" s="11">
        <v>0.76874824537706843</v>
      </c>
      <c r="K230" s="11"/>
      <c r="L230" s="11"/>
      <c r="M230" s="11"/>
      <c r="O230" s="134"/>
      <c r="P230" s="134"/>
      <c r="Q230" s="135"/>
      <c r="R230" s="170"/>
      <c r="S230" s="170"/>
      <c r="T230" s="170"/>
    </row>
    <row r="231" spans="1:22" s="19" customFormat="1" ht="11.25" customHeight="1" x14ac:dyDescent="0.2">
      <c r="A231" s="164" t="s">
        <v>390</v>
      </c>
      <c r="B231" s="10">
        <v>28341.290679999998</v>
      </c>
      <c r="C231" s="10">
        <v>29765.969417899996</v>
      </c>
      <c r="D231" s="10">
        <v>29583.539683700008</v>
      </c>
      <c r="E231" s="11">
        <v>-0.61288020436613522</v>
      </c>
      <c r="F231" s="15"/>
      <c r="G231" s="10">
        <v>93365.308330000029</v>
      </c>
      <c r="H231" s="10">
        <v>109599.60894999995</v>
      </c>
      <c r="I231" s="10">
        <v>101584.17038000004</v>
      </c>
      <c r="J231" s="11">
        <v>-7.3133824534507283</v>
      </c>
      <c r="K231" s="11"/>
      <c r="L231" s="11"/>
      <c r="M231" s="11"/>
      <c r="O231" s="139"/>
      <c r="P231" s="214"/>
      <c r="Q231" s="143"/>
      <c r="R231" s="20"/>
      <c r="S231" s="20"/>
      <c r="T231" s="20"/>
    </row>
    <row r="232" spans="1:22" ht="11.25" customHeight="1" x14ac:dyDescent="0.25">
      <c r="A232" s="164" t="s">
        <v>391</v>
      </c>
      <c r="B232" s="10">
        <v>5764.7321899999997</v>
      </c>
      <c r="C232" s="10">
        <v>5541.857390000001</v>
      </c>
      <c r="D232" s="10">
        <v>4901.9368900000009</v>
      </c>
      <c r="E232" s="11">
        <v>-11.547040188271609</v>
      </c>
      <c r="F232" s="11"/>
      <c r="G232" s="10">
        <v>17968.742460000001</v>
      </c>
      <c r="H232" s="10">
        <v>18332.954099999999</v>
      </c>
      <c r="I232" s="10">
        <v>15469.180880000004</v>
      </c>
      <c r="J232" s="11">
        <v>-15.620904325506359</v>
      </c>
      <c r="K232" s="11"/>
      <c r="L232" s="11"/>
      <c r="M232" s="11"/>
      <c r="O232" s="135"/>
      <c r="P232" s="176"/>
      <c r="Q232" s="135"/>
      <c r="R232" s="170"/>
      <c r="S232" s="170"/>
      <c r="T232" s="170"/>
    </row>
    <row r="233" spans="1:22" ht="11.25" customHeight="1" x14ac:dyDescent="0.2">
      <c r="A233" s="164" t="s">
        <v>302</v>
      </c>
      <c r="B233" s="10">
        <v>33137.791668000005</v>
      </c>
      <c r="C233" s="10">
        <v>33680.635899599998</v>
      </c>
      <c r="D233" s="10">
        <v>32823.970242700001</v>
      </c>
      <c r="E233" s="11">
        <v>-2.5434960891286806</v>
      </c>
      <c r="F233" s="11"/>
      <c r="G233" s="10">
        <v>85588.326990000045</v>
      </c>
      <c r="H233" s="10">
        <v>92213.502299999978</v>
      </c>
      <c r="I233" s="10">
        <v>90120.082779999997</v>
      </c>
      <c r="J233" s="11">
        <v>-2.2701876273926018</v>
      </c>
      <c r="K233" s="11"/>
      <c r="L233" s="11"/>
      <c r="M233" s="11"/>
      <c r="O233" s="140"/>
    </row>
    <row r="234" spans="1:22" ht="11.25" customHeight="1" x14ac:dyDescent="0.25">
      <c r="A234" s="164" t="s">
        <v>336</v>
      </c>
      <c r="B234" s="10">
        <v>8718.9854570000007</v>
      </c>
      <c r="C234" s="10">
        <v>8809.4010934000016</v>
      </c>
      <c r="D234" s="10">
        <v>8477.5816147999994</v>
      </c>
      <c r="E234" s="11">
        <v>-3.7666519560404765</v>
      </c>
      <c r="F234" s="11"/>
      <c r="G234" s="10">
        <v>35308.505100000017</v>
      </c>
      <c r="H234" s="10">
        <v>38784.181140000001</v>
      </c>
      <c r="I234" s="10">
        <v>37335.041209999981</v>
      </c>
      <c r="J234" s="11">
        <v>-3.7364200748986605</v>
      </c>
      <c r="K234" s="11"/>
      <c r="L234" s="11"/>
      <c r="M234" s="11"/>
      <c r="O234" s="140"/>
      <c r="P234" s="141"/>
      <c r="Q234" s="135"/>
      <c r="R234" s="170"/>
      <c r="S234" s="170"/>
      <c r="T234" s="170"/>
      <c r="U234" s="170"/>
      <c r="V234" s="170"/>
    </row>
    <row r="235" spans="1:22" ht="11.25" customHeight="1" x14ac:dyDescent="0.2">
      <c r="A235" s="164" t="s">
        <v>303</v>
      </c>
      <c r="B235" s="10">
        <v>7210.0983224999991</v>
      </c>
      <c r="C235" s="10">
        <v>7367.4041874999994</v>
      </c>
      <c r="D235" s="10">
        <v>6470.7078445000006</v>
      </c>
      <c r="E235" s="11">
        <v>-12.171130023263686</v>
      </c>
      <c r="F235" s="11"/>
      <c r="G235" s="10">
        <v>28500.395240000005</v>
      </c>
      <c r="H235" s="10">
        <v>32600.163360000002</v>
      </c>
      <c r="I235" s="10">
        <v>28452.848529999996</v>
      </c>
      <c r="J235" s="11">
        <v>-12.721760882611747</v>
      </c>
      <c r="K235" s="11"/>
      <c r="L235" s="11"/>
      <c r="M235" s="11"/>
      <c r="O235" s="140"/>
      <c r="Q235" s="144"/>
      <c r="R235" s="145"/>
      <c r="S235" s="145"/>
      <c r="T235" s="145"/>
      <c r="U235" s="145"/>
      <c r="V235" s="145"/>
    </row>
    <row r="236" spans="1:22" ht="11.25" customHeight="1" x14ac:dyDescent="0.2">
      <c r="A236" s="341" t="s">
        <v>304</v>
      </c>
      <c r="B236" s="10">
        <v>3990.91617</v>
      </c>
      <c r="C236" s="10">
        <v>5914.7368203999995</v>
      </c>
      <c r="D236" s="10">
        <v>5397.1462167999998</v>
      </c>
      <c r="E236" s="11">
        <v>-8.7508644816591641</v>
      </c>
      <c r="F236" s="11"/>
      <c r="G236" s="10">
        <v>15519.134319999997</v>
      </c>
      <c r="H236" s="10">
        <v>24743.181829999994</v>
      </c>
      <c r="I236" s="10">
        <v>21219.871460000006</v>
      </c>
      <c r="J236" s="11">
        <v>-14.239520180578126</v>
      </c>
      <c r="K236" s="11"/>
      <c r="L236" s="11"/>
      <c r="M236" s="11"/>
      <c r="O236" s="140"/>
      <c r="Q236" s="141"/>
      <c r="R236" s="12"/>
      <c r="S236" s="12"/>
      <c r="T236" s="12"/>
    </row>
    <row r="237" spans="1:22" ht="11.25" customHeight="1" x14ac:dyDescent="0.2">
      <c r="A237" s="341" t="s">
        <v>337</v>
      </c>
      <c r="B237" s="10">
        <v>136981.98457629996</v>
      </c>
      <c r="C237" s="10">
        <v>133524.42953909998</v>
      </c>
      <c r="D237" s="10">
        <v>122273.74332030003</v>
      </c>
      <c r="E237" s="11">
        <v>-8.4259384276233931</v>
      </c>
      <c r="F237" s="11"/>
      <c r="G237" s="10">
        <v>453438.49976999994</v>
      </c>
      <c r="H237" s="10">
        <v>486320.27486999979</v>
      </c>
      <c r="I237" s="10">
        <v>438133.76043999975</v>
      </c>
      <c r="J237" s="11">
        <v>-9.9083910171914908</v>
      </c>
      <c r="K237" s="11"/>
      <c r="L237" s="11"/>
      <c r="M237" s="11"/>
      <c r="O237" s="140"/>
    </row>
    <row r="238" spans="1:22" ht="11.25" customHeight="1" x14ac:dyDescent="0.2">
      <c r="A238" s="164" t="s">
        <v>354</v>
      </c>
      <c r="B238" s="10">
        <v>11408.713965999999</v>
      </c>
      <c r="C238" s="10">
        <v>11518.521199599998</v>
      </c>
      <c r="D238" s="10">
        <v>13006.400479999998</v>
      </c>
      <c r="E238" s="11">
        <v>12.917276919641992</v>
      </c>
      <c r="F238" s="11"/>
      <c r="G238" s="10">
        <v>29706.315429999999</v>
      </c>
      <c r="H238" s="10">
        <v>31041.047709999992</v>
      </c>
      <c r="I238" s="10">
        <v>35152.987890000004</v>
      </c>
      <c r="J238" s="11">
        <v>13.2467828354754</v>
      </c>
      <c r="K238" s="11"/>
      <c r="L238" s="11"/>
      <c r="M238" s="11"/>
      <c r="O238" s="140"/>
    </row>
    <row r="239" spans="1:22" ht="11.25" customHeight="1" x14ac:dyDescent="0.2">
      <c r="A239" s="9"/>
      <c r="B239" s="10"/>
      <c r="C239" s="10"/>
      <c r="D239" s="10"/>
      <c r="E239" s="11"/>
      <c r="F239" s="11"/>
      <c r="G239" s="10"/>
      <c r="H239" s="10"/>
      <c r="I239" s="10"/>
      <c r="J239" s="11"/>
      <c r="K239" s="11"/>
      <c r="L239" s="11"/>
      <c r="M239" s="11"/>
      <c r="O239" s="140"/>
      <c r="P239" s="141"/>
      <c r="Q239" s="141"/>
      <c r="R239" s="12"/>
      <c r="S239" s="12"/>
      <c r="T239" s="12"/>
    </row>
    <row r="240" spans="1:22" s="19" customFormat="1" ht="11.25" customHeight="1" x14ac:dyDescent="0.2">
      <c r="A240" s="16" t="s">
        <v>472</v>
      </c>
      <c r="B240" s="17">
        <v>64794.118096699996</v>
      </c>
      <c r="C240" s="17">
        <v>65120.173073700011</v>
      </c>
      <c r="D240" s="17">
        <v>63562.144291500001</v>
      </c>
      <c r="E240" s="15">
        <v>-2.392543982394983</v>
      </c>
      <c r="F240" s="15"/>
      <c r="G240" s="17">
        <v>139567.12522000002</v>
      </c>
      <c r="H240" s="17">
        <v>144889.24590999997</v>
      </c>
      <c r="I240" s="17">
        <v>140599.76665999996</v>
      </c>
      <c r="J240" s="15">
        <v>-2.9605228621760347</v>
      </c>
      <c r="K240" s="15"/>
      <c r="L240" s="11"/>
      <c r="M240" s="15"/>
      <c r="O240" s="139"/>
      <c r="P240" s="138"/>
      <c r="Q240" s="138"/>
    </row>
    <row r="241" spans="1:17" ht="11.25" customHeight="1" x14ac:dyDescent="0.2">
      <c r="A241" s="9" t="s">
        <v>469</v>
      </c>
      <c r="B241" s="10">
        <v>22384.1340767</v>
      </c>
      <c r="C241" s="10">
        <v>21014.181499999999</v>
      </c>
      <c r="D241" s="10">
        <v>18357.936750000001</v>
      </c>
      <c r="E241" s="11">
        <v>-12.640248443652197</v>
      </c>
      <c r="F241" s="11"/>
      <c r="G241" s="10">
        <v>41488.577760000015</v>
      </c>
      <c r="H241" s="10">
        <v>40270.92482</v>
      </c>
      <c r="I241" s="10">
        <v>32900.516470000002</v>
      </c>
      <c r="J241" s="11">
        <v>-18.302058825178975</v>
      </c>
      <c r="K241" s="11"/>
      <c r="L241" s="11"/>
      <c r="M241" s="11"/>
      <c r="O241" s="258"/>
      <c r="P241" s="141"/>
      <c r="Q241" s="141"/>
    </row>
    <row r="242" spans="1:17" ht="11.25" customHeight="1" x14ac:dyDescent="0.2">
      <c r="A242" s="9" t="s">
        <v>470</v>
      </c>
      <c r="B242" s="10">
        <v>37759.51382</v>
      </c>
      <c r="C242" s="10">
        <v>39216.195233700011</v>
      </c>
      <c r="D242" s="10">
        <v>40288.540142099999</v>
      </c>
      <c r="E242" s="11">
        <v>2.7344440275493156</v>
      </c>
      <c r="F242" s="11"/>
      <c r="G242" s="10">
        <v>79828.553280000007</v>
      </c>
      <c r="H242" s="10">
        <v>86374.095879999964</v>
      </c>
      <c r="I242" s="10">
        <v>89193.81462999995</v>
      </c>
      <c r="J242" s="11">
        <v>3.2645421306839921</v>
      </c>
      <c r="K242" s="11"/>
      <c r="L242" s="11"/>
      <c r="M242" s="11"/>
      <c r="O242" s="140"/>
      <c r="P242" s="141"/>
      <c r="Q242" s="141"/>
    </row>
    <row r="243" spans="1:17" ht="11.25" customHeight="1" x14ac:dyDescent="0.2">
      <c r="A243" s="9" t="s">
        <v>467</v>
      </c>
      <c r="B243" s="10">
        <v>1174.7696999999998</v>
      </c>
      <c r="C243" s="10">
        <v>1305.3400799999999</v>
      </c>
      <c r="D243" s="10">
        <v>1000.4229720000001</v>
      </c>
      <c r="E243" s="11">
        <v>-23.359208276206445</v>
      </c>
      <c r="F243" s="11"/>
      <c r="G243" s="10">
        <v>3575.1079900000004</v>
      </c>
      <c r="H243" s="10">
        <v>3761.8187500000004</v>
      </c>
      <c r="I243" s="10">
        <v>3053.1172000000001</v>
      </c>
      <c r="J243" s="11">
        <v>-18.839332703097412</v>
      </c>
      <c r="K243" s="11"/>
      <c r="L243" s="11"/>
      <c r="M243" s="11"/>
      <c r="O243" s="140"/>
      <c r="P243" s="141"/>
      <c r="Q243" s="141"/>
    </row>
    <row r="244" spans="1:17" ht="11.25" customHeight="1" x14ac:dyDescent="0.2">
      <c r="A244" s="9" t="s">
        <v>55</v>
      </c>
      <c r="B244" s="10">
        <v>3475.7004999999999</v>
      </c>
      <c r="C244" s="10">
        <v>3584.4562599999999</v>
      </c>
      <c r="D244" s="10">
        <v>3915.2444273999999</v>
      </c>
      <c r="E244" s="11">
        <v>9.2284057443066843</v>
      </c>
      <c r="F244" s="11"/>
      <c r="G244" s="10">
        <v>14674.886189999997</v>
      </c>
      <c r="H244" s="10">
        <v>14482.406459999995</v>
      </c>
      <c r="I244" s="10">
        <v>15452.318360000005</v>
      </c>
      <c r="J244" s="11">
        <v>6.6971735856114805</v>
      </c>
      <c r="K244" s="11"/>
      <c r="L244" s="11"/>
      <c r="M244" s="11"/>
      <c r="O244" s="258"/>
    </row>
    <row r="245" spans="1:17" ht="11.25" customHeight="1" x14ac:dyDescent="0.2">
      <c r="A245" s="9"/>
      <c r="B245" s="10"/>
      <c r="C245" s="10"/>
      <c r="D245" s="10"/>
      <c r="E245" s="11"/>
      <c r="F245" s="11"/>
      <c r="G245" s="10"/>
      <c r="H245" s="10"/>
      <c r="I245" s="10"/>
      <c r="J245" s="11"/>
      <c r="K245" s="11"/>
      <c r="L245" s="11"/>
      <c r="M245" s="11"/>
      <c r="O245" s="258"/>
    </row>
    <row r="246" spans="1:17" s="19" customFormat="1" ht="11.25" customHeight="1" x14ac:dyDescent="0.2">
      <c r="A246" s="16" t="s">
        <v>464</v>
      </c>
      <c r="B246" s="17">
        <v>339636.14499999996</v>
      </c>
      <c r="C246" s="17">
        <v>353037.93121770001</v>
      </c>
      <c r="D246" s="17">
        <v>322856.18407999998</v>
      </c>
      <c r="E246" s="15">
        <v>-8.5491513712413365</v>
      </c>
      <c r="F246" s="15"/>
      <c r="G246" s="17">
        <v>292100.30240999995</v>
      </c>
      <c r="H246" s="17">
        <v>308876.59557</v>
      </c>
      <c r="I246" s="17">
        <v>299253.31686999992</v>
      </c>
      <c r="J246" s="15">
        <v>-3.1155739340629935</v>
      </c>
      <c r="K246" s="15"/>
      <c r="L246" s="11"/>
      <c r="M246" s="15"/>
      <c r="O246" s="258"/>
      <c r="P246" s="143"/>
      <c r="Q246" s="143"/>
    </row>
    <row r="247" spans="1:17" ht="11.25" customHeight="1" x14ac:dyDescent="0.2">
      <c r="A247" s="9"/>
      <c r="B247" s="10"/>
      <c r="C247" s="10"/>
      <c r="D247" s="10"/>
      <c r="E247" s="11"/>
      <c r="F247" s="11"/>
      <c r="G247" s="10"/>
      <c r="H247" s="10"/>
      <c r="I247" s="10"/>
      <c r="J247" s="11"/>
      <c r="K247" s="11"/>
      <c r="L247" s="11"/>
      <c r="M247" s="11"/>
      <c r="O247" s="258"/>
      <c r="P247" s="141"/>
      <c r="Q247" s="141"/>
    </row>
    <row r="248" spans="1:17" ht="11.25" customHeight="1" x14ac:dyDescent="0.2">
      <c r="A248" s="16" t="s">
        <v>468</v>
      </c>
      <c r="B248" s="17">
        <v>11783.315612900002</v>
      </c>
      <c r="C248" s="17">
        <v>14897.0858094</v>
      </c>
      <c r="D248" s="17">
        <v>15457.590859799999</v>
      </c>
      <c r="E248" s="15">
        <v>3.7625147466514761</v>
      </c>
      <c r="F248" s="11"/>
      <c r="G248" s="17">
        <v>16829.300369999997</v>
      </c>
      <c r="H248" s="17">
        <v>15205.810460000002</v>
      </c>
      <c r="I248" s="17">
        <v>20984.11937</v>
      </c>
      <c r="J248" s="15">
        <v>38.000663793621925</v>
      </c>
      <c r="K248" s="15"/>
      <c r="L248" s="11"/>
      <c r="M248" s="15"/>
      <c r="O248" s="258"/>
      <c r="P248" s="141"/>
      <c r="Q248" s="141"/>
    </row>
    <row r="249" spans="1:17" ht="11.25" customHeight="1" x14ac:dyDescent="0.2">
      <c r="A249" s="9" t="s">
        <v>465</v>
      </c>
      <c r="B249" s="10">
        <v>2195.7570968999999</v>
      </c>
      <c r="C249" s="10">
        <v>641.80185940000001</v>
      </c>
      <c r="D249" s="10">
        <v>3389.4698967000004</v>
      </c>
      <c r="E249" s="11">
        <v>428.11780568362747</v>
      </c>
      <c r="F249" s="11"/>
      <c r="G249" s="10">
        <v>4670.6100100000003</v>
      </c>
      <c r="H249" s="10">
        <v>1508.65894</v>
      </c>
      <c r="I249" s="10">
        <v>4506.8549299999995</v>
      </c>
      <c r="J249" s="11">
        <v>198.73252399909546</v>
      </c>
      <c r="K249" s="11"/>
      <c r="L249" s="11"/>
      <c r="M249" s="11"/>
      <c r="O249" s="258"/>
    </row>
    <row r="250" spans="1:17" ht="11.25" customHeight="1" x14ac:dyDescent="0.2">
      <c r="A250" s="9" t="s">
        <v>56</v>
      </c>
      <c r="B250" s="10">
        <v>301.53334000000001</v>
      </c>
      <c r="C250" s="10">
        <v>423.86137000000002</v>
      </c>
      <c r="D250" s="10">
        <v>1205.0811200000001</v>
      </c>
      <c r="E250" s="11">
        <v>184.31020264951252</v>
      </c>
      <c r="F250" s="11"/>
      <c r="G250" s="10">
        <v>2080.1969200000003</v>
      </c>
      <c r="H250" s="10">
        <v>2762.5868199999995</v>
      </c>
      <c r="I250" s="10">
        <v>6637.65265</v>
      </c>
      <c r="J250" s="11">
        <v>140.2694678026445</v>
      </c>
      <c r="K250" s="11"/>
      <c r="L250" s="11"/>
      <c r="M250" s="11"/>
      <c r="O250" s="140"/>
    </row>
    <row r="251" spans="1:17" ht="11.25" customHeight="1" x14ac:dyDescent="0.2">
      <c r="A251" s="9" t="s">
        <v>0</v>
      </c>
      <c r="B251" s="10">
        <v>9286.025176000001</v>
      </c>
      <c r="C251" s="10">
        <v>13831.422579999999</v>
      </c>
      <c r="D251" s="10">
        <v>10863.039843099999</v>
      </c>
      <c r="E251" s="11">
        <v>-21.461152818743528</v>
      </c>
      <c r="F251" s="11"/>
      <c r="G251" s="10">
        <v>10078.493439999998</v>
      </c>
      <c r="H251" s="10">
        <v>10934.564700000003</v>
      </c>
      <c r="I251" s="10">
        <v>9839.611789999999</v>
      </c>
      <c r="J251" s="11">
        <v>-10.013685409900248</v>
      </c>
      <c r="K251" s="11"/>
      <c r="L251" s="11"/>
      <c r="M251" s="11"/>
      <c r="O251" s="139"/>
    </row>
    <row r="252" spans="1:17" x14ac:dyDescent="0.2">
      <c r="A252" s="66"/>
      <c r="B252" s="70"/>
      <c r="C252" s="70"/>
      <c r="D252" s="70"/>
      <c r="E252" s="70"/>
      <c r="F252" s="70"/>
      <c r="G252" s="70"/>
      <c r="H252" s="70"/>
      <c r="I252" s="70"/>
      <c r="J252" s="66"/>
      <c r="K252" s="9"/>
      <c r="L252" s="11"/>
      <c r="M252" s="9"/>
      <c r="O252" s="140"/>
    </row>
    <row r="253" spans="1:17" ht="21.6" customHeight="1" x14ac:dyDescent="0.2">
      <c r="A253" s="404" t="s">
        <v>471</v>
      </c>
      <c r="B253" s="404"/>
      <c r="C253" s="404"/>
      <c r="D253" s="404"/>
      <c r="E253" s="404"/>
      <c r="F253" s="404"/>
      <c r="G253" s="404"/>
      <c r="H253" s="404"/>
      <c r="I253" s="404"/>
      <c r="J253" s="404"/>
      <c r="K253" s="320"/>
      <c r="L253" s="11"/>
      <c r="M253" s="320"/>
      <c r="O253" s="140"/>
    </row>
    <row r="254" spans="1:17" ht="20.100000000000001" customHeight="1" x14ac:dyDescent="0.25">
      <c r="A254" s="395" t="s">
        <v>197</v>
      </c>
      <c r="B254" s="395"/>
      <c r="C254" s="395"/>
      <c r="D254" s="395"/>
      <c r="E254" s="395"/>
      <c r="F254" s="395"/>
      <c r="G254" s="395"/>
      <c r="H254" s="395"/>
      <c r="I254" s="395"/>
      <c r="J254" s="395"/>
      <c r="K254" s="316"/>
      <c r="L254" s="11"/>
      <c r="M254" s="316"/>
      <c r="O254" s="140"/>
      <c r="P254"/>
    </row>
    <row r="255" spans="1:17" ht="20.100000000000001" customHeight="1" x14ac:dyDescent="0.25">
      <c r="A255" s="396" t="s">
        <v>158</v>
      </c>
      <c r="B255" s="396"/>
      <c r="C255" s="396"/>
      <c r="D255" s="396"/>
      <c r="E255" s="396"/>
      <c r="F255" s="396"/>
      <c r="G255" s="396"/>
      <c r="H255" s="396"/>
      <c r="I255" s="396"/>
      <c r="J255" s="396"/>
      <c r="K255" s="316"/>
      <c r="L255" s="11"/>
      <c r="M255" s="316"/>
      <c r="O255" s="170"/>
      <c r="P255" s="170"/>
      <c r="Q255" s="170"/>
    </row>
    <row r="256" spans="1:17" s="19" customFormat="1" x14ac:dyDescent="0.2">
      <c r="A256" s="16"/>
      <c r="B256" s="397" t="s">
        <v>101</v>
      </c>
      <c r="C256" s="397"/>
      <c r="D256" s="397"/>
      <c r="E256" s="397"/>
      <c r="F256" s="92"/>
      <c r="G256" s="397" t="s">
        <v>411</v>
      </c>
      <c r="H256" s="397"/>
      <c r="I256" s="397"/>
      <c r="J256" s="397"/>
      <c r="K256" s="92"/>
      <c r="L256" s="11"/>
      <c r="M256" s="92"/>
    </row>
    <row r="257" spans="1:19" s="19" customFormat="1" x14ac:dyDescent="0.2">
      <c r="A257" s="16" t="s">
        <v>255</v>
      </c>
      <c r="B257" s="401">
        <v>2020</v>
      </c>
      <c r="C257" s="398" t="s">
        <v>545</v>
      </c>
      <c r="D257" s="398"/>
      <c r="E257" s="398"/>
      <c r="F257" s="92"/>
      <c r="G257" s="401">
        <v>2020</v>
      </c>
      <c r="H257" s="398" t="s">
        <v>545</v>
      </c>
      <c r="I257" s="398"/>
      <c r="J257" s="398"/>
      <c r="K257" s="92"/>
      <c r="L257" s="11"/>
      <c r="M257" s="92"/>
    </row>
    <row r="258" spans="1:19" s="19" customFormat="1" x14ac:dyDescent="0.2">
      <c r="A258" s="94"/>
      <c r="B258" s="402"/>
      <c r="C258" s="209">
        <v>2021</v>
      </c>
      <c r="D258" s="209">
        <v>2022</v>
      </c>
      <c r="E258" s="96" t="s">
        <v>555</v>
      </c>
      <c r="F258" s="97"/>
      <c r="G258" s="402"/>
      <c r="H258" s="209">
        <v>2021</v>
      </c>
      <c r="I258" s="209">
        <v>2022</v>
      </c>
      <c r="J258" s="96" t="s">
        <v>555</v>
      </c>
      <c r="K258" s="92"/>
      <c r="L258" s="11"/>
      <c r="M258" s="92"/>
    </row>
    <row r="259" spans="1:19" x14ac:dyDescent="0.2">
      <c r="A259" s="9"/>
      <c r="B259" s="9"/>
      <c r="C259" s="9"/>
      <c r="D259" s="9"/>
      <c r="E259" s="9"/>
      <c r="F259" s="9"/>
      <c r="G259" s="9"/>
      <c r="H259" s="9"/>
      <c r="I259" s="9"/>
      <c r="J259" s="9"/>
      <c r="K259" s="9"/>
      <c r="L259" s="11"/>
      <c r="M259" s="9"/>
    </row>
    <row r="260" spans="1:19" s="19" customFormat="1" ht="11.25" customHeight="1" x14ac:dyDescent="0.2">
      <c r="A260" s="16" t="s">
        <v>252</v>
      </c>
      <c r="B260" s="17"/>
      <c r="C260" s="17"/>
      <c r="D260" s="17"/>
      <c r="E260" s="11" t="s">
        <v>558</v>
      </c>
      <c r="F260" s="15"/>
      <c r="G260" s="17">
        <v>80728</v>
      </c>
      <c r="H260" s="17">
        <v>115232</v>
      </c>
      <c r="I260" s="17">
        <v>107977</v>
      </c>
      <c r="J260" s="15">
        <v>-6.2959941682865832</v>
      </c>
      <c r="K260" s="15"/>
      <c r="L260" s="11"/>
      <c r="M260" s="15"/>
      <c r="O260" s="138"/>
      <c r="P260" s="138"/>
      <c r="Q260" s="138"/>
    </row>
    <row r="261" spans="1:19" ht="11.25" customHeight="1" x14ac:dyDescent="0.2">
      <c r="A261" s="16"/>
      <c r="B261" s="10"/>
      <c r="C261" s="10"/>
      <c r="D261" s="10"/>
      <c r="E261" s="11"/>
      <c r="F261" s="11"/>
      <c r="G261" s="10"/>
      <c r="H261" s="10"/>
      <c r="I261" s="10"/>
      <c r="J261" s="11"/>
      <c r="K261" s="11"/>
      <c r="L261" s="11"/>
      <c r="M261" s="11"/>
    </row>
    <row r="262" spans="1:19" ht="11.25" customHeight="1" x14ac:dyDescent="0.2">
      <c r="A262" s="9" t="s">
        <v>425</v>
      </c>
      <c r="B262" s="10">
        <v>25873</v>
      </c>
      <c r="C262" s="10">
        <v>18652</v>
      </c>
      <c r="D262" s="10">
        <v>3848</v>
      </c>
      <c r="E262" s="11">
        <v>-79.369504610765603</v>
      </c>
      <c r="F262" s="11"/>
      <c r="G262" s="10">
        <v>22857.876</v>
      </c>
      <c r="H262" s="10">
        <v>26312.991619999997</v>
      </c>
      <c r="I262" s="10">
        <v>3694.7559999999999</v>
      </c>
      <c r="J262" s="11">
        <v>-85.95843432264202</v>
      </c>
      <c r="K262" s="11"/>
      <c r="L262" s="11"/>
      <c r="M262" s="11"/>
    </row>
    <row r="263" spans="1:19" ht="11.25" customHeight="1" x14ac:dyDescent="0.2">
      <c r="A263" s="9" t="s">
        <v>57</v>
      </c>
      <c r="B263" s="10">
        <v>92</v>
      </c>
      <c r="C263" s="10">
        <v>80.000000000000014</v>
      </c>
      <c r="D263" s="10">
        <v>99</v>
      </c>
      <c r="E263" s="11">
        <v>23.749999999999986</v>
      </c>
      <c r="F263" s="11"/>
      <c r="G263" s="10">
        <v>3245.3060300000002</v>
      </c>
      <c r="H263" s="10">
        <v>5440.7002600000005</v>
      </c>
      <c r="I263" s="10">
        <v>7883.7156799999993</v>
      </c>
      <c r="J263" s="11">
        <v>44.902591638084431</v>
      </c>
      <c r="K263" s="11"/>
      <c r="L263" s="11"/>
      <c r="M263" s="11"/>
    </row>
    <row r="264" spans="1:19" ht="11.25" customHeight="1" x14ac:dyDescent="0.2">
      <c r="A264" s="9" t="s">
        <v>58</v>
      </c>
      <c r="B264" s="10">
        <v>0</v>
      </c>
      <c r="C264" s="10">
        <v>0</v>
      </c>
      <c r="D264" s="10">
        <v>0</v>
      </c>
      <c r="E264" s="11" t="s">
        <v>558</v>
      </c>
      <c r="F264" s="11"/>
      <c r="G264" s="10">
        <v>0</v>
      </c>
      <c r="H264" s="10">
        <v>0</v>
      </c>
      <c r="I264" s="10">
        <v>0</v>
      </c>
      <c r="J264" s="11" t="s">
        <v>558</v>
      </c>
      <c r="K264" s="11"/>
      <c r="L264" s="11"/>
      <c r="M264" s="11"/>
    </row>
    <row r="265" spans="1:19" ht="11.25" customHeight="1" x14ac:dyDescent="0.25">
      <c r="A265" s="9" t="s">
        <v>59</v>
      </c>
      <c r="B265" s="10">
        <v>1631.0075000000002</v>
      </c>
      <c r="C265" s="10">
        <v>4869.1940000000004</v>
      </c>
      <c r="D265" s="10">
        <v>4644.7489999999998</v>
      </c>
      <c r="E265" s="11">
        <v>-4.6094897841408766</v>
      </c>
      <c r="F265" s="11"/>
      <c r="G265" s="10">
        <v>5515.0296200000003</v>
      </c>
      <c r="H265" s="10">
        <v>15193.73732</v>
      </c>
      <c r="I265" s="10">
        <v>12814.439680000001</v>
      </c>
      <c r="J265" s="11">
        <v>-15.659726042966753</v>
      </c>
      <c r="K265" s="11"/>
      <c r="L265" s="11"/>
      <c r="M265" s="11"/>
      <c r="P265" s="170"/>
      <c r="Q265" s="170"/>
      <c r="R265" s="170"/>
      <c r="S265" s="12"/>
    </row>
    <row r="266" spans="1:19" ht="11.25" customHeight="1" x14ac:dyDescent="0.2">
      <c r="A266" s="9" t="s">
        <v>60</v>
      </c>
      <c r="B266" s="10">
        <v>2014.9378699999997</v>
      </c>
      <c r="C266" s="10">
        <v>3298.3752599999993</v>
      </c>
      <c r="D266" s="10">
        <v>4227.2328999999991</v>
      </c>
      <c r="E266" s="11">
        <v>28.161066185052562</v>
      </c>
      <c r="F266" s="11"/>
      <c r="G266" s="10">
        <v>6165.628709999999</v>
      </c>
      <c r="H266" s="10">
        <v>13703.621730000003</v>
      </c>
      <c r="I266" s="10">
        <v>17053.389650000001</v>
      </c>
      <c r="J266" s="11">
        <v>24.444398612278377</v>
      </c>
      <c r="K266" s="11"/>
      <c r="L266" s="11"/>
      <c r="M266" s="11"/>
      <c r="P266" s="141"/>
      <c r="Q266" s="141"/>
      <c r="R266" s="12"/>
      <c r="S266" s="12"/>
    </row>
    <row r="267" spans="1:19" ht="11.25" customHeight="1" x14ac:dyDescent="0.2">
      <c r="A267" s="9" t="s">
        <v>61</v>
      </c>
      <c r="B267" s="10"/>
      <c r="C267" s="10"/>
      <c r="D267" s="10"/>
      <c r="E267" s="11"/>
      <c r="F267" s="11"/>
      <c r="G267" s="10">
        <v>42944.159639999998</v>
      </c>
      <c r="H267" s="10">
        <v>54580.949070000002</v>
      </c>
      <c r="I267" s="10">
        <v>66530.698990000004</v>
      </c>
      <c r="J267" s="11">
        <v>21.893627948232378</v>
      </c>
      <c r="K267" s="11"/>
      <c r="L267" s="11"/>
      <c r="M267" s="11"/>
    </row>
    <row r="268" spans="1:19" ht="11.25" customHeight="1" x14ac:dyDescent="0.2">
      <c r="A268" s="9"/>
      <c r="B268" s="10"/>
      <c r="C268" s="10"/>
      <c r="D268" s="10"/>
      <c r="E268" s="11"/>
      <c r="F268" s="11"/>
      <c r="G268" s="10"/>
      <c r="H268" s="10"/>
      <c r="I268" s="10"/>
      <c r="J268" s="11"/>
      <c r="K268" s="11"/>
      <c r="L268" s="11"/>
      <c r="M268" s="11"/>
    </row>
    <row r="269" spans="1:19" s="19" customFormat="1" ht="11.25" customHeight="1" x14ac:dyDescent="0.2">
      <c r="A269" s="16" t="s">
        <v>253</v>
      </c>
      <c r="B269" s="17"/>
      <c r="C269" s="17"/>
      <c r="D269" s="17"/>
      <c r="E269" s="11"/>
      <c r="F269" s="15"/>
      <c r="G269" s="17">
        <v>1579755</v>
      </c>
      <c r="H269" s="17">
        <v>1644456</v>
      </c>
      <c r="I269" s="17">
        <v>1823230</v>
      </c>
      <c r="J269" s="15">
        <v>10.871315498864064</v>
      </c>
      <c r="K269" s="15"/>
      <c r="L269" s="11"/>
      <c r="M269" s="15"/>
      <c r="O269" s="138"/>
      <c r="P269" s="138"/>
    </row>
    <row r="270" spans="1:19" ht="11.25" customHeight="1" x14ac:dyDescent="0.2">
      <c r="A270" s="16"/>
      <c r="B270" s="10"/>
      <c r="C270" s="10"/>
      <c r="D270" s="10"/>
      <c r="E270" s="11"/>
      <c r="F270" s="11"/>
      <c r="G270" s="10"/>
      <c r="H270" s="10"/>
      <c r="I270" s="10"/>
      <c r="J270" s="11"/>
      <c r="K270" s="11"/>
      <c r="L270" s="11"/>
      <c r="M270" s="11"/>
    </row>
    <row r="271" spans="1:19" s="19" customFormat="1" ht="11.25" customHeight="1" x14ac:dyDescent="0.2">
      <c r="A271" s="16" t="s">
        <v>62</v>
      </c>
      <c r="B271" s="17">
        <v>70003.852016199991</v>
      </c>
      <c r="C271" s="17">
        <v>61974.3878663</v>
      </c>
      <c r="D271" s="17">
        <v>81959.083942500001</v>
      </c>
      <c r="E271" s="15">
        <v>32.246701846113979</v>
      </c>
      <c r="F271" s="15"/>
      <c r="G271" s="17">
        <v>152826.48758000002</v>
      </c>
      <c r="H271" s="17">
        <v>141206.77208</v>
      </c>
      <c r="I271" s="17">
        <v>224390.37946999999</v>
      </c>
      <c r="J271" s="15">
        <v>58.909077917929267</v>
      </c>
      <c r="K271" s="15"/>
      <c r="L271" s="11"/>
      <c r="M271" s="15"/>
      <c r="O271" s="238"/>
      <c r="P271" s="238"/>
      <c r="Q271" s="238"/>
    </row>
    <row r="272" spans="1:19" ht="11.25" customHeight="1" x14ac:dyDescent="0.2">
      <c r="A272" s="9" t="s">
        <v>63</v>
      </c>
      <c r="B272" s="10">
        <v>44.048349999999999</v>
      </c>
      <c r="C272" s="10">
        <v>680.4</v>
      </c>
      <c r="D272" s="10">
        <v>358.19900000000001</v>
      </c>
      <c r="E272" s="11">
        <v>-47.354644326866548</v>
      </c>
      <c r="F272" s="11"/>
      <c r="G272" s="10">
        <v>29.577579999999998</v>
      </c>
      <c r="H272" s="10">
        <v>491.25640000000004</v>
      </c>
      <c r="I272" s="10">
        <v>265.66209999999995</v>
      </c>
      <c r="J272" s="11">
        <v>-45.921905546675845</v>
      </c>
      <c r="K272" s="11"/>
      <c r="L272" s="11"/>
      <c r="M272" s="11"/>
      <c r="O272" s="238"/>
      <c r="P272" s="238"/>
      <c r="Q272" s="238"/>
    </row>
    <row r="273" spans="1:23" ht="11.25" customHeight="1" x14ac:dyDescent="0.2">
      <c r="A273" s="9" t="s">
        <v>64</v>
      </c>
      <c r="B273" s="10">
        <v>654.13912000000005</v>
      </c>
      <c r="C273" s="10">
        <v>1128.8362099999999</v>
      </c>
      <c r="D273" s="10">
        <v>3119.6686599999998</v>
      </c>
      <c r="E273" s="11">
        <v>176.36149800687207</v>
      </c>
      <c r="F273" s="11"/>
      <c r="G273" s="10">
        <v>2165.0033600000002</v>
      </c>
      <c r="H273" s="10">
        <v>3854.8342900000002</v>
      </c>
      <c r="I273" s="10">
        <v>11695.38991</v>
      </c>
      <c r="J273" s="11">
        <v>203.39539990965471</v>
      </c>
      <c r="K273" s="11"/>
      <c r="L273" s="11"/>
      <c r="M273" s="11"/>
      <c r="O273" s="238"/>
      <c r="P273" s="238"/>
      <c r="Q273" s="238"/>
      <c r="R273" s="12"/>
      <c r="S273" s="12"/>
    </row>
    <row r="274" spans="1:23" ht="11.25" customHeight="1" x14ac:dyDescent="0.2">
      <c r="A274" s="9" t="s">
        <v>65</v>
      </c>
      <c r="B274" s="10">
        <v>1412.9090099999999</v>
      </c>
      <c r="C274" s="10">
        <v>1403.4623999999999</v>
      </c>
      <c r="D274" s="10">
        <v>9859.8034699999989</v>
      </c>
      <c r="E274" s="11">
        <v>602.53420896776424</v>
      </c>
      <c r="F274" s="11"/>
      <c r="G274" s="10">
        <v>4900.6354799999999</v>
      </c>
      <c r="H274" s="10">
        <v>5131.8159900000001</v>
      </c>
      <c r="I274" s="10">
        <v>40804.077820000006</v>
      </c>
      <c r="J274" s="11">
        <v>695.11965938591663</v>
      </c>
      <c r="K274" s="11"/>
      <c r="L274" s="11"/>
      <c r="M274" s="11"/>
      <c r="O274" s="238"/>
      <c r="P274" s="238"/>
      <c r="Q274" s="238"/>
      <c r="R274" s="12"/>
      <c r="S274" s="12"/>
    </row>
    <row r="275" spans="1:23" ht="11.25" customHeight="1" x14ac:dyDescent="0.2">
      <c r="A275" s="9" t="s">
        <v>66</v>
      </c>
      <c r="B275" s="10">
        <v>0</v>
      </c>
      <c r="C275" s="10">
        <v>0</v>
      </c>
      <c r="D275" s="10">
        <v>1603.6640199999999</v>
      </c>
      <c r="E275" s="11" t="s">
        <v>558</v>
      </c>
      <c r="F275" s="11"/>
      <c r="G275" s="10">
        <v>0</v>
      </c>
      <c r="H275" s="10">
        <v>0</v>
      </c>
      <c r="I275" s="10">
        <v>5369.2826499999983</v>
      </c>
      <c r="J275" s="11" t="s">
        <v>558</v>
      </c>
      <c r="K275" s="11"/>
      <c r="L275" s="11"/>
      <c r="M275" s="11"/>
      <c r="O275" s="238"/>
      <c r="P275" s="238"/>
      <c r="Q275" s="238"/>
    </row>
    <row r="276" spans="1:23" ht="11.25" customHeight="1" x14ac:dyDescent="0.2">
      <c r="A276" s="9" t="s">
        <v>67</v>
      </c>
      <c r="B276" s="10">
        <v>7873.7244599999995</v>
      </c>
      <c r="C276" s="10">
        <v>7517.1373123000012</v>
      </c>
      <c r="D276" s="10">
        <v>7603.5810395000008</v>
      </c>
      <c r="E276" s="11">
        <v>1.1499554100010272</v>
      </c>
      <c r="F276" s="11"/>
      <c r="G276" s="10">
        <v>33497.591860000008</v>
      </c>
      <c r="H276" s="10">
        <v>33364.652979999999</v>
      </c>
      <c r="I276" s="10">
        <v>36525.389809999993</v>
      </c>
      <c r="J276" s="11">
        <v>9.4733094688401565</v>
      </c>
      <c r="K276" s="11"/>
      <c r="L276" s="11"/>
      <c r="M276" s="11"/>
      <c r="O276" s="238"/>
      <c r="P276" s="238"/>
      <c r="Q276" s="238"/>
    </row>
    <row r="277" spans="1:23" ht="11.25" customHeight="1" x14ac:dyDescent="0.2">
      <c r="A277" s="9" t="s">
        <v>100</v>
      </c>
      <c r="B277" s="10">
        <v>28804.9153386</v>
      </c>
      <c r="C277" s="10">
        <v>22706.798703999997</v>
      </c>
      <c r="D277" s="10">
        <v>29627.103372000001</v>
      </c>
      <c r="E277" s="11">
        <v>30.476795774742726</v>
      </c>
      <c r="F277" s="11"/>
      <c r="G277" s="10">
        <v>48330.086380000008</v>
      </c>
      <c r="H277" s="10">
        <v>41099.826860000001</v>
      </c>
      <c r="I277" s="10">
        <v>58348.492810000003</v>
      </c>
      <c r="J277" s="11">
        <v>41.967733851421883</v>
      </c>
      <c r="K277" s="11"/>
      <c r="L277" s="11"/>
      <c r="M277" s="11"/>
      <c r="O277" s="238"/>
      <c r="P277" s="238"/>
      <c r="Q277" s="238"/>
    </row>
    <row r="278" spans="1:23" ht="11.25" customHeight="1" x14ac:dyDescent="0.2">
      <c r="A278" s="9" t="s">
        <v>68</v>
      </c>
      <c r="B278" s="10">
        <v>5467.5046676000002</v>
      </c>
      <c r="C278" s="10">
        <v>6107.8512979999996</v>
      </c>
      <c r="D278" s="10">
        <v>5811.7800499999994</v>
      </c>
      <c r="E278" s="11">
        <v>-4.8473879528951187</v>
      </c>
      <c r="F278" s="11"/>
      <c r="G278" s="10">
        <v>10023.59569</v>
      </c>
      <c r="H278" s="10">
        <v>11540.461449999999</v>
      </c>
      <c r="I278" s="10">
        <v>11140.083960000002</v>
      </c>
      <c r="J278" s="11">
        <v>-3.4693369215318342</v>
      </c>
      <c r="K278" s="11"/>
      <c r="L278" s="11"/>
      <c r="M278" s="11"/>
      <c r="O278" s="238"/>
      <c r="P278" s="238"/>
      <c r="Q278" s="238"/>
    </row>
    <row r="279" spans="1:23" ht="11.25" customHeight="1" x14ac:dyDescent="0.2">
      <c r="A279" s="9" t="s">
        <v>335</v>
      </c>
      <c r="B279" s="10">
        <v>25746.611069999999</v>
      </c>
      <c r="C279" s="10">
        <v>22429.901941999997</v>
      </c>
      <c r="D279" s="10">
        <v>23975.284330999999</v>
      </c>
      <c r="E279" s="11">
        <v>6.8898312306317848</v>
      </c>
      <c r="F279" s="11"/>
      <c r="G279" s="10">
        <v>53879.997229999994</v>
      </c>
      <c r="H279" s="10">
        <v>45723.924109999993</v>
      </c>
      <c r="I279" s="10">
        <v>60242.000410000001</v>
      </c>
      <c r="J279" s="11">
        <v>31.751597402430406</v>
      </c>
      <c r="K279" s="11"/>
      <c r="L279" s="11"/>
      <c r="M279" s="11"/>
      <c r="O279" s="238"/>
      <c r="P279" s="238"/>
      <c r="Q279" s="238"/>
    </row>
    <row r="280" spans="1:23" ht="11.25" customHeight="1" x14ac:dyDescent="0.2">
      <c r="A280" s="9"/>
      <c r="B280" s="10"/>
      <c r="C280" s="10"/>
      <c r="D280" s="10"/>
      <c r="E280" s="11"/>
      <c r="F280" s="11"/>
      <c r="G280" s="10"/>
      <c r="H280" s="10"/>
      <c r="I280" s="10"/>
      <c r="J280" s="11"/>
      <c r="K280" s="11"/>
      <c r="L280" s="11"/>
      <c r="M280" s="11"/>
      <c r="O280" s="238"/>
      <c r="P280" s="238"/>
      <c r="Q280" s="238"/>
    </row>
    <row r="281" spans="1:23" s="19" customFormat="1" ht="11.25" customHeight="1" x14ac:dyDescent="0.2">
      <c r="A281" s="16" t="s">
        <v>69</v>
      </c>
      <c r="B281" s="17">
        <v>521391.1322259999</v>
      </c>
      <c r="C281" s="17">
        <v>498327.94938429992</v>
      </c>
      <c r="D281" s="17">
        <v>491979.61648999981</v>
      </c>
      <c r="E281" s="15">
        <v>-1.2739267187689762</v>
      </c>
      <c r="F281" s="15"/>
      <c r="G281" s="17">
        <v>1397277.53302</v>
      </c>
      <c r="H281" s="17">
        <v>1472314.8805500004</v>
      </c>
      <c r="I281" s="17">
        <v>1574714.1320099998</v>
      </c>
      <c r="J281" s="15">
        <v>6.9549831230223589</v>
      </c>
      <c r="K281" s="15"/>
      <c r="L281" s="11"/>
      <c r="M281" s="15"/>
      <c r="O281" s="238"/>
      <c r="P281" s="238"/>
      <c r="Q281" s="238"/>
      <c r="R281" s="20"/>
      <c r="S281" s="18"/>
      <c r="T281" s="18"/>
      <c r="U281" s="20"/>
      <c r="V281" s="20"/>
      <c r="W281" s="20"/>
    </row>
    <row r="282" spans="1:23" s="19" customFormat="1" ht="11.25" customHeight="1" x14ac:dyDescent="0.2">
      <c r="A282" s="16" t="s">
        <v>436</v>
      </c>
      <c r="B282" s="17">
        <v>289390.48314999993</v>
      </c>
      <c r="C282" s="17">
        <v>274684.16690100002</v>
      </c>
      <c r="D282" s="17">
        <v>242987.5390499999</v>
      </c>
      <c r="E282" s="15">
        <v>-11.539299191723714</v>
      </c>
      <c r="F282" s="15"/>
      <c r="G282" s="17">
        <v>837062.26420000009</v>
      </c>
      <c r="H282" s="17">
        <v>785621.08086000022</v>
      </c>
      <c r="I282" s="17">
        <v>642602.89130999986</v>
      </c>
      <c r="J282" s="15">
        <v>-18.204474527776398</v>
      </c>
      <c r="K282" s="318"/>
      <c r="L282" s="11"/>
      <c r="M282" s="15"/>
      <c r="O282" s="238"/>
      <c r="P282" s="238"/>
      <c r="Q282" s="238"/>
    </row>
    <row r="283" spans="1:23" ht="11.25" customHeight="1" x14ac:dyDescent="0.25">
      <c r="A283" s="9" t="s">
        <v>437</v>
      </c>
      <c r="B283" s="10">
        <v>283454.08849999995</v>
      </c>
      <c r="C283" s="10">
        <v>268088.52726100001</v>
      </c>
      <c r="D283" s="10">
        <v>234750.83350999991</v>
      </c>
      <c r="E283" s="11">
        <v>-12.435330258852844</v>
      </c>
      <c r="F283" s="11"/>
      <c r="G283" s="10">
        <v>820315.12730000005</v>
      </c>
      <c r="H283" s="10">
        <v>767490.95847000019</v>
      </c>
      <c r="I283" s="10">
        <v>621369.5981699999</v>
      </c>
      <c r="J283" s="11">
        <v>-19.03883800680785</v>
      </c>
      <c r="K283" s="318"/>
      <c r="L283" s="11"/>
      <c r="M283" s="11"/>
      <c r="O283" s="238"/>
      <c r="P283" s="238"/>
      <c r="Q283" s="238"/>
      <c r="R283" s="170"/>
    </row>
    <row r="284" spans="1:23" ht="11.25" customHeight="1" x14ac:dyDescent="0.25">
      <c r="A284" s="315" t="s">
        <v>438</v>
      </c>
      <c r="B284" s="10">
        <v>232214.41368</v>
      </c>
      <c r="C284" s="10">
        <v>209476.471043</v>
      </c>
      <c r="D284" s="10">
        <v>176938.42661999993</v>
      </c>
      <c r="E284" s="11">
        <v>-15.533030636324241</v>
      </c>
      <c r="F284" s="11"/>
      <c r="G284" s="10">
        <v>724893.37216000003</v>
      </c>
      <c r="H284" s="10">
        <v>670285.76681000018</v>
      </c>
      <c r="I284" s="10">
        <v>529875.83306999994</v>
      </c>
      <c r="J284" s="11">
        <v>-20.947771934384662</v>
      </c>
      <c r="K284" s="318"/>
      <c r="L284" s="11"/>
      <c r="M284" s="11"/>
      <c r="O284" s="238"/>
      <c r="P284" s="238"/>
      <c r="Q284" s="238"/>
      <c r="R284" s="170"/>
    </row>
    <row r="285" spans="1:23" ht="11.25" customHeight="1" x14ac:dyDescent="0.25">
      <c r="A285" s="315" t="s">
        <v>445</v>
      </c>
      <c r="B285" s="10">
        <v>51239.674819999986</v>
      </c>
      <c r="C285" s="10">
        <v>58612.056217999991</v>
      </c>
      <c r="D285" s="10">
        <v>57812.406889999991</v>
      </c>
      <c r="E285" s="11">
        <v>-1.3643086074745554</v>
      </c>
      <c r="F285" s="11"/>
      <c r="G285" s="10">
        <v>95421.755140000008</v>
      </c>
      <c r="H285" s="10">
        <v>97205.191659999968</v>
      </c>
      <c r="I285" s="10">
        <v>91493.76509999999</v>
      </c>
      <c r="J285" s="11">
        <v>-5.8756394205539522</v>
      </c>
      <c r="K285" s="318"/>
      <c r="L285" s="11"/>
      <c r="M285" s="11"/>
      <c r="O285" s="238"/>
      <c r="P285" s="238"/>
      <c r="Q285" s="238"/>
      <c r="R285" s="170"/>
    </row>
    <row r="286" spans="1:23" ht="11.25" customHeight="1" x14ac:dyDescent="0.25">
      <c r="A286" s="9" t="s">
        <v>439</v>
      </c>
      <c r="B286" s="10">
        <v>5936.3946500000002</v>
      </c>
      <c r="C286" s="10">
        <v>6595.6396400000003</v>
      </c>
      <c r="D286" s="10">
        <v>8236.705539999999</v>
      </c>
      <c r="E286" s="11">
        <v>24.881072793115749</v>
      </c>
      <c r="F286" s="11"/>
      <c r="G286" s="10">
        <v>16747.136900000001</v>
      </c>
      <c r="H286" s="10">
        <v>18130.122389999997</v>
      </c>
      <c r="I286" s="10">
        <v>21233.293139999998</v>
      </c>
      <c r="J286" s="11">
        <v>17.116104807497678</v>
      </c>
      <c r="K286" s="318"/>
      <c r="L286" s="11"/>
      <c r="M286" s="11"/>
      <c r="O286" s="238"/>
      <c r="P286" s="238"/>
      <c r="Q286" s="238"/>
      <c r="R286" s="170"/>
    </row>
    <row r="287" spans="1:23" s="19" customFormat="1" ht="11.25" customHeight="1" x14ac:dyDescent="0.25">
      <c r="A287" s="16" t="s">
        <v>435</v>
      </c>
      <c r="B287" s="17">
        <v>172779.03718299998</v>
      </c>
      <c r="C287" s="17">
        <v>169962.72806560001</v>
      </c>
      <c r="D287" s="17">
        <v>186550.28618299999</v>
      </c>
      <c r="E287" s="15">
        <v>9.759526871678446</v>
      </c>
      <c r="F287" s="15"/>
      <c r="G287" s="17">
        <v>382427.32970999996</v>
      </c>
      <c r="H287" s="17">
        <v>515121.13075000019</v>
      </c>
      <c r="I287" s="17">
        <v>714695.50965999998</v>
      </c>
      <c r="J287" s="15">
        <v>38.74319397836112</v>
      </c>
      <c r="K287" s="318"/>
      <c r="L287" s="11"/>
      <c r="M287" s="15"/>
      <c r="O287" s="238"/>
      <c r="P287" s="333"/>
      <c r="Q287" s="238"/>
      <c r="R287" s="21"/>
    </row>
    <row r="288" spans="1:23" ht="11.25" customHeight="1" x14ac:dyDescent="0.2">
      <c r="A288" s="9" t="s">
        <v>432</v>
      </c>
      <c r="B288" s="10">
        <v>153735.29405299999</v>
      </c>
      <c r="C288" s="10">
        <v>152535.6876946</v>
      </c>
      <c r="D288" s="10">
        <v>171866.9395984</v>
      </c>
      <c r="E288" s="11">
        <v>12.673264988652463</v>
      </c>
      <c r="F288" s="11"/>
      <c r="G288" s="10">
        <v>368607.16984999995</v>
      </c>
      <c r="H288" s="10">
        <v>497308.88470000017</v>
      </c>
      <c r="I288" s="10">
        <v>700236.17499999993</v>
      </c>
      <c r="J288" s="11">
        <v>40.805080412431181</v>
      </c>
      <c r="K288" s="318"/>
      <c r="L288" s="11"/>
      <c r="M288" s="11"/>
      <c r="O288" s="238"/>
      <c r="P288" s="238"/>
      <c r="Q288" s="238"/>
    </row>
    <row r="289" spans="1:24" ht="11.25" customHeight="1" x14ac:dyDescent="0.2">
      <c r="A289" s="315" t="s">
        <v>443</v>
      </c>
      <c r="B289" s="10">
        <v>2018.6893100000002</v>
      </c>
      <c r="C289" s="10">
        <v>898.07313000000011</v>
      </c>
      <c r="D289" s="10">
        <v>716.14120530000002</v>
      </c>
      <c r="E289" s="11">
        <v>-20.25803006710602</v>
      </c>
      <c r="F289" s="11"/>
      <c r="G289" s="10">
        <v>2283.00234</v>
      </c>
      <c r="H289" s="10">
        <v>1244.6185600000001</v>
      </c>
      <c r="I289" s="10">
        <v>1143.2805500000002</v>
      </c>
      <c r="J289" s="11">
        <v>-8.1420937511971374</v>
      </c>
      <c r="K289" s="318"/>
      <c r="L289" s="11"/>
      <c r="M289" s="11"/>
      <c r="O289" s="238"/>
      <c r="P289" s="238"/>
      <c r="Q289" s="238"/>
    </row>
    <row r="290" spans="1:24" ht="11.25" customHeight="1" x14ac:dyDescent="0.2">
      <c r="A290" s="315" t="s">
        <v>444</v>
      </c>
      <c r="B290" s="10">
        <v>151716.604743</v>
      </c>
      <c r="C290" s="10">
        <v>151637.61456459999</v>
      </c>
      <c r="D290" s="10">
        <v>171150.79839310001</v>
      </c>
      <c r="E290" s="11">
        <v>12.868300444140203</v>
      </c>
      <c r="F290" s="11"/>
      <c r="G290" s="10">
        <v>366324.16750999994</v>
      </c>
      <c r="H290" s="10">
        <v>496064.2661400002</v>
      </c>
      <c r="I290" s="10">
        <v>699092.89444999991</v>
      </c>
      <c r="J290" s="11">
        <v>40.927888212915661</v>
      </c>
      <c r="K290" s="318"/>
      <c r="L290" s="11"/>
      <c r="M290" s="11"/>
      <c r="O290" s="238"/>
      <c r="P290" s="238"/>
      <c r="Q290" s="238"/>
    </row>
    <row r="291" spans="1:24" ht="11.25" customHeight="1" x14ac:dyDescent="0.2">
      <c r="A291" s="9" t="s">
        <v>434</v>
      </c>
      <c r="B291" s="10">
        <v>19043.743129999999</v>
      </c>
      <c r="C291" s="10">
        <v>17427.040370999999</v>
      </c>
      <c r="D291" s="10">
        <v>14683.346584600002</v>
      </c>
      <c r="E291" s="11">
        <v>-15.743888394071348</v>
      </c>
      <c r="F291" s="11"/>
      <c r="G291" s="10">
        <v>13820.159860000003</v>
      </c>
      <c r="H291" s="10">
        <v>17812.246050000005</v>
      </c>
      <c r="I291" s="10">
        <v>14459.33466</v>
      </c>
      <c r="J291" s="11">
        <v>-18.823630555002381</v>
      </c>
      <c r="K291" s="318"/>
      <c r="L291" s="11"/>
      <c r="M291" s="11"/>
      <c r="O291" s="238"/>
      <c r="P291" s="238"/>
      <c r="Q291" s="238"/>
    </row>
    <row r="292" spans="1:24" s="19" customFormat="1" ht="11.25" customHeight="1" x14ac:dyDescent="0.2">
      <c r="A292" s="16" t="s">
        <v>420</v>
      </c>
      <c r="B292" s="17">
        <v>25867.614644000001</v>
      </c>
      <c r="C292" s="17">
        <v>19801.352125999998</v>
      </c>
      <c r="D292" s="17">
        <v>26047.167767000003</v>
      </c>
      <c r="E292" s="15">
        <v>31.542369436473933</v>
      </c>
      <c r="F292" s="15"/>
      <c r="G292" s="17">
        <v>101717.17318999999</v>
      </c>
      <c r="H292" s="17">
        <v>90649.624509999994</v>
      </c>
      <c r="I292" s="17">
        <v>138766.29789000002</v>
      </c>
      <c r="J292" s="15">
        <v>53.079837495291599</v>
      </c>
      <c r="K292" s="318"/>
      <c r="L292" s="11"/>
      <c r="M292" s="15"/>
      <c r="O292" s="238"/>
      <c r="P292" s="238"/>
      <c r="Q292" s="238"/>
    </row>
    <row r="293" spans="1:24" ht="11.25" customHeight="1" x14ac:dyDescent="0.2">
      <c r="A293" s="9" t="s">
        <v>442</v>
      </c>
      <c r="B293" s="10">
        <v>25200.821634</v>
      </c>
      <c r="C293" s="10">
        <v>18712.309845999996</v>
      </c>
      <c r="D293" s="10">
        <v>25383.260407000002</v>
      </c>
      <c r="E293" s="11">
        <v>35.650064668130796</v>
      </c>
      <c r="F293" s="11"/>
      <c r="G293" s="10">
        <v>99285.608739999981</v>
      </c>
      <c r="H293" s="10">
        <v>86152.090199999991</v>
      </c>
      <c r="I293" s="10">
        <v>135425.07211000001</v>
      </c>
      <c r="J293" s="11">
        <v>57.193019688337188</v>
      </c>
      <c r="K293" s="318"/>
      <c r="L293" s="11"/>
      <c r="M293" s="11"/>
      <c r="O293" s="238"/>
      <c r="P293" s="238"/>
      <c r="Q293" s="238"/>
    </row>
    <row r="294" spans="1:24" ht="11.25" customHeight="1" x14ac:dyDescent="0.2">
      <c r="A294" s="315" t="s">
        <v>70</v>
      </c>
      <c r="B294" s="10">
        <v>23897.380634000001</v>
      </c>
      <c r="C294" s="10">
        <v>17430.876025999998</v>
      </c>
      <c r="D294" s="10">
        <v>24282.536627000001</v>
      </c>
      <c r="E294" s="11">
        <v>39.307609042597903</v>
      </c>
      <c r="F294" s="11"/>
      <c r="G294" s="10">
        <v>93528.168799999985</v>
      </c>
      <c r="H294" s="10">
        <v>79068.587829999989</v>
      </c>
      <c r="I294" s="10">
        <v>128834.98391000001</v>
      </c>
      <c r="J294" s="11">
        <v>62.940792855690518</v>
      </c>
      <c r="K294" s="318"/>
      <c r="L294" s="11"/>
      <c r="M294" s="11"/>
      <c r="O294" s="238"/>
      <c r="P294" s="238"/>
      <c r="Q294" s="238"/>
    </row>
    <row r="295" spans="1:24" ht="11.25" customHeight="1" x14ac:dyDescent="0.2">
      <c r="A295" s="315" t="s">
        <v>441</v>
      </c>
      <c r="B295" s="10">
        <v>1303.441</v>
      </c>
      <c r="C295" s="10">
        <v>1281.43382</v>
      </c>
      <c r="D295" s="10">
        <v>1100.72378</v>
      </c>
      <c r="E295" s="11">
        <v>-14.102175015171667</v>
      </c>
      <c r="F295" s="11"/>
      <c r="G295" s="10">
        <v>5757.4399400000002</v>
      </c>
      <c r="H295" s="10">
        <v>7083.5023700000002</v>
      </c>
      <c r="I295" s="10">
        <v>6590.0881999999992</v>
      </c>
      <c r="J295" s="11">
        <v>-6.9656808768739324</v>
      </c>
      <c r="K295" s="318"/>
      <c r="L295" s="11"/>
      <c r="M295" s="11"/>
      <c r="O295" s="238"/>
      <c r="P295" s="238"/>
      <c r="Q295" s="238"/>
    </row>
    <row r="296" spans="1:24" ht="11.25" customHeight="1" x14ac:dyDescent="0.2">
      <c r="A296" s="9" t="s">
        <v>433</v>
      </c>
      <c r="B296" s="10">
        <v>666.79301000000009</v>
      </c>
      <c r="C296" s="10">
        <v>1089.0422800000001</v>
      </c>
      <c r="D296" s="10">
        <v>663.90735999999993</v>
      </c>
      <c r="E296" s="11">
        <v>-39.037503667901689</v>
      </c>
      <c r="F296" s="11"/>
      <c r="G296" s="10">
        <v>2431.5644500000003</v>
      </c>
      <c r="H296" s="10">
        <v>4497.53431</v>
      </c>
      <c r="I296" s="10">
        <v>3341.2257799999998</v>
      </c>
      <c r="J296" s="11">
        <v>-25.709832328105136</v>
      </c>
      <c r="K296" s="318"/>
      <c r="L296" s="11"/>
      <c r="M296" s="11"/>
      <c r="O296" s="238"/>
      <c r="P296" s="238"/>
      <c r="Q296" s="238"/>
    </row>
    <row r="297" spans="1:24" s="19" customFormat="1" ht="11.25" customHeight="1" x14ac:dyDescent="0.2">
      <c r="A297" s="16" t="s">
        <v>71</v>
      </c>
      <c r="B297" s="17">
        <v>6300.3151399999997</v>
      </c>
      <c r="C297" s="17">
        <v>5808.6197600000005</v>
      </c>
      <c r="D297" s="17">
        <v>5683.5651799999996</v>
      </c>
      <c r="E297" s="15">
        <v>-2.1529138619326886</v>
      </c>
      <c r="F297" s="15"/>
      <c r="G297" s="17">
        <v>36100.419180000004</v>
      </c>
      <c r="H297" s="17">
        <v>38364.733650000002</v>
      </c>
      <c r="I297" s="17">
        <v>42655.670749999997</v>
      </c>
      <c r="J297" s="15">
        <v>11.184587228328112</v>
      </c>
      <c r="K297" s="15"/>
      <c r="L297" s="11"/>
      <c r="M297" s="15"/>
      <c r="O297" s="238"/>
      <c r="P297" s="238"/>
      <c r="Q297" s="238"/>
      <c r="S297" s="20"/>
      <c r="T297" s="20"/>
      <c r="U297" s="20"/>
      <c r="V297" s="20"/>
      <c r="W297" s="20"/>
      <c r="X297" s="20"/>
    </row>
    <row r="298" spans="1:24" s="19" customFormat="1" ht="11.25" customHeight="1" x14ac:dyDescent="0.25">
      <c r="A298" s="16" t="s">
        <v>72</v>
      </c>
      <c r="B298" s="17">
        <v>27053.682109000001</v>
      </c>
      <c r="C298" s="17">
        <v>28071.082531699994</v>
      </c>
      <c r="D298" s="17">
        <v>30711.05831</v>
      </c>
      <c r="E298" s="15">
        <v>9.4046097984242181</v>
      </c>
      <c r="F298" s="15"/>
      <c r="G298" s="17">
        <v>39970.346740000008</v>
      </c>
      <c r="H298" s="17">
        <v>42558.310779999993</v>
      </c>
      <c r="I298" s="17">
        <v>35993.762400000007</v>
      </c>
      <c r="J298" s="15">
        <v>-15.424833034221265</v>
      </c>
      <c r="K298" s="15"/>
      <c r="L298" s="11"/>
      <c r="M298" s="15"/>
      <c r="O298" s="238"/>
      <c r="P298" s="238"/>
      <c r="Q298" s="238"/>
      <c r="R298" s="21"/>
      <c r="S298" s="20"/>
      <c r="T298" s="20"/>
      <c r="U298" s="20"/>
      <c r="V298" s="20"/>
    </row>
    <row r="299" spans="1:24" ht="11.25" customHeight="1" x14ac:dyDescent="0.2">
      <c r="A299" s="17"/>
      <c r="B299" s="10"/>
      <c r="C299" s="10">
        <v>152.5356876946</v>
      </c>
      <c r="D299" s="10">
        <v>171.86693959839999</v>
      </c>
      <c r="E299" s="11"/>
      <c r="F299" s="11"/>
      <c r="G299" s="10"/>
      <c r="H299" s="10">
        <v>497.30888470000019</v>
      </c>
      <c r="I299" s="10">
        <v>700.23617499999989</v>
      </c>
      <c r="J299" s="11"/>
      <c r="K299" s="11"/>
      <c r="L299" s="11"/>
      <c r="M299" s="11"/>
      <c r="N299" s="101"/>
      <c r="O299" s="238"/>
      <c r="P299" s="238"/>
      <c r="Q299" s="238"/>
      <c r="R299" s="102"/>
      <c r="S299" s="102"/>
      <c r="T299" s="12"/>
      <c r="U299" s="12"/>
      <c r="V299" s="12"/>
    </row>
    <row r="300" spans="1:24" s="19" customFormat="1" ht="11.25" customHeight="1" x14ac:dyDescent="0.2">
      <c r="A300" s="16" t="s">
        <v>73</v>
      </c>
      <c r="B300" s="17"/>
      <c r="C300" s="17"/>
      <c r="D300" s="17"/>
      <c r="E300" s="15"/>
      <c r="F300" s="15"/>
      <c r="G300" s="17">
        <v>29650.979400000069</v>
      </c>
      <c r="H300" s="17">
        <v>30934.347369999625</v>
      </c>
      <c r="I300" s="17">
        <v>24125.48852000013</v>
      </c>
      <c r="J300" s="15">
        <v>-22.010675604563673</v>
      </c>
      <c r="K300" s="15"/>
      <c r="L300" s="11"/>
      <c r="M300" s="15"/>
      <c r="N300" s="107"/>
      <c r="O300" s="238"/>
      <c r="P300" s="238"/>
      <c r="Q300" s="238"/>
      <c r="R300" s="108"/>
      <c r="S300" s="108"/>
      <c r="T300" s="108"/>
      <c r="U300" s="108"/>
      <c r="V300" s="108"/>
      <c r="W300" s="108"/>
    </row>
    <row r="301" spans="1:24" ht="15" x14ac:dyDescent="0.2">
      <c r="A301" s="66"/>
      <c r="B301" s="70"/>
      <c r="C301" s="70"/>
      <c r="D301" s="70"/>
      <c r="E301" s="70"/>
      <c r="F301" s="70"/>
      <c r="G301" s="70"/>
      <c r="H301" s="70"/>
      <c r="I301" s="70"/>
      <c r="J301" s="66"/>
      <c r="K301" s="9"/>
      <c r="L301" s="11"/>
      <c r="M301" s="9"/>
      <c r="N301" s="101"/>
      <c r="O301" s="238"/>
      <c r="P301" s="238"/>
      <c r="Q301" s="238"/>
      <c r="R301" s="100"/>
      <c r="S301" s="100"/>
      <c r="T301" s="100"/>
      <c r="U301" s="100"/>
      <c r="V301" s="100"/>
      <c r="W301" s="100"/>
    </row>
    <row r="302" spans="1:24" ht="15" x14ac:dyDescent="0.2">
      <c r="A302" s="9" t="s">
        <v>400</v>
      </c>
      <c r="B302" s="9"/>
      <c r="C302" s="9"/>
      <c r="D302" s="9"/>
      <c r="E302" s="9"/>
      <c r="F302" s="9"/>
      <c r="G302" s="9"/>
      <c r="H302" s="9"/>
      <c r="I302" s="9"/>
      <c r="J302" s="9"/>
      <c r="K302" s="9"/>
      <c r="L302" s="11"/>
      <c r="M302" s="9"/>
      <c r="N302" s="101"/>
      <c r="O302" s="238"/>
      <c r="P302" s="238"/>
      <c r="Q302" s="238"/>
      <c r="R302" s="100"/>
      <c r="S302" s="100"/>
      <c r="T302" s="100"/>
      <c r="U302" s="100"/>
      <c r="V302" s="100"/>
      <c r="W302" s="100"/>
    </row>
    <row r="303" spans="1:24" ht="15" x14ac:dyDescent="0.2">
      <c r="A303" s="9" t="s">
        <v>392</v>
      </c>
      <c r="B303" s="9"/>
      <c r="C303" s="9"/>
      <c r="D303" s="9"/>
      <c r="E303" s="9"/>
      <c r="F303" s="9"/>
      <c r="G303" s="9"/>
      <c r="H303" s="9"/>
      <c r="I303" s="9"/>
      <c r="J303" s="9"/>
      <c r="K303" s="9"/>
      <c r="L303" s="11"/>
      <c r="M303" s="9"/>
      <c r="N303" s="101"/>
      <c r="O303" s="238"/>
      <c r="P303" s="238"/>
      <c r="Q303" s="238"/>
      <c r="R303" s="100"/>
      <c r="S303" s="100"/>
      <c r="T303" s="100"/>
      <c r="U303" s="100"/>
      <c r="V303" s="100"/>
      <c r="W303" s="100"/>
    </row>
    <row r="304" spans="1:24" ht="20.100000000000001" customHeight="1" x14ac:dyDescent="0.2">
      <c r="A304" s="395" t="s">
        <v>198</v>
      </c>
      <c r="B304" s="395"/>
      <c r="C304" s="395"/>
      <c r="D304" s="395"/>
      <c r="E304" s="395"/>
      <c r="F304" s="395"/>
      <c r="G304" s="395"/>
      <c r="H304" s="395"/>
      <c r="I304" s="395"/>
      <c r="J304" s="395"/>
      <c r="K304" s="316"/>
      <c r="L304" s="11"/>
      <c r="M304" s="316"/>
      <c r="N304" s="101"/>
      <c r="O304" s="238"/>
      <c r="P304" s="238"/>
      <c r="Q304" s="238"/>
      <c r="R304" s="100"/>
      <c r="S304" s="100"/>
      <c r="T304" s="100"/>
      <c r="U304" s="100"/>
      <c r="V304" s="100"/>
      <c r="W304" s="100"/>
    </row>
    <row r="305" spans="1:23" ht="20.100000000000001" customHeight="1" x14ac:dyDescent="0.2">
      <c r="A305" s="396" t="s">
        <v>159</v>
      </c>
      <c r="B305" s="396"/>
      <c r="C305" s="396"/>
      <c r="D305" s="396"/>
      <c r="E305" s="396"/>
      <c r="F305" s="396"/>
      <c r="G305" s="396"/>
      <c r="H305" s="396"/>
      <c r="I305" s="396"/>
      <c r="J305" s="396"/>
      <c r="K305" s="316"/>
      <c r="L305" s="11"/>
      <c r="M305" s="316"/>
      <c r="N305" s="101"/>
      <c r="O305" s="238"/>
      <c r="P305" s="238"/>
      <c r="Q305" s="238"/>
      <c r="V305" s="100"/>
      <c r="W305" s="100"/>
    </row>
    <row r="306" spans="1:23" s="19" customFormat="1" ht="15.6" x14ac:dyDescent="0.2">
      <c r="A306" s="16"/>
      <c r="B306" s="397" t="s">
        <v>101</v>
      </c>
      <c r="C306" s="397"/>
      <c r="D306" s="397"/>
      <c r="E306" s="397"/>
      <c r="F306" s="92"/>
      <c r="G306" s="397" t="s">
        <v>411</v>
      </c>
      <c r="H306" s="397"/>
      <c r="I306" s="397"/>
      <c r="J306" s="397"/>
      <c r="K306" s="92"/>
      <c r="L306" s="11"/>
      <c r="M306" s="92"/>
      <c r="N306" s="107"/>
      <c r="O306" s="238"/>
      <c r="P306" s="238"/>
      <c r="Q306" s="238"/>
      <c r="V306" s="108"/>
      <c r="W306" s="108"/>
    </row>
    <row r="307" spans="1:23" s="19" customFormat="1" ht="15.6" x14ac:dyDescent="0.25">
      <c r="A307" s="16" t="s">
        <v>255</v>
      </c>
      <c r="B307" s="401">
        <v>2020</v>
      </c>
      <c r="C307" s="398" t="s">
        <v>545</v>
      </c>
      <c r="D307" s="398"/>
      <c r="E307" s="398"/>
      <c r="F307" s="92"/>
      <c r="G307" s="401">
        <v>2020</v>
      </c>
      <c r="H307" s="398" t="s">
        <v>545</v>
      </c>
      <c r="I307" s="398"/>
      <c r="J307" s="398"/>
      <c r="K307" s="92"/>
      <c r="L307" s="11"/>
      <c r="M307" s="92"/>
      <c r="N307" s="107"/>
      <c r="O307" s="238"/>
      <c r="P307" s="238"/>
      <c r="Q307" s="238"/>
      <c r="R307" s="21"/>
      <c r="S307" s="21"/>
      <c r="V307" s="108"/>
      <c r="W307" s="108"/>
    </row>
    <row r="308" spans="1:23" s="19" customFormat="1" ht="13.2" x14ac:dyDescent="0.25">
      <c r="A308" s="94"/>
      <c r="B308" s="402"/>
      <c r="C308" s="209">
        <v>2021</v>
      </c>
      <c r="D308" s="209">
        <v>2022</v>
      </c>
      <c r="E308" s="96" t="s">
        <v>555</v>
      </c>
      <c r="F308" s="97"/>
      <c r="G308" s="402"/>
      <c r="H308" s="209">
        <v>2021</v>
      </c>
      <c r="I308" s="209">
        <v>2022</v>
      </c>
      <c r="J308" s="96" t="s">
        <v>555</v>
      </c>
      <c r="K308" s="92"/>
      <c r="L308" s="11"/>
      <c r="M308" s="92"/>
      <c r="O308" s="238"/>
      <c r="P308" s="238"/>
      <c r="Q308" s="238"/>
      <c r="R308" s="170"/>
      <c r="S308" s="170"/>
    </row>
    <row r="309" spans="1:23" ht="13.2" x14ac:dyDescent="0.25">
      <c r="A309" s="9"/>
      <c r="B309" s="10"/>
      <c r="C309" s="10"/>
      <c r="D309" s="10"/>
      <c r="E309" s="11"/>
      <c r="F309" s="11"/>
      <c r="G309" s="10"/>
      <c r="H309" s="10"/>
      <c r="I309" s="10"/>
      <c r="J309" s="11"/>
      <c r="K309" s="11"/>
      <c r="L309" s="11"/>
      <c r="M309" s="11"/>
      <c r="O309" s="238"/>
      <c r="P309" s="238"/>
      <c r="Q309" s="238"/>
      <c r="R309" s="170"/>
      <c r="S309" s="170"/>
    </row>
    <row r="310" spans="1:23" s="19" customFormat="1" ht="15" customHeight="1" x14ac:dyDescent="0.25">
      <c r="A310" s="16" t="s">
        <v>252</v>
      </c>
      <c r="B310" s="17"/>
      <c r="C310" s="17"/>
      <c r="D310" s="17"/>
      <c r="E310" s="15"/>
      <c r="F310" s="15"/>
      <c r="G310" s="17">
        <v>362888</v>
      </c>
      <c r="H310" s="17">
        <v>296133</v>
      </c>
      <c r="I310" s="17">
        <v>227500</v>
      </c>
      <c r="J310" s="15">
        <v>-23.176410599291529</v>
      </c>
      <c r="K310" s="15"/>
      <c r="L310" s="11"/>
      <c r="M310" s="15"/>
      <c r="O310" s="238"/>
      <c r="P310" s="238"/>
      <c r="Q310" s="238"/>
      <c r="R310" s="21"/>
      <c r="S310" s="21"/>
    </row>
    <row r="311" spans="1:23" ht="13.2" x14ac:dyDescent="0.25">
      <c r="A311" s="16"/>
      <c r="B311" s="10"/>
      <c r="C311" s="10"/>
      <c r="D311" s="10"/>
      <c r="E311" s="11"/>
      <c r="F311" s="11"/>
      <c r="G311" s="10"/>
      <c r="H311" s="10"/>
      <c r="I311" s="10"/>
      <c r="J311" s="11"/>
      <c r="K311" s="11"/>
      <c r="L311" s="11"/>
      <c r="M311" s="11"/>
      <c r="O311" s="238"/>
      <c r="P311" s="238"/>
      <c r="Q311" s="238"/>
      <c r="R311" s="170"/>
      <c r="S311" s="170"/>
    </row>
    <row r="312" spans="1:23" s="19" customFormat="1" ht="14.25" customHeight="1" x14ac:dyDescent="0.25">
      <c r="A312" s="16" t="s">
        <v>75</v>
      </c>
      <c r="B312" s="17">
        <v>4767359.5878499998</v>
      </c>
      <c r="C312" s="17">
        <v>3757744.9589999998</v>
      </c>
      <c r="D312" s="17">
        <v>2822926.8401000001</v>
      </c>
      <c r="E312" s="15">
        <v>-24.877103930671524</v>
      </c>
      <c r="F312" s="17"/>
      <c r="G312" s="17">
        <v>333718.09055999998</v>
      </c>
      <c r="H312" s="17">
        <v>257001.22664000001</v>
      </c>
      <c r="I312" s="17">
        <v>191960.50130999999</v>
      </c>
      <c r="J312" s="15">
        <v>-25.307554434791555</v>
      </c>
      <c r="K312" s="15"/>
      <c r="L312" s="11"/>
      <c r="M312" s="15"/>
      <c r="O312" s="238"/>
      <c r="P312" s="238"/>
      <c r="Q312" s="238"/>
      <c r="R312" s="21"/>
      <c r="S312" s="21"/>
    </row>
    <row r="313" spans="1:23" ht="11.25" customHeight="1" x14ac:dyDescent="0.25">
      <c r="A313" s="9" t="s">
        <v>341</v>
      </c>
      <c r="B313" s="10">
        <v>30290.76</v>
      </c>
      <c r="C313" s="10">
        <v>0</v>
      </c>
      <c r="D313" s="10">
        <v>0.114</v>
      </c>
      <c r="E313" s="11" t="s">
        <v>558</v>
      </c>
      <c r="F313" s="11"/>
      <c r="G313" s="10">
        <v>1079.51208</v>
      </c>
      <c r="H313" s="10">
        <v>0</v>
      </c>
      <c r="I313" s="10">
        <v>0.12</v>
      </c>
      <c r="J313" s="11" t="s">
        <v>558</v>
      </c>
      <c r="K313" s="11"/>
      <c r="L313" s="11"/>
      <c r="M313" s="11"/>
      <c r="O313" s="335"/>
      <c r="P313" s="335"/>
      <c r="Q313" s="335"/>
      <c r="R313" s="170"/>
      <c r="S313" s="170"/>
    </row>
    <row r="314" spans="1:23" ht="11.25" customHeight="1" x14ac:dyDescent="0.25">
      <c r="A314" s="9" t="s">
        <v>90</v>
      </c>
      <c r="B314" s="10">
        <v>4737068.82785</v>
      </c>
      <c r="C314" s="10">
        <v>3757744.9589999998</v>
      </c>
      <c r="D314" s="10">
        <v>2822926.7261000001</v>
      </c>
      <c r="E314" s="11">
        <v>-24.877106964405883</v>
      </c>
      <c r="F314" s="11"/>
      <c r="G314" s="10">
        <v>332638.57847999997</v>
      </c>
      <c r="H314" s="10">
        <v>257001.22664000001</v>
      </c>
      <c r="I314" s="10">
        <v>191960.38131</v>
      </c>
      <c r="J314" s="11">
        <v>-25.307601127175701</v>
      </c>
      <c r="K314" s="11"/>
      <c r="L314" s="11"/>
      <c r="M314" s="11"/>
      <c r="O314" s="238"/>
      <c r="P314" s="238"/>
      <c r="Q314" s="238"/>
      <c r="R314" s="170"/>
      <c r="S314" s="170"/>
    </row>
    <row r="315" spans="1:23" s="222" customFormat="1" ht="13.2" x14ac:dyDescent="0.25">
      <c r="A315" s="219" t="s">
        <v>359</v>
      </c>
      <c r="B315" s="220"/>
      <c r="C315" s="220"/>
      <c r="D315" s="220"/>
      <c r="E315" s="221"/>
      <c r="F315" s="221"/>
      <c r="G315" s="220">
        <v>22165.779190000001</v>
      </c>
      <c r="H315" s="220">
        <v>29774.764820000004</v>
      </c>
      <c r="I315" s="220">
        <v>19922.272949999999</v>
      </c>
      <c r="J315" s="221">
        <v>-33.090074529764181</v>
      </c>
      <c r="K315" s="221"/>
      <c r="L315" s="11"/>
      <c r="M315" s="221"/>
      <c r="O315" s="238"/>
      <c r="P315" s="238"/>
      <c r="Q315" s="238"/>
      <c r="R315" s="223"/>
      <c r="S315" s="223"/>
    </row>
    <row r="316" spans="1:23" s="227" customFormat="1" ht="11.25" customHeight="1" x14ac:dyDescent="0.25">
      <c r="A316" s="224" t="s">
        <v>341</v>
      </c>
      <c r="B316" s="225"/>
      <c r="C316" s="225"/>
      <c r="D316" s="225"/>
      <c r="E316" s="226"/>
      <c r="F316" s="226"/>
      <c r="G316" s="225">
        <v>12398.317059999998</v>
      </c>
      <c r="H316" s="225">
        <v>19099.008090000003</v>
      </c>
      <c r="I316" s="225">
        <v>8973.5780699999996</v>
      </c>
      <c r="J316" s="226">
        <v>-53.015475841918459</v>
      </c>
      <c r="K316" s="226"/>
      <c r="L316" s="11"/>
      <c r="M316" s="226"/>
      <c r="O316" s="238"/>
      <c r="P316" s="238"/>
      <c r="Q316" s="238"/>
      <c r="R316" s="228"/>
    </row>
    <row r="317" spans="1:23" s="227" customFormat="1" ht="11.25" customHeight="1" x14ac:dyDescent="0.25">
      <c r="A317" s="224" t="s">
        <v>90</v>
      </c>
      <c r="B317" s="225"/>
      <c r="C317" s="225"/>
      <c r="D317" s="225"/>
      <c r="E317" s="226"/>
      <c r="F317" s="226"/>
      <c r="G317" s="225">
        <v>9767.4621300000017</v>
      </c>
      <c r="H317" s="225">
        <v>10675.756730000003</v>
      </c>
      <c r="I317" s="225">
        <v>10948.694879999999</v>
      </c>
      <c r="J317" s="226">
        <v>2.5566164245107927</v>
      </c>
      <c r="K317" s="226"/>
      <c r="L317" s="11"/>
      <c r="M317" s="226"/>
      <c r="O317" s="238"/>
      <c r="P317" s="238"/>
      <c r="Q317" s="238"/>
      <c r="R317" s="228"/>
      <c r="S317" s="229"/>
    </row>
    <row r="318" spans="1:23" s="19" customFormat="1" ht="11.25" customHeight="1" x14ac:dyDescent="0.2">
      <c r="A318" s="16" t="s">
        <v>76</v>
      </c>
      <c r="B318" s="17"/>
      <c r="C318" s="17"/>
      <c r="D318" s="17"/>
      <c r="E318" s="15" t="s">
        <v>558</v>
      </c>
      <c r="F318" s="15"/>
      <c r="G318" s="17">
        <v>7004.1302500000456</v>
      </c>
      <c r="H318" s="17">
        <v>9357.0085400000098</v>
      </c>
      <c r="I318" s="17">
        <v>15617.225740000024</v>
      </c>
      <c r="J318" s="15">
        <v>66.904044954521396</v>
      </c>
      <c r="K318" s="15"/>
      <c r="L318" s="11"/>
      <c r="M318" s="15"/>
      <c r="O318" s="238"/>
      <c r="P318" s="238"/>
      <c r="Q318" s="238"/>
      <c r="R318" s="20"/>
    </row>
    <row r="319" spans="1:23" ht="11.25" customHeight="1" x14ac:dyDescent="0.2">
      <c r="A319" s="9"/>
      <c r="B319" s="10"/>
      <c r="C319" s="10"/>
      <c r="D319" s="10"/>
      <c r="E319" s="11"/>
      <c r="F319" s="11"/>
      <c r="G319" s="10"/>
      <c r="H319" s="10"/>
      <c r="I319" s="10"/>
      <c r="J319" s="11"/>
      <c r="K319" s="11"/>
      <c r="L319" s="11"/>
      <c r="M319" s="11"/>
      <c r="O319" s="238"/>
      <c r="P319" s="238"/>
      <c r="Q319" s="238"/>
    </row>
    <row r="320" spans="1:23" s="19" customFormat="1" ht="11.25" customHeight="1" x14ac:dyDescent="0.2">
      <c r="A320" s="16" t="s">
        <v>253</v>
      </c>
      <c r="B320" s="17"/>
      <c r="C320" s="17"/>
      <c r="D320" s="17"/>
      <c r="E320" s="11" t="s">
        <v>558</v>
      </c>
      <c r="F320" s="15"/>
      <c r="G320" s="17">
        <v>3956368</v>
      </c>
      <c r="H320" s="17">
        <v>5359171</v>
      </c>
      <c r="I320" s="17">
        <v>5812070</v>
      </c>
      <c r="J320" s="15">
        <v>8.4509152628270385</v>
      </c>
      <c r="K320" s="15"/>
      <c r="L320" s="11"/>
      <c r="M320" s="15"/>
      <c r="O320" s="238"/>
      <c r="P320" s="238"/>
      <c r="Q320" s="238"/>
    </row>
    <row r="321" spans="1:19" ht="11.25" customHeight="1" x14ac:dyDescent="0.2">
      <c r="A321" s="9"/>
      <c r="B321" s="10"/>
      <c r="C321" s="10"/>
      <c r="D321" s="10"/>
      <c r="E321" s="11"/>
      <c r="F321" s="11"/>
      <c r="G321" s="10"/>
      <c r="H321" s="10"/>
      <c r="I321" s="10"/>
      <c r="J321" s="11"/>
      <c r="K321" s="11"/>
      <c r="L321" s="11"/>
      <c r="M321" s="11"/>
      <c r="O321" s="238"/>
      <c r="P321" s="238"/>
      <c r="Q321" s="238"/>
    </row>
    <row r="322" spans="1:19" s="19" customFormat="1" x14ac:dyDescent="0.2">
      <c r="A322" s="16" t="s">
        <v>77</v>
      </c>
      <c r="B322" s="17">
        <v>4314791.5150000006</v>
      </c>
      <c r="C322" s="17">
        <v>4277151.762991</v>
      </c>
      <c r="D322" s="17">
        <v>4064717.3034160002</v>
      </c>
      <c r="E322" s="15">
        <v>-4.9667271901159893</v>
      </c>
      <c r="F322" s="15"/>
      <c r="G322" s="17">
        <v>2096287.8316000004</v>
      </c>
      <c r="H322" s="17">
        <v>3001691.879269999</v>
      </c>
      <c r="I322" s="17">
        <v>2918520.1396700004</v>
      </c>
      <c r="J322" s="15">
        <v>-2.7708286841294836</v>
      </c>
      <c r="K322" s="15"/>
      <c r="L322" s="11"/>
      <c r="M322" s="15"/>
      <c r="O322" s="238"/>
      <c r="P322" s="238"/>
      <c r="Q322" s="238"/>
      <c r="R322" s="20"/>
      <c r="S322" s="20"/>
    </row>
    <row r="323" spans="1:19" x14ac:dyDescent="0.2">
      <c r="A323" s="9" t="s">
        <v>281</v>
      </c>
      <c r="B323" s="10">
        <v>432989.571</v>
      </c>
      <c r="C323" s="10">
        <v>442529.01792299998</v>
      </c>
      <c r="D323" s="10">
        <v>478565.31490600004</v>
      </c>
      <c r="E323" s="11">
        <v>8.1432619158254624</v>
      </c>
      <c r="F323" s="11"/>
      <c r="G323" s="10">
        <v>232831.421</v>
      </c>
      <c r="H323" s="10">
        <v>323552.94254000002</v>
      </c>
      <c r="I323" s="10">
        <v>384794.51517999993</v>
      </c>
      <c r="J323" s="11">
        <v>18.927836711739616</v>
      </c>
      <c r="K323" s="11"/>
      <c r="L323" s="11"/>
      <c r="M323" s="11"/>
      <c r="O323" s="238"/>
      <c r="P323" s="238"/>
      <c r="Q323" s="238"/>
    </row>
    <row r="324" spans="1:19" x14ac:dyDescent="0.2">
      <c r="A324" s="9" t="s">
        <v>282</v>
      </c>
      <c r="B324" s="10">
        <v>0</v>
      </c>
      <c r="C324" s="10">
        <v>0</v>
      </c>
      <c r="D324" s="10">
        <v>0</v>
      </c>
      <c r="E324" s="11" t="s">
        <v>558</v>
      </c>
      <c r="F324" s="11"/>
      <c r="G324" s="10">
        <v>0</v>
      </c>
      <c r="H324" s="10">
        <v>0</v>
      </c>
      <c r="I324" s="10">
        <v>0</v>
      </c>
      <c r="J324" s="11" t="s">
        <v>558</v>
      </c>
      <c r="K324" s="11"/>
      <c r="L324" s="11"/>
      <c r="M324" s="11"/>
      <c r="O324" s="238"/>
      <c r="P324" s="238"/>
      <c r="Q324" s="238"/>
    </row>
    <row r="325" spans="1:19" x14ac:dyDescent="0.2">
      <c r="A325" s="9" t="s">
        <v>393</v>
      </c>
      <c r="B325" s="10">
        <v>1617988.1980000001</v>
      </c>
      <c r="C325" s="10">
        <v>1588216.3435480001</v>
      </c>
      <c r="D325" s="10">
        <v>1701346.91805</v>
      </c>
      <c r="E325" s="11">
        <v>7.1231211642912342</v>
      </c>
      <c r="F325" s="11"/>
      <c r="G325" s="10">
        <v>872151.14366000018</v>
      </c>
      <c r="H325" s="10">
        <v>1216190.613529999</v>
      </c>
      <c r="I325" s="10">
        <v>1308127.21346</v>
      </c>
      <c r="J325" s="11">
        <v>7.5593906832708342</v>
      </c>
      <c r="K325" s="11"/>
      <c r="L325" s="11"/>
      <c r="M325" s="11"/>
      <c r="O325" s="238"/>
      <c r="P325" s="238"/>
      <c r="Q325" s="238"/>
    </row>
    <row r="326" spans="1:19" x14ac:dyDescent="0.2">
      <c r="A326" s="9" t="s">
        <v>394</v>
      </c>
      <c r="B326" s="10">
        <v>2189904.8190000001</v>
      </c>
      <c r="C326" s="10">
        <v>1874302.652</v>
      </c>
      <c r="D326" s="10">
        <v>1620935.93646</v>
      </c>
      <c r="E326" s="11">
        <v>-13.517919065506405</v>
      </c>
      <c r="F326" s="11"/>
      <c r="G326" s="10">
        <v>947340.91306000017</v>
      </c>
      <c r="H326" s="10">
        <v>1133366.8005400002</v>
      </c>
      <c r="I326" s="10">
        <v>985050.42777000018</v>
      </c>
      <c r="J326" s="11">
        <v>-13.086352335301655</v>
      </c>
      <c r="K326" s="11"/>
      <c r="L326" s="11"/>
      <c r="M326" s="11"/>
      <c r="O326" s="238"/>
      <c r="P326" s="238"/>
      <c r="Q326" s="238"/>
    </row>
    <row r="327" spans="1:19" x14ac:dyDescent="0.2">
      <c r="A327" s="9" t="s">
        <v>326</v>
      </c>
      <c r="B327" s="10">
        <v>73908.926999999996</v>
      </c>
      <c r="C327" s="10">
        <v>372103.74952000001</v>
      </c>
      <c r="D327" s="10">
        <v>263869.13399999996</v>
      </c>
      <c r="E327" s="11">
        <v>-29.087214428669071</v>
      </c>
      <c r="F327" s="11"/>
      <c r="G327" s="10">
        <v>43964.353879999995</v>
      </c>
      <c r="H327" s="10">
        <v>328581.52265999996</v>
      </c>
      <c r="I327" s="10">
        <v>240547.98325999998</v>
      </c>
      <c r="J327" s="11">
        <v>-26.791993258577946</v>
      </c>
      <c r="K327" s="11"/>
      <c r="L327" s="11"/>
      <c r="M327" s="11"/>
      <c r="O327" s="238"/>
      <c r="P327" s="238"/>
      <c r="Q327" s="238"/>
    </row>
    <row r="328" spans="1:19" x14ac:dyDescent="0.2">
      <c r="A328" s="9"/>
      <c r="B328" s="10"/>
      <c r="C328" s="10"/>
      <c r="D328" s="10"/>
      <c r="E328" s="11" t="s">
        <v>558</v>
      </c>
      <c r="F328" s="11"/>
      <c r="G328" s="10"/>
      <c r="H328" s="10"/>
      <c r="I328" s="10"/>
      <c r="J328" s="11"/>
      <c r="K328" s="11"/>
      <c r="L328" s="11"/>
      <c r="M328" s="11"/>
      <c r="O328" s="238"/>
      <c r="P328" s="238"/>
      <c r="Q328" s="238"/>
    </row>
    <row r="329" spans="1:19" s="19" customFormat="1" x14ac:dyDescent="0.2">
      <c r="A329" s="16" t="s">
        <v>395</v>
      </c>
      <c r="B329" s="10"/>
      <c r="C329" s="10"/>
      <c r="D329" s="10"/>
      <c r="E329" s="11"/>
      <c r="F329" s="15"/>
      <c r="G329" s="17">
        <v>732152.82330000005</v>
      </c>
      <c r="H329" s="17">
        <v>929670.29280000017</v>
      </c>
      <c r="I329" s="17">
        <v>1030217.7309999997</v>
      </c>
      <c r="J329" s="15">
        <v>10.81538680742058</v>
      </c>
      <c r="K329" s="15"/>
      <c r="L329" s="11"/>
      <c r="M329" s="15"/>
      <c r="O329" s="238"/>
      <c r="P329" s="238"/>
      <c r="Q329" s="238"/>
    </row>
    <row r="330" spans="1:19" x14ac:dyDescent="0.2">
      <c r="A330" s="9" t="s">
        <v>283</v>
      </c>
      <c r="B330" s="10"/>
      <c r="C330" s="10"/>
      <c r="D330" s="10"/>
      <c r="E330" s="11"/>
      <c r="F330" s="11"/>
      <c r="G330" s="10">
        <v>728743.59409000003</v>
      </c>
      <c r="H330" s="10">
        <v>925757.83414000017</v>
      </c>
      <c r="I330" s="10">
        <v>1027334.2895099997</v>
      </c>
      <c r="J330" s="11">
        <v>10.972249072497547</v>
      </c>
      <c r="K330" s="11"/>
      <c r="L330" s="11"/>
      <c r="M330" s="11"/>
      <c r="O330" s="238"/>
      <c r="P330" s="238"/>
      <c r="Q330" s="238"/>
    </row>
    <row r="331" spans="1:19" x14ac:dyDescent="0.2">
      <c r="A331" s="9" t="s">
        <v>284</v>
      </c>
      <c r="B331" s="10"/>
      <c r="C331" s="10"/>
      <c r="D331" s="10"/>
      <c r="E331" s="11"/>
      <c r="F331" s="11"/>
      <c r="G331" s="10">
        <v>2586.5187300000002</v>
      </c>
      <c r="H331" s="10">
        <v>1721.3495700000003</v>
      </c>
      <c r="I331" s="10">
        <v>1558.0076599999998</v>
      </c>
      <c r="J331" s="11">
        <v>-9.4891771460459751</v>
      </c>
      <c r="K331" s="11"/>
      <c r="L331" s="11"/>
      <c r="M331" s="11"/>
      <c r="O331" s="238"/>
      <c r="P331" s="238"/>
      <c r="Q331" s="238"/>
    </row>
    <row r="332" spans="1:19" x14ac:dyDescent="0.2">
      <c r="A332" s="9" t="s">
        <v>91</v>
      </c>
      <c r="B332" s="10"/>
      <c r="C332" s="10"/>
      <c r="D332" s="10"/>
      <c r="E332" s="11"/>
      <c r="F332" s="11"/>
      <c r="G332" s="10">
        <v>822.71047999999996</v>
      </c>
      <c r="H332" s="10">
        <v>2191.1090899999999</v>
      </c>
      <c r="I332" s="10">
        <v>1325.4338300000002</v>
      </c>
      <c r="J332" s="11">
        <v>-39.508542224157353</v>
      </c>
      <c r="K332" s="11"/>
      <c r="L332" s="11"/>
      <c r="M332" s="11"/>
      <c r="O332" s="238"/>
      <c r="P332" s="238"/>
      <c r="Q332" s="238"/>
    </row>
    <row r="333" spans="1:19" ht="13.2" x14ac:dyDescent="0.25">
      <c r="A333" s="9"/>
      <c r="B333" s="10"/>
      <c r="C333"/>
      <c r="D333"/>
      <c r="E333" s="11"/>
      <c r="F333" s="11"/>
      <c r="G333" s="10"/>
      <c r="H333" s="10"/>
      <c r="I333" s="10"/>
      <c r="J333" s="259"/>
      <c r="K333" s="259"/>
      <c r="L333" s="11"/>
      <c r="M333" s="259"/>
      <c r="O333" s="238"/>
      <c r="P333" s="238"/>
      <c r="Q333" s="238"/>
      <c r="R333" s="170"/>
    </row>
    <row r="334" spans="1:19" s="19" customFormat="1" x14ac:dyDescent="0.2">
      <c r="A334" s="16" t="s">
        <v>346</v>
      </c>
      <c r="B334" s="10"/>
      <c r="C334" s="10"/>
      <c r="D334" s="10"/>
      <c r="E334" s="11"/>
      <c r="F334" s="15"/>
      <c r="G334" s="17">
        <v>1111992.4461699999</v>
      </c>
      <c r="H334" s="17">
        <v>1426239.7571200002</v>
      </c>
      <c r="I334" s="17">
        <v>1862522.0058999998</v>
      </c>
      <c r="J334" s="15">
        <v>30.589684981225219</v>
      </c>
      <c r="K334" s="15"/>
      <c r="L334" s="11"/>
      <c r="M334" s="15"/>
      <c r="O334" s="238"/>
      <c r="P334" s="238"/>
      <c r="Q334" s="238"/>
    </row>
    <row r="335" spans="1:19" x14ac:dyDescent="0.2">
      <c r="A335" s="9" t="s">
        <v>347</v>
      </c>
      <c r="B335" s="10"/>
      <c r="C335" s="10"/>
      <c r="D335" s="10"/>
      <c r="E335" s="11"/>
      <c r="F335" s="11"/>
      <c r="G335" s="10">
        <v>619003.99433000002</v>
      </c>
      <c r="H335" s="10">
        <v>808932.86247999989</v>
      </c>
      <c r="I335" s="10">
        <v>999700.30797999981</v>
      </c>
      <c r="J335" s="11">
        <v>23.58260547298714</v>
      </c>
      <c r="K335" s="11"/>
      <c r="L335" s="11"/>
      <c r="M335" s="11"/>
      <c r="O335" s="238"/>
      <c r="P335" s="238"/>
      <c r="Q335" s="238"/>
      <c r="R335" s="12"/>
    </row>
    <row r="336" spans="1:19" x14ac:dyDescent="0.2">
      <c r="A336" s="9" t="s">
        <v>348</v>
      </c>
      <c r="B336" s="10"/>
      <c r="C336" s="10"/>
      <c r="D336" s="10"/>
      <c r="E336" s="11"/>
      <c r="F336" s="11"/>
      <c r="G336" s="10">
        <v>643.74477000000002</v>
      </c>
      <c r="H336" s="10">
        <v>1315.7930200000001</v>
      </c>
      <c r="I336" s="10">
        <v>111023.53997</v>
      </c>
      <c r="J336" s="11">
        <v>8337.7662962522772</v>
      </c>
      <c r="K336" s="11"/>
      <c r="L336" s="11"/>
      <c r="M336" s="11"/>
      <c r="O336" s="238"/>
      <c r="P336" s="238"/>
      <c r="Q336" s="238"/>
    </row>
    <row r="337" spans="1:17" x14ac:dyDescent="0.2">
      <c r="A337" s="9" t="s">
        <v>325</v>
      </c>
      <c r="B337" s="10"/>
      <c r="C337" s="10"/>
      <c r="D337" s="10"/>
      <c r="E337" s="11"/>
      <c r="F337" s="11"/>
      <c r="G337" s="10">
        <v>492344.70706999995</v>
      </c>
      <c r="H337" s="10">
        <v>615991.10162000021</v>
      </c>
      <c r="I337" s="10">
        <v>751798.15794999979</v>
      </c>
      <c r="J337" s="11">
        <v>22.046918530615045</v>
      </c>
      <c r="K337" s="11"/>
      <c r="L337" s="11"/>
      <c r="M337" s="11"/>
      <c r="O337" s="238"/>
      <c r="P337" s="238"/>
      <c r="Q337" s="238"/>
    </row>
    <row r="338" spans="1:17" s="19" customFormat="1" x14ac:dyDescent="0.2">
      <c r="A338" s="16" t="s">
        <v>11</v>
      </c>
      <c r="B338" s="17">
        <v>41042.851999999999</v>
      </c>
      <c r="C338" s="17">
        <v>3544.6</v>
      </c>
      <c r="D338" s="17">
        <v>102.42100000000001</v>
      </c>
      <c r="E338" s="15">
        <v>-97.110506121988379</v>
      </c>
      <c r="F338" s="15"/>
      <c r="G338" s="17">
        <v>15501.541300000001</v>
      </c>
      <c r="H338" s="17">
        <v>1246.33978</v>
      </c>
      <c r="I338" s="17">
        <v>70.535660000000007</v>
      </c>
      <c r="J338" s="15">
        <v>-94.340575408738061</v>
      </c>
      <c r="K338" s="15"/>
      <c r="L338" s="11"/>
      <c r="M338" s="15"/>
      <c r="O338" s="238"/>
      <c r="P338" s="238"/>
      <c r="Q338" s="238"/>
    </row>
    <row r="339" spans="1:17" s="19" customFormat="1" x14ac:dyDescent="0.2">
      <c r="A339" s="16" t="s">
        <v>76</v>
      </c>
      <c r="B339" s="17"/>
      <c r="C339" s="17"/>
      <c r="D339" s="17"/>
      <c r="E339" s="15" t="s">
        <v>558</v>
      </c>
      <c r="F339" s="15"/>
      <c r="G339" s="17">
        <v>433.35762999951839</v>
      </c>
      <c r="H339" s="17">
        <v>322.73103000037372</v>
      </c>
      <c r="I339" s="17">
        <v>739.58777000103146</v>
      </c>
      <c r="J339" s="15">
        <v>129.16537340712947</v>
      </c>
      <c r="K339" s="15"/>
      <c r="L339" s="11"/>
      <c r="M339" s="15"/>
      <c r="O339" s="238"/>
      <c r="P339" s="238"/>
      <c r="Q339" s="238"/>
    </row>
    <row r="340" spans="1:17" x14ac:dyDescent="0.2">
      <c r="A340" s="66"/>
      <c r="B340" s="70"/>
      <c r="C340" s="70"/>
      <c r="D340" s="70"/>
      <c r="E340" s="70"/>
      <c r="F340" s="70"/>
      <c r="G340" s="70"/>
      <c r="H340" s="70"/>
      <c r="I340" s="70"/>
      <c r="J340" s="70"/>
      <c r="K340" s="10"/>
      <c r="L340" s="11"/>
      <c r="M340" s="10"/>
      <c r="O340" s="238"/>
      <c r="P340" s="238"/>
      <c r="Q340" s="238"/>
    </row>
    <row r="341" spans="1:17" x14ac:dyDescent="0.2">
      <c r="A341" s="9" t="s">
        <v>400</v>
      </c>
      <c r="B341" s="9"/>
      <c r="C341" s="9"/>
      <c r="D341" s="9"/>
      <c r="E341" s="9"/>
      <c r="F341" s="9"/>
      <c r="G341" s="9"/>
      <c r="H341" s="9"/>
      <c r="I341" s="9"/>
      <c r="J341" s="9"/>
      <c r="K341" s="9"/>
      <c r="L341" s="11"/>
      <c r="M341" s="9"/>
      <c r="O341" s="238"/>
      <c r="P341" s="238"/>
      <c r="Q341" s="238"/>
    </row>
    <row r="342" spans="1:17" x14ac:dyDescent="0.2">
      <c r="A342" s="9" t="s">
        <v>360</v>
      </c>
      <c r="B342" s="9"/>
      <c r="C342" s="9"/>
      <c r="D342" s="9"/>
      <c r="E342" s="9"/>
      <c r="F342" s="9"/>
      <c r="G342" s="9"/>
      <c r="H342" s="9"/>
      <c r="I342" s="9"/>
      <c r="J342" s="9"/>
      <c r="K342" s="9"/>
      <c r="L342" s="11"/>
      <c r="M342" s="9"/>
      <c r="O342" s="238"/>
      <c r="P342" s="238"/>
      <c r="Q342" s="238"/>
    </row>
    <row r="343" spans="1:17" ht="20.100000000000001" customHeight="1" x14ac:dyDescent="0.2">
      <c r="A343" s="395" t="s">
        <v>199</v>
      </c>
      <c r="B343" s="395"/>
      <c r="C343" s="395"/>
      <c r="D343" s="395"/>
      <c r="E343" s="395"/>
      <c r="F343" s="395"/>
      <c r="G343" s="395"/>
      <c r="H343" s="395"/>
      <c r="I343" s="395"/>
      <c r="J343" s="395"/>
      <c r="K343" s="316"/>
      <c r="L343" s="11"/>
      <c r="M343" s="316"/>
      <c r="O343" s="238"/>
      <c r="P343" s="238"/>
      <c r="Q343" s="238"/>
    </row>
    <row r="344" spans="1:17" ht="20.100000000000001" customHeight="1" x14ac:dyDescent="0.2">
      <c r="A344" s="396" t="s">
        <v>278</v>
      </c>
      <c r="B344" s="396"/>
      <c r="C344" s="396"/>
      <c r="D344" s="396"/>
      <c r="E344" s="396"/>
      <c r="F344" s="396"/>
      <c r="G344" s="396"/>
      <c r="H344" s="396"/>
      <c r="I344" s="396"/>
      <c r="J344" s="396"/>
      <c r="K344" s="316"/>
      <c r="L344" s="11"/>
      <c r="M344" s="316"/>
      <c r="O344" s="238"/>
      <c r="P344" s="238"/>
      <c r="Q344" s="238"/>
    </row>
    <row r="345" spans="1:17" s="19" customFormat="1" x14ac:dyDescent="0.2">
      <c r="A345" s="16"/>
      <c r="B345" s="397" t="s">
        <v>101</v>
      </c>
      <c r="C345" s="397"/>
      <c r="D345" s="397"/>
      <c r="E345" s="397"/>
      <c r="F345" s="92"/>
      <c r="G345" s="397" t="s">
        <v>411</v>
      </c>
      <c r="H345" s="397"/>
      <c r="I345" s="397"/>
      <c r="J345" s="397"/>
      <c r="K345" s="92"/>
      <c r="L345" s="11"/>
      <c r="M345" s="92"/>
      <c r="O345" s="238"/>
      <c r="P345" s="238"/>
      <c r="Q345" s="238"/>
    </row>
    <row r="346" spans="1:17" s="19" customFormat="1" x14ac:dyDescent="0.2">
      <c r="A346" s="16" t="s">
        <v>255</v>
      </c>
      <c r="B346" s="401">
        <v>2020</v>
      </c>
      <c r="C346" s="398" t="s">
        <v>545</v>
      </c>
      <c r="D346" s="398"/>
      <c r="E346" s="398"/>
      <c r="F346" s="92"/>
      <c r="G346" s="401">
        <v>2020</v>
      </c>
      <c r="H346" s="398" t="s">
        <v>545</v>
      </c>
      <c r="I346" s="398"/>
      <c r="J346" s="398"/>
      <c r="K346" s="92"/>
      <c r="L346" s="11"/>
      <c r="M346" s="92"/>
      <c r="O346" s="238"/>
      <c r="P346" s="238"/>
      <c r="Q346" s="238"/>
    </row>
    <row r="347" spans="1:17" s="19" customFormat="1" x14ac:dyDescent="0.2">
      <c r="A347" s="94"/>
      <c r="B347" s="402"/>
      <c r="C347" s="209">
        <v>2021</v>
      </c>
      <c r="D347" s="209">
        <v>2022</v>
      </c>
      <c r="E347" s="96" t="s">
        <v>555</v>
      </c>
      <c r="F347" s="97"/>
      <c r="G347" s="402"/>
      <c r="H347" s="209">
        <v>2021</v>
      </c>
      <c r="I347" s="209">
        <v>2022</v>
      </c>
      <c r="J347" s="96" t="s">
        <v>555</v>
      </c>
      <c r="K347" s="92"/>
      <c r="L347" s="11"/>
      <c r="M347" s="92"/>
      <c r="O347" s="238"/>
      <c r="P347" s="238"/>
      <c r="Q347" s="238"/>
    </row>
    <row r="348" spans="1:17" s="19" customFormat="1" x14ac:dyDescent="0.2">
      <c r="A348" s="16"/>
      <c r="B348" s="16"/>
      <c r="C348" s="208"/>
      <c r="D348" s="208"/>
      <c r="E348" s="92"/>
      <c r="F348" s="92"/>
      <c r="G348" s="16"/>
      <c r="H348" s="208"/>
      <c r="I348" s="208"/>
      <c r="J348" s="92"/>
      <c r="K348" s="92"/>
      <c r="L348" s="11"/>
      <c r="M348" s="92"/>
      <c r="O348" s="238"/>
      <c r="P348" s="238"/>
      <c r="Q348" s="238"/>
    </row>
    <row r="349" spans="1:17" s="19" customFormat="1" x14ac:dyDescent="0.2">
      <c r="A349" s="16" t="s">
        <v>373</v>
      </c>
      <c r="B349" s="16"/>
      <c r="C349" s="208"/>
      <c r="D349" s="208"/>
      <c r="E349" s="92"/>
      <c r="F349" s="92"/>
      <c r="G349" s="17">
        <v>533246.46638999996</v>
      </c>
      <c r="H349" s="17">
        <v>733443.34320999985</v>
      </c>
      <c r="I349" s="17">
        <v>1233335.1027599999</v>
      </c>
      <c r="J349" s="15">
        <v>68.15683367745433</v>
      </c>
      <c r="K349" s="15"/>
      <c r="L349" s="11"/>
      <c r="M349" s="15"/>
      <c r="O349" s="238"/>
      <c r="P349" s="238"/>
      <c r="Q349" s="238"/>
    </row>
    <row r="350" spans="1:17" s="19" customFormat="1" x14ac:dyDescent="0.2">
      <c r="A350" s="16"/>
      <c r="B350" s="16"/>
      <c r="C350" s="208"/>
      <c r="D350" s="208"/>
      <c r="E350" s="92"/>
      <c r="F350" s="92"/>
      <c r="G350" s="16"/>
      <c r="H350" s="208"/>
      <c r="I350" s="208"/>
      <c r="J350" s="92"/>
      <c r="K350" s="92"/>
      <c r="L350" s="11"/>
      <c r="M350" s="92"/>
      <c r="O350" s="238"/>
      <c r="P350" s="238"/>
      <c r="Q350" s="238"/>
    </row>
    <row r="351" spans="1:17" s="20" customFormat="1" x14ac:dyDescent="0.2">
      <c r="A351" s="68" t="s">
        <v>254</v>
      </c>
      <c r="B351" s="68"/>
      <c r="C351" s="68"/>
      <c r="D351" s="68"/>
      <c r="E351" s="68"/>
      <c r="F351" s="68"/>
      <c r="G351" s="68">
        <v>513760.78208999999</v>
      </c>
      <c r="H351" s="68">
        <v>716962.73335999984</v>
      </c>
      <c r="I351" s="68">
        <v>1211077.7444699998</v>
      </c>
      <c r="J351" s="15">
        <v>68.917809548393336</v>
      </c>
      <c r="K351" s="15"/>
      <c r="L351" s="11"/>
      <c r="M351" s="15"/>
      <c r="O351" s="238"/>
      <c r="P351" s="238"/>
      <c r="Q351" s="238"/>
    </row>
    <row r="352" spans="1:17" x14ac:dyDescent="0.2">
      <c r="B352" s="12"/>
      <c r="C352" s="12"/>
      <c r="E352" s="12"/>
      <c r="F352" s="12"/>
      <c r="G352" s="12"/>
      <c r="I352" s="71"/>
      <c r="J352" s="11"/>
      <c r="K352" s="11"/>
      <c r="L352" s="11"/>
      <c r="M352" s="11"/>
      <c r="O352" s="238"/>
      <c r="P352" s="238"/>
      <c r="Q352" s="238"/>
    </row>
    <row r="353" spans="1:17" s="19" customFormat="1" x14ac:dyDescent="0.2">
      <c r="A353" s="19" t="s">
        <v>177</v>
      </c>
      <c r="B353" s="20">
        <v>1136534.2750394002</v>
      </c>
      <c r="C353" s="20">
        <v>1213821.9986301002</v>
      </c>
      <c r="D353" s="20">
        <v>1183595.5452034001</v>
      </c>
      <c r="E353" s="15">
        <v>-2.4901883028000071</v>
      </c>
      <c r="F353" s="20"/>
      <c r="G353" s="20">
        <v>432111.94409999996</v>
      </c>
      <c r="H353" s="20">
        <v>638918.65176999988</v>
      </c>
      <c r="I353" s="20">
        <v>1120291.7187999999</v>
      </c>
      <c r="J353" s="15">
        <v>75.341839793915796</v>
      </c>
      <c r="K353" s="15"/>
      <c r="L353" s="11"/>
      <c r="M353" s="15"/>
      <c r="O353" s="238"/>
      <c r="P353" s="238"/>
      <c r="Q353" s="238"/>
    </row>
    <row r="354" spans="1:17" x14ac:dyDescent="0.2">
      <c r="A354" s="13" t="s">
        <v>178</v>
      </c>
      <c r="B354" s="12">
        <v>136.49939999999998</v>
      </c>
      <c r="C354" s="12">
        <v>98.697999999999993</v>
      </c>
      <c r="D354" s="12">
        <v>313.97121739999994</v>
      </c>
      <c r="E354" s="11">
        <v>218.11304930191085</v>
      </c>
      <c r="F354" s="12"/>
      <c r="G354" s="12">
        <v>66.640349999999998</v>
      </c>
      <c r="H354" s="12">
        <v>55.712290000000003</v>
      </c>
      <c r="I354" s="12">
        <v>355.84231</v>
      </c>
      <c r="J354" s="11">
        <v>538.71420471138413</v>
      </c>
      <c r="K354" s="11"/>
      <c r="L354" s="11"/>
      <c r="M354" s="11"/>
      <c r="O354" s="238"/>
      <c r="P354" s="238"/>
      <c r="Q354" s="238"/>
    </row>
    <row r="355" spans="1:17" x14ac:dyDescent="0.2">
      <c r="A355" s="13" t="s">
        <v>179</v>
      </c>
      <c r="B355" s="12">
        <v>0</v>
      </c>
      <c r="C355" s="12">
        <v>8.8000000000000005E-3</v>
      </c>
      <c r="D355" s="12">
        <v>3.0000000000000001E-3</v>
      </c>
      <c r="E355" s="11">
        <v>-65.909090909090907</v>
      </c>
      <c r="F355" s="10"/>
      <c r="G355" s="12">
        <v>0</v>
      </c>
      <c r="H355" s="12">
        <v>8.0399999999999999E-2</v>
      </c>
      <c r="I355" s="12">
        <v>2.5499999999999998E-2</v>
      </c>
      <c r="J355" s="11">
        <v>-68.28358208955224</v>
      </c>
      <c r="K355" s="11"/>
      <c r="L355" s="11"/>
      <c r="M355" s="11"/>
      <c r="O355" s="238"/>
      <c r="P355" s="238"/>
      <c r="Q355" s="238"/>
    </row>
    <row r="356" spans="1:17" x14ac:dyDescent="0.2">
      <c r="A356" s="13" t="s">
        <v>374</v>
      </c>
      <c r="B356" s="12">
        <v>124856.99</v>
      </c>
      <c r="C356" s="12">
        <v>160306</v>
      </c>
      <c r="D356" s="12">
        <v>185553.33600000001</v>
      </c>
      <c r="E356" s="11">
        <v>15.749464149813491</v>
      </c>
      <c r="F356" s="10"/>
      <c r="G356" s="12">
        <v>36291.65443000001</v>
      </c>
      <c r="H356" s="12">
        <v>60839.05371</v>
      </c>
      <c r="I356" s="12">
        <v>147589.01788000003</v>
      </c>
      <c r="J356" s="11">
        <v>142.58927264633164</v>
      </c>
      <c r="K356" s="11"/>
      <c r="L356" s="11"/>
      <c r="M356" s="11"/>
      <c r="O356" s="238"/>
      <c r="P356" s="238"/>
      <c r="Q356" s="238"/>
    </row>
    <row r="357" spans="1:17" x14ac:dyDescent="0.2">
      <c r="A357" s="13" t="s">
        <v>375</v>
      </c>
      <c r="B357" s="12">
        <v>15.5</v>
      </c>
      <c r="C357" s="12">
        <v>13.9</v>
      </c>
      <c r="D357" s="12">
        <v>11</v>
      </c>
      <c r="E357" s="11">
        <v>-20.863309352517987</v>
      </c>
      <c r="F357" s="10"/>
      <c r="G357" s="12">
        <v>20.356480000000001</v>
      </c>
      <c r="H357" s="12">
        <v>20.560490000000001</v>
      </c>
      <c r="I357" s="12">
        <v>24.16</v>
      </c>
      <c r="J357" s="11">
        <v>17.506927120900315</v>
      </c>
      <c r="K357" s="11"/>
      <c r="L357" s="11"/>
      <c r="M357" s="11"/>
      <c r="O357" s="238"/>
      <c r="P357" s="238"/>
      <c r="Q357" s="238"/>
    </row>
    <row r="358" spans="1:17" x14ac:dyDescent="0.2">
      <c r="A358" s="13" t="s">
        <v>180</v>
      </c>
      <c r="B358" s="12">
        <v>1011525.2856394002</v>
      </c>
      <c r="C358" s="12">
        <v>1053403.3918301002</v>
      </c>
      <c r="D358" s="12">
        <v>997717.23498600011</v>
      </c>
      <c r="E358" s="11">
        <v>-5.2863088609725679</v>
      </c>
      <c r="F358" s="10"/>
      <c r="G358" s="12">
        <v>395733.29283999995</v>
      </c>
      <c r="H358" s="12">
        <v>578003.2448799999</v>
      </c>
      <c r="I358" s="12">
        <v>972322.67310999986</v>
      </c>
      <c r="J358" s="11">
        <v>68.220971373934958</v>
      </c>
      <c r="K358" s="11"/>
      <c r="L358" s="11"/>
      <c r="M358" s="11"/>
      <c r="O358" s="238"/>
      <c r="P358" s="238"/>
      <c r="Q358" s="238"/>
    </row>
    <row r="359" spans="1:17" x14ac:dyDescent="0.2">
      <c r="B359" s="12"/>
      <c r="C359" s="12"/>
      <c r="D359" s="12"/>
      <c r="E359" s="11"/>
      <c r="F359" s="12"/>
      <c r="G359" s="12"/>
      <c r="H359" s="12"/>
      <c r="I359" s="72"/>
      <c r="J359" s="11"/>
      <c r="K359" s="11"/>
      <c r="L359" s="11"/>
      <c r="M359" s="11"/>
      <c r="O359" s="238"/>
      <c r="P359" s="238"/>
      <c r="Q359" s="238"/>
    </row>
    <row r="360" spans="1:17" s="19" customFormat="1" ht="11.4" x14ac:dyDescent="0.2">
      <c r="A360" s="19" t="s">
        <v>315</v>
      </c>
      <c r="B360" s="20">
        <v>20967.929923299998</v>
      </c>
      <c r="C360" s="20">
        <v>17892.067004600001</v>
      </c>
      <c r="D360" s="20">
        <v>18454.450704700001</v>
      </c>
      <c r="E360" s="15">
        <v>3.1432013973310688</v>
      </c>
      <c r="F360" s="20"/>
      <c r="G360" s="20">
        <v>72939.923960000015</v>
      </c>
      <c r="H360" s="20">
        <v>69829.872919999994</v>
      </c>
      <c r="I360" s="20">
        <v>77613.689789999989</v>
      </c>
      <c r="J360" s="15">
        <v>11.146829493614362</v>
      </c>
      <c r="K360" s="15"/>
      <c r="L360" s="11"/>
      <c r="M360" s="15"/>
      <c r="O360" s="238"/>
      <c r="P360" s="238"/>
      <c r="Q360" s="238"/>
    </row>
    <row r="361" spans="1:17" x14ac:dyDescent="0.2">
      <c r="A361" s="13" t="s">
        <v>173</v>
      </c>
      <c r="B361" s="12">
        <v>40.905999999999999</v>
      </c>
      <c r="C361" s="10">
        <v>216.6036</v>
      </c>
      <c r="D361" s="10">
        <v>101.81100000000001</v>
      </c>
      <c r="E361" s="11">
        <v>-52.996626094857149</v>
      </c>
      <c r="F361" s="12"/>
      <c r="G361" s="10">
        <v>250.20343000000003</v>
      </c>
      <c r="H361" s="10">
        <v>1424.2660599999999</v>
      </c>
      <c r="I361" s="10">
        <v>1306.5586199999998</v>
      </c>
      <c r="J361" s="11">
        <v>-8.2644277853535471</v>
      </c>
      <c r="K361" s="11"/>
      <c r="L361" s="11"/>
      <c r="M361" s="11"/>
      <c r="O361" s="238"/>
      <c r="P361" s="238"/>
      <c r="Q361" s="238"/>
    </row>
    <row r="362" spans="1:17" x14ac:dyDescent="0.2">
      <c r="A362" s="13" t="s">
        <v>174</v>
      </c>
      <c r="B362" s="12">
        <v>16211.173295299999</v>
      </c>
      <c r="C362" s="10">
        <v>14358.8078799</v>
      </c>
      <c r="D362" s="10">
        <v>13929.500089700003</v>
      </c>
      <c r="E362" s="11">
        <v>-2.9898567749552285</v>
      </c>
      <c r="F362" s="10"/>
      <c r="G362" s="10">
        <v>53513.172880000006</v>
      </c>
      <c r="H362" s="10">
        <v>50095.904139999991</v>
      </c>
      <c r="I362" s="10">
        <v>58604.853419999999</v>
      </c>
      <c r="J362" s="11">
        <v>16.985319311176752</v>
      </c>
      <c r="K362" s="11"/>
      <c r="L362" s="11"/>
      <c r="M362" s="11"/>
      <c r="O362" s="238"/>
      <c r="P362" s="238"/>
      <c r="Q362" s="238"/>
    </row>
    <row r="363" spans="1:17" x14ac:dyDescent="0.2">
      <c r="A363" s="13" t="s">
        <v>175</v>
      </c>
      <c r="B363" s="12">
        <v>591.76377000000002</v>
      </c>
      <c r="C363" s="10">
        <v>724.41734150000013</v>
      </c>
      <c r="D363" s="10">
        <v>456.91485000000006</v>
      </c>
      <c r="E363" s="11">
        <v>-36.926572042864336</v>
      </c>
      <c r="F363" s="10"/>
      <c r="G363" s="10">
        <v>6603.2359700000006</v>
      </c>
      <c r="H363" s="10">
        <v>8948.1372899999988</v>
      </c>
      <c r="I363" s="10">
        <v>6228.4002600000003</v>
      </c>
      <c r="J363" s="11">
        <v>-30.394449055217819</v>
      </c>
      <c r="K363" s="11"/>
      <c r="L363" s="11"/>
      <c r="M363" s="11"/>
      <c r="O363" s="238"/>
      <c r="P363" s="238"/>
      <c r="Q363" s="238"/>
    </row>
    <row r="364" spans="1:17" x14ac:dyDescent="0.2">
      <c r="A364" s="13" t="s">
        <v>176</v>
      </c>
      <c r="B364" s="12">
        <v>4124.0868580000006</v>
      </c>
      <c r="C364" s="10">
        <v>2592.2381832000001</v>
      </c>
      <c r="D364" s="10">
        <v>3966.2247649999995</v>
      </c>
      <c r="E364" s="11">
        <v>53.003870967747076</v>
      </c>
      <c r="F364" s="10"/>
      <c r="G364" s="10">
        <v>12573.311679999999</v>
      </c>
      <c r="H364" s="10">
        <v>9361.5654299999987</v>
      </c>
      <c r="I364" s="10">
        <v>11473.877489999999</v>
      </c>
      <c r="J364" s="11">
        <v>22.563662838171282</v>
      </c>
      <c r="K364" s="11"/>
      <c r="L364" s="11"/>
      <c r="M364" s="11"/>
      <c r="O364" s="238"/>
      <c r="P364" s="238"/>
      <c r="Q364" s="238"/>
    </row>
    <row r="365" spans="1:17" x14ac:dyDescent="0.2">
      <c r="B365" s="10"/>
      <c r="C365" s="10"/>
      <c r="D365" s="10"/>
      <c r="E365" s="11"/>
      <c r="F365" s="10"/>
      <c r="G365" s="10"/>
      <c r="H365" s="10"/>
      <c r="I365" s="10"/>
      <c r="J365" s="11"/>
      <c r="K365" s="11"/>
      <c r="L365" s="11"/>
      <c r="M365" s="11"/>
      <c r="O365" s="238"/>
      <c r="P365" s="238"/>
      <c r="Q365" s="238"/>
    </row>
    <row r="366" spans="1:17" s="19" customFormat="1" x14ac:dyDescent="0.2">
      <c r="A366" s="19" t="s">
        <v>181</v>
      </c>
      <c r="B366" s="20">
        <v>2059.6431830000001</v>
      </c>
      <c r="C366" s="20">
        <v>1580.3522700000003</v>
      </c>
      <c r="D366" s="20">
        <v>1406.3345910999999</v>
      </c>
      <c r="E366" s="15">
        <v>-11.011322108582817</v>
      </c>
      <c r="F366" s="20"/>
      <c r="G366" s="20">
        <v>7178.07294</v>
      </c>
      <c r="H366" s="20">
        <v>5793.5360000000001</v>
      </c>
      <c r="I366" s="20">
        <v>10797.185850000002</v>
      </c>
      <c r="J366" s="15">
        <v>86.366078505423985</v>
      </c>
      <c r="K366" s="15"/>
      <c r="L366" s="11"/>
      <c r="M366" s="15"/>
      <c r="O366" s="238"/>
      <c r="P366" s="238"/>
      <c r="Q366" s="238"/>
    </row>
    <row r="367" spans="1:17" x14ac:dyDescent="0.2">
      <c r="A367" s="13" t="s">
        <v>182</v>
      </c>
      <c r="B367" s="10">
        <v>84.053310000000025</v>
      </c>
      <c r="C367" s="10">
        <v>83.404209999999992</v>
      </c>
      <c r="D367" s="10">
        <v>66.137620000000013</v>
      </c>
      <c r="E367" s="11">
        <v>-20.702300279566202</v>
      </c>
      <c r="F367" s="10"/>
      <c r="G367" s="10">
        <v>1650.7943500000001</v>
      </c>
      <c r="H367" s="10">
        <v>1595.1322899999998</v>
      </c>
      <c r="I367" s="10">
        <v>1540.5669</v>
      </c>
      <c r="J367" s="11">
        <v>-3.4207438682091862</v>
      </c>
      <c r="K367" s="11"/>
      <c r="L367" s="11"/>
      <c r="M367" s="11"/>
      <c r="O367" s="238"/>
      <c r="P367" s="238"/>
      <c r="Q367" s="238"/>
    </row>
    <row r="368" spans="1:17" x14ac:dyDescent="0.2">
      <c r="A368" s="13" t="s">
        <v>183</v>
      </c>
      <c r="B368" s="10">
        <v>3.1038500000000004</v>
      </c>
      <c r="C368" s="10">
        <v>4.8023699999999989</v>
      </c>
      <c r="D368" s="10">
        <v>11.868101000000001</v>
      </c>
      <c r="E368" s="11">
        <v>147.13008368784588</v>
      </c>
      <c r="F368" s="10"/>
      <c r="G368" s="10">
        <v>923.49328000000014</v>
      </c>
      <c r="H368" s="10">
        <v>800.00646000000006</v>
      </c>
      <c r="I368" s="10">
        <v>1674.2773399999999</v>
      </c>
      <c r="J368" s="11">
        <v>109.28297753995633</v>
      </c>
      <c r="K368" s="11"/>
      <c r="L368" s="11"/>
      <c r="M368" s="11"/>
      <c r="O368" s="238"/>
      <c r="P368" s="238"/>
      <c r="Q368" s="238"/>
    </row>
    <row r="369" spans="1:20" x14ac:dyDescent="0.2">
      <c r="A369" s="13" t="s">
        <v>377</v>
      </c>
      <c r="B369" s="10">
        <v>1972.4860230000002</v>
      </c>
      <c r="C369" s="10">
        <v>1492.1456900000003</v>
      </c>
      <c r="D369" s="10">
        <v>1328.3288700999999</v>
      </c>
      <c r="E369" s="11">
        <v>-10.978607584893425</v>
      </c>
      <c r="F369" s="10"/>
      <c r="G369" s="10">
        <v>4603.7853100000002</v>
      </c>
      <c r="H369" s="10">
        <v>3398.39725</v>
      </c>
      <c r="I369" s="10">
        <v>7582.3416100000013</v>
      </c>
      <c r="J369" s="11">
        <v>123.11522321294257</v>
      </c>
      <c r="K369" s="11"/>
      <c r="L369" s="11"/>
      <c r="M369" s="11"/>
      <c r="O369" s="238"/>
      <c r="P369" s="238"/>
      <c r="Q369" s="238"/>
    </row>
    <row r="370" spans="1:20" x14ac:dyDescent="0.2">
      <c r="B370" s="12"/>
      <c r="C370" s="12"/>
      <c r="D370" s="12"/>
      <c r="E370" s="11"/>
      <c r="F370" s="12"/>
      <c r="G370" s="12"/>
      <c r="H370" s="12"/>
      <c r="I370" s="10"/>
      <c r="J370" s="11"/>
      <c r="K370" s="11"/>
      <c r="L370" s="11"/>
      <c r="M370" s="11"/>
      <c r="O370" s="238"/>
      <c r="P370" s="238"/>
      <c r="Q370" s="238"/>
    </row>
    <row r="371" spans="1:20" s="19" customFormat="1" x14ac:dyDescent="0.2">
      <c r="A371" s="19" t="s">
        <v>340</v>
      </c>
      <c r="B371" s="20"/>
      <c r="C371" s="20"/>
      <c r="D371" s="20"/>
      <c r="E371" s="15"/>
      <c r="F371" s="20"/>
      <c r="G371" s="20">
        <v>1530.8410900000001</v>
      </c>
      <c r="H371" s="20">
        <v>2420.6726700000004</v>
      </c>
      <c r="I371" s="20">
        <v>2375.1500300000002</v>
      </c>
      <c r="J371" s="15">
        <v>-1.8805780956745508</v>
      </c>
      <c r="K371" s="15"/>
      <c r="L371" s="11"/>
      <c r="M371" s="15"/>
      <c r="O371" s="238"/>
      <c r="P371" s="238"/>
      <c r="Q371" s="238"/>
    </row>
    <row r="372" spans="1:20" x14ac:dyDescent="0.2">
      <c r="A372" s="73" t="s">
        <v>184</v>
      </c>
      <c r="B372" s="10">
        <v>5.2538242000000004</v>
      </c>
      <c r="C372" s="10">
        <v>5.2378016000000001</v>
      </c>
      <c r="D372" s="10">
        <v>16.087292700000003</v>
      </c>
      <c r="E372" s="11">
        <v>207.13826006697167</v>
      </c>
      <c r="F372" s="10"/>
      <c r="G372" s="10">
        <v>179.02404999999999</v>
      </c>
      <c r="H372" s="10">
        <v>310.95527000000004</v>
      </c>
      <c r="I372" s="10">
        <v>278.29844000000003</v>
      </c>
      <c r="J372" s="11">
        <v>-10.502098903163798</v>
      </c>
      <c r="K372" s="11"/>
      <c r="L372" s="11"/>
      <c r="M372" s="11"/>
      <c r="O372" s="238"/>
      <c r="P372" s="238"/>
      <c r="Q372" s="238"/>
    </row>
    <row r="373" spans="1:20" x14ac:dyDescent="0.2">
      <c r="A373" s="13" t="s">
        <v>185</v>
      </c>
      <c r="B373" s="10">
        <v>1309.1489000000001</v>
      </c>
      <c r="C373" s="10">
        <v>1708.9974391999999</v>
      </c>
      <c r="D373" s="10">
        <v>1288.6780561999997</v>
      </c>
      <c r="E373" s="11">
        <v>-24.59450045734161</v>
      </c>
      <c r="F373" s="10"/>
      <c r="G373" s="10">
        <v>1351.8170400000001</v>
      </c>
      <c r="H373" s="10">
        <v>2109.7174000000005</v>
      </c>
      <c r="I373" s="10">
        <v>2096.8515900000002</v>
      </c>
      <c r="J373" s="11">
        <v>-0.60983570595759318</v>
      </c>
      <c r="K373" s="11"/>
      <c r="L373" s="11"/>
      <c r="M373" s="11"/>
      <c r="O373" s="238"/>
      <c r="P373" s="238"/>
      <c r="Q373" s="238"/>
    </row>
    <row r="374" spans="1:20" x14ac:dyDescent="0.2">
      <c r="B374" s="12"/>
      <c r="C374" s="12"/>
      <c r="D374" s="12"/>
      <c r="E374" s="11"/>
      <c r="F374" s="12"/>
      <c r="G374" s="12"/>
      <c r="H374" s="12"/>
      <c r="J374" s="11"/>
      <c r="K374" s="11"/>
      <c r="L374" s="11"/>
      <c r="M374" s="11"/>
      <c r="O374" s="238"/>
      <c r="P374" s="238"/>
      <c r="Q374" s="238"/>
    </row>
    <row r="375" spans="1:20" s="20" customFormat="1" x14ac:dyDescent="0.2">
      <c r="A375" s="68" t="s">
        <v>364</v>
      </c>
      <c r="B375" s="68"/>
      <c r="C375" s="68"/>
      <c r="D375" s="68"/>
      <c r="E375" s="15"/>
      <c r="F375" s="68"/>
      <c r="G375" s="68">
        <v>19485.684300000001</v>
      </c>
      <c r="H375" s="68">
        <v>16480.609850000001</v>
      </c>
      <c r="I375" s="68">
        <v>22257.358290000007</v>
      </c>
      <c r="J375" s="15">
        <v>35.051788086591984</v>
      </c>
      <c r="K375" s="15"/>
      <c r="L375" s="11"/>
      <c r="M375" s="15"/>
      <c r="O375" s="238"/>
      <c r="P375" s="238"/>
      <c r="Q375" s="238"/>
    </row>
    <row r="376" spans="1:20" x14ac:dyDescent="0.2">
      <c r="A376" s="13" t="s">
        <v>186</v>
      </c>
      <c r="B376" s="10">
        <v>3336</v>
      </c>
      <c r="C376" s="10">
        <v>23</v>
      </c>
      <c r="D376" s="10">
        <v>11</v>
      </c>
      <c r="E376" s="11">
        <v>-52.173913043478258</v>
      </c>
      <c r="F376" s="10"/>
      <c r="G376" s="10">
        <v>475.08474999999999</v>
      </c>
      <c r="H376" s="10">
        <v>329.35822999999999</v>
      </c>
      <c r="I376" s="10">
        <v>452.04170999999997</v>
      </c>
      <c r="J376" s="11">
        <v>37.249252887957283</v>
      </c>
      <c r="K376" s="11"/>
      <c r="L376" s="11"/>
      <c r="M376" s="11"/>
      <c r="O376" s="238"/>
      <c r="P376" s="238"/>
      <c r="Q376" s="238"/>
    </row>
    <row r="377" spans="1:20" x14ac:dyDescent="0.2">
      <c r="A377" s="13" t="s">
        <v>187</v>
      </c>
      <c r="B377" s="10">
        <v>512</v>
      </c>
      <c r="C377" s="10">
        <v>4</v>
      </c>
      <c r="D377" s="10">
        <v>0</v>
      </c>
      <c r="E377" s="11" t="s">
        <v>558</v>
      </c>
      <c r="F377" s="10"/>
      <c r="G377" s="10">
        <v>109.5</v>
      </c>
      <c r="H377" s="10">
        <v>253.10742000000002</v>
      </c>
      <c r="I377" s="10">
        <v>0</v>
      </c>
      <c r="J377" s="11" t="s">
        <v>558</v>
      </c>
      <c r="K377" s="11"/>
      <c r="L377" s="11"/>
      <c r="M377" s="11"/>
      <c r="O377" s="238"/>
      <c r="P377" s="238"/>
      <c r="Q377" s="238"/>
    </row>
    <row r="378" spans="1:20" ht="11.25" customHeight="1" x14ac:dyDescent="0.25">
      <c r="A378" s="73" t="s">
        <v>188</v>
      </c>
      <c r="B378" s="10">
        <v>0</v>
      </c>
      <c r="C378" s="10">
        <v>0</v>
      </c>
      <c r="D378" s="10">
        <v>0</v>
      </c>
      <c r="E378" s="11" t="s">
        <v>558</v>
      </c>
      <c r="F378" s="10"/>
      <c r="G378" s="10">
        <v>0</v>
      </c>
      <c r="H378" s="10">
        <v>0</v>
      </c>
      <c r="I378" s="10">
        <v>0</v>
      </c>
      <c r="J378" s="11" t="s">
        <v>558</v>
      </c>
      <c r="K378" s="11"/>
      <c r="L378" s="11"/>
      <c r="M378" s="11"/>
      <c r="O378" s="238"/>
      <c r="P378" s="238"/>
      <c r="Q378" s="238"/>
      <c r="R378" s="21"/>
    </row>
    <row r="379" spans="1:20" ht="13.2" x14ac:dyDescent="0.25">
      <c r="A379" s="13" t="s">
        <v>189</v>
      </c>
      <c r="B379" s="10"/>
      <c r="C379" s="10"/>
      <c r="D379" s="10"/>
      <c r="E379" s="11"/>
      <c r="F379" s="12"/>
      <c r="G379" s="10">
        <v>18901.099549999999</v>
      </c>
      <c r="H379" s="10">
        <v>15898.144200000002</v>
      </c>
      <c r="I379" s="10">
        <v>21805.316580000006</v>
      </c>
      <c r="J379" s="11">
        <v>37.156364325843782</v>
      </c>
      <c r="K379" s="11"/>
      <c r="L379" s="11"/>
      <c r="M379" s="11"/>
      <c r="O379" s="238"/>
      <c r="P379" s="238"/>
      <c r="Q379" s="238"/>
      <c r="R379" s="170"/>
    </row>
    <row r="380" spans="1:20" ht="13.2" x14ac:dyDescent="0.25">
      <c r="B380" s="10"/>
      <c r="C380" s="10"/>
      <c r="D380" s="10"/>
      <c r="F380" s="12"/>
      <c r="G380" s="12"/>
      <c r="H380" s="12"/>
      <c r="I380" s="10"/>
      <c r="L380" s="11"/>
      <c r="O380" s="238"/>
      <c r="P380" s="238"/>
      <c r="Q380" s="238"/>
      <c r="R380" s="170"/>
    </row>
    <row r="381" spans="1:20" ht="13.2" x14ac:dyDescent="0.25">
      <c r="A381" s="74"/>
      <c r="B381" s="74"/>
      <c r="C381" s="75"/>
      <c r="D381" s="75"/>
      <c r="E381" s="75"/>
      <c r="F381" s="75"/>
      <c r="G381" s="75"/>
      <c r="H381" s="75"/>
      <c r="I381" s="75"/>
      <c r="J381" s="75"/>
      <c r="K381" s="12"/>
      <c r="L381" s="11"/>
      <c r="M381" s="12"/>
      <c r="O381" s="238"/>
      <c r="P381" s="238"/>
      <c r="Q381" s="238"/>
      <c r="R381" s="170"/>
    </row>
    <row r="382" spans="1:20" ht="13.2" x14ac:dyDescent="0.25">
      <c r="A382" s="9" t="s">
        <v>402</v>
      </c>
      <c r="B382" s="12"/>
      <c r="C382" s="12"/>
      <c r="E382" s="12"/>
      <c r="F382" s="12"/>
      <c r="G382" s="12"/>
      <c r="I382" s="71"/>
      <c r="J382" s="12"/>
      <c r="K382" s="12"/>
      <c r="L382" s="11"/>
      <c r="M382" s="12"/>
      <c r="O382" s="238"/>
      <c r="P382" s="238"/>
      <c r="Q382" s="238"/>
      <c r="R382" s="21"/>
    </row>
    <row r="383" spans="1:20" ht="20.100000000000001" customHeight="1" x14ac:dyDescent="0.25">
      <c r="A383" s="395" t="s">
        <v>277</v>
      </c>
      <c r="B383" s="395"/>
      <c r="C383" s="395"/>
      <c r="D383" s="395"/>
      <c r="E383" s="395"/>
      <c r="F383" s="395"/>
      <c r="G383" s="395"/>
      <c r="H383" s="395"/>
      <c r="I383" s="395"/>
      <c r="J383" s="395"/>
      <c r="K383" s="316"/>
      <c r="L383" s="11"/>
      <c r="M383" s="316"/>
      <c r="N383" s="85"/>
      <c r="O383" s="238"/>
      <c r="P383" s="238"/>
      <c r="Q383" s="238"/>
      <c r="R383" s="170"/>
      <c r="S383" s="85"/>
    </row>
    <row r="384" spans="1:20" ht="20.100000000000001" customHeight="1" x14ac:dyDescent="0.25">
      <c r="A384" s="396" t="s">
        <v>223</v>
      </c>
      <c r="B384" s="396"/>
      <c r="C384" s="396"/>
      <c r="D384" s="396"/>
      <c r="E384" s="396"/>
      <c r="F384" s="396"/>
      <c r="G384" s="396"/>
      <c r="H384" s="396"/>
      <c r="I384" s="396"/>
      <c r="J384" s="396"/>
      <c r="K384" s="316"/>
      <c r="L384" s="11"/>
      <c r="M384" s="316"/>
      <c r="N384" s="85"/>
      <c r="O384" s="238"/>
      <c r="P384" s="238"/>
      <c r="Q384" s="238"/>
      <c r="R384" s="170"/>
      <c r="S384" s="85"/>
      <c r="T384" s="85"/>
    </row>
    <row r="385" spans="1:22" s="19" customFormat="1" ht="13.2" x14ac:dyDescent="0.25">
      <c r="A385" s="16"/>
      <c r="B385" s="397" t="s">
        <v>101</v>
      </c>
      <c r="C385" s="397"/>
      <c r="D385" s="397"/>
      <c r="E385" s="397"/>
      <c r="F385" s="92"/>
      <c r="G385" s="397" t="s">
        <v>412</v>
      </c>
      <c r="H385" s="397"/>
      <c r="I385" s="397"/>
      <c r="J385" s="397"/>
      <c r="K385" s="92"/>
      <c r="L385" s="11"/>
      <c r="M385" s="92"/>
      <c r="N385" s="85"/>
      <c r="O385" s="238"/>
      <c r="P385" s="238"/>
      <c r="Q385" s="238"/>
      <c r="R385" s="21"/>
      <c r="S385" s="21"/>
      <c r="T385" s="85"/>
    </row>
    <row r="386" spans="1:22" s="19" customFormat="1" ht="13.2" x14ac:dyDescent="0.25">
      <c r="A386" s="16" t="s">
        <v>255</v>
      </c>
      <c r="B386" s="401">
        <v>2020</v>
      </c>
      <c r="C386" s="398" t="s">
        <v>545</v>
      </c>
      <c r="D386" s="398"/>
      <c r="E386" s="398"/>
      <c r="F386" s="92"/>
      <c r="G386" s="401">
        <v>2020</v>
      </c>
      <c r="H386" s="398" t="s">
        <v>545</v>
      </c>
      <c r="I386" s="398"/>
      <c r="J386" s="398"/>
      <c r="K386" s="92"/>
      <c r="L386" s="11"/>
      <c r="M386" s="92"/>
      <c r="N386" s="85"/>
      <c r="O386" s="238"/>
      <c r="P386" s="238"/>
      <c r="Q386" s="238"/>
      <c r="R386" s="170"/>
      <c r="S386" s="170"/>
      <c r="T386" s="25"/>
      <c r="U386" s="25"/>
    </row>
    <row r="387" spans="1:22" s="19" customFormat="1" ht="13.2" x14ac:dyDescent="0.25">
      <c r="A387" s="94"/>
      <c r="B387" s="402"/>
      <c r="C387" s="209">
        <v>2021</v>
      </c>
      <c r="D387" s="209">
        <v>2022</v>
      </c>
      <c r="E387" s="96" t="s">
        <v>555</v>
      </c>
      <c r="F387" s="97"/>
      <c r="G387" s="402"/>
      <c r="H387" s="209">
        <v>2021</v>
      </c>
      <c r="I387" s="209">
        <v>2022</v>
      </c>
      <c r="J387" s="96" t="s">
        <v>555</v>
      </c>
      <c r="K387" s="92"/>
      <c r="L387" s="11"/>
      <c r="M387" s="92"/>
      <c r="N387" s="85"/>
      <c r="O387" s="238"/>
      <c r="P387" s="238"/>
      <c r="Q387" s="238"/>
      <c r="R387" s="170"/>
      <c r="S387" s="170"/>
      <c r="T387" s="213"/>
      <c r="U387" s="213"/>
    </row>
    <row r="388" spans="1:22" ht="13.2" x14ac:dyDescent="0.25">
      <c r="A388" s="9"/>
      <c r="B388" s="9"/>
      <c r="C388" s="9"/>
      <c r="D388" s="9"/>
      <c r="E388" s="9"/>
      <c r="F388" s="9"/>
      <c r="G388" s="9"/>
      <c r="H388" s="9"/>
      <c r="I388" s="9"/>
      <c r="J388" s="9"/>
      <c r="K388" s="9"/>
      <c r="L388" s="11"/>
      <c r="M388" s="9"/>
      <c r="N388" s="85"/>
      <c r="O388" s="238"/>
      <c r="P388" s="238"/>
      <c r="Q388" s="238"/>
      <c r="R388" s="170"/>
      <c r="S388" s="170"/>
      <c r="T388" s="213"/>
      <c r="U388" s="213"/>
    </row>
    <row r="389" spans="1:22" s="20" customFormat="1" ht="13.2" x14ac:dyDescent="0.25">
      <c r="A389" s="68" t="s">
        <v>396</v>
      </c>
      <c r="B389" s="68"/>
      <c r="C389" s="68"/>
      <c r="D389" s="68"/>
      <c r="E389" s="68"/>
      <c r="F389" s="68"/>
      <c r="G389" s="68">
        <v>6663160</v>
      </c>
      <c r="H389" s="68">
        <v>9589600</v>
      </c>
      <c r="I389" s="68">
        <v>9761743</v>
      </c>
      <c r="J389" s="15">
        <v>1.7951009426879097</v>
      </c>
      <c r="K389" s="15"/>
      <c r="L389" s="11"/>
      <c r="M389" s="15"/>
      <c r="N389" s="85"/>
      <c r="O389" s="238"/>
      <c r="P389" s="238"/>
      <c r="Q389" s="238"/>
      <c r="R389" s="175"/>
      <c r="S389" s="21"/>
      <c r="T389" s="25"/>
      <c r="U389" s="25"/>
    </row>
    <row r="390" spans="1:22" ht="13.2" x14ac:dyDescent="0.25">
      <c r="A390" s="9"/>
      <c r="B390" s="10"/>
      <c r="C390" s="10"/>
      <c r="D390" s="10"/>
      <c r="E390" s="11"/>
      <c r="F390" s="11"/>
      <c r="G390" s="10"/>
      <c r="H390" s="10"/>
      <c r="I390" s="10"/>
      <c r="J390" s="11"/>
      <c r="K390" s="11"/>
      <c r="L390" s="11"/>
      <c r="M390" s="11"/>
      <c r="N390" s="85"/>
      <c r="O390" s="238"/>
      <c r="P390" s="238"/>
      <c r="Q390" s="238"/>
      <c r="R390" s="176"/>
      <c r="S390" s="170"/>
      <c r="T390" s="25"/>
      <c r="U390" s="25"/>
    </row>
    <row r="391" spans="1:22" s="19" customFormat="1" ht="13.2" x14ac:dyDescent="0.25">
      <c r="A391" s="16" t="s">
        <v>252</v>
      </c>
      <c r="B391" s="17"/>
      <c r="C391" s="17"/>
      <c r="D391" s="17"/>
      <c r="E391" s="15"/>
      <c r="F391" s="15"/>
      <c r="G391" s="17">
        <v>1622565</v>
      </c>
      <c r="H391" s="17">
        <v>1985918</v>
      </c>
      <c r="I391" s="17">
        <v>2138125</v>
      </c>
      <c r="J391" s="15">
        <v>7.6643144379576569</v>
      </c>
      <c r="K391" s="11"/>
      <c r="L391" s="11"/>
      <c r="M391" s="15"/>
      <c r="N391" s="85"/>
      <c r="O391" s="238"/>
      <c r="P391" s="238"/>
      <c r="Q391" s="238"/>
      <c r="R391" s="175"/>
      <c r="S391" s="21"/>
      <c r="T391" s="25"/>
      <c r="U391" s="25"/>
    </row>
    <row r="392" spans="1:22" ht="13.2" x14ac:dyDescent="0.25">
      <c r="A392" s="16"/>
      <c r="B392" s="10"/>
      <c r="C392" s="10"/>
      <c r="D392" s="10"/>
      <c r="E392" s="11"/>
      <c r="F392" s="11"/>
      <c r="G392" s="10"/>
      <c r="H392" s="10"/>
      <c r="I392" s="10"/>
      <c r="J392" s="11"/>
      <c r="K392" s="11"/>
      <c r="L392" s="11"/>
      <c r="M392" s="11"/>
      <c r="N392" s="85"/>
      <c r="O392" s="238"/>
      <c r="P392" s="238"/>
      <c r="Q392" s="238"/>
      <c r="R392" s="176"/>
      <c r="S392" s="170"/>
      <c r="T392" s="213"/>
      <c r="U392" s="213"/>
    </row>
    <row r="393" spans="1:22" ht="13.2" x14ac:dyDescent="0.25">
      <c r="A393" s="9" t="s">
        <v>78</v>
      </c>
      <c r="B393" s="10">
        <v>2787779.6094049998</v>
      </c>
      <c r="C393" s="10">
        <v>2340876.2372548003</v>
      </c>
      <c r="D393" s="10">
        <v>2424215.1184462993</v>
      </c>
      <c r="E393" s="11">
        <v>3.560157511327148</v>
      </c>
      <c r="F393" s="11"/>
      <c r="G393" s="10">
        <v>556128.72787000006</v>
      </c>
      <c r="H393" s="10">
        <v>688350.46685000008</v>
      </c>
      <c r="I393" s="10">
        <v>831253.01814999979</v>
      </c>
      <c r="J393" s="11">
        <v>20.76014445867149</v>
      </c>
      <c r="K393" s="11"/>
      <c r="L393" s="11"/>
      <c r="M393" s="11"/>
      <c r="N393" s="85"/>
      <c r="O393" s="238"/>
      <c r="P393" s="238"/>
      <c r="Q393" s="238"/>
      <c r="R393" s="176"/>
      <c r="S393" s="170"/>
      <c r="T393" s="213"/>
      <c r="U393" s="213"/>
      <c r="V393" s="21"/>
    </row>
    <row r="394" spans="1:22" ht="13.2" x14ac:dyDescent="0.25">
      <c r="A394" s="9" t="s">
        <v>397</v>
      </c>
      <c r="B394" s="10">
        <v>1136892.7900670001</v>
      </c>
      <c r="C394" s="10">
        <v>1364482.9140900001</v>
      </c>
      <c r="D394" s="10">
        <v>1152286.4529999997</v>
      </c>
      <c r="E394" s="11">
        <v>-15.551419435069889</v>
      </c>
      <c r="F394" s="11"/>
      <c r="G394" s="10">
        <v>278172.81292</v>
      </c>
      <c r="H394" s="10">
        <v>417390.65310000005</v>
      </c>
      <c r="I394" s="10">
        <v>488452.56810999993</v>
      </c>
      <c r="J394" s="11">
        <v>17.025277035366344</v>
      </c>
      <c r="K394" s="11"/>
      <c r="L394" s="11"/>
      <c r="M394" s="11"/>
      <c r="N394" s="85"/>
      <c r="O394" s="238"/>
      <c r="P394" s="238"/>
      <c r="Q394" s="238"/>
      <c r="R394" s="176"/>
      <c r="S394" s="170"/>
      <c r="T394" s="85"/>
      <c r="U394" s="85"/>
      <c r="V394" s="170"/>
    </row>
    <row r="395" spans="1:22" ht="13.2" x14ac:dyDescent="0.25">
      <c r="A395" s="9" t="s">
        <v>292</v>
      </c>
      <c r="B395" s="10">
        <v>13834.6789453</v>
      </c>
      <c r="C395" s="10">
        <v>9238.5740000000005</v>
      </c>
      <c r="D395" s="10">
        <v>22243.685000000001</v>
      </c>
      <c r="E395" s="11">
        <v>140.76967938991453</v>
      </c>
      <c r="F395" s="11"/>
      <c r="G395" s="10">
        <v>4440.2801900000004</v>
      </c>
      <c r="H395" s="10">
        <v>3309.2118999999998</v>
      </c>
      <c r="I395" s="10">
        <v>12642.862590000001</v>
      </c>
      <c r="J395" s="11">
        <v>282.05055983269011</v>
      </c>
      <c r="K395" s="11"/>
      <c r="L395" s="11"/>
      <c r="M395" s="11"/>
      <c r="N395" s="85"/>
      <c r="O395" s="238"/>
      <c r="P395" s="238"/>
      <c r="Q395" s="238"/>
      <c r="R395" s="176"/>
      <c r="S395" s="170"/>
      <c r="T395" s="213"/>
      <c r="U395" s="26"/>
      <c r="V395" s="170"/>
    </row>
    <row r="396" spans="1:22" ht="13.2" x14ac:dyDescent="0.25">
      <c r="A396" s="9" t="s">
        <v>79</v>
      </c>
      <c r="B396" s="10">
        <v>35178.931711500001</v>
      </c>
      <c r="C396" s="10">
        <v>23118.4310477</v>
      </c>
      <c r="D396" s="10">
        <v>0</v>
      </c>
      <c r="E396" s="11" t="s">
        <v>558</v>
      </c>
      <c r="F396" s="11"/>
      <c r="G396" s="10">
        <v>8975.3515599999992</v>
      </c>
      <c r="H396" s="10">
        <v>9063.7586699999993</v>
      </c>
      <c r="I396" s="10">
        <v>0</v>
      </c>
      <c r="J396" s="11" t="s">
        <v>558</v>
      </c>
      <c r="K396" s="11"/>
      <c r="L396" s="11"/>
      <c r="M396" s="11"/>
      <c r="N396" s="87"/>
      <c r="O396" s="238"/>
      <c r="P396" s="238"/>
      <c r="Q396" s="238"/>
      <c r="R396" s="170"/>
      <c r="S396" s="170"/>
      <c r="T396" s="25"/>
      <c r="U396" s="25"/>
      <c r="V396" s="170"/>
    </row>
    <row r="397" spans="1:22" ht="13.2" x14ac:dyDescent="0.25">
      <c r="A397" s="9" t="s">
        <v>31</v>
      </c>
      <c r="B397" s="10">
        <v>96047.079026200023</v>
      </c>
      <c r="C397" s="10">
        <v>102845.33334360002</v>
      </c>
      <c r="D397" s="10">
        <v>66322.580700099992</v>
      </c>
      <c r="E397" s="11">
        <v>-35.512309072381271</v>
      </c>
      <c r="F397" s="11"/>
      <c r="G397" s="10">
        <v>40563.930210000006</v>
      </c>
      <c r="H397" s="10">
        <v>55984.359840000005</v>
      </c>
      <c r="I397" s="10">
        <v>42159.495590000013</v>
      </c>
      <c r="J397" s="11">
        <v>-24.694154384386351</v>
      </c>
      <c r="K397" s="11"/>
      <c r="L397" s="11"/>
      <c r="M397" s="11"/>
      <c r="N397" s="87"/>
      <c r="O397" s="238"/>
      <c r="P397" s="238"/>
      <c r="Q397" s="238"/>
      <c r="R397" s="170"/>
      <c r="S397" s="170"/>
      <c r="T397" s="213"/>
      <c r="U397" s="213"/>
      <c r="V397" s="21"/>
    </row>
    <row r="398" spans="1:22" ht="13.2" x14ac:dyDescent="0.25">
      <c r="A398" s="9" t="s">
        <v>449</v>
      </c>
      <c r="B398" s="10">
        <v>264174.44458949997</v>
      </c>
      <c r="C398" s="10">
        <v>274061.11757369997</v>
      </c>
      <c r="D398" s="10">
        <v>245060.13422530002</v>
      </c>
      <c r="E398" s="11">
        <v>-10.581940118010749</v>
      </c>
      <c r="F398" s="15"/>
      <c r="G398" s="10">
        <v>97382.49228999998</v>
      </c>
      <c r="H398" s="10">
        <v>112541.30256</v>
      </c>
      <c r="I398" s="10">
        <v>123223.1994</v>
      </c>
      <c r="J398" s="11">
        <v>9.4915347494801523</v>
      </c>
      <c r="K398" s="11"/>
      <c r="L398" s="11"/>
      <c r="M398" s="11"/>
      <c r="N398" s="87"/>
      <c r="O398" s="238"/>
      <c r="P398" s="238"/>
      <c r="Q398" s="238"/>
      <c r="R398" s="170"/>
      <c r="S398" s="170"/>
      <c r="T398" s="213"/>
      <c r="U398" s="213"/>
      <c r="V398" s="21"/>
    </row>
    <row r="399" spans="1:22" ht="13.2" x14ac:dyDescent="0.25">
      <c r="A399" s="9" t="s">
        <v>413</v>
      </c>
      <c r="B399" s="10">
        <v>33422.316745099997</v>
      </c>
      <c r="C399" s="10">
        <v>71493.982236199998</v>
      </c>
      <c r="D399" s="10">
        <v>59050.610333600001</v>
      </c>
      <c r="E399" s="11">
        <v>-17.404782211585172</v>
      </c>
      <c r="F399" s="15"/>
      <c r="G399" s="10">
        <v>44595.94713</v>
      </c>
      <c r="H399" s="10">
        <v>126450.62361</v>
      </c>
      <c r="I399" s="10">
        <v>68524.024879999997</v>
      </c>
      <c r="J399" s="11">
        <v>-45.809658407583399</v>
      </c>
      <c r="K399" s="11"/>
      <c r="L399" s="11"/>
      <c r="M399" s="11"/>
      <c r="N399" s="87"/>
      <c r="O399" s="238"/>
      <c r="P399" s="238"/>
      <c r="Q399" s="238"/>
      <c r="R399" s="170"/>
      <c r="S399" s="170"/>
      <c r="T399" s="213"/>
      <c r="U399" s="213"/>
      <c r="V399" s="21"/>
    </row>
    <row r="400" spans="1:22" ht="13.2" x14ac:dyDescent="0.25">
      <c r="A400" s="9" t="s">
        <v>462</v>
      </c>
      <c r="B400" s="10">
        <v>29338.8720053</v>
      </c>
      <c r="C400" s="10">
        <v>34242.875901700005</v>
      </c>
      <c r="D400" s="10">
        <v>27006.019447799998</v>
      </c>
      <c r="E400" s="11">
        <v>-21.133903807246313</v>
      </c>
      <c r="F400" s="15"/>
      <c r="G400" s="10">
        <v>13159.31367</v>
      </c>
      <c r="H400" s="10">
        <v>15699.103020000002</v>
      </c>
      <c r="I400" s="10">
        <v>14841.510560000001</v>
      </c>
      <c r="J400" s="11">
        <v>-5.4626844534204508</v>
      </c>
      <c r="K400" s="11"/>
      <c r="L400" s="11"/>
      <c r="M400" s="11"/>
      <c r="N400" s="87"/>
      <c r="O400" s="238"/>
      <c r="P400" s="238"/>
      <c r="Q400" s="238"/>
      <c r="R400" s="170"/>
      <c r="S400" s="170"/>
      <c r="T400" s="213"/>
      <c r="U400" s="213"/>
      <c r="V400" s="21"/>
    </row>
    <row r="401" spans="1:22" ht="13.2" x14ac:dyDescent="0.25">
      <c r="A401" s="9" t="s">
        <v>362</v>
      </c>
      <c r="B401" s="10">
        <v>3927.7507070000001</v>
      </c>
      <c r="C401" s="10">
        <v>4763.9982838999995</v>
      </c>
      <c r="D401" s="10">
        <v>3977.4451676000003</v>
      </c>
      <c r="E401" s="11">
        <v>-16.510356835311356</v>
      </c>
      <c r="F401" s="15"/>
      <c r="G401" s="10">
        <v>22602.709870000002</v>
      </c>
      <c r="H401" s="10">
        <v>23692.610239999998</v>
      </c>
      <c r="I401" s="10">
        <v>20868.023209999999</v>
      </c>
      <c r="J401" s="11">
        <v>-11.92180600359211</v>
      </c>
      <c r="K401" s="11"/>
      <c r="L401" s="11"/>
      <c r="M401" s="11"/>
      <c r="N401" s="87"/>
      <c r="O401" s="238"/>
      <c r="P401" s="238"/>
      <c r="Q401" s="238"/>
      <c r="R401" s="170"/>
      <c r="S401" s="170"/>
      <c r="T401" s="213"/>
      <c r="U401" s="213"/>
      <c r="V401" s="21"/>
    </row>
    <row r="402" spans="1:22" ht="13.2" x14ac:dyDescent="0.25">
      <c r="A402" s="9" t="s">
        <v>463</v>
      </c>
      <c r="B402" s="10">
        <v>9486.2630800000006</v>
      </c>
      <c r="C402" s="10">
        <v>12512.136923799999</v>
      </c>
      <c r="D402" s="10">
        <v>8990.6982430999979</v>
      </c>
      <c r="E402" s="11">
        <v>-28.144182741492273</v>
      </c>
      <c r="F402" s="15"/>
      <c r="G402" s="10">
        <v>8698.2369799999997</v>
      </c>
      <c r="H402" s="10">
        <v>13131.850759999999</v>
      </c>
      <c r="I402" s="10">
        <v>10224.843150000001</v>
      </c>
      <c r="J402" s="11">
        <v>-22.137074682990061</v>
      </c>
      <c r="K402" s="11"/>
      <c r="L402" s="11"/>
      <c r="M402" s="11"/>
      <c r="N402" s="87"/>
      <c r="O402" s="238"/>
      <c r="P402" s="238"/>
      <c r="Q402" s="238"/>
      <c r="R402" s="170"/>
      <c r="S402" s="170"/>
      <c r="T402" s="213"/>
      <c r="U402" s="213"/>
      <c r="V402" s="21"/>
    </row>
    <row r="403" spans="1:22" ht="13.2" x14ac:dyDescent="0.25">
      <c r="A403" s="9" t="s">
        <v>169</v>
      </c>
      <c r="B403" s="10">
        <v>1965.1797591</v>
      </c>
      <c r="C403" s="10">
        <v>1615.5845781</v>
      </c>
      <c r="D403" s="10">
        <v>919.89457019999998</v>
      </c>
      <c r="E403" s="11">
        <v>-43.061193906552553</v>
      </c>
      <c r="F403" s="15"/>
      <c r="G403" s="10">
        <v>2180.6743000000001</v>
      </c>
      <c r="H403" s="10">
        <v>1995.3628100000001</v>
      </c>
      <c r="I403" s="10">
        <v>1117.18182</v>
      </c>
      <c r="J403" s="11">
        <v>-44.01109340110434</v>
      </c>
      <c r="K403" s="11"/>
      <c r="L403" s="11"/>
      <c r="M403" s="11"/>
      <c r="N403" s="87"/>
      <c r="O403" s="238"/>
      <c r="P403" s="238"/>
      <c r="Q403" s="238"/>
      <c r="R403" s="170"/>
      <c r="S403" s="170"/>
      <c r="T403" s="213"/>
      <c r="U403" s="213"/>
      <c r="V403" s="21"/>
    </row>
    <row r="404" spans="1:22" ht="13.2" x14ac:dyDescent="0.25">
      <c r="A404" s="9" t="s">
        <v>361</v>
      </c>
      <c r="B404" s="10">
        <v>2873.6032607000002</v>
      </c>
      <c r="C404" s="10">
        <v>3264.170091</v>
      </c>
      <c r="D404" s="10">
        <v>3556.9576031000001</v>
      </c>
      <c r="E404" s="11">
        <v>8.9697382163777633</v>
      </c>
      <c r="F404" s="15"/>
      <c r="G404" s="10">
        <v>4578.8675700000003</v>
      </c>
      <c r="H404" s="10">
        <v>6009.9895099999994</v>
      </c>
      <c r="I404" s="10">
        <v>7783.0727400000005</v>
      </c>
      <c r="J404" s="11">
        <v>29.502268299300283</v>
      </c>
      <c r="K404" s="11"/>
      <c r="L404" s="11"/>
      <c r="M404" s="11"/>
      <c r="N404" s="87"/>
      <c r="O404" s="238"/>
      <c r="P404" s="238"/>
      <c r="Q404" s="238"/>
      <c r="R404" s="170"/>
      <c r="S404" s="170"/>
      <c r="T404" s="213"/>
      <c r="U404" s="213"/>
      <c r="V404" s="21"/>
    </row>
    <row r="405" spans="1:22" ht="13.2" x14ac:dyDescent="0.25">
      <c r="A405" s="9" t="s">
        <v>99</v>
      </c>
      <c r="B405" s="10">
        <v>2421.1529052000001</v>
      </c>
      <c r="C405" s="10">
        <v>4122.3084329000003</v>
      </c>
      <c r="D405" s="10">
        <v>2160.8234801000003</v>
      </c>
      <c r="E405" s="11">
        <v>-47.582197808040192</v>
      </c>
      <c r="F405" s="15"/>
      <c r="G405" s="10">
        <v>2893.2126400000002</v>
      </c>
      <c r="H405" s="10">
        <v>5538.0421799999995</v>
      </c>
      <c r="I405" s="10">
        <v>2986.27027</v>
      </c>
      <c r="J405" s="11">
        <v>-46.077148332589978</v>
      </c>
      <c r="K405" s="11"/>
      <c r="L405" s="11"/>
      <c r="M405" s="11"/>
      <c r="N405" s="87"/>
      <c r="O405" s="238"/>
      <c r="P405" s="238"/>
      <c r="Q405" s="238"/>
      <c r="R405" s="170"/>
      <c r="S405" s="170"/>
      <c r="T405" s="213"/>
      <c r="U405" s="213"/>
      <c r="V405" s="21"/>
    </row>
    <row r="406" spans="1:22" ht="13.2" x14ac:dyDescent="0.25">
      <c r="A406" s="9" t="s">
        <v>80</v>
      </c>
      <c r="B406" s="10"/>
      <c r="C406" s="10"/>
      <c r="D406" s="10"/>
      <c r="E406" s="11"/>
      <c r="F406" s="11"/>
      <c r="G406" s="10">
        <v>538192.44280000008</v>
      </c>
      <c r="H406" s="10">
        <v>506760.66494999966</v>
      </c>
      <c r="I406" s="10">
        <v>514048.92953000008</v>
      </c>
      <c r="J406" s="11">
        <v>1.4382064520969777</v>
      </c>
      <c r="K406" s="11"/>
      <c r="L406" s="11"/>
      <c r="M406" s="11"/>
      <c r="N406" s="87"/>
      <c r="O406" s="238"/>
      <c r="P406" s="238"/>
      <c r="Q406" s="238"/>
      <c r="R406" s="170"/>
      <c r="S406" s="170"/>
      <c r="T406" s="213"/>
      <c r="U406" s="213"/>
      <c r="V406" s="170"/>
    </row>
    <row r="407" spans="1:22" ht="13.2" x14ac:dyDescent="0.25">
      <c r="A407" s="9"/>
      <c r="B407" s="10"/>
      <c r="C407" s="10"/>
      <c r="D407" s="10"/>
      <c r="E407" s="11"/>
      <c r="F407" s="11"/>
      <c r="G407" s="10"/>
      <c r="H407" s="10"/>
      <c r="I407" s="10"/>
      <c r="J407" s="11"/>
      <c r="K407" s="11"/>
      <c r="L407" s="11"/>
      <c r="M407" s="11"/>
      <c r="N407" s="87"/>
      <c r="O407" s="238"/>
      <c r="P407" s="238"/>
      <c r="Q407" s="238"/>
      <c r="R407" s="170"/>
      <c r="S407" s="170"/>
      <c r="T407" s="213"/>
      <c r="U407" s="213"/>
      <c r="V407" s="170"/>
    </row>
    <row r="408" spans="1:22" s="19" customFormat="1" ht="13.2" x14ac:dyDescent="0.25">
      <c r="A408" s="16" t="s">
        <v>253</v>
      </c>
      <c r="B408" s="17"/>
      <c r="C408" s="17"/>
      <c r="D408" s="17"/>
      <c r="E408" s="15"/>
      <c r="F408" s="15"/>
      <c r="G408" s="17">
        <v>5040595</v>
      </c>
      <c r="H408" s="17">
        <v>7603682.9999999991</v>
      </c>
      <c r="I408" s="17">
        <v>7623617</v>
      </c>
      <c r="J408" s="15">
        <v>0.26216242839163328</v>
      </c>
      <c r="K408" s="11"/>
      <c r="L408" s="11"/>
      <c r="M408" s="15"/>
      <c r="N408" s="20"/>
      <c r="O408" s="238"/>
      <c r="P408" s="238"/>
      <c r="Q408" s="238"/>
      <c r="R408" s="21"/>
      <c r="S408" s="21"/>
      <c r="T408" s="25"/>
      <c r="U408" s="25"/>
      <c r="V408" s="21"/>
    </row>
    <row r="409" spans="1:22" ht="13.2" x14ac:dyDescent="0.25">
      <c r="A409" s="9"/>
      <c r="B409" s="10"/>
      <c r="C409" s="10"/>
      <c r="D409" s="10"/>
      <c r="E409" s="11"/>
      <c r="F409" s="11"/>
      <c r="G409" s="10"/>
      <c r="H409" s="10"/>
      <c r="I409" s="10"/>
      <c r="J409" s="11"/>
      <c r="K409" s="11"/>
      <c r="L409" s="11"/>
      <c r="M409" s="11"/>
      <c r="N409" s="12"/>
      <c r="O409" s="238"/>
      <c r="P409" s="238"/>
      <c r="Q409" s="238"/>
      <c r="R409" s="170"/>
      <c r="S409" s="170"/>
      <c r="T409" s="213"/>
      <c r="U409" s="213"/>
    </row>
    <row r="410" spans="1:22" ht="11.25" customHeight="1" x14ac:dyDescent="0.25">
      <c r="A410" s="9" t="s">
        <v>81</v>
      </c>
      <c r="B410" s="161">
        <v>361.52414759999999</v>
      </c>
      <c r="C410" s="161">
        <v>194.3132578</v>
      </c>
      <c r="D410" s="161">
        <v>1089.9277362</v>
      </c>
      <c r="E410" s="11">
        <v>460.9126976409533</v>
      </c>
      <c r="F410" s="11"/>
      <c r="G410" s="162">
        <v>214.35414</v>
      </c>
      <c r="H410" s="162">
        <v>129.38863000000001</v>
      </c>
      <c r="I410" s="162">
        <v>527.06729000000007</v>
      </c>
      <c r="J410" s="11">
        <v>307.35209113814722</v>
      </c>
      <c r="K410" s="11"/>
      <c r="L410" s="11"/>
      <c r="M410" s="11"/>
      <c r="N410" s="12"/>
      <c r="O410" s="238"/>
      <c r="P410" s="238"/>
      <c r="Q410" s="238"/>
      <c r="R410" s="170"/>
      <c r="S410" s="170"/>
      <c r="T410" s="213"/>
      <c r="U410" s="213"/>
      <c r="V410" s="12"/>
    </row>
    <row r="411" spans="1:22" ht="13.2" x14ac:dyDescent="0.25">
      <c r="A411" s="9" t="s">
        <v>82</v>
      </c>
      <c r="B411" s="161">
        <v>166901.22843379999</v>
      </c>
      <c r="C411" s="161">
        <v>131189.62873939998</v>
      </c>
      <c r="D411" s="161">
        <v>152501.49491499996</v>
      </c>
      <c r="E411" s="11">
        <v>16.245084600349529</v>
      </c>
      <c r="F411" s="11"/>
      <c r="G411" s="162">
        <v>88314.005099999995</v>
      </c>
      <c r="H411" s="162">
        <v>76507.737339999992</v>
      </c>
      <c r="I411" s="162">
        <v>86004.22920999999</v>
      </c>
      <c r="J411" s="11">
        <v>12.412459445503714</v>
      </c>
      <c r="K411" s="11"/>
      <c r="L411" s="11"/>
      <c r="M411" s="11"/>
      <c r="O411" s="238"/>
      <c r="P411" s="238"/>
      <c r="Q411" s="238"/>
      <c r="R411" s="170"/>
      <c r="S411" s="170"/>
      <c r="T411" s="213"/>
      <c r="U411" s="213"/>
    </row>
    <row r="412" spans="1:22" ht="13.2" x14ac:dyDescent="0.25">
      <c r="A412" s="9" t="s">
        <v>83</v>
      </c>
      <c r="B412" s="161">
        <v>30916.1762838</v>
      </c>
      <c r="C412" s="161">
        <v>41126.463062199997</v>
      </c>
      <c r="D412" s="161">
        <v>31778.806895199999</v>
      </c>
      <c r="E412" s="11">
        <v>-22.729054411663185</v>
      </c>
      <c r="F412" s="11"/>
      <c r="G412" s="162">
        <v>11814.858460000001</v>
      </c>
      <c r="H412" s="162">
        <v>17283.278930000004</v>
      </c>
      <c r="I412" s="162">
        <v>13150.758669999997</v>
      </c>
      <c r="J412" s="11">
        <v>-23.910510712332794</v>
      </c>
      <c r="K412" s="11"/>
      <c r="L412" s="11"/>
      <c r="M412" s="11"/>
      <c r="N412" s="12"/>
      <c r="O412" s="238"/>
      <c r="P412" s="238"/>
      <c r="Q412" s="238"/>
      <c r="R412" s="170"/>
      <c r="S412" s="170"/>
    </row>
    <row r="413" spans="1:22" ht="13.2" x14ac:dyDescent="0.25">
      <c r="A413" s="9" t="s">
        <v>84</v>
      </c>
      <c r="B413" s="161">
        <v>14083.8665084</v>
      </c>
      <c r="C413" s="161">
        <v>11599.418369999999</v>
      </c>
      <c r="D413" s="161">
        <v>18693.422990000003</v>
      </c>
      <c r="E413" s="11">
        <v>61.158278749109428</v>
      </c>
      <c r="F413" s="11"/>
      <c r="G413" s="162">
        <v>5098.8377300000002</v>
      </c>
      <c r="H413" s="162">
        <v>4911.2887599999995</v>
      </c>
      <c r="I413" s="162">
        <v>10973.799359999999</v>
      </c>
      <c r="J413" s="11">
        <v>123.44032078455922</v>
      </c>
      <c r="K413" s="11"/>
      <c r="L413" s="11"/>
      <c r="M413" s="11"/>
      <c r="O413" s="238"/>
      <c r="P413" s="238"/>
      <c r="Q413" s="238"/>
      <c r="R413" s="170"/>
      <c r="S413" s="170"/>
    </row>
    <row r="414" spans="1:22" ht="13.2" x14ac:dyDescent="0.25">
      <c r="A414" s="9" t="s">
        <v>460</v>
      </c>
      <c r="B414" s="161">
        <v>964095.33132999996</v>
      </c>
      <c r="C414" s="161">
        <v>1026496.779465</v>
      </c>
      <c r="D414" s="161">
        <v>1074107.9764385002</v>
      </c>
      <c r="E414" s="11">
        <v>4.6382217583102943</v>
      </c>
      <c r="F414" s="11"/>
      <c r="G414" s="162">
        <v>357745.92024000001</v>
      </c>
      <c r="H414" s="162">
        <v>473934.77272000001</v>
      </c>
      <c r="I414" s="162">
        <v>583866.04813000001</v>
      </c>
      <c r="J414" s="11">
        <v>23.195444128119973</v>
      </c>
      <c r="K414" s="11"/>
      <c r="L414" s="11"/>
      <c r="M414" s="11"/>
      <c r="N414" s="12"/>
      <c r="O414" s="238"/>
      <c r="P414" s="238"/>
      <c r="Q414" s="238"/>
      <c r="R414" s="170"/>
      <c r="S414" s="170"/>
    </row>
    <row r="415" spans="1:22" ht="13.2" x14ac:dyDescent="0.25">
      <c r="A415" s="9" t="s">
        <v>399</v>
      </c>
      <c r="B415" s="161">
        <v>31512.622030000002</v>
      </c>
      <c r="C415" s="161">
        <v>40192.4159239</v>
      </c>
      <c r="D415" s="161">
        <v>21767.679530800004</v>
      </c>
      <c r="E415" s="11">
        <v>-45.841325955586363</v>
      </c>
      <c r="F415" s="11"/>
      <c r="G415" s="162">
        <v>27317.379759999996</v>
      </c>
      <c r="H415" s="162">
        <v>55207.688359999993</v>
      </c>
      <c r="I415" s="162">
        <v>40152.249530000001</v>
      </c>
      <c r="J415" s="11">
        <v>-27.270547413298701</v>
      </c>
      <c r="K415" s="11"/>
      <c r="L415" s="11"/>
      <c r="M415" s="11"/>
      <c r="O415" s="238"/>
      <c r="P415" s="238"/>
      <c r="Q415" s="238"/>
      <c r="R415" s="170"/>
      <c r="S415" s="170"/>
    </row>
    <row r="416" spans="1:22" x14ac:dyDescent="0.2">
      <c r="A416" s="9" t="s">
        <v>398</v>
      </c>
      <c r="B416" s="161">
        <v>63922.694704099995</v>
      </c>
      <c r="C416" s="161">
        <v>59825.260014000007</v>
      </c>
      <c r="D416" s="161">
        <v>58047.387752300012</v>
      </c>
      <c r="E416" s="11">
        <v>-2.9717752355509077</v>
      </c>
      <c r="F416" s="11"/>
      <c r="G416" s="162">
        <v>70099.650500000032</v>
      </c>
      <c r="H416" s="162">
        <v>96635.098510000011</v>
      </c>
      <c r="I416" s="162">
        <v>115279.58481000001</v>
      </c>
      <c r="J416" s="11">
        <v>19.293700309179712</v>
      </c>
      <c r="K416" s="11"/>
      <c r="L416" s="11"/>
      <c r="M416" s="11"/>
      <c r="O416" s="238"/>
      <c r="P416" s="238"/>
      <c r="Q416" s="238"/>
      <c r="R416" s="12"/>
      <c r="S416" s="12"/>
    </row>
    <row r="417" spans="1:23" x14ac:dyDescent="0.2">
      <c r="A417" s="9" t="s">
        <v>85</v>
      </c>
      <c r="B417" s="161">
        <v>3114.3814652000001</v>
      </c>
      <c r="C417" s="161">
        <v>1272.288</v>
      </c>
      <c r="D417" s="161">
        <v>706.86</v>
      </c>
      <c r="E417" s="11">
        <v>-44.441824492567719</v>
      </c>
      <c r="F417" s="11"/>
      <c r="G417" s="162">
        <v>2578.3617200000003</v>
      </c>
      <c r="H417" s="162">
        <v>1621.8488</v>
      </c>
      <c r="I417" s="162">
        <v>957.87643000000003</v>
      </c>
      <c r="J417" s="11">
        <v>-40.939227503821563</v>
      </c>
      <c r="K417" s="11"/>
      <c r="L417" s="11"/>
      <c r="M417" s="11"/>
      <c r="O417" s="238"/>
      <c r="P417" s="238"/>
      <c r="Q417" s="238"/>
      <c r="R417" s="12"/>
      <c r="S417" s="12"/>
    </row>
    <row r="418" spans="1:23" x14ac:dyDescent="0.2">
      <c r="A418" s="9" t="s">
        <v>86</v>
      </c>
      <c r="B418" s="161">
        <v>95968.4511318</v>
      </c>
      <c r="C418" s="161">
        <v>144263.50228260001</v>
      </c>
      <c r="D418" s="161">
        <v>158658.32295859998</v>
      </c>
      <c r="E418" s="11">
        <v>9.9781444705270985</v>
      </c>
      <c r="F418" s="11"/>
      <c r="G418" s="162">
        <v>94122.026270000017</v>
      </c>
      <c r="H418" s="162">
        <v>201505.72465999998</v>
      </c>
      <c r="I418" s="162">
        <v>280976.83976999996</v>
      </c>
      <c r="J418" s="11">
        <v>39.438638899262713</v>
      </c>
      <c r="K418" s="11"/>
      <c r="L418" s="11"/>
      <c r="M418" s="11"/>
      <c r="O418" s="238"/>
      <c r="P418" s="238"/>
      <c r="Q418" s="238"/>
    </row>
    <row r="419" spans="1:23" x14ac:dyDescent="0.2">
      <c r="A419" s="9" t="s">
        <v>87</v>
      </c>
      <c r="B419" s="161">
        <v>158962.8981315</v>
      </c>
      <c r="C419" s="161">
        <v>90082.595070300013</v>
      </c>
      <c r="D419" s="161">
        <v>92602.367447100012</v>
      </c>
      <c r="E419" s="11">
        <v>2.7971800488580243</v>
      </c>
      <c r="F419" s="11"/>
      <c r="G419" s="162">
        <v>147576.59112999993</v>
      </c>
      <c r="H419" s="162">
        <v>121716.52040999998</v>
      </c>
      <c r="I419" s="162">
        <v>158502.16835999995</v>
      </c>
      <c r="J419" s="11">
        <v>30.222395305163303</v>
      </c>
      <c r="K419" s="11"/>
      <c r="L419" s="11"/>
      <c r="M419" s="11"/>
      <c r="O419" s="238"/>
      <c r="P419" s="238"/>
      <c r="Q419" s="238"/>
    </row>
    <row r="420" spans="1:23" x14ac:dyDescent="0.2">
      <c r="A420" s="9" t="s">
        <v>3</v>
      </c>
      <c r="B420" s="161">
        <v>409856.2198738</v>
      </c>
      <c r="C420" s="161">
        <v>458166.3258094</v>
      </c>
      <c r="D420" s="161">
        <v>446253.0396202</v>
      </c>
      <c r="E420" s="11">
        <v>-2.6002099059012949</v>
      </c>
      <c r="F420" s="11"/>
      <c r="G420" s="162">
        <v>162562.19822999998</v>
      </c>
      <c r="H420" s="162">
        <v>185597.18339999992</v>
      </c>
      <c r="I420" s="162">
        <v>257373.79176000002</v>
      </c>
      <c r="J420" s="11">
        <v>38.673328466039692</v>
      </c>
      <c r="K420" s="11"/>
      <c r="L420" s="11"/>
      <c r="M420" s="11"/>
      <c r="O420" s="238"/>
      <c r="P420" s="238"/>
      <c r="Q420" s="238"/>
    </row>
    <row r="421" spans="1:23" x14ac:dyDescent="0.2">
      <c r="A421" s="9" t="s">
        <v>64</v>
      </c>
      <c r="B421" s="161">
        <v>13776.450921400001</v>
      </c>
      <c r="C421" s="161">
        <v>11335.6804362</v>
      </c>
      <c r="D421" s="161">
        <v>7465.3109562000009</v>
      </c>
      <c r="E421" s="11">
        <v>-34.143247966307726</v>
      </c>
      <c r="F421" s="11"/>
      <c r="G421" s="162">
        <v>34012.70276</v>
      </c>
      <c r="H421" s="162">
        <v>32981.497080000001</v>
      </c>
      <c r="I421" s="162">
        <v>30376.025970000002</v>
      </c>
      <c r="J421" s="11">
        <v>-7.8997963727363896</v>
      </c>
      <c r="K421" s="11"/>
      <c r="L421" s="11"/>
      <c r="M421" s="11"/>
      <c r="O421" s="238"/>
      <c r="P421" s="238"/>
      <c r="Q421" s="238"/>
    </row>
    <row r="422" spans="1:23" x14ac:dyDescent="0.2">
      <c r="A422" s="9" t="s">
        <v>65</v>
      </c>
      <c r="B422" s="161">
        <v>9330.2394999999997</v>
      </c>
      <c r="C422" s="161">
        <v>5877.7331076999999</v>
      </c>
      <c r="D422" s="161">
        <v>3358.4310404000003</v>
      </c>
      <c r="E422" s="11">
        <v>-42.861797586549841</v>
      </c>
      <c r="F422" s="15"/>
      <c r="G422" s="162">
        <v>30414.835409999996</v>
      </c>
      <c r="H422" s="162">
        <v>20949.146529999998</v>
      </c>
      <c r="I422" s="162">
        <v>13717.053639999998</v>
      </c>
      <c r="J422" s="11">
        <v>-34.522136162651577</v>
      </c>
      <c r="K422" s="11"/>
      <c r="L422" s="11"/>
      <c r="M422" s="11"/>
      <c r="O422" s="238"/>
      <c r="P422" s="238"/>
      <c r="Q422" s="238"/>
    </row>
    <row r="423" spans="1:23" x14ac:dyDescent="0.2">
      <c r="A423" s="9" t="s">
        <v>67</v>
      </c>
      <c r="B423" s="161">
        <v>52951.800030999999</v>
      </c>
      <c r="C423" s="161">
        <v>71872.781752499999</v>
      </c>
      <c r="D423" s="161">
        <v>54581.385804499987</v>
      </c>
      <c r="E423" s="11">
        <v>-24.058336864634512</v>
      </c>
      <c r="F423" s="11"/>
      <c r="G423" s="162">
        <v>203277.39782000001</v>
      </c>
      <c r="H423" s="162">
        <v>295903.46477999998</v>
      </c>
      <c r="I423" s="162">
        <v>271319.05998999998</v>
      </c>
      <c r="J423" s="11">
        <v>-8.3082517496975328</v>
      </c>
      <c r="K423" s="11"/>
      <c r="L423" s="11"/>
      <c r="M423" s="11"/>
      <c r="O423" s="238"/>
      <c r="P423" s="238"/>
      <c r="Q423" s="238"/>
    </row>
    <row r="424" spans="1:23" x14ac:dyDescent="0.2">
      <c r="A424" s="9"/>
      <c r="B424" s="161"/>
      <c r="C424" s="161"/>
      <c r="D424" s="161"/>
      <c r="E424" s="11"/>
      <c r="F424" s="11"/>
      <c r="G424" s="162"/>
      <c r="H424" s="162"/>
      <c r="I424" s="162"/>
      <c r="J424" s="11"/>
      <c r="K424" s="11"/>
      <c r="L424" s="11"/>
      <c r="M424" s="11"/>
      <c r="O424" s="238"/>
      <c r="P424" s="238"/>
      <c r="Q424" s="238"/>
    </row>
    <row r="425" spans="1:23" s="19" customFormat="1" ht="11.25" customHeight="1" x14ac:dyDescent="0.2">
      <c r="A425" s="16" t="s">
        <v>69</v>
      </c>
      <c r="B425" s="17">
        <v>464353.7224936001</v>
      </c>
      <c r="C425" s="17">
        <v>623347.61213570018</v>
      </c>
      <c r="D425" s="17">
        <v>529519.63713340007</v>
      </c>
      <c r="E425" s="15">
        <v>-15.052271505593595</v>
      </c>
      <c r="F425" s="15"/>
      <c r="G425" s="17">
        <v>1540208.6096199998</v>
      </c>
      <c r="H425" s="17">
        <v>2447251.2776899999</v>
      </c>
      <c r="I425" s="17">
        <v>2175086.3446499999</v>
      </c>
      <c r="J425" s="15">
        <v>-11.121250013071844</v>
      </c>
      <c r="K425" s="11"/>
      <c r="L425" s="11"/>
      <c r="M425" s="15"/>
      <c r="O425" s="238"/>
      <c r="P425" s="238"/>
      <c r="Q425" s="238"/>
      <c r="R425" s="20"/>
      <c r="S425" s="18"/>
      <c r="T425" s="18"/>
      <c r="U425" s="20"/>
      <c r="V425" s="20"/>
      <c r="W425" s="20"/>
    </row>
    <row r="426" spans="1:23" s="19" customFormat="1" ht="11.25" customHeight="1" x14ac:dyDescent="0.2">
      <c r="A426" s="16" t="s">
        <v>436</v>
      </c>
      <c r="B426" s="17">
        <v>105284.72544590001</v>
      </c>
      <c r="C426" s="17">
        <v>145756.96122600001</v>
      </c>
      <c r="D426" s="17">
        <v>106627.51535330001</v>
      </c>
      <c r="E426" s="15">
        <v>-26.845678960079837</v>
      </c>
      <c r="F426" s="15"/>
      <c r="G426" s="17">
        <v>286078.69693999994</v>
      </c>
      <c r="H426" s="17">
        <v>423076.80894000002</v>
      </c>
      <c r="I426" s="17">
        <v>273589.46668000001</v>
      </c>
      <c r="J426" s="15">
        <v>-35.333381339084468</v>
      </c>
      <c r="K426" s="11"/>
      <c r="L426" s="11"/>
      <c r="M426" s="15"/>
      <c r="O426" s="238"/>
      <c r="P426" s="238"/>
      <c r="Q426" s="238"/>
    </row>
    <row r="427" spans="1:23" ht="11.25" customHeight="1" x14ac:dyDescent="0.25">
      <c r="A427" s="9" t="s">
        <v>437</v>
      </c>
      <c r="B427" s="10">
        <v>103013.07984420001</v>
      </c>
      <c r="C427" s="10">
        <v>142187.33614180001</v>
      </c>
      <c r="D427" s="10">
        <v>103010.26665430001</v>
      </c>
      <c r="E427" s="11">
        <v>-27.553135567874804</v>
      </c>
      <c r="F427" s="11"/>
      <c r="G427" s="10">
        <v>269183.78670999996</v>
      </c>
      <c r="H427" s="10">
        <v>391432.18560999999</v>
      </c>
      <c r="I427" s="10">
        <v>241215.76285000003</v>
      </c>
      <c r="J427" s="11">
        <v>-38.376104030869541</v>
      </c>
      <c r="K427" s="11"/>
      <c r="L427" s="11"/>
      <c r="M427" s="11"/>
      <c r="O427" s="238"/>
      <c r="P427" s="238"/>
      <c r="Q427" s="238"/>
      <c r="R427" s="170"/>
    </row>
    <row r="428" spans="1:23" ht="11.25" customHeight="1" x14ac:dyDescent="0.25">
      <c r="A428" s="315" t="s">
        <v>438</v>
      </c>
      <c r="B428" s="161">
        <v>102055.81176420001</v>
      </c>
      <c r="C428" s="161">
        <v>140115.0090318</v>
      </c>
      <c r="D428" s="161">
        <v>100833.51015430001</v>
      </c>
      <c r="E428" s="11">
        <v>-28.035182775162085</v>
      </c>
      <c r="F428" s="11"/>
      <c r="G428" s="162">
        <v>267954.01747999998</v>
      </c>
      <c r="H428" s="162">
        <v>388793.82555000001</v>
      </c>
      <c r="I428" s="162">
        <v>238648.29794000002</v>
      </c>
      <c r="J428" s="11">
        <v>-38.618290143265369</v>
      </c>
      <c r="K428" s="11"/>
      <c r="L428" s="11"/>
      <c r="M428" s="11"/>
      <c r="O428" s="238"/>
      <c r="P428" s="238"/>
      <c r="Q428" s="238"/>
      <c r="R428" s="170"/>
    </row>
    <row r="429" spans="1:23" ht="11.25" customHeight="1" x14ac:dyDescent="0.25">
      <c r="A429" s="315" t="s">
        <v>445</v>
      </c>
      <c r="B429" s="161">
        <v>957.26807999999994</v>
      </c>
      <c r="C429" s="161">
        <v>2072.3271100000002</v>
      </c>
      <c r="D429" s="161">
        <v>2176.7565</v>
      </c>
      <c r="E429" s="11">
        <v>5.0392329230301698</v>
      </c>
      <c r="F429" s="11"/>
      <c r="G429" s="162">
        <v>1229.7692299999999</v>
      </c>
      <c r="H429" s="162">
        <v>2638.36006</v>
      </c>
      <c r="I429" s="162">
        <v>2567.4649099999997</v>
      </c>
      <c r="J429" s="11">
        <v>-2.6870915412508367</v>
      </c>
      <c r="K429" s="11"/>
      <c r="L429" s="11"/>
      <c r="M429" s="11"/>
      <c r="O429" s="238"/>
      <c r="P429" s="238"/>
      <c r="Q429" s="238"/>
      <c r="R429" s="170"/>
    </row>
    <row r="430" spans="1:23" ht="11.25" customHeight="1" x14ac:dyDescent="0.25">
      <c r="A430" s="9" t="s">
        <v>439</v>
      </c>
      <c r="B430" s="161">
        <v>2271.6456017</v>
      </c>
      <c r="C430" s="161">
        <v>3569.6250841999999</v>
      </c>
      <c r="D430" s="161">
        <v>3617.2486990000002</v>
      </c>
      <c r="E430" s="11">
        <v>1.3341349210815849</v>
      </c>
      <c r="F430" s="11"/>
      <c r="G430" s="162">
        <v>16894.910229999998</v>
      </c>
      <c r="H430" s="162">
        <v>31644.623330000002</v>
      </c>
      <c r="I430" s="162">
        <v>32373.703829999999</v>
      </c>
      <c r="J430" s="11">
        <v>2.3039632748884884</v>
      </c>
      <c r="K430" s="11"/>
      <c r="L430" s="11"/>
      <c r="M430" s="11"/>
      <c r="O430" s="238"/>
      <c r="P430" s="238"/>
      <c r="Q430" s="238"/>
      <c r="R430" s="170"/>
    </row>
    <row r="431" spans="1:23" s="19" customFormat="1" ht="11.25" customHeight="1" x14ac:dyDescent="0.25">
      <c r="A431" s="16" t="s">
        <v>435</v>
      </c>
      <c r="B431" s="17">
        <v>126671.3648428</v>
      </c>
      <c r="C431" s="17">
        <v>175948.65075580002</v>
      </c>
      <c r="D431" s="17">
        <v>167530.62992089998</v>
      </c>
      <c r="E431" s="15">
        <v>-4.7843622549759885</v>
      </c>
      <c r="F431" s="15"/>
      <c r="G431" s="17">
        <v>171084.01556999999</v>
      </c>
      <c r="H431" s="17">
        <v>302745.68533000001</v>
      </c>
      <c r="I431" s="17">
        <v>409366.32693000004</v>
      </c>
      <c r="J431" s="15">
        <v>35.217889722782019</v>
      </c>
      <c r="K431" s="11"/>
      <c r="L431" s="11"/>
      <c r="M431" s="15"/>
      <c r="O431" s="238"/>
      <c r="P431" s="238"/>
      <c r="Q431" s="238"/>
      <c r="R431" s="21"/>
    </row>
    <row r="432" spans="1:23" ht="11.25" customHeight="1" x14ac:dyDescent="0.2">
      <c r="A432" s="9" t="s">
        <v>432</v>
      </c>
      <c r="B432" s="10">
        <v>119930.694527</v>
      </c>
      <c r="C432" s="10">
        <v>151662.541562</v>
      </c>
      <c r="D432" s="10">
        <v>158034.93779949998</v>
      </c>
      <c r="E432" s="11">
        <v>4.2016942165610089</v>
      </c>
      <c r="F432" s="11"/>
      <c r="G432" s="10">
        <v>153299.63978</v>
      </c>
      <c r="H432" s="10">
        <v>277739.38374000002</v>
      </c>
      <c r="I432" s="10">
        <v>375490.00181000005</v>
      </c>
      <c r="J432" s="11">
        <v>35.19508711861593</v>
      </c>
      <c r="K432" s="11"/>
      <c r="L432" s="11"/>
      <c r="M432" s="11"/>
      <c r="O432" s="238"/>
      <c r="P432" s="238"/>
      <c r="Q432" s="238"/>
    </row>
    <row r="433" spans="1:22" ht="11.25" customHeight="1" x14ac:dyDescent="0.2">
      <c r="A433" s="315" t="s">
        <v>443</v>
      </c>
      <c r="B433" s="161">
        <v>11424.745387300001</v>
      </c>
      <c r="C433" s="161">
        <v>17338.374955599997</v>
      </c>
      <c r="D433" s="161">
        <v>19295.425340799997</v>
      </c>
      <c r="E433" s="11">
        <v>11.287392216465506</v>
      </c>
      <c r="F433" s="11"/>
      <c r="G433" s="162">
        <v>15842.15676</v>
      </c>
      <c r="H433" s="162">
        <v>26457.875789999995</v>
      </c>
      <c r="I433" s="162">
        <v>32767.70505</v>
      </c>
      <c r="J433" s="11">
        <v>23.848585994136641</v>
      </c>
      <c r="K433" s="11"/>
      <c r="L433" s="11"/>
      <c r="M433" s="11"/>
      <c r="O433" s="238"/>
      <c r="P433" s="238"/>
      <c r="Q433" s="238"/>
    </row>
    <row r="434" spans="1:22" ht="11.25" customHeight="1" x14ac:dyDescent="0.2">
      <c r="A434" s="315" t="s">
        <v>444</v>
      </c>
      <c r="B434" s="161">
        <v>108505.94913969999</v>
      </c>
      <c r="C434" s="161">
        <v>134324.16660640002</v>
      </c>
      <c r="D434" s="161">
        <v>138739.51245869999</v>
      </c>
      <c r="E434" s="11">
        <v>3.287082260661208</v>
      </c>
      <c r="F434" s="11"/>
      <c r="G434" s="162">
        <v>137457.48301999999</v>
      </c>
      <c r="H434" s="162">
        <v>251281.50795000003</v>
      </c>
      <c r="I434" s="162">
        <v>342722.29676000006</v>
      </c>
      <c r="J434" s="11">
        <v>36.389780352716969</v>
      </c>
      <c r="K434" s="11"/>
      <c r="L434" s="11"/>
      <c r="M434" s="11"/>
      <c r="O434" s="238"/>
      <c r="P434" s="238"/>
      <c r="Q434" s="238"/>
    </row>
    <row r="435" spans="1:22" ht="11.25" customHeight="1" x14ac:dyDescent="0.2">
      <c r="A435" s="9" t="s">
        <v>434</v>
      </c>
      <c r="B435" s="161">
        <v>6740.6703158000009</v>
      </c>
      <c r="C435" s="161">
        <v>24286.109193800006</v>
      </c>
      <c r="D435" s="161">
        <v>9495.6921213999995</v>
      </c>
      <c r="E435" s="11">
        <v>-60.900727055018955</v>
      </c>
      <c r="F435" s="11"/>
      <c r="G435" s="162">
        <v>17784.375789999998</v>
      </c>
      <c r="H435" s="162">
        <v>25006.301590000003</v>
      </c>
      <c r="I435" s="162">
        <v>33876.325120000001</v>
      </c>
      <c r="J435" s="11">
        <v>35.471153133445029</v>
      </c>
      <c r="K435" s="11"/>
      <c r="L435" s="11"/>
      <c r="M435" s="11"/>
      <c r="O435" s="238"/>
      <c r="P435" s="238"/>
      <c r="Q435" s="238"/>
    </row>
    <row r="436" spans="1:22" s="19" customFormat="1" ht="11.25" customHeight="1" x14ac:dyDescent="0.2">
      <c r="A436" s="16" t="s">
        <v>420</v>
      </c>
      <c r="B436" s="17">
        <v>228132.42418730006</v>
      </c>
      <c r="C436" s="17">
        <v>294980.99063890002</v>
      </c>
      <c r="D436" s="17">
        <v>250598.71788630003</v>
      </c>
      <c r="E436" s="15">
        <v>-15.045807750686691</v>
      </c>
      <c r="F436" s="15"/>
      <c r="G436" s="17">
        <v>1068550.9715599997</v>
      </c>
      <c r="H436" s="17">
        <v>1699290.4886700001</v>
      </c>
      <c r="I436" s="17">
        <v>1471902.0674300001</v>
      </c>
      <c r="J436" s="15">
        <v>-13.38137432982235</v>
      </c>
      <c r="K436" s="11"/>
      <c r="L436" s="11"/>
      <c r="M436" s="15"/>
      <c r="O436" s="238"/>
      <c r="P436" s="238"/>
      <c r="Q436" s="238"/>
    </row>
    <row r="437" spans="1:22" ht="11.25" customHeight="1" x14ac:dyDescent="0.2">
      <c r="A437" s="9" t="s">
        <v>442</v>
      </c>
      <c r="B437" s="10">
        <v>226934.83617660005</v>
      </c>
      <c r="C437" s="10">
        <v>292402.62508510001</v>
      </c>
      <c r="D437" s="10">
        <v>247433.85785220002</v>
      </c>
      <c r="E437" s="11">
        <v>-15.37905729123068</v>
      </c>
      <c r="F437" s="11"/>
      <c r="G437" s="10">
        <v>1061900.9051899998</v>
      </c>
      <c r="H437" s="10">
        <v>1685358.69099</v>
      </c>
      <c r="I437" s="10">
        <v>1454723.55112</v>
      </c>
      <c r="J437" s="11">
        <v>-13.684632304267652</v>
      </c>
      <c r="K437" s="11"/>
      <c r="L437" s="11"/>
      <c r="M437" s="11"/>
      <c r="O437" s="238"/>
      <c r="P437" s="238"/>
      <c r="Q437" s="238"/>
    </row>
    <row r="438" spans="1:22" ht="11.25" customHeight="1" x14ac:dyDescent="0.2">
      <c r="A438" s="315" t="s">
        <v>70</v>
      </c>
      <c r="B438" s="161">
        <v>224866.56493610004</v>
      </c>
      <c r="C438" s="161">
        <v>288474.52168840001</v>
      </c>
      <c r="D438" s="161">
        <v>242900.29839220003</v>
      </c>
      <c r="E438" s="11">
        <v>-15.798353015531703</v>
      </c>
      <c r="F438" s="11"/>
      <c r="G438" s="162">
        <v>1058832.7789799999</v>
      </c>
      <c r="H438" s="162">
        <v>1665350.7124399999</v>
      </c>
      <c r="I438" s="162">
        <v>1433677.0063199999</v>
      </c>
      <c r="J438" s="11">
        <v>-13.911406431655564</v>
      </c>
      <c r="K438" s="11"/>
      <c r="L438" s="11"/>
      <c r="M438" s="11"/>
      <c r="O438" s="238"/>
      <c r="P438" s="238"/>
      <c r="Q438" s="238"/>
      <c r="S438" s="309"/>
      <c r="T438" s="309"/>
    </row>
    <row r="439" spans="1:22" ht="11.25" customHeight="1" x14ac:dyDescent="0.2">
      <c r="A439" s="315" t="s">
        <v>441</v>
      </c>
      <c r="B439" s="161">
        <v>2068.2712405000002</v>
      </c>
      <c r="C439" s="161">
        <v>3928.1033966999998</v>
      </c>
      <c r="D439" s="161">
        <v>4533.5594600000004</v>
      </c>
      <c r="E439" s="11">
        <v>15.41344517073162</v>
      </c>
      <c r="F439" s="11"/>
      <c r="G439" s="162">
        <v>3068.1262100000004</v>
      </c>
      <c r="H439" s="162">
        <v>20007.97855</v>
      </c>
      <c r="I439" s="162">
        <v>21046.5448</v>
      </c>
      <c r="J439" s="11">
        <v>5.1907605128854897</v>
      </c>
      <c r="K439" s="11"/>
      <c r="L439" s="11"/>
      <c r="M439" s="11"/>
      <c r="O439" s="238"/>
      <c r="P439" s="238"/>
      <c r="Q439" s="238"/>
    </row>
    <row r="440" spans="1:22" ht="11.25" customHeight="1" x14ac:dyDescent="0.2">
      <c r="A440" s="9" t="s">
        <v>433</v>
      </c>
      <c r="B440" s="161">
        <v>1197.5880107</v>
      </c>
      <c r="C440" s="161">
        <v>2578.3655537999998</v>
      </c>
      <c r="D440" s="161">
        <v>3164.8600340999997</v>
      </c>
      <c r="E440" s="11">
        <v>22.746754409421243</v>
      </c>
      <c r="F440" s="11"/>
      <c r="G440" s="162">
        <v>6650.0663699999996</v>
      </c>
      <c r="H440" s="162">
        <v>13931.797679999998</v>
      </c>
      <c r="I440" s="162">
        <v>17178.516309999999</v>
      </c>
      <c r="J440" s="11">
        <v>23.304376826121143</v>
      </c>
      <c r="K440" s="11"/>
      <c r="L440" s="11"/>
      <c r="M440" s="11"/>
      <c r="O440" s="238"/>
      <c r="P440" s="238"/>
      <c r="Q440" s="238"/>
    </row>
    <row r="441" spans="1:22" s="19" customFormat="1" ht="11.25" customHeight="1" x14ac:dyDescent="0.25">
      <c r="A441" s="16" t="s">
        <v>72</v>
      </c>
      <c r="B441" s="240">
        <v>4265.208017599999</v>
      </c>
      <c r="C441" s="240">
        <v>6661.0095149999988</v>
      </c>
      <c r="D441" s="240">
        <v>4762.7739729000004</v>
      </c>
      <c r="E441" s="15">
        <v>-28.497715516324391</v>
      </c>
      <c r="F441" s="15"/>
      <c r="G441" s="241">
        <v>14494.92555</v>
      </c>
      <c r="H441" s="241">
        <v>22138.294750000001</v>
      </c>
      <c r="I441" s="241">
        <v>20228.483610000003</v>
      </c>
      <c r="J441" s="15">
        <v>-8.6267310177537411</v>
      </c>
      <c r="K441" s="11"/>
      <c r="L441" s="11"/>
      <c r="M441" s="15"/>
      <c r="O441" s="238"/>
      <c r="P441" s="238"/>
      <c r="Q441" s="238"/>
      <c r="R441" s="21"/>
      <c r="S441" s="20"/>
      <c r="T441" s="20"/>
      <c r="U441" s="20"/>
      <c r="V441" s="20"/>
    </row>
    <row r="442" spans="1:22" x14ac:dyDescent="0.2">
      <c r="A442" s="66"/>
      <c r="B442" s="70"/>
      <c r="C442" s="70"/>
      <c r="D442" s="70"/>
      <c r="E442" s="70"/>
      <c r="F442" s="70"/>
      <c r="G442" s="70"/>
      <c r="H442" s="70"/>
      <c r="I442" s="70"/>
      <c r="J442" s="66"/>
      <c r="K442" s="11"/>
      <c r="L442" s="11"/>
      <c r="M442" s="9"/>
      <c r="O442" s="140"/>
    </row>
    <row r="443" spans="1:22" x14ac:dyDescent="0.2">
      <c r="A443" s="9" t="s">
        <v>466</v>
      </c>
      <c r="B443" s="9"/>
      <c r="C443" s="9"/>
      <c r="D443" s="9"/>
      <c r="E443" s="9"/>
      <c r="F443" s="9"/>
      <c r="G443" s="9"/>
      <c r="H443" s="9"/>
      <c r="I443" s="9"/>
      <c r="J443" s="9"/>
      <c r="K443" s="11"/>
      <c r="L443" s="11"/>
      <c r="M443" s="9"/>
      <c r="O443" s="140"/>
    </row>
    <row r="444" spans="1:22" s="19" customFormat="1" ht="11.25" customHeight="1" x14ac:dyDescent="0.25">
      <c r="A444" s="16"/>
      <c r="B444" s="240"/>
      <c r="C444" s="240"/>
      <c r="D444" s="240"/>
      <c r="E444" s="15"/>
      <c r="F444" s="15"/>
      <c r="G444" s="241"/>
      <c r="H444" s="241"/>
      <c r="I444" s="241"/>
      <c r="J444" s="15"/>
      <c r="K444" s="11"/>
      <c r="L444" s="11"/>
      <c r="M444" s="15"/>
      <c r="O444" s="238"/>
      <c r="P444" s="160"/>
      <c r="Q444" s="239"/>
      <c r="R444" s="21"/>
      <c r="S444" s="20"/>
      <c r="T444" s="20"/>
      <c r="U444" s="20"/>
      <c r="V444" s="20"/>
    </row>
    <row r="445" spans="1:22" ht="20.100000000000001" customHeight="1" x14ac:dyDescent="0.25">
      <c r="A445" s="395" t="s">
        <v>517</v>
      </c>
      <c r="B445" s="395"/>
      <c r="C445" s="395"/>
      <c r="D445" s="395"/>
      <c r="E445" s="395"/>
      <c r="F445" s="395"/>
      <c r="G445" s="395"/>
      <c r="H445" s="395"/>
      <c r="I445" s="395"/>
      <c r="J445" s="395"/>
      <c r="K445" s="11"/>
      <c r="L445" s="11"/>
      <c r="M445" s="316"/>
      <c r="N445" s="85"/>
      <c r="O445" s="142"/>
      <c r="P445" s="135"/>
      <c r="Q445" s="135"/>
      <c r="R445" s="170"/>
      <c r="S445" s="85"/>
    </row>
    <row r="446" spans="1:22" ht="20.100000000000001" customHeight="1" x14ac:dyDescent="0.25">
      <c r="A446" s="396" t="s">
        <v>223</v>
      </c>
      <c r="B446" s="396"/>
      <c r="C446" s="396"/>
      <c r="D446" s="396"/>
      <c r="E446" s="396"/>
      <c r="F446" s="396"/>
      <c r="G446" s="396"/>
      <c r="H446" s="396"/>
      <c r="I446" s="396"/>
      <c r="J446" s="396"/>
      <c r="K446" s="11"/>
      <c r="L446" s="11"/>
      <c r="M446" s="316"/>
      <c r="N446" s="85"/>
      <c r="O446" s="142"/>
      <c r="P446" s="135"/>
      <c r="Q446" s="135"/>
      <c r="R446" s="170"/>
      <c r="S446" s="85"/>
      <c r="T446" s="85"/>
    </row>
    <row r="447" spans="1:22" s="19" customFormat="1" ht="13.2" x14ac:dyDescent="0.25">
      <c r="A447" s="16"/>
      <c r="B447" s="399" t="s">
        <v>101</v>
      </c>
      <c r="C447" s="399"/>
      <c r="D447" s="399"/>
      <c r="E447" s="399"/>
      <c r="F447" s="92"/>
      <c r="G447" s="399" t="s">
        <v>412</v>
      </c>
      <c r="H447" s="399"/>
      <c r="I447" s="399"/>
      <c r="J447" s="399"/>
      <c r="K447" s="11"/>
      <c r="L447" s="11"/>
      <c r="M447" s="92"/>
      <c r="N447" s="85"/>
      <c r="O447" s="24"/>
      <c r="P447" s="24"/>
      <c r="Q447" s="21"/>
      <c r="R447" s="21"/>
      <c r="S447" s="21"/>
      <c r="T447" s="85"/>
    </row>
    <row r="448" spans="1:22" s="19" customFormat="1" ht="13.2" x14ac:dyDescent="0.25">
      <c r="A448" s="16" t="s">
        <v>255</v>
      </c>
      <c r="B448" s="401">
        <v>2020</v>
      </c>
      <c r="C448" s="400" t="s">
        <v>545</v>
      </c>
      <c r="D448" s="400"/>
      <c r="E448" s="400"/>
      <c r="F448" s="92"/>
      <c r="G448" s="401">
        <v>2020</v>
      </c>
      <c r="H448" s="400" t="s">
        <v>545</v>
      </c>
      <c r="I448" s="400"/>
      <c r="J448" s="400"/>
      <c r="K448" s="11"/>
      <c r="L448" s="11"/>
      <c r="M448" s="92"/>
      <c r="N448" s="85"/>
      <c r="O448" s="87"/>
      <c r="P448" s="87"/>
      <c r="Q448" s="170"/>
      <c r="R448" s="170"/>
      <c r="S448" s="170"/>
      <c r="T448" s="25"/>
      <c r="U448" s="25"/>
    </row>
    <row r="449" spans="1:22" s="19" customFormat="1" ht="13.2" x14ac:dyDescent="0.25">
      <c r="A449" s="94"/>
      <c r="B449" s="405"/>
      <c r="C449" s="209">
        <v>2021</v>
      </c>
      <c r="D449" s="209">
        <v>2022</v>
      </c>
      <c r="E449" s="96" t="s">
        <v>555</v>
      </c>
      <c r="F449" s="97"/>
      <c r="G449" s="405"/>
      <c r="H449" s="209">
        <v>2021</v>
      </c>
      <c r="I449" s="209">
        <v>2022</v>
      </c>
      <c r="J449" s="96" t="s">
        <v>555</v>
      </c>
      <c r="K449" s="11"/>
      <c r="L449" s="11"/>
      <c r="M449" s="92"/>
      <c r="N449" s="85"/>
      <c r="O449" s="87"/>
      <c r="P449" s="87"/>
      <c r="Q449" s="170"/>
      <c r="R449" s="170"/>
      <c r="S449" s="170"/>
      <c r="T449" s="213"/>
      <c r="U449" s="213"/>
    </row>
    <row r="450" spans="1:22" s="19" customFormat="1" ht="11.25" customHeight="1" x14ac:dyDescent="0.25">
      <c r="A450" s="16" t="s">
        <v>259</v>
      </c>
      <c r="B450" s="240"/>
      <c r="C450" s="240"/>
      <c r="D450" s="240"/>
      <c r="E450" s="15"/>
      <c r="F450" s="15"/>
      <c r="G450" s="241"/>
      <c r="H450" s="241"/>
      <c r="I450" s="241"/>
      <c r="J450" s="15"/>
      <c r="K450" s="11"/>
      <c r="L450" s="11"/>
      <c r="M450" s="15"/>
      <c r="O450" s="238"/>
      <c r="P450" s="160"/>
      <c r="Q450" s="239"/>
      <c r="R450" s="21"/>
      <c r="S450" s="20"/>
      <c r="T450" s="20"/>
      <c r="U450" s="20"/>
      <c r="V450" s="20"/>
    </row>
    <row r="451" spans="1:22" s="19" customFormat="1" ht="11.25" customHeight="1" x14ac:dyDescent="0.25">
      <c r="A451" s="16" t="s">
        <v>450</v>
      </c>
      <c r="B451" s="240">
        <v>158658.16023500002</v>
      </c>
      <c r="C451" s="240">
        <v>244131.51884070001</v>
      </c>
      <c r="D451" s="240">
        <v>159511.18946259996</v>
      </c>
      <c r="E451" s="15">
        <v>-34.661779757048194</v>
      </c>
      <c r="F451" s="15"/>
      <c r="G451" s="241">
        <v>163591.60242999997</v>
      </c>
      <c r="H451" s="241">
        <v>270611.21263999998</v>
      </c>
      <c r="I451" s="241">
        <v>206035.46244000003</v>
      </c>
      <c r="J451" s="15">
        <v>-23.86292481010625</v>
      </c>
      <c r="K451" s="11"/>
      <c r="L451" s="11"/>
      <c r="M451" s="15"/>
      <c r="O451" s="238"/>
      <c r="P451" s="160"/>
      <c r="Q451" s="239"/>
      <c r="R451" s="21"/>
      <c r="S451" s="20"/>
      <c r="T451" s="20"/>
      <c r="U451" s="20"/>
      <c r="V451" s="20"/>
    </row>
    <row r="452" spans="1:22" s="19" customFormat="1" ht="11.25" customHeight="1" x14ac:dyDescent="0.25">
      <c r="A452" s="16"/>
      <c r="B452" s="240"/>
      <c r="C452" s="240"/>
      <c r="D452" s="240"/>
      <c r="E452" s="318"/>
      <c r="F452" s="15"/>
      <c r="G452" s="241"/>
      <c r="H452" s="241"/>
      <c r="I452" s="241"/>
      <c r="J452" s="318"/>
      <c r="K452" s="321"/>
      <c r="L452" s="11"/>
      <c r="M452" s="318"/>
      <c r="O452" s="238"/>
      <c r="P452" s="160"/>
      <c r="Q452" s="239"/>
      <c r="R452" s="21"/>
      <c r="S452" s="20"/>
      <c r="T452" s="20"/>
      <c r="U452" s="20"/>
      <c r="V452" s="20"/>
    </row>
    <row r="453" spans="1:22" s="19" customFormat="1" ht="11.25" customHeight="1" x14ac:dyDescent="0.25">
      <c r="A453" s="16" t="s">
        <v>10</v>
      </c>
      <c r="B453" s="240"/>
      <c r="C453" s="240"/>
      <c r="D453" s="240"/>
      <c r="E453" s="15"/>
      <c r="F453" s="15"/>
      <c r="G453" s="241"/>
      <c r="H453" s="241"/>
      <c r="I453" s="241"/>
      <c r="J453" s="15"/>
      <c r="K453" s="11"/>
      <c r="L453" s="11"/>
      <c r="M453" s="15"/>
      <c r="O453" s="238"/>
      <c r="P453" s="160"/>
      <c r="Q453" s="239"/>
      <c r="R453" s="21"/>
      <c r="S453" s="20"/>
      <c r="T453" s="20"/>
      <c r="U453" s="20"/>
      <c r="V453" s="20"/>
    </row>
    <row r="454" spans="1:22" s="19" customFormat="1" ht="11.25" customHeight="1" x14ac:dyDescent="0.25">
      <c r="A454" s="16" t="s">
        <v>346</v>
      </c>
      <c r="B454" s="241">
        <v>213599.18656990002</v>
      </c>
      <c r="C454" s="241">
        <v>428351.58725980017</v>
      </c>
      <c r="D454" s="241">
        <v>243623.95008949999</v>
      </c>
      <c r="E454" s="15">
        <v>-43.125236993288119</v>
      </c>
      <c r="F454" s="11"/>
      <c r="G454" s="241">
        <v>168462.19296000001</v>
      </c>
      <c r="H454" s="241">
        <v>510763.9849499999</v>
      </c>
      <c r="I454" s="241">
        <v>247834.39377999998</v>
      </c>
      <c r="J454" s="15">
        <v>-51.477707692279601</v>
      </c>
      <c r="K454" s="11"/>
      <c r="L454" s="11"/>
      <c r="M454" s="15"/>
      <c r="O454" s="238"/>
      <c r="P454" s="160"/>
      <c r="Q454" s="239"/>
      <c r="R454" s="21"/>
      <c r="S454" s="20"/>
      <c r="T454" s="20"/>
      <c r="U454" s="20"/>
      <c r="V454" s="20"/>
    </row>
    <row r="455" spans="1:22" s="19" customFormat="1" ht="11.25" customHeight="1" x14ac:dyDescent="0.25">
      <c r="A455" s="9" t="s">
        <v>347</v>
      </c>
      <c r="B455" s="161">
        <v>6438.6401047999998</v>
      </c>
      <c r="C455" s="161">
        <v>10180.985893299996</v>
      </c>
      <c r="D455" s="161">
        <v>7368.8039728999993</v>
      </c>
      <c r="E455" s="11">
        <v>-27.621901747753768</v>
      </c>
      <c r="F455" s="11"/>
      <c r="G455" s="162">
        <v>22486.663770000006</v>
      </c>
      <c r="H455" s="162">
        <v>81074.963900000002</v>
      </c>
      <c r="I455" s="162">
        <v>17456.297500000001</v>
      </c>
      <c r="J455" s="15">
        <v>-78.468942000972021</v>
      </c>
      <c r="K455" s="11"/>
      <c r="L455" s="11"/>
      <c r="M455" s="15"/>
      <c r="O455" s="238"/>
      <c r="P455" s="160"/>
      <c r="Q455" s="239"/>
      <c r="R455" s="21"/>
      <c r="S455" s="20"/>
      <c r="T455" s="20"/>
      <c r="U455" s="20"/>
      <c r="V455" s="20"/>
    </row>
    <row r="456" spans="1:22" s="19" customFormat="1" ht="11.25" customHeight="1" x14ac:dyDescent="0.25">
      <c r="A456" s="9" t="s">
        <v>348</v>
      </c>
      <c r="B456" s="161">
        <v>69950.918078600007</v>
      </c>
      <c r="C456" s="161">
        <v>38389.773392699994</v>
      </c>
      <c r="D456" s="161">
        <v>65450.383224600002</v>
      </c>
      <c r="E456" s="11">
        <v>70.489110615708199</v>
      </c>
      <c r="F456" s="11"/>
      <c r="G456" s="162">
        <v>24144.36736</v>
      </c>
      <c r="H456" s="162">
        <v>74278.370600000009</v>
      </c>
      <c r="I456" s="162">
        <v>43224.115229999996</v>
      </c>
      <c r="J456" s="15">
        <v>-41.807938325992325</v>
      </c>
      <c r="K456" s="11"/>
      <c r="L456" s="11"/>
      <c r="M456" s="15"/>
      <c r="O456" s="238"/>
      <c r="P456" s="160"/>
      <c r="Q456" s="239"/>
      <c r="R456" s="21"/>
      <c r="S456" s="20"/>
      <c r="T456" s="20"/>
      <c r="U456" s="20"/>
      <c r="V456" s="20"/>
    </row>
    <row r="457" spans="1:22" s="19" customFormat="1" ht="11.25" customHeight="1" x14ac:dyDescent="0.25">
      <c r="A457" s="9" t="s">
        <v>325</v>
      </c>
      <c r="B457" s="161">
        <v>137209.62838650003</v>
      </c>
      <c r="C457" s="161">
        <v>379780.82797380019</v>
      </c>
      <c r="D457" s="161">
        <v>170804.762892</v>
      </c>
      <c r="E457" s="11">
        <v>-55.025438276262001</v>
      </c>
      <c r="F457" s="11"/>
      <c r="G457" s="162">
        <v>121831.16183</v>
      </c>
      <c r="H457" s="162">
        <v>355410.6504499999</v>
      </c>
      <c r="I457" s="162">
        <v>187153.98104999997</v>
      </c>
      <c r="J457" s="15">
        <v>-47.341482081913774</v>
      </c>
      <c r="K457" s="11"/>
      <c r="L457" s="11"/>
      <c r="M457" s="15"/>
      <c r="O457" s="238"/>
      <c r="P457" s="160"/>
      <c r="Q457" s="239"/>
      <c r="R457" s="21"/>
      <c r="S457" s="20"/>
      <c r="T457" s="20"/>
      <c r="U457" s="20"/>
      <c r="V457" s="20"/>
    </row>
    <row r="458" spans="1:22" x14ac:dyDescent="0.2">
      <c r="B458" s="161"/>
      <c r="C458" s="161"/>
      <c r="D458" s="161"/>
      <c r="E458" s="11"/>
      <c r="F458" s="11"/>
      <c r="G458" s="162"/>
      <c r="H458" s="162"/>
      <c r="I458" s="162"/>
      <c r="J458" s="11"/>
      <c r="K458" s="11"/>
      <c r="L458" s="11"/>
      <c r="M458" s="11"/>
      <c r="O458" s="140"/>
    </row>
    <row r="459" spans="1:22" x14ac:dyDescent="0.2">
      <c r="A459" s="9" t="s">
        <v>80</v>
      </c>
      <c r="B459" s="10"/>
      <c r="C459" s="10"/>
      <c r="D459" s="10"/>
      <c r="E459" s="11"/>
      <c r="F459" s="11"/>
      <c r="G459" s="162">
        <v>1933183.4757200005</v>
      </c>
      <c r="H459" s="162">
        <v>2790171.8858099999</v>
      </c>
      <c r="I459" s="162">
        <v>3131484.2462100005</v>
      </c>
      <c r="J459" s="11">
        <v>12.232664307737309</v>
      </c>
      <c r="K459" s="11"/>
      <c r="L459" s="11"/>
      <c r="M459" s="11"/>
      <c r="O459" s="140"/>
      <c r="P459" s="141"/>
      <c r="Q459" s="141"/>
      <c r="R459" s="12"/>
    </row>
    <row r="460" spans="1:22" x14ac:dyDescent="0.2">
      <c r="A460" s="66"/>
      <c r="B460" s="70"/>
      <c r="C460" s="70"/>
      <c r="D460" s="70"/>
      <c r="E460" s="70"/>
      <c r="F460" s="70"/>
      <c r="G460" s="70"/>
      <c r="H460" s="70"/>
      <c r="I460" s="70"/>
      <c r="J460" s="66"/>
      <c r="K460" s="9"/>
      <c r="L460" s="11"/>
      <c r="M460" s="9"/>
      <c r="O460" s="140"/>
    </row>
    <row r="461" spans="1:22" x14ac:dyDescent="0.2">
      <c r="A461" s="9" t="s">
        <v>451</v>
      </c>
      <c r="B461" s="9"/>
      <c r="C461" s="9"/>
      <c r="D461" s="9"/>
      <c r="E461" s="9"/>
      <c r="F461" s="9"/>
      <c r="G461" s="9"/>
      <c r="H461" s="9"/>
      <c r="I461" s="9"/>
      <c r="J461" s="9"/>
      <c r="K461" s="9"/>
      <c r="L461" s="11"/>
      <c r="M461" s="9"/>
      <c r="O461" s="140"/>
    </row>
    <row r="462" spans="1:22" x14ac:dyDescent="0.2">
      <c r="L462" s="11"/>
      <c r="O462" s="140"/>
    </row>
    <row r="463" spans="1:22" ht="20.100000000000001" customHeight="1" x14ac:dyDescent="0.2">
      <c r="A463" s="395" t="s">
        <v>518</v>
      </c>
      <c r="B463" s="395"/>
      <c r="C463" s="395"/>
      <c r="D463" s="395"/>
      <c r="E463" s="395"/>
      <c r="F463" s="395"/>
      <c r="G463" s="395"/>
      <c r="H463" s="395"/>
      <c r="I463" s="395"/>
      <c r="J463" s="395"/>
      <c r="K463" s="316"/>
      <c r="L463" s="11"/>
      <c r="M463" s="316"/>
      <c r="O463" s="140"/>
    </row>
    <row r="464" spans="1:22" ht="20.100000000000001" customHeight="1" x14ac:dyDescent="0.2">
      <c r="A464" s="396" t="s">
        <v>224</v>
      </c>
      <c r="B464" s="396"/>
      <c r="C464" s="396"/>
      <c r="D464" s="396"/>
      <c r="E464" s="396"/>
      <c r="F464" s="396"/>
      <c r="G464" s="396"/>
      <c r="H464" s="396"/>
      <c r="I464" s="396"/>
      <c r="J464" s="396"/>
      <c r="K464" s="316"/>
      <c r="L464" s="11"/>
      <c r="M464" s="316"/>
      <c r="O464" s="140"/>
      <c r="P464" s="141"/>
      <c r="Q464" s="141"/>
    </row>
    <row r="465" spans="1:17" s="19" customFormat="1" ht="13.2" x14ac:dyDescent="0.25">
      <c r="A465" s="16"/>
      <c r="B465" s="399" t="s">
        <v>101</v>
      </c>
      <c r="C465" s="399"/>
      <c r="D465" s="399"/>
      <c r="E465" s="399"/>
      <c r="F465" s="92"/>
      <c r="G465" s="399" t="s">
        <v>412</v>
      </c>
      <c r="H465" s="399"/>
      <c r="I465" s="399"/>
      <c r="J465" s="399"/>
      <c r="K465" s="92"/>
      <c r="L465" s="11"/>
      <c r="M465" s="92"/>
      <c r="O465" s="133"/>
      <c r="P465" s="133"/>
      <c r="Q465" s="133"/>
    </row>
    <row r="466" spans="1:17" s="19" customFormat="1" ht="13.2" x14ac:dyDescent="0.25">
      <c r="A466" s="16" t="s">
        <v>255</v>
      </c>
      <c r="B466" s="401">
        <v>2020</v>
      </c>
      <c r="C466" s="400" t="s">
        <v>545</v>
      </c>
      <c r="D466" s="400"/>
      <c r="E466" s="400"/>
      <c r="F466" s="92"/>
      <c r="G466" s="401">
        <v>2020</v>
      </c>
      <c r="H466" s="400" t="s">
        <v>545</v>
      </c>
      <c r="I466" s="400"/>
      <c r="J466" s="400"/>
      <c r="K466" s="92"/>
      <c r="L466" s="11"/>
      <c r="M466" s="92"/>
      <c r="O466" s="133"/>
      <c r="P466" s="138"/>
      <c r="Q466" s="138"/>
    </row>
    <row r="467" spans="1:17" s="19" customFormat="1" ht="13.2" x14ac:dyDescent="0.25">
      <c r="A467" s="94"/>
      <c r="B467" s="402"/>
      <c r="C467" s="209">
        <v>2021</v>
      </c>
      <c r="D467" s="209">
        <v>2022</v>
      </c>
      <c r="E467" s="96" t="s">
        <v>555</v>
      </c>
      <c r="F467" s="97"/>
      <c r="G467" s="402"/>
      <c r="H467" s="209">
        <v>2021</v>
      </c>
      <c r="I467" s="209">
        <v>2022</v>
      </c>
      <c r="J467" s="96" t="s">
        <v>555</v>
      </c>
      <c r="K467" s="92"/>
      <c r="L467" s="92"/>
      <c r="M467" s="92"/>
      <c r="O467" s="133"/>
      <c r="P467" s="138"/>
      <c r="Q467" s="138"/>
    </row>
    <row r="468" spans="1:17" s="19" customFormat="1" ht="13.2" x14ac:dyDescent="0.25">
      <c r="A468" s="16"/>
      <c r="B468" s="16"/>
      <c r="C468" s="208"/>
      <c r="D468" s="208"/>
      <c r="E468" s="92"/>
      <c r="F468" s="92"/>
      <c r="G468" s="16"/>
      <c r="H468" s="208"/>
      <c r="I468" s="208"/>
      <c r="J468" s="92"/>
      <c r="K468" s="92"/>
      <c r="L468" s="92"/>
      <c r="M468" s="92"/>
      <c r="O468" s="133"/>
      <c r="P468" s="138"/>
      <c r="Q468" s="138"/>
    </row>
    <row r="469" spans="1:17" s="19" customFormat="1" ht="13.2" x14ac:dyDescent="0.25">
      <c r="A469" s="16" t="s">
        <v>373</v>
      </c>
      <c r="B469" s="16"/>
      <c r="C469" s="208"/>
      <c r="D469" s="208"/>
      <c r="E469" s="92"/>
      <c r="F469" s="92"/>
      <c r="G469" s="17">
        <v>1968712.9927699999</v>
      </c>
      <c r="H469" s="17">
        <v>2381659.0115500004</v>
      </c>
      <c r="I469" s="17">
        <v>2444209.1231199997</v>
      </c>
      <c r="J469" s="15">
        <v>2.6263252323971926</v>
      </c>
      <c r="K469" s="15"/>
      <c r="L469" s="15"/>
      <c r="M469" s="15"/>
      <c r="O469" s="133"/>
      <c r="P469" s="138"/>
      <c r="Q469" s="138"/>
    </row>
    <row r="470" spans="1:17" s="19" customFormat="1" ht="13.2" x14ac:dyDescent="0.25">
      <c r="A470" s="16"/>
      <c r="B470" s="16"/>
      <c r="C470" s="208"/>
      <c r="D470" s="208"/>
      <c r="E470" s="92"/>
      <c r="F470" s="92"/>
      <c r="G470" s="16"/>
      <c r="H470" s="208"/>
      <c r="I470" s="208"/>
      <c r="J470" s="92"/>
      <c r="K470" s="92"/>
      <c r="L470" s="92"/>
      <c r="M470" s="92"/>
      <c r="O470" s="133"/>
      <c r="P470" s="138"/>
      <c r="Q470" s="138"/>
    </row>
    <row r="471" spans="1:17" s="20" customFormat="1" ht="13.2" x14ac:dyDescent="0.25">
      <c r="A471" s="68" t="s">
        <v>254</v>
      </c>
      <c r="B471" s="68"/>
      <c r="C471" s="68"/>
      <c r="D471" s="68"/>
      <c r="E471" s="68"/>
      <c r="F471" s="68"/>
      <c r="G471" s="68">
        <v>1006053.1914900001</v>
      </c>
      <c r="H471" s="68">
        <v>1384175.9322100002</v>
      </c>
      <c r="I471" s="68">
        <v>1573691.0277099998</v>
      </c>
      <c r="J471" s="15">
        <v>13.691546796180475</v>
      </c>
      <c r="K471" s="15"/>
      <c r="L471" s="15"/>
      <c r="M471" s="15"/>
      <c r="O471" s="133"/>
      <c r="P471" s="143"/>
      <c r="Q471" s="143"/>
    </row>
    <row r="472" spans="1:17" ht="13.2" x14ac:dyDescent="0.25">
      <c r="B472" s="158"/>
      <c r="C472" s="12"/>
      <c r="E472" s="12"/>
      <c r="F472" s="12"/>
      <c r="G472" s="12"/>
      <c r="I472" s="71"/>
      <c r="J472" s="11"/>
      <c r="K472" s="11"/>
      <c r="L472" s="11"/>
      <c r="M472" s="11"/>
      <c r="O472" s="133"/>
    </row>
    <row r="473" spans="1:17" s="19" customFormat="1" ht="13.2" x14ac:dyDescent="0.25">
      <c r="A473" s="19" t="s">
        <v>177</v>
      </c>
      <c r="B473" s="20">
        <v>1172777.6337162999</v>
      </c>
      <c r="C473" s="20">
        <v>1257554.7136042998</v>
      </c>
      <c r="D473" s="20">
        <v>850195.67761660006</v>
      </c>
      <c r="E473" s="15">
        <v>-32.392947327131466</v>
      </c>
      <c r="F473" s="20"/>
      <c r="G473" s="20">
        <v>394297.37914000009</v>
      </c>
      <c r="H473" s="20">
        <v>651940.63228999998</v>
      </c>
      <c r="I473" s="20">
        <v>801800.32224999997</v>
      </c>
      <c r="J473" s="15">
        <v>22.986708073955199</v>
      </c>
      <c r="K473" s="15"/>
      <c r="L473" s="15"/>
      <c r="M473" s="15"/>
      <c r="O473" s="133"/>
      <c r="P473" s="138"/>
      <c r="Q473" s="138"/>
    </row>
    <row r="474" spans="1:17" ht="13.2" x14ac:dyDescent="0.25">
      <c r="A474" s="13" t="s">
        <v>178</v>
      </c>
      <c r="B474" s="10">
        <v>565154.84604940005</v>
      </c>
      <c r="C474" s="10">
        <v>568336.27344239992</v>
      </c>
      <c r="D474" s="10">
        <v>433607.21693060006</v>
      </c>
      <c r="E474" s="11">
        <v>-23.705869712617329</v>
      </c>
      <c r="F474" s="10"/>
      <c r="G474" s="10">
        <v>157087.57333000004</v>
      </c>
      <c r="H474" s="10">
        <v>275566.24505999999</v>
      </c>
      <c r="I474" s="10">
        <v>376210.01121999993</v>
      </c>
      <c r="J474" s="11">
        <v>36.522530594444333</v>
      </c>
      <c r="K474" s="11"/>
      <c r="L474" s="11"/>
      <c r="M474" s="11"/>
      <c r="O474" s="135"/>
    </row>
    <row r="475" spans="1:17" ht="13.2" x14ac:dyDescent="0.25">
      <c r="A475" s="13" t="s">
        <v>179</v>
      </c>
      <c r="B475" s="10">
        <v>118100.65</v>
      </c>
      <c r="C475" s="10">
        <v>115970.579</v>
      </c>
      <c r="D475" s="10">
        <v>54770.735937500001</v>
      </c>
      <c r="E475" s="11">
        <v>-52.771869891673127</v>
      </c>
      <c r="F475" s="10"/>
      <c r="G475" s="10">
        <v>30128.293719999998</v>
      </c>
      <c r="H475" s="10">
        <v>55734.324829999998</v>
      </c>
      <c r="I475" s="10">
        <v>52976.780450000006</v>
      </c>
      <c r="J475" s="11">
        <v>-4.9476590743873032</v>
      </c>
      <c r="K475" s="11"/>
      <c r="L475" s="11"/>
      <c r="M475" s="11"/>
      <c r="O475" s="135"/>
    </row>
    <row r="476" spans="1:17" x14ac:dyDescent="0.2">
      <c r="A476" s="13" t="s">
        <v>374</v>
      </c>
      <c r="B476" s="10">
        <v>63355.957664900001</v>
      </c>
      <c r="C476" s="10">
        <v>83443.91661059999</v>
      </c>
      <c r="D476" s="10">
        <v>17242.696975999999</v>
      </c>
      <c r="E476" s="11">
        <v>-79.336184498068448</v>
      </c>
      <c r="F476" s="10"/>
      <c r="G476" s="10">
        <v>19116.216370000002</v>
      </c>
      <c r="H476" s="10">
        <v>32637.962689999997</v>
      </c>
      <c r="I476" s="10">
        <v>14087.71104</v>
      </c>
      <c r="J476" s="11">
        <v>-56.836426422178739</v>
      </c>
      <c r="K476" s="11"/>
      <c r="L476" s="11"/>
      <c r="M476" s="11"/>
      <c r="O476" s="141"/>
    </row>
    <row r="477" spans="1:17" x14ac:dyDescent="0.2">
      <c r="A477" s="13" t="s">
        <v>375</v>
      </c>
      <c r="B477" s="10">
        <v>41657.902999999998</v>
      </c>
      <c r="C477" s="10">
        <v>62477.06</v>
      </c>
      <c r="D477" s="10">
        <v>25481.52348</v>
      </c>
      <c r="E477" s="11">
        <v>-59.21459255605177</v>
      </c>
      <c r="F477" s="10"/>
      <c r="G477" s="10">
        <v>14808.474020000003</v>
      </c>
      <c r="H477" s="10">
        <v>37566.683020000004</v>
      </c>
      <c r="I477" s="10">
        <v>27020.221149999998</v>
      </c>
      <c r="J477" s="11">
        <v>-28.073976785188108</v>
      </c>
      <c r="K477" s="11"/>
      <c r="L477" s="11"/>
      <c r="M477" s="11"/>
      <c r="O477" s="13"/>
      <c r="P477" s="13"/>
      <c r="Q477" s="13"/>
    </row>
    <row r="478" spans="1:17" x14ac:dyDescent="0.2">
      <c r="A478" s="13" t="s">
        <v>376</v>
      </c>
      <c r="B478" s="10">
        <v>140697.86859999999</v>
      </c>
      <c r="C478" s="10">
        <v>126832.86037000001</v>
      </c>
      <c r="D478" s="10">
        <v>93167.250670000009</v>
      </c>
      <c r="E478" s="11">
        <v>-26.543286654412611</v>
      </c>
      <c r="F478" s="10"/>
      <c r="G478" s="10">
        <v>55050.255250000002</v>
      </c>
      <c r="H478" s="10">
        <v>79836.114859999972</v>
      </c>
      <c r="I478" s="10">
        <v>111758.1266</v>
      </c>
      <c r="J478" s="11">
        <v>39.984425339306938</v>
      </c>
      <c r="K478" s="11"/>
      <c r="L478" s="11"/>
      <c r="M478" s="11"/>
      <c r="O478" s="13"/>
      <c r="P478" s="13"/>
      <c r="Q478" s="13"/>
    </row>
    <row r="479" spans="1:17" x14ac:dyDescent="0.2">
      <c r="A479" s="13" t="s">
        <v>180</v>
      </c>
      <c r="B479" s="10">
        <v>243810.40840199994</v>
      </c>
      <c r="C479" s="10">
        <v>300494.02418129996</v>
      </c>
      <c r="D479" s="10">
        <v>225926.25362250002</v>
      </c>
      <c r="E479" s="11">
        <v>-24.815059388272644</v>
      </c>
      <c r="F479" s="10"/>
      <c r="G479" s="10">
        <v>118106.56645000001</v>
      </c>
      <c r="H479" s="10">
        <v>170599.30183000001</v>
      </c>
      <c r="I479" s="10">
        <v>219747.47179000001</v>
      </c>
      <c r="J479" s="11">
        <v>28.809127254797062</v>
      </c>
      <c r="K479" s="11"/>
      <c r="L479" s="11"/>
      <c r="M479" s="11"/>
      <c r="O479" s="13"/>
      <c r="P479" s="13"/>
      <c r="Q479" s="13"/>
    </row>
    <row r="480" spans="1:17" x14ac:dyDescent="0.2">
      <c r="B480" s="12"/>
      <c r="C480" s="12"/>
      <c r="D480" s="12"/>
      <c r="E480" s="11"/>
      <c r="F480" s="12"/>
      <c r="G480" s="12"/>
      <c r="H480" s="12"/>
      <c r="I480" s="72"/>
      <c r="J480" s="11"/>
      <c r="K480" s="11"/>
      <c r="L480" s="11"/>
      <c r="M480" s="11"/>
      <c r="O480" s="13"/>
      <c r="P480" s="13"/>
      <c r="Q480" s="13"/>
    </row>
    <row r="481" spans="1:17" s="19" customFormat="1" ht="11.4" x14ac:dyDescent="0.2">
      <c r="A481" s="19" t="s">
        <v>315</v>
      </c>
      <c r="B481" s="20">
        <v>74036.368233600006</v>
      </c>
      <c r="C481" s="20">
        <v>77619.8746063</v>
      </c>
      <c r="D481" s="20">
        <v>64986.772658900009</v>
      </c>
      <c r="E481" s="15">
        <v>-16.275602107678012</v>
      </c>
      <c r="F481" s="20"/>
      <c r="G481" s="20">
        <v>371362.46312000003</v>
      </c>
      <c r="H481" s="20">
        <v>419956.50409</v>
      </c>
      <c r="I481" s="20">
        <v>454023.43824999989</v>
      </c>
      <c r="J481" s="15">
        <v>8.1120148939755694</v>
      </c>
      <c r="K481" s="15"/>
      <c r="L481" s="15"/>
      <c r="M481" s="15"/>
    </row>
    <row r="482" spans="1:17" x14ac:dyDescent="0.2">
      <c r="A482" s="13" t="s">
        <v>173</v>
      </c>
      <c r="B482" s="12">
        <v>11152.906269999999</v>
      </c>
      <c r="C482" s="10">
        <v>11875.190947699999</v>
      </c>
      <c r="D482" s="10">
        <v>15624.4043126</v>
      </c>
      <c r="E482" s="11">
        <v>31.571815404165392</v>
      </c>
      <c r="F482" s="12"/>
      <c r="G482" s="10">
        <v>77118.266279999996</v>
      </c>
      <c r="H482" s="10">
        <v>88598.842940000002</v>
      </c>
      <c r="I482" s="10">
        <v>128353.02013999998</v>
      </c>
      <c r="J482" s="11">
        <v>44.869860464116783</v>
      </c>
      <c r="K482" s="11"/>
      <c r="L482" s="11"/>
      <c r="M482" s="11"/>
      <c r="O482" s="13"/>
      <c r="P482" s="13"/>
      <c r="Q482" s="13"/>
    </row>
    <row r="483" spans="1:17" x14ac:dyDescent="0.2">
      <c r="A483" s="13" t="s">
        <v>174</v>
      </c>
      <c r="B483" s="12">
        <v>8200.3836315000008</v>
      </c>
      <c r="C483" s="10">
        <v>7334.5087199999998</v>
      </c>
      <c r="D483" s="10">
        <v>7292.541967000001</v>
      </c>
      <c r="E483" s="11">
        <v>-0.57218219518318847</v>
      </c>
      <c r="F483" s="10"/>
      <c r="G483" s="10">
        <v>88961.75599000002</v>
      </c>
      <c r="H483" s="10">
        <v>93160.008409999995</v>
      </c>
      <c r="I483" s="10">
        <v>105514.12376999998</v>
      </c>
      <c r="J483" s="11">
        <v>13.261178880136157</v>
      </c>
      <c r="K483" s="11"/>
      <c r="L483" s="11"/>
      <c r="M483" s="11"/>
      <c r="O483" s="13"/>
      <c r="P483" s="13"/>
      <c r="Q483" s="13"/>
    </row>
    <row r="484" spans="1:17" x14ac:dyDescent="0.2">
      <c r="A484" s="13" t="s">
        <v>175</v>
      </c>
      <c r="B484" s="12">
        <v>10834.1083442</v>
      </c>
      <c r="C484" s="10">
        <v>17326.4535091</v>
      </c>
      <c r="D484" s="10">
        <v>10144.023058299999</v>
      </c>
      <c r="E484" s="11">
        <v>-41.453552205751322</v>
      </c>
      <c r="F484" s="10"/>
      <c r="G484" s="10">
        <v>83820.241680000036</v>
      </c>
      <c r="H484" s="10">
        <v>116533.58389000001</v>
      </c>
      <c r="I484" s="10">
        <v>112419.32573999999</v>
      </c>
      <c r="J484" s="11">
        <v>-3.5305342997805695</v>
      </c>
      <c r="K484" s="11"/>
      <c r="L484" s="11"/>
      <c r="M484" s="11"/>
      <c r="O484" s="13"/>
      <c r="P484" s="13"/>
      <c r="Q484" s="13"/>
    </row>
    <row r="485" spans="1:17" x14ac:dyDescent="0.2">
      <c r="A485" s="13" t="s">
        <v>176</v>
      </c>
      <c r="B485" s="12">
        <v>43848.969987900004</v>
      </c>
      <c r="C485" s="10">
        <v>41083.721429500001</v>
      </c>
      <c r="D485" s="10">
        <v>31925.803321000003</v>
      </c>
      <c r="E485" s="11">
        <v>-22.290867988225116</v>
      </c>
      <c r="F485" s="10"/>
      <c r="G485" s="10">
        <v>121462.19916999999</v>
      </c>
      <c r="H485" s="10">
        <v>121664.06884999998</v>
      </c>
      <c r="I485" s="10">
        <v>107736.96859999999</v>
      </c>
      <c r="J485" s="11">
        <v>-11.447176131492654</v>
      </c>
      <c r="K485" s="11"/>
      <c r="L485" s="11"/>
      <c r="M485" s="11"/>
      <c r="O485" s="13"/>
      <c r="P485" s="13"/>
      <c r="Q485" s="13"/>
    </row>
    <row r="486" spans="1:17" x14ac:dyDescent="0.2">
      <c r="B486" s="10"/>
      <c r="C486" s="10"/>
      <c r="D486" s="10"/>
      <c r="E486" s="11"/>
      <c r="F486" s="10"/>
      <c r="G486" s="10"/>
      <c r="H486" s="10"/>
      <c r="I486" s="10"/>
      <c r="J486" s="11"/>
      <c r="K486" s="11"/>
      <c r="L486" s="11"/>
      <c r="M486" s="11"/>
      <c r="O486" s="13"/>
      <c r="P486" s="13"/>
      <c r="Q486" s="13"/>
    </row>
    <row r="487" spans="1:17" s="19" customFormat="1" x14ac:dyDescent="0.2">
      <c r="A487" s="19" t="s">
        <v>181</v>
      </c>
      <c r="B487" s="20">
        <v>3225.1577543000003</v>
      </c>
      <c r="C487" s="20">
        <v>7354.4040641000001</v>
      </c>
      <c r="D487" s="20">
        <v>7594.2838761999992</v>
      </c>
      <c r="E487" s="15">
        <v>3.2617165171948415</v>
      </c>
      <c r="F487" s="20"/>
      <c r="G487" s="20">
        <v>175592.90018000003</v>
      </c>
      <c r="H487" s="20">
        <v>229291.90981000004</v>
      </c>
      <c r="I487" s="20">
        <v>213231.72806999998</v>
      </c>
      <c r="J487" s="15">
        <v>-7.0042513725443456</v>
      </c>
      <c r="K487" s="15"/>
      <c r="L487" s="15"/>
      <c r="M487" s="15"/>
    </row>
    <row r="488" spans="1:17" x14ac:dyDescent="0.2">
      <c r="A488" s="13" t="s">
        <v>182</v>
      </c>
      <c r="B488" s="10">
        <v>1190.4216202</v>
      </c>
      <c r="C488" s="10">
        <v>899.09584339999992</v>
      </c>
      <c r="D488" s="10">
        <v>828.40825149999989</v>
      </c>
      <c r="E488" s="11">
        <v>-7.8620752635991948</v>
      </c>
      <c r="F488" s="10"/>
      <c r="G488" s="10">
        <v>20283.253420000001</v>
      </c>
      <c r="H488" s="10">
        <v>20824.227449999998</v>
      </c>
      <c r="I488" s="10">
        <v>18838.442150000003</v>
      </c>
      <c r="J488" s="11">
        <v>-9.5359374304183149</v>
      </c>
      <c r="K488" s="11"/>
      <c r="L488" s="11"/>
      <c r="M488" s="11"/>
      <c r="O488" s="13"/>
      <c r="P488" s="13"/>
      <c r="Q488" s="13"/>
    </row>
    <row r="489" spans="1:17" x14ac:dyDescent="0.2">
      <c r="A489" s="13" t="s">
        <v>183</v>
      </c>
      <c r="B489" s="10">
        <v>148.96869560000002</v>
      </c>
      <c r="C489" s="10">
        <v>1353.4090916</v>
      </c>
      <c r="D489" s="10">
        <v>160.01015820000001</v>
      </c>
      <c r="E489" s="11">
        <v>-88.177251121400701</v>
      </c>
      <c r="F489" s="10"/>
      <c r="G489" s="10">
        <v>71490.278490000026</v>
      </c>
      <c r="H489" s="10">
        <v>92184.401660000018</v>
      </c>
      <c r="I489" s="10">
        <v>89340.270229999995</v>
      </c>
      <c r="J489" s="11">
        <v>-3.0852632102445199</v>
      </c>
      <c r="K489" s="11"/>
      <c r="L489" s="11"/>
      <c r="M489" s="11"/>
      <c r="O489" s="13"/>
      <c r="P489" s="13"/>
      <c r="Q489" s="13"/>
    </row>
    <row r="490" spans="1:17" x14ac:dyDescent="0.2">
      <c r="A490" s="13" t="s">
        <v>377</v>
      </c>
      <c r="B490" s="10">
        <v>1885.7674385</v>
      </c>
      <c r="C490" s="10">
        <v>5101.8991291000002</v>
      </c>
      <c r="D490" s="10">
        <v>6605.8654664999995</v>
      </c>
      <c r="E490" s="11">
        <v>29.478558853148201</v>
      </c>
      <c r="F490" s="10"/>
      <c r="G490" s="10">
        <v>83819.368270000006</v>
      </c>
      <c r="H490" s="10">
        <v>116283.28070000002</v>
      </c>
      <c r="I490" s="10">
        <v>105053.01568999999</v>
      </c>
      <c r="J490" s="11">
        <v>-9.6576781652497914</v>
      </c>
      <c r="K490" s="11"/>
      <c r="L490" s="11"/>
      <c r="M490" s="11"/>
      <c r="O490" s="13"/>
      <c r="P490" s="13"/>
      <c r="Q490" s="13"/>
    </row>
    <row r="491" spans="1:17" x14ac:dyDescent="0.2">
      <c r="B491" s="12"/>
      <c r="C491" s="12"/>
      <c r="D491" s="12"/>
      <c r="E491" s="11"/>
      <c r="F491" s="12"/>
      <c r="G491" s="12"/>
      <c r="H491" s="12"/>
      <c r="I491" s="10"/>
      <c r="J491" s="11"/>
      <c r="K491" s="11"/>
      <c r="L491" s="11"/>
      <c r="M491" s="11"/>
      <c r="O491" s="13"/>
      <c r="P491" s="13"/>
      <c r="Q491" s="13"/>
    </row>
    <row r="492" spans="1:17" s="19" customFormat="1" x14ac:dyDescent="0.2">
      <c r="A492" s="19" t="s">
        <v>340</v>
      </c>
      <c r="B492" s="20"/>
      <c r="C492" s="20"/>
      <c r="D492" s="20"/>
      <c r="E492" s="15"/>
      <c r="F492" s="20"/>
      <c r="G492" s="20">
        <v>64800.449049999996</v>
      </c>
      <c r="H492" s="20">
        <v>82986.886020000005</v>
      </c>
      <c r="I492" s="20">
        <v>104635.53914000001</v>
      </c>
      <c r="J492" s="15">
        <v>26.086836316261625</v>
      </c>
      <c r="K492" s="15"/>
      <c r="L492" s="15"/>
      <c r="M492" s="15"/>
    </row>
    <row r="493" spans="1:17" x14ac:dyDescent="0.2">
      <c r="A493" s="73" t="s">
        <v>184</v>
      </c>
      <c r="B493" s="10">
        <v>683.81818319999991</v>
      </c>
      <c r="C493" s="10">
        <v>874.16191179999998</v>
      </c>
      <c r="D493" s="10">
        <v>811.78558080000005</v>
      </c>
      <c r="E493" s="11">
        <v>-7.1355580880388487</v>
      </c>
      <c r="F493" s="10"/>
      <c r="G493" s="10">
        <v>17726.674429999999</v>
      </c>
      <c r="H493" s="10">
        <v>21762.446259999997</v>
      </c>
      <c r="I493" s="10">
        <v>22440.345380000006</v>
      </c>
      <c r="J493" s="11">
        <v>3.1149950327321818</v>
      </c>
      <c r="K493" s="11"/>
      <c r="L493" s="11"/>
      <c r="M493" s="11"/>
    </row>
    <row r="494" spans="1:17" x14ac:dyDescent="0.2">
      <c r="A494" s="13" t="s">
        <v>185</v>
      </c>
      <c r="B494" s="10">
        <v>19070.743388300001</v>
      </c>
      <c r="C494" s="10">
        <v>22432.268509700003</v>
      </c>
      <c r="D494" s="10">
        <v>24124.225667399998</v>
      </c>
      <c r="E494" s="11">
        <v>7.5425147348266393</v>
      </c>
      <c r="F494" s="10"/>
      <c r="G494" s="10">
        <v>47073.774619999997</v>
      </c>
      <c r="H494" s="10">
        <v>61224.439760000001</v>
      </c>
      <c r="I494" s="10">
        <v>82195.193759999995</v>
      </c>
      <c r="J494" s="11">
        <v>34.252259526106599</v>
      </c>
      <c r="K494" s="11"/>
      <c r="L494" s="11"/>
      <c r="M494" s="11"/>
    </row>
    <row r="495" spans="1:17" x14ac:dyDescent="0.2">
      <c r="B495" s="12"/>
      <c r="C495" s="12"/>
      <c r="D495" s="12"/>
      <c r="E495" s="11"/>
      <c r="F495" s="12"/>
      <c r="G495" s="12"/>
      <c r="H495" s="12"/>
      <c r="J495" s="11"/>
      <c r="K495" s="11"/>
      <c r="L495" s="11"/>
      <c r="M495" s="11"/>
    </row>
    <row r="496" spans="1:17" s="20" customFormat="1" x14ac:dyDescent="0.2">
      <c r="A496" s="68" t="s">
        <v>364</v>
      </c>
      <c r="B496" s="68"/>
      <c r="C496" s="68"/>
      <c r="D496" s="68"/>
      <c r="E496" s="15"/>
      <c r="F496" s="68"/>
      <c r="G496" s="68">
        <v>962659.80127999978</v>
      </c>
      <c r="H496" s="68">
        <v>997483.07934000005</v>
      </c>
      <c r="I496" s="68">
        <v>870518.09540999995</v>
      </c>
      <c r="J496" s="15">
        <v>-12.728535105979788</v>
      </c>
      <c r="K496" s="15"/>
      <c r="L496" s="15"/>
      <c r="M496" s="15"/>
      <c r="O496" s="143"/>
      <c r="P496" s="143"/>
      <c r="Q496" s="143"/>
    </row>
    <row r="497" spans="1:13" x14ac:dyDescent="0.2">
      <c r="A497" s="13" t="s">
        <v>186</v>
      </c>
      <c r="B497" s="10">
        <v>2951.0010000000002</v>
      </c>
      <c r="C497" s="10">
        <v>8362.0010000000002</v>
      </c>
      <c r="D497" s="10">
        <v>6877.0010000000002</v>
      </c>
      <c r="E497" s="11">
        <v>-17.758907228066576</v>
      </c>
      <c r="F497" s="10"/>
      <c r="G497" s="10">
        <v>62517.011579999999</v>
      </c>
      <c r="H497" s="10">
        <v>157731.22476000007</v>
      </c>
      <c r="I497" s="10">
        <v>176601.81932000001</v>
      </c>
      <c r="J497" s="11">
        <v>11.963765949774995</v>
      </c>
      <c r="K497" s="11"/>
      <c r="L497" s="11"/>
      <c r="M497" s="11"/>
    </row>
    <row r="498" spans="1:13" x14ac:dyDescent="0.2">
      <c r="A498" s="13" t="s">
        <v>187</v>
      </c>
      <c r="B498" s="10">
        <v>70</v>
      </c>
      <c r="C498" s="10">
        <v>345</v>
      </c>
      <c r="D498" s="10">
        <v>0</v>
      </c>
      <c r="E498" s="11" t="s">
        <v>558</v>
      </c>
      <c r="F498" s="10"/>
      <c r="G498" s="10">
        <v>9595.4501299999993</v>
      </c>
      <c r="H498" s="10">
        <v>12010.030199999997</v>
      </c>
      <c r="I498" s="10">
        <v>0</v>
      </c>
      <c r="J498" s="11" t="s">
        <v>558</v>
      </c>
      <c r="K498" s="11"/>
      <c r="L498" s="11"/>
      <c r="M498" s="11"/>
    </row>
    <row r="499" spans="1:13" ht="11.25" customHeight="1" x14ac:dyDescent="0.2">
      <c r="A499" s="73" t="s">
        <v>188</v>
      </c>
      <c r="B499" s="10">
        <v>0</v>
      </c>
      <c r="C499" s="10">
        <v>0</v>
      </c>
      <c r="D499" s="10">
        <v>0</v>
      </c>
      <c r="E499" s="11" t="s">
        <v>558</v>
      </c>
      <c r="F499" s="10"/>
      <c r="G499" s="10">
        <v>0</v>
      </c>
      <c r="H499" s="10">
        <v>0</v>
      </c>
      <c r="I499" s="10">
        <v>0</v>
      </c>
      <c r="J499" s="11" t="s">
        <v>558</v>
      </c>
      <c r="K499" s="11"/>
      <c r="L499" s="11"/>
      <c r="M499" s="11"/>
    </row>
    <row r="500" spans="1:13" x14ac:dyDescent="0.2">
      <c r="A500" s="13" t="s">
        <v>189</v>
      </c>
      <c r="B500" s="12"/>
      <c r="C500" s="12"/>
      <c r="D500" s="12"/>
      <c r="E500" s="11"/>
      <c r="F500" s="12"/>
      <c r="G500" s="10">
        <v>890547.33956999984</v>
      </c>
      <c r="H500" s="10">
        <v>827741.82438000001</v>
      </c>
      <c r="I500" s="10">
        <v>693916.27608999994</v>
      </c>
      <c r="J500" s="11">
        <v>-16.16754697519832</v>
      </c>
      <c r="K500" s="11"/>
      <c r="L500" s="11"/>
      <c r="M500" s="11"/>
    </row>
    <row r="501" spans="1:13" x14ac:dyDescent="0.2">
      <c r="B501" s="10"/>
      <c r="C501" s="10"/>
      <c r="D501" s="10"/>
      <c r="F501" s="12"/>
      <c r="G501" s="12"/>
      <c r="H501" s="12"/>
      <c r="I501" s="10"/>
    </row>
    <row r="502" spans="1:13" x14ac:dyDescent="0.25">
      <c r="A502" s="74"/>
      <c r="B502" s="74"/>
      <c r="C502" s="75"/>
      <c r="D502" s="75"/>
      <c r="E502" s="75"/>
      <c r="F502" s="75"/>
      <c r="G502" s="75"/>
      <c r="H502" s="75"/>
      <c r="I502" s="75"/>
      <c r="J502" s="75"/>
      <c r="K502" s="12"/>
      <c r="L502" s="12"/>
      <c r="M502" s="12"/>
    </row>
    <row r="503" spans="1:13" ht="11.4" x14ac:dyDescent="0.2">
      <c r="A503" s="9" t="s">
        <v>404</v>
      </c>
      <c r="B503" s="12"/>
      <c r="C503" s="12"/>
      <c r="E503" s="12"/>
      <c r="F503" s="12"/>
      <c r="G503" s="12"/>
      <c r="I503" s="71"/>
      <c r="J503" s="12"/>
      <c r="K503" s="12"/>
      <c r="L503" s="12"/>
      <c r="M503" s="12"/>
    </row>
  </sheetData>
  <mergeCells count="98">
    <mergeCell ref="A445:J445"/>
    <mergeCell ref="A446:J446"/>
    <mergeCell ref="B447:E447"/>
    <mergeCell ref="G447:J447"/>
    <mergeCell ref="B448:B449"/>
    <mergeCell ref="C448:E448"/>
    <mergeCell ref="G448:G449"/>
    <mergeCell ref="H448:J448"/>
    <mergeCell ref="B307:B308"/>
    <mergeCell ref="G307:G308"/>
    <mergeCell ref="B346:B347"/>
    <mergeCell ref="G346:G347"/>
    <mergeCell ref="B386:B387"/>
    <mergeCell ref="G386:G387"/>
    <mergeCell ref="C96:E96"/>
    <mergeCell ref="H96:J96"/>
    <mergeCell ref="B95:E95"/>
    <mergeCell ref="G95:J95"/>
    <mergeCell ref="C4:E4"/>
    <mergeCell ref="H4:J4"/>
    <mergeCell ref="A40:J40"/>
    <mergeCell ref="B4:B5"/>
    <mergeCell ref="G4:G5"/>
    <mergeCell ref="B43:B44"/>
    <mergeCell ref="G43:G44"/>
    <mergeCell ref="B96:B97"/>
    <mergeCell ref="G96:G97"/>
    <mergeCell ref="B132:E132"/>
    <mergeCell ref="G132:J132"/>
    <mergeCell ref="C175:E175"/>
    <mergeCell ref="H175:J175"/>
    <mergeCell ref="C133:E133"/>
    <mergeCell ref="H133:J133"/>
    <mergeCell ref="A172:J172"/>
    <mergeCell ref="A173:J173"/>
    <mergeCell ref="B174:E174"/>
    <mergeCell ref="G174:J174"/>
    <mergeCell ref="B133:B134"/>
    <mergeCell ref="G133:G134"/>
    <mergeCell ref="B175:B176"/>
    <mergeCell ref="G175:G176"/>
    <mergeCell ref="H210:J210"/>
    <mergeCell ref="B209:E209"/>
    <mergeCell ref="C257:E257"/>
    <mergeCell ref="H257:J257"/>
    <mergeCell ref="A254:J254"/>
    <mergeCell ref="G209:J209"/>
    <mergeCell ref="B256:E256"/>
    <mergeCell ref="G256:J256"/>
    <mergeCell ref="B210:B211"/>
    <mergeCell ref="G210:G211"/>
    <mergeCell ref="B257:B258"/>
    <mergeCell ref="G257:G258"/>
    <mergeCell ref="A253:J253"/>
    <mergeCell ref="A1:J1"/>
    <mergeCell ref="A2:J2"/>
    <mergeCell ref="A93:J93"/>
    <mergeCell ref="A94:J94"/>
    <mergeCell ref="B3:E3"/>
    <mergeCell ref="G3:J3"/>
    <mergeCell ref="C43:E43"/>
    <mergeCell ref="H43:J43"/>
    <mergeCell ref="B42:E42"/>
    <mergeCell ref="G42:J42"/>
    <mergeCell ref="A41:J41"/>
    <mergeCell ref="A39:J39"/>
    <mergeCell ref="A130:J130"/>
    <mergeCell ref="A131:J131"/>
    <mergeCell ref="A343:J343"/>
    <mergeCell ref="A344:J344"/>
    <mergeCell ref="B345:E345"/>
    <mergeCell ref="G345:J345"/>
    <mergeCell ref="C307:E307"/>
    <mergeCell ref="H307:J307"/>
    <mergeCell ref="A304:J304"/>
    <mergeCell ref="A305:J305"/>
    <mergeCell ref="B306:E306"/>
    <mergeCell ref="G306:J306"/>
    <mergeCell ref="A255:J255"/>
    <mergeCell ref="A207:J207"/>
    <mergeCell ref="A208:J208"/>
    <mergeCell ref="C210:E210"/>
    <mergeCell ref="B465:E465"/>
    <mergeCell ref="G465:J465"/>
    <mergeCell ref="C346:E346"/>
    <mergeCell ref="H346:J346"/>
    <mergeCell ref="C466:E466"/>
    <mergeCell ref="H466:J466"/>
    <mergeCell ref="A383:J383"/>
    <mergeCell ref="C386:E386"/>
    <mergeCell ref="H386:J386"/>
    <mergeCell ref="B385:E385"/>
    <mergeCell ref="G385:J385"/>
    <mergeCell ref="A463:J463"/>
    <mergeCell ref="A464:J464"/>
    <mergeCell ref="A384:J384"/>
    <mergeCell ref="B466:B467"/>
    <mergeCell ref="G466:G467"/>
  </mergeCells>
  <phoneticPr fontId="0" type="noConversion"/>
  <printOptions horizontalCentered="1" verticalCentered="1"/>
  <pageMargins left="1.3385826771653544" right="0.78740157480314965" top="0.51181102362204722" bottom="0.78740157480314965" header="0" footer="0.59055118110236227"/>
  <pageSetup scale="70" orientation="landscape" r:id="rId1"/>
  <headerFooter alignWithMargins="0">
    <oddFooter>&amp;C&amp;P</oddFooter>
  </headerFooter>
  <rowBreaks count="11" manualBreakCount="11">
    <brk id="39" max="9" man="1"/>
    <brk id="92" max="9" man="1"/>
    <brk id="129" max="16383" man="1"/>
    <brk id="171" max="16383" man="1"/>
    <brk id="206" max="16383" man="1"/>
    <brk id="253" max="16383" man="1"/>
    <brk id="303" max="16383" man="1"/>
    <brk id="342" max="9" man="1"/>
    <brk id="382" max="16383" man="1"/>
    <brk id="444" max="9" man="1"/>
    <brk id="462"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96D5D-5A1C-4AB7-AEAB-D31C0CE04031}">
  <sheetPr codeName="Hoja24">
    <pageSetUpPr fitToPage="1"/>
  </sheetPr>
  <dimension ref="A1:L24"/>
  <sheetViews>
    <sheetView workbookViewId="0">
      <selection sqref="A1:F1"/>
    </sheetView>
  </sheetViews>
  <sheetFormatPr baseColWidth="10" defaultColWidth="11.44140625" defaultRowHeight="13.2" x14ac:dyDescent="0.25"/>
  <cols>
    <col min="1" max="1" width="38.109375" style="1" customWidth="1"/>
    <col min="2" max="2" width="17.109375" style="1" bestFit="1" customWidth="1"/>
    <col min="3" max="4" width="11.44140625" style="1" customWidth="1"/>
    <col min="5" max="5" width="10.33203125" style="1" bestFit="1" customWidth="1"/>
    <col min="6" max="6" width="13" style="1" bestFit="1" customWidth="1"/>
    <col min="7" max="9" width="11.44140625" style="1"/>
    <col min="10" max="12" width="17.5546875" style="1" customWidth="1"/>
    <col min="13" max="16384" width="11.44140625" style="1"/>
  </cols>
  <sheetData>
    <row r="1" spans="1:12" x14ac:dyDescent="0.25">
      <c r="A1" s="361" t="s">
        <v>519</v>
      </c>
      <c r="B1" s="361"/>
      <c r="C1" s="361"/>
      <c r="D1" s="361"/>
      <c r="E1" s="361"/>
      <c r="F1" s="361"/>
      <c r="G1" s="28"/>
      <c r="H1" s="28"/>
    </row>
    <row r="2" spans="1:12" x14ac:dyDescent="0.25">
      <c r="A2" s="361"/>
      <c r="B2" s="361"/>
      <c r="C2" s="361"/>
      <c r="D2" s="361"/>
      <c r="E2" s="361"/>
      <c r="F2" s="361"/>
      <c r="G2" s="28"/>
      <c r="H2" s="28"/>
      <c r="J2" s="327"/>
      <c r="K2" s="327"/>
      <c r="L2" s="327"/>
    </row>
    <row r="3" spans="1:12" x14ac:dyDescent="0.25">
      <c r="A3" s="359" t="s">
        <v>503</v>
      </c>
      <c r="B3" s="359"/>
      <c r="C3" s="359"/>
      <c r="D3" s="359"/>
      <c r="E3" s="359"/>
      <c r="F3" s="359"/>
      <c r="J3" s="327"/>
      <c r="K3" s="327"/>
    </row>
    <row r="4" spans="1:12" x14ac:dyDescent="0.25">
      <c r="A4" s="359" t="s">
        <v>128</v>
      </c>
      <c r="B4" s="359"/>
      <c r="C4" s="359"/>
      <c r="D4" s="359"/>
      <c r="E4" s="359"/>
      <c r="F4" s="359"/>
      <c r="J4" s="327"/>
      <c r="K4" s="327"/>
      <c r="L4" s="327"/>
    </row>
    <row r="5" spans="1:12" ht="13.8" thickBot="1" x14ac:dyDescent="0.3">
      <c r="A5" s="359" t="s">
        <v>236</v>
      </c>
      <c r="B5" s="359"/>
      <c r="C5" s="359"/>
      <c r="D5" s="359"/>
      <c r="E5" s="359"/>
      <c r="F5" s="359"/>
      <c r="J5" s="327"/>
      <c r="K5" s="327"/>
      <c r="L5" s="327"/>
    </row>
    <row r="6" spans="1:12" ht="13.8" thickTop="1" x14ac:dyDescent="0.25">
      <c r="A6" s="264" t="s">
        <v>129</v>
      </c>
      <c r="B6" s="260">
        <v>2020</v>
      </c>
      <c r="C6" s="362" t="s">
        <v>545</v>
      </c>
      <c r="D6" s="362"/>
      <c r="E6" s="262" t="s">
        <v>143</v>
      </c>
      <c r="F6" s="262" t="s">
        <v>135</v>
      </c>
      <c r="J6" s="327"/>
      <c r="K6" s="327"/>
      <c r="L6" s="327"/>
    </row>
    <row r="7" spans="1:12" ht="13.8" thickBot="1" x14ac:dyDescent="0.3">
      <c r="A7" s="265"/>
      <c r="B7" s="261"/>
      <c r="C7" s="261">
        <v>2021</v>
      </c>
      <c r="D7" s="261">
        <v>2022</v>
      </c>
      <c r="E7" s="261" t="s">
        <v>512</v>
      </c>
      <c r="F7" s="263">
        <v>2022</v>
      </c>
      <c r="J7" s="313"/>
      <c r="K7" s="313"/>
      <c r="L7" s="313"/>
    </row>
    <row r="8" spans="1:12" ht="13.8" thickTop="1" x14ac:dyDescent="0.25">
      <c r="A8" s="363" t="s">
        <v>494</v>
      </c>
      <c r="B8" s="363"/>
      <c r="C8" s="363"/>
      <c r="D8" s="363"/>
      <c r="E8" s="363"/>
      <c r="F8" s="363"/>
    </row>
    <row r="9" spans="1:12" x14ac:dyDescent="0.25">
      <c r="A9" s="282" t="s">
        <v>496</v>
      </c>
      <c r="B9" s="274">
        <v>74085745.638345987</v>
      </c>
      <c r="C9" s="274">
        <v>94676562.596073613</v>
      </c>
      <c r="D9" s="274">
        <v>97490849.111230105</v>
      </c>
      <c r="E9" s="275">
        <v>2.9725271365874509E-2</v>
      </c>
      <c r="F9" s="284"/>
    </row>
    <row r="10" spans="1:12" x14ac:dyDescent="0.25">
      <c r="A10" s="24" t="s">
        <v>500</v>
      </c>
      <c r="B10" s="343">
        <v>12033652.393030016</v>
      </c>
      <c r="C10" s="343">
        <v>12624575.47509004</v>
      </c>
      <c r="D10" s="343">
        <v>12812427.599919943</v>
      </c>
      <c r="E10" s="25">
        <v>1.4879876570943742E-2</v>
      </c>
      <c r="F10" s="25">
        <v>0.1314218484783313</v>
      </c>
      <c r="H10" s="312"/>
    </row>
    <row r="11" spans="1:12" x14ac:dyDescent="0.25">
      <c r="A11" s="280" t="s">
        <v>506</v>
      </c>
      <c r="B11" s="293">
        <v>62052093.245315969</v>
      </c>
      <c r="C11" s="293">
        <v>82051987.120983571</v>
      </c>
      <c r="D11" s="293">
        <v>84678421.51131016</v>
      </c>
      <c r="E11" s="281">
        <v>3.2009394074198089E-2</v>
      </c>
      <c r="F11" s="281">
        <v>0.86857815152166873</v>
      </c>
    </row>
    <row r="12" spans="1:12" x14ac:dyDescent="0.25">
      <c r="A12" s="359" t="s">
        <v>5</v>
      </c>
      <c r="B12" s="359"/>
      <c r="C12" s="359"/>
      <c r="D12" s="359"/>
      <c r="E12" s="359"/>
      <c r="F12" s="359"/>
    </row>
    <row r="13" spans="1:12" x14ac:dyDescent="0.25">
      <c r="A13" s="285" t="s">
        <v>497</v>
      </c>
      <c r="B13" s="344">
        <v>59211755.097699702</v>
      </c>
      <c r="C13" s="344">
        <v>92196981.5819114</v>
      </c>
      <c r="D13" s="344">
        <v>104407226.50047</v>
      </c>
      <c r="E13" s="275">
        <v>0.13243649313736522</v>
      </c>
      <c r="F13" s="285"/>
    </row>
    <row r="14" spans="1:12" x14ac:dyDescent="0.25">
      <c r="A14" s="2" t="s">
        <v>501</v>
      </c>
      <c r="B14" s="343">
        <v>7045081.0201399969</v>
      </c>
      <c r="C14" s="343">
        <v>9930186.2137800194</v>
      </c>
      <c r="D14" s="343">
        <v>10664777.070949987</v>
      </c>
      <c r="E14" s="25">
        <v>7.3975536949204723E-2</v>
      </c>
      <c r="F14" s="25">
        <v>0.10214596660032893</v>
      </c>
      <c r="H14" s="314"/>
    </row>
    <row r="15" spans="1:12" x14ac:dyDescent="0.25">
      <c r="A15" s="280" t="s">
        <v>506</v>
      </c>
      <c r="B15" s="293">
        <v>52166674.077559702</v>
      </c>
      <c r="C15" s="293">
        <v>82266795.368131384</v>
      </c>
      <c r="D15" s="293">
        <v>93742449.429520011</v>
      </c>
      <c r="E15" s="268">
        <v>0.13949314556421971</v>
      </c>
      <c r="F15" s="281">
        <v>0.89785403339967107</v>
      </c>
    </row>
    <row r="16" spans="1:12" x14ac:dyDescent="0.25">
      <c r="A16" s="359" t="s">
        <v>498</v>
      </c>
      <c r="B16" s="359"/>
      <c r="C16" s="359"/>
      <c r="D16" s="359"/>
      <c r="E16" s="359"/>
      <c r="F16" s="359"/>
    </row>
    <row r="17" spans="1:6" x14ac:dyDescent="0.25">
      <c r="A17" s="273" t="s">
        <v>507</v>
      </c>
      <c r="B17" s="291">
        <v>14873990.540646285</v>
      </c>
      <c r="C17" s="291">
        <v>2479581.0141622126</v>
      </c>
      <c r="D17" s="291">
        <v>-6916377.3892398924</v>
      </c>
      <c r="E17" s="275">
        <v>-3.7893330968969208</v>
      </c>
      <c r="F17" s="290"/>
    </row>
    <row r="18" spans="1:6" x14ac:dyDescent="0.25">
      <c r="A18" s="87" t="s">
        <v>493</v>
      </c>
      <c r="B18" s="345">
        <v>4988571.3728900189</v>
      </c>
      <c r="C18" s="345">
        <v>2694389.2613100205</v>
      </c>
      <c r="D18" s="345">
        <v>2147650.5289699566</v>
      </c>
      <c r="E18" s="27">
        <v>-0.20291749978035387</v>
      </c>
      <c r="F18" s="27"/>
    </row>
    <row r="19" spans="1:6" ht="13.8" thickBot="1" x14ac:dyDescent="0.3">
      <c r="A19" s="287" t="s">
        <v>506</v>
      </c>
      <c r="B19" s="346">
        <v>9885419.1677562669</v>
      </c>
      <c r="C19" s="346">
        <v>-214808.24714781344</v>
      </c>
      <c r="D19" s="346">
        <v>-9064027.9182098508</v>
      </c>
      <c r="E19" s="289">
        <v>-41.195902804293773</v>
      </c>
      <c r="F19" s="289"/>
    </row>
    <row r="20" spans="1:6" ht="25.5" customHeight="1" thickTop="1" x14ac:dyDescent="0.25">
      <c r="A20" s="360" t="s">
        <v>431</v>
      </c>
      <c r="B20" s="360"/>
      <c r="C20" s="360"/>
      <c r="D20" s="360"/>
      <c r="E20" s="360"/>
      <c r="F20" s="360"/>
    </row>
    <row r="21" spans="1:6" x14ac:dyDescent="0.25">
      <c r="A21" s="7"/>
      <c r="B21" s="7"/>
      <c r="C21" s="7"/>
      <c r="D21" s="7"/>
      <c r="E21" s="7"/>
      <c r="F21" s="7"/>
    </row>
    <row r="22" spans="1:6" x14ac:dyDescent="0.25">
      <c r="A22" s="7"/>
      <c r="B22" s="7"/>
      <c r="C22" s="7"/>
      <c r="D22" s="7"/>
      <c r="E22" s="7"/>
      <c r="F22" s="7"/>
    </row>
    <row r="23" spans="1:6" x14ac:dyDescent="0.25">
      <c r="A23" s="7"/>
      <c r="B23" s="7"/>
      <c r="C23" s="7"/>
      <c r="D23" s="7"/>
      <c r="E23" s="7"/>
      <c r="F23" s="7"/>
    </row>
    <row r="24" spans="1:6" x14ac:dyDescent="0.25">
      <c r="A24" s="7"/>
      <c r="B24" s="7"/>
      <c r="C24" s="7"/>
      <c r="D24" s="7"/>
      <c r="E24" s="7"/>
      <c r="F24" s="7"/>
    </row>
  </sheetData>
  <mergeCells count="10">
    <mergeCell ref="A1:F1"/>
    <mergeCell ref="A8:F8"/>
    <mergeCell ref="A12:F12"/>
    <mergeCell ref="A16:F16"/>
    <mergeCell ref="A20:F20"/>
    <mergeCell ref="A2:F2"/>
    <mergeCell ref="A3:F3"/>
    <mergeCell ref="A4:F4"/>
    <mergeCell ref="A5:F5"/>
    <mergeCell ref="C6:D6"/>
  </mergeCells>
  <printOptions horizontalCentered="1" verticalCentered="1"/>
  <pageMargins left="0.78740157480314965" right="0.78740157480314965" top="1.8897637795275593" bottom="0.78740157480314965" header="0" footer="0.59055118110236227"/>
  <pageSetup scale="88" orientation="portrait"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9C390-4839-40F0-B836-A9B8F1C6B082}">
  <sheetPr codeName="Hoja32">
    <pageSetUpPr fitToPage="1"/>
  </sheetPr>
  <dimension ref="A1:F25"/>
  <sheetViews>
    <sheetView workbookViewId="0">
      <selection sqref="A1:XFD1048576"/>
    </sheetView>
  </sheetViews>
  <sheetFormatPr baseColWidth="10" defaultColWidth="11.5546875" defaultRowHeight="13.2" x14ac:dyDescent="0.25"/>
  <cols>
    <col min="1" max="1" width="38.5546875" style="83" customWidth="1"/>
    <col min="2" max="5" width="11.5546875" style="83"/>
    <col min="6" max="6" width="12.109375" style="83" customWidth="1"/>
    <col min="7" max="16384" width="11.5546875" style="83"/>
  </cols>
  <sheetData>
    <row r="1" spans="1:6" x14ac:dyDescent="0.25">
      <c r="A1" s="361" t="s">
        <v>520</v>
      </c>
      <c r="B1" s="361"/>
      <c r="C1" s="361"/>
      <c r="D1" s="361"/>
      <c r="E1" s="361"/>
      <c r="F1" s="361"/>
    </row>
    <row r="2" spans="1:6" x14ac:dyDescent="0.25">
      <c r="A2" s="406" t="s">
        <v>505</v>
      </c>
      <c r="B2" s="406"/>
      <c r="C2" s="406"/>
      <c r="D2" s="406"/>
      <c r="E2" s="406"/>
      <c r="F2" s="406"/>
    </row>
    <row r="3" spans="1:6" x14ac:dyDescent="0.25">
      <c r="A3" s="359" t="s">
        <v>128</v>
      </c>
      <c r="B3" s="359"/>
      <c r="C3" s="359"/>
      <c r="D3" s="359"/>
      <c r="E3" s="359"/>
      <c r="F3" s="359"/>
    </row>
    <row r="4" spans="1:6" ht="13.8" thickBot="1" x14ac:dyDescent="0.3">
      <c r="A4" s="359" t="s">
        <v>236</v>
      </c>
      <c r="B4" s="359"/>
      <c r="C4" s="359"/>
      <c r="D4" s="359"/>
      <c r="E4" s="359"/>
      <c r="F4" s="359"/>
    </row>
    <row r="5" spans="1:6" ht="13.8" thickTop="1" x14ac:dyDescent="0.25">
      <c r="A5" s="279" t="s">
        <v>129</v>
      </c>
      <c r="B5" s="260">
        <v>2020</v>
      </c>
      <c r="C5" s="362" t="s">
        <v>545</v>
      </c>
      <c r="D5" s="362"/>
      <c r="E5" s="262" t="s">
        <v>143</v>
      </c>
      <c r="F5" s="262" t="s">
        <v>135</v>
      </c>
    </row>
    <row r="6" spans="1:6" ht="13.8" thickBot="1" x14ac:dyDescent="0.3">
      <c r="A6" s="261"/>
      <c r="B6" s="261" t="s">
        <v>356</v>
      </c>
      <c r="C6" s="261">
        <v>2021</v>
      </c>
      <c r="D6" s="261">
        <v>2022</v>
      </c>
      <c r="E6" s="261" t="s">
        <v>512</v>
      </c>
      <c r="F6" s="263">
        <v>2022</v>
      </c>
    </row>
    <row r="7" spans="1:6" ht="13.8" thickTop="1" x14ac:dyDescent="0.25">
      <c r="A7" s="363" t="s">
        <v>494</v>
      </c>
      <c r="B7" s="363"/>
      <c r="C7" s="363"/>
      <c r="D7" s="363"/>
      <c r="E7" s="363"/>
      <c r="F7" s="363"/>
    </row>
    <row r="8" spans="1:6" x14ac:dyDescent="0.25">
      <c r="A8" s="282" t="s">
        <v>496</v>
      </c>
      <c r="B8" s="347">
        <v>74085745.638345987</v>
      </c>
      <c r="C8" s="347">
        <v>94676562.596073613</v>
      </c>
      <c r="D8" s="347">
        <v>97490849.111230105</v>
      </c>
      <c r="E8" s="305">
        <v>2.9725271365874509E-2</v>
      </c>
      <c r="F8" s="303"/>
    </row>
    <row r="9" spans="1:6" ht="26.4" x14ac:dyDescent="0.25">
      <c r="A9" s="299" t="s">
        <v>490</v>
      </c>
      <c r="B9" s="348">
        <v>13580273.265060026</v>
      </c>
      <c r="C9" s="348">
        <v>15058718.862870075</v>
      </c>
      <c r="D9" s="348">
        <v>15074099.294579869</v>
      </c>
      <c r="E9" s="301">
        <v>1.0213638922311752E-3</v>
      </c>
      <c r="F9" s="301">
        <v>0.1546206585746463</v>
      </c>
    </row>
    <row r="10" spans="1:6" x14ac:dyDescent="0.25">
      <c r="A10" s="300" t="s">
        <v>506</v>
      </c>
      <c r="B10" s="349">
        <v>60505472.373285964</v>
      </c>
      <c r="C10" s="349">
        <v>79617843.73320353</v>
      </c>
      <c r="D10" s="349">
        <v>82416749.816650242</v>
      </c>
      <c r="E10" s="304">
        <v>3.5154256284881891E-2</v>
      </c>
      <c r="F10" s="304">
        <v>0.84537934142535376</v>
      </c>
    </row>
    <row r="11" spans="1:6" x14ac:dyDescent="0.25">
      <c r="A11" s="359" t="s">
        <v>5</v>
      </c>
      <c r="B11" s="359"/>
      <c r="C11" s="359"/>
      <c r="D11" s="359"/>
      <c r="E11" s="359"/>
      <c r="F11" s="359"/>
    </row>
    <row r="12" spans="1:6" x14ac:dyDescent="0.25">
      <c r="A12" s="285" t="s">
        <v>497</v>
      </c>
      <c r="B12" s="350">
        <v>59211755.097699702</v>
      </c>
      <c r="C12" s="350">
        <v>92196981.5819114</v>
      </c>
      <c r="D12" s="350">
        <v>104407226.50047</v>
      </c>
      <c r="E12" s="305">
        <v>0.13243649313736516</v>
      </c>
      <c r="F12" s="303"/>
    </row>
    <row r="13" spans="1:6" ht="26.4" x14ac:dyDescent="0.25">
      <c r="A13" s="299" t="s">
        <v>490</v>
      </c>
      <c r="B13" s="348">
        <v>5516362.450100014</v>
      </c>
      <c r="C13" s="348">
        <v>7825304.3777399901</v>
      </c>
      <c r="D13" s="348">
        <v>8121153.0117700202</v>
      </c>
      <c r="E13" s="301">
        <v>3.7806661536592401E-2</v>
      </c>
      <c r="F13" s="301">
        <v>7.7783437832566721E-2</v>
      </c>
    </row>
    <row r="14" spans="1:6" x14ac:dyDescent="0.25">
      <c r="A14" s="300" t="s">
        <v>506</v>
      </c>
      <c r="B14" s="349">
        <v>53695392.64759969</v>
      </c>
      <c r="C14" s="349">
        <v>84371677.204171404</v>
      </c>
      <c r="D14" s="349">
        <v>96286073.488699973</v>
      </c>
      <c r="E14" s="304">
        <v>0.14121322082642584</v>
      </c>
      <c r="F14" s="304">
        <v>0.9222165621674332</v>
      </c>
    </row>
    <row r="15" spans="1:6" x14ac:dyDescent="0.25">
      <c r="A15" s="359" t="s">
        <v>499</v>
      </c>
      <c r="B15" s="359"/>
      <c r="C15" s="359"/>
      <c r="D15" s="359"/>
      <c r="E15" s="359"/>
      <c r="F15" s="359"/>
    </row>
    <row r="16" spans="1:6" x14ac:dyDescent="0.25">
      <c r="A16" s="273" t="s">
        <v>507</v>
      </c>
      <c r="B16" s="350">
        <v>14873990.540646285</v>
      </c>
      <c r="C16" s="350">
        <v>2479581.0141622126</v>
      </c>
      <c r="D16" s="350">
        <v>-6916377.3892398924</v>
      </c>
      <c r="E16" s="305">
        <v>-3.7893330968969208</v>
      </c>
      <c r="F16" s="303"/>
    </row>
    <row r="17" spans="1:6" ht="26.4" x14ac:dyDescent="0.25">
      <c r="A17" s="299" t="s">
        <v>490</v>
      </c>
      <c r="B17" s="351">
        <v>8063910.8149600122</v>
      </c>
      <c r="C17" s="351">
        <v>7233414.4851300847</v>
      </c>
      <c r="D17" s="351">
        <v>6952946.2828098489</v>
      </c>
      <c r="E17" s="301">
        <v>-3.8773970840023209E-2</v>
      </c>
      <c r="F17" s="302"/>
    </row>
    <row r="18" spans="1:6" ht="13.8" thickBot="1" x14ac:dyDescent="0.3">
      <c r="A18" s="306" t="s">
        <v>506</v>
      </c>
      <c r="B18" s="352">
        <v>6810079.7256862745</v>
      </c>
      <c r="C18" s="352">
        <v>-4753833.4709678739</v>
      </c>
      <c r="D18" s="352">
        <v>-13869323.672049731</v>
      </c>
      <c r="E18" s="307">
        <v>1.9175030544824607</v>
      </c>
      <c r="F18" s="307"/>
    </row>
    <row r="19" spans="1:6" s="9" customFormat="1" ht="10.8" thickTop="1" x14ac:dyDescent="0.2">
      <c r="A19" s="295" t="s">
        <v>502</v>
      </c>
      <c r="B19" s="296"/>
      <c r="C19" s="297"/>
      <c r="D19" s="297"/>
    </row>
    <row r="20" spans="1:6" s="9" customFormat="1" ht="10.199999999999999" x14ac:dyDescent="0.2">
      <c r="A20" s="295" t="s">
        <v>491</v>
      </c>
      <c r="B20" s="298"/>
      <c r="C20" s="298"/>
      <c r="D20" s="298"/>
    </row>
    <row r="22" spans="1:6" x14ac:dyDescent="0.25">
      <c r="B22" s="310"/>
      <c r="C22" s="310"/>
      <c r="D22" s="310"/>
    </row>
    <row r="23" spans="1:6" x14ac:dyDescent="0.25">
      <c r="B23" s="310"/>
      <c r="C23" s="310"/>
      <c r="D23" s="310"/>
    </row>
    <row r="25" spans="1:6" ht="12" customHeight="1" x14ac:dyDescent="0.25"/>
  </sheetData>
  <mergeCells count="8">
    <mergeCell ref="A1:F1"/>
    <mergeCell ref="C5:D5"/>
    <mergeCell ref="A15:F15"/>
    <mergeCell ref="A2:F2"/>
    <mergeCell ref="A3:F3"/>
    <mergeCell ref="A4:F4"/>
    <mergeCell ref="A7:F7"/>
    <mergeCell ref="A11:F11"/>
  </mergeCells>
  <pageMargins left="0.70866141732283472" right="0.70866141732283472" top="0.74803149606299213" bottom="0.74803149606299213" header="0.31496062992125984" footer="0.31496062992125984"/>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workbookViewId="0">
      <selection activeCell="K5" sqref="K5"/>
    </sheetView>
  </sheetViews>
  <sheetFormatPr baseColWidth="10" defaultRowHeight="13.2" x14ac:dyDescent="0.25"/>
  <cols>
    <col min="1" max="1" width="1.44140625" customWidth="1"/>
    <col min="2" max="2" width="27.88671875" customWidth="1"/>
    <col min="3" max="3" width="38.109375" bestFit="1" customWidth="1"/>
    <col min="4" max="11" width="15.109375" customWidth="1"/>
  </cols>
  <sheetData>
    <row r="1" spans="2:11" x14ac:dyDescent="0.25">
      <c r="B1">
        <v>5</v>
      </c>
      <c r="C1">
        <v>6</v>
      </c>
      <c r="D1">
        <v>7</v>
      </c>
      <c r="E1">
        <v>8</v>
      </c>
      <c r="F1">
        <v>9</v>
      </c>
      <c r="G1">
        <v>10</v>
      </c>
      <c r="H1">
        <v>11</v>
      </c>
      <c r="I1">
        <v>12</v>
      </c>
      <c r="J1">
        <v>11</v>
      </c>
      <c r="K1">
        <v>12</v>
      </c>
    </row>
    <row r="2" spans="2:11" x14ac:dyDescent="0.25">
      <c r="B2" t="str">
        <f>_xlfn.CONCAT("Gráfico  Nº ",B1)</f>
        <v>Gráfico  Nº 5</v>
      </c>
      <c r="C2" t="str">
        <f t="shared" ref="C2:I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_xlfn.CONCAT("Gráfico  Nº ",J1)</f>
        <v>Gráfico  Nº 11</v>
      </c>
      <c r="K2" t="str">
        <f t="shared" ref="K2" si="1">_xlfn.CONCAT("Gráfico  Nº ",K1)</f>
        <v>Gráfico  Nº 12</v>
      </c>
    </row>
    <row r="3" spans="2:11" x14ac:dyDescent="0.25">
      <c r="B3" t="s">
        <v>367</v>
      </c>
      <c r="C3" t="s">
        <v>368</v>
      </c>
      <c r="D3" s="83" t="s">
        <v>369</v>
      </c>
      <c r="E3" s="83" t="s">
        <v>370</v>
      </c>
      <c r="F3" t="s">
        <v>371</v>
      </c>
      <c r="G3" t="s">
        <v>228</v>
      </c>
      <c r="H3" t="s">
        <v>217</v>
      </c>
      <c r="I3" t="s">
        <v>150</v>
      </c>
      <c r="J3" t="s">
        <v>248</v>
      </c>
      <c r="K3" s="83" t="s">
        <v>446</v>
      </c>
    </row>
    <row r="4" spans="2:11" x14ac:dyDescent="0.25">
      <c r="B4" t="str">
        <f ca="1">"Participación enero - "&amp;LOWER(TEXT(TODAY()-20,"mmmm"))&amp;" "&amp;YEAR(TODAY())-1</f>
        <v>Participación enero - diciembre 2022</v>
      </c>
      <c r="C4" t="str">
        <f ca="1">"Participación enero - "&amp;LOWER(TEXT(TODAY()-20,"mmmm"))&amp;" "&amp;YEAR(TODAY())-1</f>
        <v>Participación enero - diciembre 2022</v>
      </c>
      <c r="D4" t="str">
        <f ca="1">"Participación enero - "&amp;LOWER(TEXT(TODAY()-20,"mmmm"))&amp;" "&amp;YEAR(TODAY())-1</f>
        <v>Participación enero - diciembre 2022</v>
      </c>
      <c r="E4" t="str">
        <f ca="1">"Participación enero - "&amp;LOWER(TEXT(TODAY()-20,"mmmm"))&amp;" "&amp;YEAR(TODAY())-1</f>
        <v>Participación enero - diciembre 2022</v>
      </c>
      <c r="F4" t="str">
        <f ca="1">"Miles de dólares  enero - "&amp;LOWER(TEXT(TODAY()-20,"mmmm"))&amp;" "&amp;YEAR(TODAY())-1</f>
        <v>Miles de dólares  enero - diciembre 2022</v>
      </c>
      <c r="G4" t="str">
        <f ca="1">"Miles de dólares  enero - "&amp;LOWER(TEXT(TODAY()-20,"mmmm"))&amp;" "&amp;YEAR(TODAY())-1</f>
        <v>Miles de dólares  enero - diciembre 2022</v>
      </c>
      <c r="H4" t="str">
        <f ca="1">"Miles de dólares  enero - "&amp;LOWER(TEXT(TODAY()-20,"mmmm"))&amp;" "&amp;YEAR(TODAY())-1</f>
        <v>Miles de dólares  enero - diciembre 2022</v>
      </c>
      <c r="I4" t="str">
        <f ca="1">"Miles de dólares  enero - "&amp;LOWER(TEXT(TODAY()-20,"mmmm"))&amp;" "&amp;YEAR(TODAY())-1</f>
        <v>Miles de dólares  enero - diciembre 2022</v>
      </c>
      <c r="J4" t="str">
        <f ca="1">"Millones de dólares  enero - "&amp;LOWER(TEXT(TODAY()-20,"mmmm"))&amp;" "&amp;YEAR(TODAY())-1</f>
        <v>Millones de dólares  enero - diciembre 2022</v>
      </c>
      <c r="K4" t="str">
        <f ca="1">"Millones de dólares  enero - "&amp;LOWER(TEXT(TODAY()-20,"mmmm"))&amp;" "&amp;YEAR(TODAY())-1</f>
        <v>Millones de dólares  enero - diciembre 2022</v>
      </c>
    </row>
    <row r="5" spans="2:11" s="180" customFormat="1" ht="118.8" x14ac:dyDescent="0.25">
      <c r="B5" s="207" t="str">
        <f ca="1">CONCATENATE(B2,CHAR(10),B3,CHAR(10),B4)</f>
        <v>Gráfico  Nº 5
Exportaciones silvoagropecuarias por clase
Participación enero - diciembre 2022</v>
      </c>
      <c r="C5" s="207" t="str">
        <f ca="1">CONCATENATE(C2,CHAR(10),C3,CHAR(10),C4)</f>
        <v>Gráfico  Nº 6
Exportaciones silvoagropecuarias por sector
Participación enero - diciembre 2022</v>
      </c>
      <c r="D5" s="207" t="str">
        <f ca="1">CONCATENATE(D2,CHAR(10),D3,CHAR(10),D4)</f>
        <v>Gráfico  Nº 7
Exportación de productos silvoagropecuarios por zona económica
Participación enero - diciembre 2022</v>
      </c>
      <c r="E5" s="207" t="str">
        <f ca="1">CONCATENATE(E2,CHAR(10),E3,CHAR(10),E4)</f>
        <v>Gráfico  Nº 8
Importación de productos silvoagropecuarios por zona económica
Participación enero - diciembre 2022</v>
      </c>
      <c r="F5" s="207" t="str">
        <f t="shared" ref="F5:G5" ca="1" si="2">CONCATENATE(F2,CHAR(10),F3,CHAR(10),F4)</f>
        <v>Gráfico  Nº 9
Exportación de productos silvoagropecuarios por país de  destino
Miles de dólares  enero - diciembre 2022</v>
      </c>
      <c r="G5" s="207" t="str">
        <f t="shared" ca="1" si="2"/>
        <v>Gráfico  Nº 10
Importación de productos silvoagropecuarios por país de origen
Miles de dólares  enero - diciembre 2022</v>
      </c>
      <c r="H5" s="207" t="str">
        <f t="shared" ref="H5" ca="1" si="3">CONCATENATE(H2,CHAR(10),H3,CHAR(10),H4)</f>
        <v>Gráfico  Nº 11
Principales productos silvoagropecuarios exportados
Miles de dólares  enero - diciembre 2022</v>
      </c>
      <c r="I5" s="207" t="str">
        <f t="shared" ref="I5:K5" ca="1" si="4">CONCATENATE(I2,CHAR(10),I3,CHAR(10),I4)</f>
        <v>Gráfico  Nº 12
Principales productos silvoagropecuarios importados
Miles de dólares  enero - diciembre 2022</v>
      </c>
      <c r="J5" s="207" t="str">
        <f t="shared" ca="1" si="4"/>
        <v>Gráfico  Nº 11
Principales rubros exportados
Millones de dólares  enero - diciembre 2022</v>
      </c>
      <c r="K5" s="207" t="str">
        <f t="shared" ca="1" si="4"/>
        <v>Gráfico  Nº 12
Principales rubros importados
Millones de dólares  enero - diciembre 2022</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299A7-0E35-4F67-8F8F-9214BC8918C3}">
  <sheetPr codeName="Hoja30">
    <pageSetUpPr fitToPage="1"/>
  </sheetPr>
  <dimension ref="A1:I23"/>
  <sheetViews>
    <sheetView zoomScale="80" zoomScaleNormal="80" workbookViewId="0">
      <selection sqref="A1:F1"/>
    </sheetView>
  </sheetViews>
  <sheetFormatPr baseColWidth="10" defaultColWidth="11.44140625" defaultRowHeight="13.2" x14ac:dyDescent="0.25"/>
  <cols>
    <col min="1" max="1" width="38.109375" style="1" customWidth="1"/>
    <col min="2" max="2" width="17.109375" style="1" bestFit="1" customWidth="1"/>
    <col min="3" max="3" width="12.6640625" style="1" customWidth="1"/>
    <col min="4" max="4" width="12.88671875" style="1" customWidth="1"/>
    <col min="5" max="5" width="10.33203125" style="1" bestFit="1" customWidth="1"/>
    <col min="6" max="6" width="13" style="1" bestFit="1" customWidth="1"/>
    <col min="7" max="7" width="11.44140625" style="312"/>
    <col min="8" max="16384" width="11.44140625" style="1"/>
  </cols>
  <sheetData>
    <row r="1" spans="1:9" ht="15.9" customHeight="1" x14ac:dyDescent="0.25">
      <c r="A1" s="361" t="s">
        <v>126</v>
      </c>
      <c r="B1" s="361"/>
      <c r="C1" s="361"/>
      <c r="D1" s="361"/>
      <c r="E1" s="361"/>
      <c r="F1" s="361"/>
      <c r="G1" s="328"/>
      <c r="H1" s="103"/>
      <c r="I1" s="103"/>
    </row>
    <row r="2" spans="1:9" ht="15.9" customHeight="1" x14ac:dyDescent="0.25">
      <c r="A2" s="359" t="s">
        <v>504</v>
      </c>
      <c r="B2" s="359"/>
      <c r="C2" s="359"/>
      <c r="D2" s="359"/>
      <c r="E2" s="359"/>
      <c r="F2" s="359"/>
      <c r="G2" s="328"/>
      <c r="H2" s="103"/>
      <c r="I2" s="103"/>
    </row>
    <row r="3" spans="1:9" ht="15.9" customHeight="1" x14ac:dyDescent="0.25">
      <c r="A3" s="359" t="s">
        <v>128</v>
      </c>
      <c r="B3" s="359"/>
      <c r="C3" s="359"/>
      <c r="D3" s="359"/>
      <c r="E3" s="359"/>
      <c r="F3" s="359"/>
      <c r="G3" s="328"/>
      <c r="H3" s="103"/>
      <c r="I3" s="103"/>
    </row>
    <row r="4" spans="1:9" ht="15.9" customHeight="1" thickBot="1" x14ac:dyDescent="0.3">
      <c r="A4" s="359" t="s">
        <v>236</v>
      </c>
      <c r="B4" s="359"/>
      <c r="C4" s="359"/>
      <c r="D4" s="359"/>
      <c r="E4" s="359"/>
      <c r="F4" s="359"/>
      <c r="G4" s="329"/>
      <c r="H4" s="29"/>
      <c r="I4" s="29"/>
    </row>
    <row r="5" spans="1:9" ht="13.8" thickTop="1" x14ac:dyDescent="0.25">
      <c r="A5" s="264" t="s">
        <v>129</v>
      </c>
      <c r="B5" s="260">
        <v>2020</v>
      </c>
      <c r="C5" s="362" t="s">
        <v>545</v>
      </c>
      <c r="D5" s="362"/>
      <c r="E5" s="262" t="s">
        <v>143</v>
      </c>
      <c r="F5" s="262" t="s">
        <v>135</v>
      </c>
      <c r="G5" s="330"/>
      <c r="H5" s="29"/>
      <c r="I5" s="29"/>
    </row>
    <row r="6" spans="1:9" ht="13.8" thickBot="1" x14ac:dyDescent="0.3">
      <c r="A6" s="265"/>
      <c r="B6" s="261" t="s">
        <v>356</v>
      </c>
      <c r="C6" s="261">
        <v>2021</v>
      </c>
      <c r="D6" s="261">
        <v>2022</v>
      </c>
      <c r="E6" s="261" t="s">
        <v>512</v>
      </c>
      <c r="F6" s="263">
        <v>2022</v>
      </c>
    </row>
    <row r="7" spans="1:9" ht="15.9" customHeight="1" thickTop="1" x14ac:dyDescent="0.25">
      <c r="A7" s="363" t="s">
        <v>494</v>
      </c>
      <c r="B7" s="363"/>
      <c r="C7" s="363"/>
      <c r="D7" s="363"/>
      <c r="E7" s="363"/>
      <c r="F7" s="363"/>
    </row>
    <row r="8" spans="1:9" s="83" customFormat="1" x14ac:dyDescent="0.25">
      <c r="A8" s="282" t="s">
        <v>496</v>
      </c>
      <c r="B8" s="291">
        <v>74085745.638345987</v>
      </c>
      <c r="C8" s="283">
        <v>94676562.596073613</v>
      </c>
      <c r="D8" s="283">
        <v>97490849.111230105</v>
      </c>
      <c r="E8" s="275">
        <v>2.9725271365874509E-2</v>
      </c>
      <c r="F8" s="284"/>
      <c r="G8" s="326"/>
      <c r="H8" s="326"/>
    </row>
    <row r="9" spans="1:9" ht="15.9" customHeight="1" x14ac:dyDescent="0.25">
      <c r="A9" s="24" t="s">
        <v>495</v>
      </c>
      <c r="B9" s="170">
        <v>15909617</v>
      </c>
      <c r="C9" s="170">
        <v>17911662</v>
      </c>
      <c r="D9" s="170">
        <v>18583448</v>
      </c>
      <c r="E9" s="25">
        <v>3.7505508980685325E-2</v>
      </c>
      <c r="F9" s="25">
        <v>0.19061735711007718</v>
      </c>
      <c r="G9" s="326"/>
      <c r="H9" s="326"/>
    </row>
    <row r="10" spans="1:9" ht="15.9" customHeight="1" x14ac:dyDescent="0.25">
      <c r="A10" s="280" t="s">
        <v>506</v>
      </c>
      <c r="B10" s="293">
        <v>58176128.638345987</v>
      </c>
      <c r="C10" s="293">
        <v>76764900.596073613</v>
      </c>
      <c r="D10" s="293">
        <v>78907401.111230105</v>
      </c>
      <c r="E10" s="281">
        <v>2.7909897603203275E-2</v>
      </c>
      <c r="F10" s="281">
        <v>0.80938264288992279</v>
      </c>
      <c r="G10" s="326"/>
      <c r="H10" s="326"/>
    </row>
    <row r="11" spans="1:9" ht="15.9" customHeight="1" x14ac:dyDescent="0.25">
      <c r="A11" s="359" t="s">
        <v>5</v>
      </c>
      <c r="B11" s="359"/>
      <c r="C11" s="359"/>
      <c r="D11" s="359"/>
      <c r="E11" s="359"/>
      <c r="F11" s="359"/>
      <c r="G11" s="326"/>
      <c r="H11" s="326"/>
    </row>
    <row r="12" spans="1:9" ht="15.9" customHeight="1" x14ac:dyDescent="0.25">
      <c r="A12" s="285" t="s">
        <v>497</v>
      </c>
      <c r="B12" s="292">
        <v>59211755.097699702</v>
      </c>
      <c r="C12" s="286">
        <v>92196981.5819114</v>
      </c>
      <c r="D12" s="286">
        <v>104407226.50047</v>
      </c>
      <c r="E12" s="275">
        <v>0.13243649313736522</v>
      </c>
      <c r="F12" s="285"/>
      <c r="G12" s="326"/>
      <c r="H12" s="326"/>
    </row>
    <row r="13" spans="1:9" ht="15.9" customHeight="1" x14ac:dyDescent="0.25">
      <c r="A13" s="2" t="s">
        <v>492</v>
      </c>
      <c r="B13" s="170">
        <v>6663160</v>
      </c>
      <c r="C13" s="170">
        <v>9589600</v>
      </c>
      <c r="D13" s="170">
        <v>9761743</v>
      </c>
      <c r="E13" s="25">
        <v>1.7951009426879119E-2</v>
      </c>
      <c r="F13" s="25">
        <v>9.3496813651649455E-2</v>
      </c>
      <c r="G13" s="326"/>
      <c r="H13" s="326"/>
      <c r="I13" s="26"/>
    </row>
    <row r="14" spans="1:9" ht="15.9" customHeight="1" x14ac:dyDescent="0.25">
      <c r="A14" s="280" t="s">
        <v>506</v>
      </c>
      <c r="B14" s="293">
        <v>52548595.097699702</v>
      </c>
      <c r="C14" s="293">
        <v>82607381.5819114</v>
      </c>
      <c r="D14" s="293">
        <v>94645483.500469998</v>
      </c>
      <c r="E14" s="268">
        <v>0.14572670974472079</v>
      </c>
      <c r="F14" s="281">
        <v>0.90650318634835059</v>
      </c>
      <c r="G14" s="326"/>
      <c r="H14" s="326"/>
      <c r="I14" s="28"/>
    </row>
    <row r="15" spans="1:9" ht="15.9" customHeight="1" x14ac:dyDescent="0.25">
      <c r="A15" s="359" t="s">
        <v>498</v>
      </c>
      <c r="B15" s="359"/>
      <c r="C15" s="359"/>
      <c r="D15" s="359"/>
      <c r="E15" s="359"/>
      <c r="F15" s="359"/>
      <c r="G15" s="326"/>
      <c r="H15" s="326"/>
    </row>
    <row r="16" spans="1:9" ht="15.9" customHeight="1" x14ac:dyDescent="0.25">
      <c r="A16" s="273" t="s">
        <v>507</v>
      </c>
      <c r="B16" s="274">
        <v>14873990.540646285</v>
      </c>
      <c r="C16" s="274">
        <v>2479581.0141622126</v>
      </c>
      <c r="D16" s="274">
        <v>-6916377.3892398924</v>
      </c>
      <c r="E16" s="275">
        <v>-3.7893330968969208</v>
      </c>
      <c r="F16" s="290"/>
      <c r="G16" s="326"/>
      <c r="H16" s="326"/>
      <c r="I16" s="28"/>
    </row>
    <row r="17" spans="1:9" ht="15.9" customHeight="1" x14ac:dyDescent="0.25">
      <c r="A17" s="24" t="s">
        <v>493</v>
      </c>
      <c r="B17" s="6">
        <v>9246457</v>
      </c>
      <c r="C17" s="6">
        <v>8322062</v>
      </c>
      <c r="D17" s="6">
        <v>8821705</v>
      </c>
      <c r="E17" s="27">
        <v>6.0038365491629359E-2</v>
      </c>
      <c r="F17" s="27"/>
      <c r="G17" s="331"/>
      <c r="H17" s="326"/>
      <c r="I17" s="28"/>
    </row>
    <row r="18" spans="1:9" ht="15.9" customHeight="1" thickBot="1" x14ac:dyDescent="0.3">
      <c r="A18" s="308" t="s">
        <v>506</v>
      </c>
      <c r="B18" s="288">
        <v>5627533.5406462848</v>
      </c>
      <c r="C18" s="288">
        <v>-5842480.9858377874</v>
      </c>
      <c r="D18" s="288">
        <v>-15738082.389239892</v>
      </c>
      <c r="E18" s="289">
        <v>-1.6937327528132498</v>
      </c>
      <c r="F18" s="289"/>
      <c r="G18" s="331"/>
      <c r="H18" s="28"/>
      <c r="I18" s="28"/>
    </row>
    <row r="19" spans="1:9" ht="27" customHeight="1" thickTop="1" x14ac:dyDescent="0.25">
      <c r="A19" s="360" t="s">
        <v>431</v>
      </c>
      <c r="B19" s="360"/>
      <c r="C19" s="360"/>
      <c r="D19" s="360"/>
      <c r="E19" s="360"/>
      <c r="F19" s="360"/>
      <c r="G19" s="331"/>
      <c r="H19" s="28"/>
      <c r="I19" s="28"/>
    </row>
    <row r="20" spans="1:9" x14ac:dyDescent="0.25">
      <c r="A20" s="7"/>
      <c r="B20" s="7"/>
      <c r="C20" s="7"/>
      <c r="D20" s="7"/>
      <c r="E20" s="7"/>
      <c r="F20" s="7"/>
      <c r="G20" s="331"/>
      <c r="H20" s="28"/>
      <c r="I20" s="28"/>
    </row>
    <row r="21" spans="1:9" x14ac:dyDescent="0.25">
      <c r="A21" s="7"/>
      <c r="B21" s="7"/>
      <c r="C21" s="7"/>
      <c r="D21" s="7"/>
      <c r="E21" s="7"/>
      <c r="F21" s="7"/>
      <c r="G21" s="331"/>
      <c r="H21" s="28"/>
      <c r="I21" s="28"/>
    </row>
    <row r="22" spans="1:9" x14ac:dyDescent="0.25">
      <c r="A22" s="7"/>
      <c r="B22" s="7"/>
      <c r="C22" s="7"/>
      <c r="D22" s="7"/>
      <c r="E22" s="7"/>
      <c r="F22" s="7"/>
    </row>
    <row r="23" spans="1:9" x14ac:dyDescent="0.25">
      <c r="A23" s="7"/>
      <c r="B23" s="7"/>
      <c r="C23" s="7"/>
      <c r="D23" s="7"/>
      <c r="E23" s="7"/>
      <c r="F23" s="7"/>
    </row>
  </sheetData>
  <mergeCells count="9">
    <mergeCell ref="A11:F11"/>
    <mergeCell ref="A15:F15"/>
    <mergeCell ref="A19:F19"/>
    <mergeCell ref="A1:F1"/>
    <mergeCell ref="A2:F2"/>
    <mergeCell ref="A3:F3"/>
    <mergeCell ref="A4:F4"/>
    <mergeCell ref="C5:D5"/>
    <mergeCell ref="A7:F7"/>
  </mergeCells>
  <printOptions horizontalCentered="1"/>
  <pageMargins left="0.78740157480314965" right="0.78740157480314965" top="1.8897637795275593" bottom="0.78740157480314965" header="0" footer="0.59055118110236227"/>
  <pageSetup scale="86"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X52"/>
  <sheetViews>
    <sheetView workbookViewId="0">
      <selection sqref="A1:F1"/>
    </sheetView>
  </sheetViews>
  <sheetFormatPr baseColWidth="10" defaultColWidth="11.44140625" defaultRowHeight="13.2" x14ac:dyDescent="0.25"/>
  <cols>
    <col min="1" max="1" width="18.33203125" style="1" bestFit="1" customWidth="1"/>
    <col min="2" max="2" width="17.109375" style="1" bestFit="1" customWidth="1"/>
    <col min="3" max="3" width="10.33203125" style="1" customWidth="1"/>
    <col min="4" max="4" width="10.44140625" style="1" customWidth="1"/>
    <col min="5" max="5" width="10.33203125" style="1" bestFit="1" customWidth="1"/>
    <col min="6" max="6" width="13" style="1" bestFit="1" customWidth="1"/>
    <col min="7" max="12" width="13" style="1" customWidth="1"/>
    <col min="13" max="13" width="11.44140625" style="1"/>
    <col min="14" max="15" width="14.33203125" style="1" bestFit="1" customWidth="1"/>
    <col min="16" max="16384" width="11.44140625" style="1"/>
  </cols>
  <sheetData>
    <row r="1" spans="1:22" ht="15.9" customHeight="1" x14ac:dyDescent="0.25">
      <c r="A1" s="361" t="s">
        <v>513</v>
      </c>
      <c r="B1" s="361"/>
      <c r="C1" s="361"/>
      <c r="D1" s="361"/>
      <c r="E1" s="361"/>
      <c r="F1" s="361"/>
      <c r="G1" s="84"/>
      <c r="H1" s="84"/>
      <c r="I1" s="84"/>
      <c r="J1" s="84"/>
      <c r="K1" s="84"/>
      <c r="L1" s="84"/>
      <c r="M1" s="103"/>
      <c r="N1" s="103"/>
      <c r="O1" s="103"/>
      <c r="P1" s="103"/>
      <c r="Q1" s="103"/>
      <c r="R1"/>
      <c r="S1"/>
      <c r="T1"/>
      <c r="U1"/>
      <c r="V1"/>
    </row>
    <row r="2" spans="1:22" ht="15.9" customHeight="1" x14ac:dyDescent="0.25">
      <c r="A2" s="359" t="s">
        <v>127</v>
      </c>
      <c r="B2" s="359"/>
      <c r="C2" s="359"/>
      <c r="D2" s="359"/>
      <c r="E2" s="359"/>
      <c r="F2" s="359"/>
      <c r="G2" s="84"/>
      <c r="H2" s="84"/>
      <c r="I2" s="84"/>
      <c r="J2" s="84"/>
      <c r="K2" s="84"/>
      <c r="L2" s="84"/>
      <c r="M2" s="103"/>
      <c r="N2" s="103"/>
      <c r="O2" s="103"/>
      <c r="P2" s="103"/>
      <c r="Q2" s="103"/>
      <c r="R2"/>
      <c r="S2"/>
      <c r="T2"/>
      <c r="U2"/>
      <c r="V2"/>
    </row>
    <row r="3" spans="1:22" ht="15.9" customHeight="1" x14ac:dyDescent="0.25">
      <c r="A3" s="359" t="s">
        <v>128</v>
      </c>
      <c r="B3" s="359"/>
      <c r="C3" s="359"/>
      <c r="D3" s="359"/>
      <c r="E3" s="359"/>
      <c r="F3" s="359"/>
      <c r="G3" s="84"/>
      <c r="H3" s="84"/>
      <c r="I3" s="84"/>
      <c r="J3" s="84"/>
      <c r="K3" s="84"/>
      <c r="L3" s="84"/>
      <c r="M3" s="103"/>
      <c r="N3" s="103"/>
      <c r="O3" s="103"/>
      <c r="P3" s="103"/>
      <c r="Q3" s="103"/>
      <c r="R3"/>
      <c r="S3"/>
      <c r="T3"/>
      <c r="U3"/>
      <c r="V3"/>
    </row>
    <row r="4" spans="1:22" ht="15.9" customHeight="1" thickBot="1" x14ac:dyDescent="0.3">
      <c r="A4" s="359" t="s">
        <v>236</v>
      </c>
      <c r="B4" s="359"/>
      <c r="C4" s="359"/>
      <c r="D4" s="359"/>
      <c r="E4" s="359"/>
      <c r="F4" s="359"/>
      <c r="G4" s="84"/>
      <c r="H4" s="84"/>
      <c r="I4" s="84"/>
      <c r="J4" s="84"/>
      <c r="K4" s="84"/>
      <c r="L4" s="84"/>
      <c r="M4" s="29"/>
      <c r="N4" s="29"/>
      <c r="O4" s="29"/>
      <c r="P4" s="29"/>
      <c r="Q4" s="29"/>
      <c r="R4"/>
      <c r="S4"/>
      <c r="T4"/>
      <c r="U4"/>
      <c r="V4"/>
    </row>
    <row r="5" spans="1:22" ht="13.8" thickTop="1" x14ac:dyDescent="0.25">
      <c r="A5" s="264" t="s">
        <v>129</v>
      </c>
      <c r="B5" s="260">
        <v>2020</v>
      </c>
      <c r="C5" s="362" t="s">
        <v>545</v>
      </c>
      <c r="D5" s="362"/>
      <c r="E5" s="262" t="s">
        <v>143</v>
      </c>
      <c r="F5" s="262" t="s">
        <v>135</v>
      </c>
      <c r="G5" s="84"/>
      <c r="H5" s="84"/>
      <c r="I5" s="84"/>
      <c r="J5" s="84"/>
      <c r="K5" s="84"/>
      <c r="L5" s="84"/>
      <c r="M5" s="29"/>
      <c r="N5" s="29"/>
      <c r="O5" s="29"/>
      <c r="P5" s="29"/>
      <c r="Q5" s="29"/>
      <c r="R5"/>
      <c r="S5"/>
      <c r="T5"/>
      <c r="U5"/>
      <c r="V5"/>
    </row>
    <row r="6" spans="1:22" ht="13.8" thickBot="1" x14ac:dyDescent="0.3">
      <c r="A6" s="265"/>
      <c r="B6" s="261" t="s">
        <v>356</v>
      </c>
      <c r="C6" s="261">
        <v>2021</v>
      </c>
      <c r="D6" s="261">
        <v>2022</v>
      </c>
      <c r="E6" s="261" t="s">
        <v>512</v>
      </c>
      <c r="F6" s="263">
        <v>2022</v>
      </c>
      <c r="G6" s="84"/>
      <c r="H6" s="84"/>
      <c r="I6" s="84"/>
      <c r="J6" s="84"/>
      <c r="K6" s="84"/>
      <c r="L6" s="84"/>
      <c r="R6"/>
      <c r="S6"/>
      <c r="T6"/>
      <c r="U6"/>
      <c r="V6"/>
    </row>
    <row r="7" spans="1:22" s="83" customFormat="1" ht="13.8" thickTop="1" x14ac:dyDescent="0.25">
      <c r="A7" s="29" t="s">
        <v>426</v>
      </c>
      <c r="B7" s="247">
        <v>74085745.638345987</v>
      </c>
      <c r="C7" s="247">
        <v>94676562.596073613</v>
      </c>
      <c r="D7" s="247">
        <v>97490849.111230105</v>
      </c>
      <c r="E7" s="25">
        <v>2.9725271365874509E-2</v>
      </c>
      <c r="F7" s="160"/>
      <c r="G7" s="84"/>
      <c r="H7" s="84"/>
      <c r="I7" s="84"/>
      <c r="J7" s="84"/>
      <c r="K7" s="84"/>
      <c r="L7" s="84"/>
      <c r="M7" s="246"/>
    </row>
    <row r="8" spans="1:22" s="83" customFormat="1" x14ac:dyDescent="0.25">
      <c r="A8" s="29" t="s">
        <v>427</v>
      </c>
      <c r="B8" s="247">
        <v>42485165.800236501</v>
      </c>
      <c r="C8" s="247">
        <v>58629754.720376797</v>
      </c>
      <c r="D8" s="247">
        <v>55530209.568322703</v>
      </c>
      <c r="E8" s="25">
        <v>-5.2866418541861054E-2</v>
      </c>
      <c r="F8" s="160"/>
      <c r="G8" s="84"/>
      <c r="H8" s="84"/>
      <c r="I8" s="84"/>
      <c r="J8" s="84"/>
      <c r="K8" s="84"/>
      <c r="L8" s="84"/>
    </row>
    <row r="9" spans="1:22" x14ac:dyDescent="0.25">
      <c r="A9" s="29"/>
      <c r="B9" s="29"/>
      <c r="C9" s="29"/>
      <c r="D9" s="29"/>
      <c r="E9" s="29"/>
      <c r="F9" s="160"/>
      <c r="G9"/>
      <c r="H9"/>
      <c r="I9"/>
      <c r="J9" s="84"/>
      <c r="K9" s="84"/>
      <c r="L9" s="84"/>
      <c r="R9"/>
      <c r="S9"/>
      <c r="T9"/>
      <c r="U9"/>
      <c r="V9"/>
    </row>
    <row r="10" spans="1:22" ht="15.9" customHeight="1" x14ac:dyDescent="0.25">
      <c r="A10" s="363" t="s">
        <v>131</v>
      </c>
      <c r="B10" s="363"/>
      <c r="C10" s="363"/>
      <c r="D10" s="363"/>
      <c r="E10" s="363"/>
      <c r="F10" s="363"/>
      <c r="G10"/>
      <c r="H10"/>
      <c r="I10"/>
      <c r="J10"/>
      <c r="K10"/>
      <c r="L10"/>
      <c r="M10"/>
      <c r="R10"/>
      <c r="S10"/>
      <c r="T10"/>
      <c r="U10"/>
      <c r="V10"/>
    </row>
    <row r="11" spans="1:22" ht="15.9" customHeight="1" x14ac:dyDescent="0.25">
      <c r="A11" s="269" t="s">
        <v>241</v>
      </c>
      <c r="B11" s="270">
        <v>15909617</v>
      </c>
      <c r="C11" s="270">
        <v>17911662</v>
      </c>
      <c r="D11" s="270">
        <v>18583448</v>
      </c>
      <c r="E11" s="271">
        <v>3.7505508980685325E-2</v>
      </c>
      <c r="F11" s="271">
        <v>0.19061735711007718</v>
      </c>
      <c r="G11"/>
      <c r="H11"/>
      <c r="I11"/>
      <c r="J11"/>
      <c r="K11"/>
      <c r="L11"/>
      <c r="M11"/>
      <c r="N11" s="323"/>
      <c r="O11" s="312"/>
      <c r="R11"/>
      <c r="S11"/>
      <c r="T11"/>
      <c r="U11"/>
      <c r="V11"/>
    </row>
    <row r="12" spans="1:22" ht="15.9" customHeight="1" x14ac:dyDescent="0.25">
      <c r="A12" s="87" t="s">
        <v>263</v>
      </c>
      <c r="B12" s="33">
        <v>9929878</v>
      </c>
      <c r="C12" s="33">
        <v>10496670</v>
      </c>
      <c r="D12" s="33">
        <v>10612671</v>
      </c>
      <c r="E12" s="27">
        <v>1.1051219100914861E-2</v>
      </c>
      <c r="F12" s="27">
        <v>0.57108191117170504</v>
      </c>
      <c r="G12"/>
      <c r="H12"/>
      <c r="I12"/>
      <c r="J12"/>
      <c r="K12"/>
      <c r="L12"/>
      <c r="M12"/>
      <c r="R12"/>
      <c r="S12"/>
      <c r="T12"/>
      <c r="U12"/>
      <c r="V12"/>
    </row>
    <row r="13" spans="1:22" ht="15.9" customHeight="1" x14ac:dyDescent="0.25">
      <c r="A13" s="87" t="s">
        <v>264</v>
      </c>
      <c r="B13" s="33">
        <v>1660483</v>
      </c>
      <c r="C13" s="33">
        <v>1759688</v>
      </c>
      <c r="D13" s="33">
        <v>1931207</v>
      </c>
      <c r="E13" s="27">
        <v>9.7471256268156628E-2</v>
      </c>
      <c r="F13" s="27">
        <v>0.103920811681449</v>
      </c>
      <c r="G13"/>
      <c r="H13"/>
      <c r="I13"/>
      <c r="J13"/>
      <c r="K13"/>
      <c r="L13"/>
      <c r="M13"/>
      <c r="N13" s="28"/>
      <c r="O13" s="28"/>
      <c r="P13" s="28"/>
      <c r="Q13" s="28"/>
      <c r="R13"/>
      <c r="S13"/>
      <c r="T13"/>
      <c r="U13"/>
      <c r="V13"/>
    </row>
    <row r="14" spans="1:22" ht="15.9" customHeight="1" x14ac:dyDescent="0.25">
      <c r="A14" s="266" t="s">
        <v>265</v>
      </c>
      <c r="B14" s="267">
        <v>4319256</v>
      </c>
      <c r="C14" s="267">
        <v>5655304</v>
      </c>
      <c r="D14" s="267">
        <v>6039570</v>
      </c>
      <c r="E14" s="268">
        <v>6.7947894578257867E-2</v>
      </c>
      <c r="F14" s="268">
        <v>0.32499727714684595</v>
      </c>
      <c r="G14"/>
      <c r="H14"/>
      <c r="I14"/>
      <c r="J14"/>
      <c r="K14"/>
      <c r="L14"/>
      <c r="M14"/>
      <c r="N14" s="28"/>
      <c r="O14" s="28"/>
      <c r="P14" s="28"/>
      <c r="Q14" s="28"/>
      <c r="R14"/>
      <c r="S14"/>
      <c r="T14"/>
      <c r="U14"/>
      <c r="V14"/>
    </row>
    <row r="15" spans="1:22" ht="15.9" customHeight="1" x14ac:dyDescent="0.25">
      <c r="A15" s="359" t="s">
        <v>133</v>
      </c>
      <c r="B15" s="359"/>
      <c r="C15" s="359"/>
      <c r="D15" s="359"/>
      <c r="E15" s="359"/>
      <c r="F15" s="359"/>
      <c r="G15" s="84"/>
      <c r="H15" s="84"/>
      <c r="I15" s="84"/>
      <c r="J15" s="84"/>
      <c r="K15" s="84"/>
      <c r="L15" s="84"/>
      <c r="R15"/>
      <c r="S15"/>
      <c r="T15"/>
      <c r="U15"/>
      <c r="V15"/>
    </row>
    <row r="16" spans="1:22" ht="15.9" customHeight="1" x14ac:dyDescent="0.25">
      <c r="A16" s="273" t="s">
        <v>241</v>
      </c>
      <c r="B16" s="274">
        <v>6663160</v>
      </c>
      <c r="C16" s="274">
        <v>9589600</v>
      </c>
      <c r="D16" s="274">
        <v>9761743</v>
      </c>
      <c r="E16" s="275">
        <v>1.7951009426879119E-2</v>
      </c>
      <c r="F16" s="276"/>
      <c r="G16" s="332"/>
      <c r="H16" s="84"/>
      <c r="I16" s="84"/>
      <c r="J16" s="84"/>
      <c r="K16" s="84"/>
      <c r="L16" s="84"/>
      <c r="M16" s="26"/>
      <c r="N16" s="26"/>
      <c r="O16" s="26"/>
      <c r="P16" s="26"/>
      <c r="Q16" s="26"/>
      <c r="R16"/>
      <c r="S16"/>
      <c r="T16"/>
      <c r="U16"/>
      <c r="V16"/>
    </row>
    <row r="17" spans="1:24" ht="15.9" customHeight="1" x14ac:dyDescent="0.25">
      <c r="A17" s="87" t="s">
        <v>263</v>
      </c>
      <c r="B17" s="6">
        <v>4338913</v>
      </c>
      <c r="C17" s="6">
        <v>5824346</v>
      </c>
      <c r="D17" s="6">
        <v>6480954</v>
      </c>
      <c r="E17" s="27">
        <v>0.11273506072613131</v>
      </c>
      <c r="F17" s="27">
        <v>0.66391360641229746</v>
      </c>
      <c r="G17" s="84"/>
      <c r="H17" s="84"/>
      <c r="I17" s="84"/>
      <c r="J17" s="84"/>
      <c r="K17" s="84"/>
      <c r="L17" s="84"/>
      <c r="M17" s="28"/>
      <c r="N17" s="28"/>
      <c r="O17" s="28"/>
      <c r="P17" s="28"/>
      <c r="Q17" s="28"/>
      <c r="R17"/>
      <c r="S17"/>
      <c r="T17"/>
      <c r="U17"/>
      <c r="V17"/>
    </row>
    <row r="18" spans="1:24" ht="15.9" customHeight="1" x14ac:dyDescent="0.25">
      <c r="A18" s="87" t="s">
        <v>264</v>
      </c>
      <c r="B18" s="6">
        <v>2110613</v>
      </c>
      <c r="C18" s="6">
        <v>3184594</v>
      </c>
      <c r="D18" s="6">
        <v>2945753</v>
      </c>
      <c r="E18" s="27">
        <v>-7.499888525821502E-2</v>
      </c>
      <c r="F18" s="27">
        <v>0.30176506388254637</v>
      </c>
      <c r="G18" s="84"/>
      <c r="H18" s="84"/>
      <c r="I18" s="84"/>
      <c r="J18" s="84"/>
      <c r="K18" s="84"/>
      <c r="L18" s="84"/>
      <c r="M18" s="28"/>
      <c r="N18" s="28"/>
      <c r="O18" s="28"/>
      <c r="P18" s="28"/>
      <c r="Q18" s="28"/>
      <c r="R18"/>
      <c r="S18"/>
      <c r="T18"/>
      <c r="U18"/>
      <c r="V18"/>
    </row>
    <row r="19" spans="1:24" ht="15.9" customHeight="1" x14ac:dyDescent="0.25">
      <c r="A19" s="266" t="s">
        <v>265</v>
      </c>
      <c r="B19" s="272">
        <v>213634</v>
      </c>
      <c r="C19" s="272">
        <v>580660</v>
      </c>
      <c r="D19" s="272">
        <v>335036</v>
      </c>
      <c r="E19" s="268">
        <v>-0.42300830089897701</v>
      </c>
      <c r="F19" s="268">
        <v>3.4321329705156139E-2</v>
      </c>
      <c r="G19" s="84"/>
      <c r="H19" s="84"/>
      <c r="I19" s="84"/>
      <c r="J19" s="84"/>
      <c r="K19" s="84"/>
      <c r="L19" s="84"/>
      <c r="M19" s="28"/>
      <c r="N19" s="28"/>
      <c r="O19" s="28"/>
      <c r="P19" s="28"/>
      <c r="Q19" s="28"/>
      <c r="R19"/>
      <c r="S19"/>
      <c r="T19"/>
      <c r="U19"/>
      <c r="V19"/>
    </row>
    <row r="20" spans="1:24" ht="15.9" customHeight="1" x14ac:dyDescent="0.25">
      <c r="A20" s="359" t="s">
        <v>144</v>
      </c>
      <c r="B20" s="359"/>
      <c r="C20" s="359"/>
      <c r="D20" s="359"/>
      <c r="E20" s="359"/>
      <c r="F20" s="359"/>
      <c r="G20" s="84"/>
      <c r="H20" s="84"/>
      <c r="I20" s="84"/>
      <c r="J20" s="84"/>
      <c r="K20" s="84"/>
      <c r="L20" s="84"/>
      <c r="S20" s="6"/>
      <c r="T20" s="6"/>
      <c r="U20" s="6"/>
    </row>
    <row r="21" spans="1:24" ht="15.9" customHeight="1" x14ac:dyDescent="0.25">
      <c r="A21" s="277" t="s">
        <v>241</v>
      </c>
      <c r="B21" s="270">
        <v>9246457</v>
      </c>
      <c r="C21" s="270">
        <v>8322062</v>
      </c>
      <c r="D21" s="270">
        <v>8821705</v>
      </c>
      <c r="E21" s="271">
        <v>6.0038365491629359E-2</v>
      </c>
      <c r="F21" s="278"/>
      <c r="G21" s="84"/>
      <c r="H21" s="84"/>
      <c r="I21" s="84"/>
      <c r="J21" s="84"/>
      <c r="K21" s="84"/>
      <c r="L21" s="84"/>
      <c r="M21" s="28"/>
      <c r="N21" s="28"/>
      <c r="O21" s="28"/>
      <c r="P21" s="28"/>
      <c r="Q21" s="28"/>
    </row>
    <row r="22" spans="1:24" ht="15.9" customHeight="1" x14ac:dyDescent="0.25">
      <c r="A22" s="87" t="s">
        <v>263</v>
      </c>
      <c r="B22" s="6">
        <v>5590965</v>
      </c>
      <c r="C22" s="6">
        <v>4672324</v>
      </c>
      <c r="D22" s="6">
        <v>4131717</v>
      </c>
      <c r="E22" s="27">
        <v>-0.11570409072658489</v>
      </c>
      <c r="F22" s="27">
        <v>0.46835810084331769</v>
      </c>
      <c r="G22" s="84"/>
      <c r="H22" s="84"/>
      <c r="I22" s="84"/>
      <c r="J22" s="84"/>
      <c r="K22" s="84"/>
      <c r="L22" s="84"/>
      <c r="M22" s="28"/>
      <c r="N22" s="28"/>
      <c r="O22" s="28"/>
      <c r="P22" s="28"/>
      <c r="Q22" s="28"/>
    </row>
    <row r="23" spans="1:24" ht="15.9" customHeight="1" x14ac:dyDescent="0.25">
      <c r="A23" s="87" t="s">
        <v>264</v>
      </c>
      <c r="B23" s="6">
        <v>-450130</v>
      </c>
      <c r="C23" s="6">
        <v>-1424906</v>
      </c>
      <c r="D23" s="6">
        <v>-1014546</v>
      </c>
      <c r="E23" s="27">
        <v>0.28799092712080654</v>
      </c>
      <c r="F23" s="27">
        <v>-0.11500565933682888</v>
      </c>
      <c r="G23" s="84"/>
      <c r="H23" s="84"/>
      <c r="I23" s="84"/>
      <c r="J23" s="84"/>
      <c r="K23" s="84"/>
      <c r="L23" s="84"/>
      <c r="M23" s="28"/>
      <c r="N23" s="28"/>
      <c r="O23" s="28"/>
      <c r="P23" s="28"/>
      <c r="Q23" s="28"/>
    </row>
    <row r="24" spans="1:24" ht="15.9" customHeight="1" thickBot="1" x14ac:dyDescent="0.3">
      <c r="A24" s="88" t="s">
        <v>265</v>
      </c>
      <c r="B24" s="52">
        <v>4105622</v>
      </c>
      <c r="C24" s="52">
        <v>5074644</v>
      </c>
      <c r="D24" s="52">
        <v>5704534</v>
      </c>
      <c r="E24" s="53">
        <v>0.12412496324865351</v>
      </c>
      <c r="F24" s="53">
        <v>0.64664755849351119</v>
      </c>
      <c r="G24" s="84"/>
      <c r="H24" s="84"/>
      <c r="I24" s="84"/>
      <c r="J24" s="84"/>
      <c r="K24" s="84"/>
      <c r="L24" s="84"/>
      <c r="M24" s="28"/>
      <c r="N24" s="28"/>
      <c r="O24" s="28"/>
      <c r="P24" s="28"/>
      <c r="Q24" s="28"/>
    </row>
    <row r="25" spans="1:24" ht="27" customHeight="1" thickTop="1" x14ac:dyDescent="0.25">
      <c r="A25" s="360" t="s">
        <v>431</v>
      </c>
      <c r="B25" s="360"/>
      <c r="C25" s="360"/>
      <c r="D25" s="360"/>
      <c r="E25" s="360"/>
      <c r="F25" s="360"/>
      <c r="G25" s="322"/>
      <c r="H25" s="84"/>
      <c r="I25" s="84"/>
      <c r="J25" s="84"/>
      <c r="K25" s="84"/>
      <c r="L25" s="84"/>
      <c r="M25" s="28"/>
      <c r="N25" s="28"/>
      <c r="O25" s="28"/>
      <c r="P25" s="28"/>
      <c r="Q25" s="28"/>
      <c r="R25" s="30"/>
      <c r="S25" s="157"/>
      <c r="T25" s="23"/>
      <c r="U25" s="173" t="s">
        <v>363</v>
      </c>
    </row>
    <row r="26" spans="1:24" ht="33" customHeight="1" x14ac:dyDescent="0.25">
      <c r="H26" s="84"/>
      <c r="I26" s="84"/>
      <c r="J26" s="84"/>
      <c r="K26" s="84"/>
      <c r="L26" s="84"/>
      <c r="M26" s="28"/>
      <c r="N26" s="28"/>
      <c r="O26" s="28"/>
      <c r="P26" s="28"/>
      <c r="Q26" s="28"/>
      <c r="S26" s="156"/>
      <c r="U26" s="83" t="s">
        <v>194</v>
      </c>
    </row>
    <row r="27" spans="1:24" x14ac:dyDescent="0.25">
      <c r="A27" s="7"/>
      <c r="B27" s="7"/>
      <c r="C27" s="7"/>
      <c r="D27" s="7"/>
      <c r="E27" s="7"/>
      <c r="F27" s="7"/>
      <c r="G27" s="7"/>
      <c r="H27" s="84"/>
      <c r="I27" s="84"/>
      <c r="J27" s="84"/>
      <c r="K27" s="84"/>
      <c r="L27" s="84"/>
      <c r="M27" s="28"/>
      <c r="N27" s="28"/>
      <c r="O27" s="28"/>
      <c r="P27" s="28"/>
      <c r="Q27" s="28"/>
      <c r="S27" s="156"/>
      <c r="U27" s="29" t="s">
        <v>263</v>
      </c>
      <c r="V27" s="29" t="s">
        <v>264</v>
      </c>
      <c r="W27" s="29" t="s">
        <v>265</v>
      </c>
      <c r="X27" s="29" t="s">
        <v>191</v>
      </c>
    </row>
    <row r="28" spans="1:24" ht="14.4" x14ac:dyDescent="0.3">
      <c r="A28" s="7"/>
      <c r="B28" s="7"/>
      <c r="C28" s="7"/>
      <c r="D28" s="7"/>
      <c r="E28" s="7"/>
      <c r="F28" s="7"/>
      <c r="G28" s="7"/>
      <c r="H28" s="84"/>
      <c r="I28" s="84"/>
      <c r="J28" s="84"/>
      <c r="K28" s="84"/>
      <c r="L28" s="84"/>
      <c r="M28" s="28"/>
      <c r="N28" s="28"/>
      <c r="O28" s="28"/>
      <c r="P28" s="28"/>
      <c r="Q28" s="28"/>
      <c r="R28">
        <v>5</v>
      </c>
      <c r="S28" s="156" t="s">
        <v>134</v>
      </c>
      <c r="T28" s="86" t="s">
        <v>546</v>
      </c>
      <c r="U28" s="109">
        <v>5603459</v>
      </c>
      <c r="V28" s="109">
        <v>-681642</v>
      </c>
      <c r="W28" s="109">
        <v>5524149</v>
      </c>
      <c r="X28" s="109">
        <v>10445966</v>
      </c>
    </row>
    <row r="29" spans="1:24" ht="14.4" x14ac:dyDescent="0.3">
      <c r="A29" s="7"/>
      <c r="B29" s="7"/>
      <c r="C29" s="7"/>
      <c r="D29" s="7"/>
      <c r="E29" s="7"/>
      <c r="F29" s="7"/>
      <c r="G29" s="7"/>
      <c r="H29" s="84"/>
      <c r="I29" s="84"/>
      <c r="J29" s="84"/>
      <c r="K29" s="84"/>
      <c r="L29" s="84"/>
      <c r="M29" s="28"/>
      <c r="N29" s="28"/>
      <c r="O29" s="28"/>
      <c r="P29" s="28"/>
      <c r="Q29" s="28"/>
      <c r="R29">
        <v>4</v>
      </c>
      <c r="S29" s="156"/>
      <c r="T29" s="86" t="s">
        <v>547</v>
      </c>
      <c r="U29" s="109">
        <v>5658925</v>
      </c>
      <c r="V29" s="109">
        <v>-656228</v>
      </c>
      <c r="W29" s="109">
        <v>4406874</v>
      </c>
      <c r="X29" s="109">
        <v>9409571</v>
      </c>
    </row>
    <row r="30" spans="1:24" ht="14.4" x14ac:dyDescent="0.3">
      <c r="A30" s="7"/>
      <c r="B30" s="7"/>
      <c r="C30" s="7"/>
      <c r="D30" s="7"/>
      <c r="E30" s="7"/>
      <c r="F30" s="7"/>
      <c r="G30" s="7"/>
      <c r="H30" s="84"/>
      <c r="I30" s="84"/>
      <c r="J30" s="84"/>
      <c r="K30" s="84"/>
      <c r="L30" s="84"/>
      <c r="M30" s="28"/>
      <c r="R30">
        <v>3</v>
      </c>
      <c r="S30" s="156"/>
      <c r="T30" s="86" t="s">
        <v>548</v>
      </c>
      <c r="U30" s="109">
        <v>4932141</v>
      </c>
      <c r="V30" s="109">
        <v>-362821</v>
      </c>
      <c r="W30" s="109">
        <v>3739043</v>
      </c>
      <c r="X30" s="109">
        <v>8308363</v>
      </c>
    </row>
    <row r="31" spans="1:24" ht="14.4" x14ac:dyDescent="0.3">
      <c r="A31" s="7"/>
      <c r="B31" s="7"/>
      <c r="C31" s="7"/>
      <c r="D31" s="7"/>
      <c r="E31" s="7"/>
      <c r="F31" s="7"/>
      <c r="G31" s="7"/>
      <c r="H31" s="84"/>
      <c r="I31" s="84"/>
      <c r="J31" s="84"/>
      <c r="K31" s="84"/>
      <c r="L31" s="84"/>
      <c r="M31" s="28"/>
      <c r="R31">
        <v>2</v>
      </c>
      <c r="S31" s="156"/>
      <c r="T31" s="86" t="s">
        <v>549</v>
      </c>
      <c r="U31" s="109">
        <v>4672324</v>
      </c>
      <c r="V31" s="109">
        <v>-1424906</v>
      </c>
      <c r="W31" s="109">
        <v>5074644</v>
      </c>
      <c r="X31" s="109">
        <v>8322062</v>
      </c>
    </row>
    <row r="32" spans="1:24" ht="14.4" x14ac:dyDescent="0.3">
      <c r="A32" s="7"/>
      <c r="B32" s="7"/>
      <c r="C32" s="7"/>
      <c r="D32" s="7"/>
      <c r="E32" s="7"/>
      <c r="F32" s="7"/>
      <c r="G32" s="7"/>
      <c r="H32" s="84"/>
      <c r="I32" s="84"/>
      <c r="J32" s="84"/>
      <c r="K32" s="84"/>
      <c r="L32" s="84"/>
      <c r="M32" s="28"/>
      <c r="R32">
        <v>1</v>
      </c>
      <c r="S32" s="156"/>
      <c r="T32" s="86" t="s">
        <v>550</v>
      </c>
      <c r="U32" s="109">
        <v>4131717</v>
      </c>
      <c r="V32" s="109">
        <v>-1014546</v>
      </c>
      <c r="W32" s="109">
        <v>5704534</v>
      </c>
      <c r="X32" s="109">
        <v>8821705</v>
      </c>
    </row>
    <row r="33" spans="1:18" x14ac:dyDescent="0.25">
      <c r="A33" s="7"/>
      <c r="B33" s="7"/>
      <c r="C33" s="7"/>
      <c r="D33" s="7"/>
      <c r="E33" s="7"/>
      <c r="F33" s="7"/>
      <c r="G33" s="7"/>
      <c r="H33" s="84"/>
      <c r="I33" s="84"/>
      <c r="J33" s="84"/>
      <c r="K33" s="84"/>
      <c r="L33" s="84"/>
      <c r="M33" s="28"/>
    </row>
    <row r="34" spans="1:18" x14ac:dyDescent="0.25">
      <c r="A34" s="7"/>
      <c r="B34" s="7"/>
      <c r="C34" s="7"/>
      <c r="D34" s="7"/>
      <c r="E34" s="7"/>
      <c r="F34" s="7"/>
      <c r="G34" s="7"/>
      <c r="H34" s="84"/>
      <c r="I34" s="84"/>
      <c r="J34" s="84"/>
      <c r="K34" s="84"/>
      <c r="L34" s="84"/>
      <c r="M34" s="28"/>
    </row>
    <row r="35" spans="1:18" x14ac:dyDescent="0.25">
      <c r="A35" s="7"/>
      <c r="B35" s="7"/>
      <c r="C35" s="7"/>
      <c r="D35" s="7"/>
      <c r="E35" s="7"/>
      <c r="F35" s="7"/>
      <c r="G35" s="7"/>
      <c r="H35" s="84"/>
      <c r="I35" s="84"/>
      <c r="J35" s="84"/>
      <c r="K35" s="84"/>
      <c r="L35" s="84"/>
      <c r="M35" s="28"/>
      <c r="R35" s="6"/>
    </row>
    <row r="36" spans="1:18" x14ac:dyDescent="0.25">
      <c r="A36" s="7"/>
      <c r="B36" s="7"/>
      <c r="C36" s="7"/>
      <c r="D36" s="7"/>
      <c r="E36" s="7"/>
      <c r="F36" s="7"/>
      <c r="G36" s="7"/>
      <c r="H36" s="84"/>
      <c r="I36" s="84"/>
      <c r="J36" s="84"/>
      <c r="K36" s="84"/>
      <c r="L36" s="84"/>
      <c r="M36" s="28"/>
      <c r="R36" s="6"/>
    </row>
    <row r="37" spans="1:18" x14ac:dyDescent="0.25">
      <c r="A37" s="7"/>
      <c r="B37" s="7"/>
      <c r="C37" s="7"/>
      <c r="D37" s="7"/>
      <c r="E37" s="7"/>
      <c r="F37" s="7"/>
      <c r="G37" s="7"/>
      <c r="H37" s="84"/>
      <c r="I37" s="84"/>
      <c r="J37" s="84"/>
      <c r="K37" s="84"/>
      <c r="L37" s="84"/>
      <c r="M37" s="28"/>
      <c r="R37" s="6"/>
    </row>
    <row r="38" spans="1:18" x14ac:dyDescent="0.25">
      <c r="A38" s="7"/>
      <c r="B38" s="7"/>
      <c r="C38" s="7"/>
      <c r="D38" s="7"/>
      <c r="E38" s="7"/>
      <c r="F38" s="7"/>
      <c r="G38" s="7"/>
      <c r="H38" s="84"/>
      <c r="I38" s="84"/>
      <c r="J38" s="84"/>
      <c r="K38" s="84"/>
      <c r="L38" s="84"/>
      <c r="M38" s="28"/>
    </row>
    <row r="39" spans="1:18" x14ac:dyDescent="0.25">
      <c r="A39" s="7"/>
      <c r="B39" s="7"/>
      <c r="C39" s="7"/>
      <c r="D39" s="7"/>
      <c r="E39" s="7"/>
      <c r="F39" s="7"/>
      <c r="G39" s="7"/>
      <c r="H39" s="84"/>
      <c r="I39" s="84"/>
      <c r="J39" s="84"/>
      <c r="K39" s="84"/>
      <c r="L39" s="84"/>
      <c r="M39" s="28"/>
      <c r="R39" s="6"/>
    </row>
    <row r="40" spans="1:18" x14ac:dyDescent="0.25">
      <c r="A40" s="7"/>
      <c r="B40" s="7"/>
      <c r="C40" s="7"/>
      <c r="D40" s="7"/>
      <c r="E40" s="7"/>
      <c r="F40" s="7"/>
      <c r="G40" s="7"/>
      <c r="H40" s="84"/>
      <c r="I40" s="84"/>
      <c r="J40" s="84"/>
      <c r="K40" s="84"/>
      <c r="L40" s="84"/>
      <c r="M40" s="28"/>
      <c r="R40" s="6"/>
    </row>
    <row r="41" spans="1:18" x14ac:dyDescent="0.25">
      <c r="A41" s="7"/>
      <c r="B41" s="7"/>
      <c r="C41" s="7"/>
      <c r="D41" s="7"/>
      <c r="E41" s="7"/>
      <c r="F41" s="7"/>
      <c r="G41" s="7"/>
      <c r="H41" s="84"/>
      <c r="I41" s="84"/>
      <c r="J41" s="84"/>
      <c r="K41" s="84"/>
      <c r="L41" s="84"/>
      <c r="M41" s="28"/>
      <c r="R41" s="6"/>
    </row>
    <row r="42" spans="1:18" x14ac:dyDescent="0.25">
      <c r="A42" s="7"/>
      <c r="B42" s="7"/>
      <c r="C42" s="7"/>
      <c r="D42" s="7"/>
      <c r="E42" s="7"/>
      <c r="F42" s="7"/>
      <c r="G42" s="7"/>
      <c r="H42" s="84"/>
      <c r="I42" s="84"/>
      <c r="J42" s="84"/>
      <c r="K42" s="84"/>
      <c r="L42" s="84"/>
      <c r="M42" s="28"/>
      <c r="R42" s="6"/>
    </row>
    <row r="43" spans="1:18" x14ac:dyDescent="0.25">
      <c r="A43" s="7"/>
      <c r="B43" s="7"/>
      <c r="C43" s="7"/>
      <c r="D43" s="7"/>
      <c r="E43" s="7"/>
      <c r="F43" s="7"/>
      <c r="G43" s="7"/>
      <c r="H43" s="84"/>
      <c r="I43" s="84"/>
      <c r="J43" s="84"/>
      <c r="K43" s="84"/>
      <c r="L43" s="84"/>
      <c r="M43" s="28"/>
    </row>
    <row r="44" spans="1:18" x14ac:dyDescent="0.25">
      <c r="A44" s="7"/>
      <c r="B44" s="7"/>
      <c r="C44" s="7"/>
      <c r="D44" s="7"/>
      <c r="E44" s="7"/>
      <c r="F44" s="7"/>
      <c r="G44" s="7"/>
      <c r="H44" s="84"/>
      <c r="I44" s="84"/>
      <c r="J44" s="84"/>
      <c r="K44" s="84"/>
      <c r="L44" s="84"/>
      <c r="M44" s="28"/>
      <c r="R44" s="6"/>
    </row>
    <row r="45" spans="1:18" x14ac:dyDescent="0.25">
      <c r="A45" s="7"/>
      <c r="B45" s="7"/>
      <c r="C45" s="7"/>
      <c r="D45" s="7"/>
      <c r="E45" s="7"/>
      <c r="F45" s="7"/>
      <c r="G45" s="7"/>
      <c r="H45" s="84"/>
      <c r="I45" s="84"/>
      <c r="J45" s="84"/>
      <c r="K45" s="84"/>
      <c r="L45" s="84"/>
      <c r="M45" s="28"/>
      <c r="R45" s="6"/>
    </row>
    <row r="46" spans="1:18" x14ac:dyDescent="0.25">
      <c r="A46" s="7"/>
      <c r="B46" s="7"/>
      <c r="C46" s="7"/>
      <c r="D46" s="7"/>
      <c r="E46" s="7"/>
      <c r="F46" s="7"/>
      <c r="G46" s="7"/>
      <c r="H46" s="84"/>
      <c r="I46" s="84"/>
      <c r="J46" s="84"/>
      <c r="K46" s="84"/>
      <c r="L46" s="84"/>
      <c r="M46" s="28"/>
      <c r="R46" s="6"/>
    </row>
    <row r="47" spans="1:18" x14ac:dyDescent="0.25">
      <c r="A47" s="7"/>
      <c r="B47" s="7"/>
      <c r="C47" s="7"/>
      <c r="D47" s="7"/>
      <c r="E47" s="7"/>
      <c r="F47" s="7"/>
      <c r="G47" s="7"/>
      <c r="H47" s="84"/>
      <c r="I47" s="84"/>
      <c r="J47" s="84"/>
      <c r="K47" s="84"/>
      <c r="L47" s="84"/>
      <c r="M47" s="28"/>
      <c r="R47" s="6"/>
    </row>
    <row r="48" spans="1:18" x14ac:dyDescent="0.25">
      <c r="A48" s="7"/>
      <c r="B48" s="7"/>
      <c r="C48" s="7"/>
      <c r="D48" s="7"/>
      <c r="E48" s="7"/>
      <c r="F48" s="7"/>
      <c r="G48" s="7"/>
      <c r="H48" s="84"/>
      <c r="I48" s="84"/>
      <c r="J48" s="84"/>
      <c r="K48" s="84"/>
      <c r="L48" s="84"/>
      <c r="M48" s="28"/>
    </row>
    <row r="49" spans="1:18" x14ac:dyDescent="0.25">
      <c r="A49" s="7"/>
      <c r="B49" s="7"/>
      <c r="C49" s="7"/>
      <c r="D49" s="7"/>
      <c r="E49" s="7"/>
      <c r="F49" s="7"/>
      <c r="G49" s="7"/>
      <c r="H49" s="84"/>
      <c r="I49" s="84"/>
      <c r="J49" s="84"/>
      <c r="K49" s="84"/>
      <c r="L49" s="84"/>
      <c r="M49" s="28"/>
      <c r="R49" s="6"/>
    </row>
    <row r="50" spans="1:18" x14ac:dyDescent="0.25">
      <c r="A50" s="7"/>
      <c r="B50" s="7"/>
      <c r="C50" s="7"/>
      <c r="D50" s="7"/>
      <c r="E50" s="7"/>
      <c r="F50" s="7"/>
      <c r="G50" s="7"/>
      <c r="H50" s="84"/>
      <c r="I50" s="84"/>
      <c r="J50" s="84"/>
      <c r="K50" s="84"/>
      <c r="L50" s="84"/>
      <c r="M50" s="28"/>
      <c r="R50" s="6"/>
    </row>
    <row r="51" spans="1:18" x14ac:dyDescent="0.25">
      <c r="A51" s="7"/>
      <c r="B51" s="7"/>
      <c r="C51" s="7"/>
      <c r="D51" s="7"/>
      <c r="E51" s="7"/>
      <c r="F51" s="7"/>
      <c r="G51" s="7"/>
      <c r="H51" s="84"/>
      <c r="I51" s="84"/>
      <c r="J51" s="84"/>
      <c r="K51" s="84"/>
      <c r="L51" s="84"/>
      <c r="M51" s="28"/>
      <c r="R51" s="6"/>
    </row>
    <row r="52" spans="1:18" x14ac:dyDescent="0.25">
      <c r="H52" s="84"/>
      <c r="I52" s="84"/>
      <c r="J52" s="84"/>
      <c r="K52" s="84"/>
      <c r="L52" s="84"/>
      <c r="M52" s="28"/>
      <c r="R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Y48"/>
  <sheetViews>
    <sheetView workbookViewId="0">
      <selection sqref="A1:XFD1048576"/>
    </sheetView>
  </sheetViews>
  <sheetFormatPr baseColWidth="10" defaultColWidth="11.44140625" defaultRowHeight="13.2" x14ac:dyDescent="0.25"/>
  <cols>
    <col min="1" max="1" width="18.33203125" style="1" bestFit="1" customWidth="1"/>
    <col min="2" max="6" width="10.109375" style="1" bestFit="1" customWidth="1"/>
    <col min="7" max="7" width="10.6640625" style="1" customWidth="1"/>
    <col min="8" max="8" width="13" style="1" bestFit="1" customWidth="1"/>
    <col min="9" max="14" width="13" style="1" customWidth="1"/>
    <col min="15" max="15" width="11.44140625" style="1"/>
    <col min="16" max="16" width="11.44140625" style="1" customWidth="1"/>
    <col min="17" max="16384" width="11.44140625" style="1"/>
  </cols>
  <sheetData>
    <row r="1" spans="1:25" ht="15.9" customHeight="1" x14ac:dyDescent="0.25">
      <c r="A1" s="361" t="s">
        <v>192</v>
      </c>
      <c r="B1" s="361"/>
      <c r="C1" s="361"/>
      <c r="D1" s="361"/>
      <c r="E1" s="361"/>
      <c r="F1" s="361"/>
      <c r="G1" s="361"/>
      <c r="H1" s="361"/>
      <c r="I1" s="84"/>
      <c r="J1" s="84"/>
      <c r="K1" s="84"/>
      <c r="L1" s="84"/>
      <c r="M1" s="84"/>
      <c r="N1" s="84"/>
      <c r="O1" s="103"/>
      <c r="P1" s="104"/>
    </row>
    <row r="2" spans="1:25" ht="15.9" customHeight="1" x14ac:dyDescent="0.25">
      <c r="A2" s="359" t="s">
        <v>428</v>
      </c>
      <c r="B2" s="359"/>
      <c r="C2" s="359"/>
      <c r="D2" s="359"/>
      <c r="E2" s="359"/>
      <c r="F2" s="359"/>
      <c r="G2" s="359"/>
      <c r="H2" s="359"/>
      <c r="I2" s="84"/>
      <c r="J2" s="84"/>
      <c r="K2" s="84"/>
      <c r="L2" s="84"/>
      <c r="M2" s="84"/>
      <c r="N2" s="84"/>
      <c r="O2" s="103"/>
      <c r="P2" s="104"/>
    </row>
    <row r="3" spans="1:25" ht="15.9" customHeight="1" x14ac:dyDescent="0.3">
      <c r="A3" s="359" t="s">
        <v>128</v>
      </c>
      <c r="B3" s="359"/>
      <c r="C3" s="359"/>
      <c r="D3" s="359"/>
      <c r="E3" s="359"/>
      <c r="F3" s="359"/>
      <c r="G3" s="359"/>
      <c r="H3" s="359"/>
      <c r="I3" s="84"/>
      <c r="J3" s="84"/>
      <c r="K3" s="84"/>
      <c r="L3" s="84"/>
      <c r="M3" s="84"/>
      <c r="N3" s="84"/>
      <c r="O3" s="103"/>
      <c r="P3" s="311"/>
      <c r="Q3" s="311"/>
      <c r="R3" s="311"/>
      <c r="S3" s="311"/>
      <c r="T3" s="311"/>
      <c r="U3" s="311"/>
      <c r="V3" s="311"/>
      <c r="W3" s="311"/>
      <c r="X3" s="311"/>
      <c r="Y3" s="311"/>
    </row>
    <row r="4" spans="1:25" ht="15.9" customHeight="1" thickBot="1" x14ac:dyDescent="0.35">
      <c r="A4" s="359" t="s">
        <v>236</v>
      </c>
      <c r="B4" s="359"/>
      <c r="C4" s="359"/>
      <c r="D4" s="359"/>
      <c r="E4" s="359"/>
      <c r="F4" s="359"/>
      <c r="G4" s="359"/>
      <c r="H4" s="359"/>
      <c r="I4" s="84"/>
      <c r="J4" s="84"/>
      <c r="K4" s="84"/>
      <c r="L4" s="84"/>
      <c r="M4" s="84"/>
      <c r="N4" s="84"/>
      <c r="O4" s="29"/>
      <c r="P4" s="234"/>
      <c r="Q4" s="230"/>
      <c r="R4" s="230"/>
      <c r="S4" s="230"/>
      <c r="T4" s="230"/>
      <c r="U4" s="230"/>
      <c r="V4" s="230"/>
      <c r="W4" s="230"/>
      <c r="X4" s="230"/>
      <c r="Y4" s="230"/>
    </row>
    <row r="5" spans="1:25" ht="14.4" thickTop="1" x14ac:dyDescent="0.3">
      <c r="A5" s="31" t="s">
        <v>129</v>
      </c>
      <c r="B5" s="353">
        <v>2017</v>
      </c>
      <c r="C5" s="353">
        <v>2018</v>
      </c>
      <c r="D5" s="353">
        <v>2019</v>
      </c>
      <c r="E5" s="353">
        <v>2020</v>
      </c>
      <c r="F5" s="353">
        <v>2021</v>
      </c>
      <c r="G5" s="50" t="s">
        <v>142</v>
      </c>
      <c r="H5" s="50" t="s">
        <v>135</v>
      </c>
      <c r="I5" s="160"/>
      <c r="J5" s="160"/>
      <c r="K5" s="160"/>
      <c r="L5" s="160"/>
      <c r="M5" s="160"/>
      <c r="N5" s="160"/>
      <c r="O5" s="29"/>
      <c r="P5" s="230"/>
      <c r="Q5" s="230"/>
      <c r="R5" s="230"/>
      <c r="S5" s="230"/>
      <c r="T5" s="230"/>
      <c r="U5" s="230"/>
      <c r="V5" s="230"/>
      <c r="W5" s="230"/>
      <c r="X5" s="230"/>
      <c r="Y5" s="230"/>
    </row>
    <row r="6" spans="1:25" ht="14.4" thickBot="1" x14ac:dyDescent="0.35">
      <c r="A6" s="231"/>
      <c r="B6" s="354"/>
      <c r="C6" s="354"/>
      <c r="D6" s="354"/>
      <c r="E6" s="354"/>
      <c r="F6" s="354"/>
      <c r="G6" s="232" t="s">
        <v>551</v>
      </c>
      <c r="H6" s="233">
        <v>2021</v>
      </c>
      <c r="I6" s="160"/>
      <c r="J6" s="160"/>
      <c r="K6" s="160"/>
      <c r="L6" s="160"/>
      <c r="M6" s="160"/>
      <c r="N6" s="160"/>
      <c r="P6" s="230"/>
      <c r="Q6" s="230"/>
      <c r="R6" s="230"/>
      <c r="S6" s="230"/>
      <c r="T6" s="230"/>
      <c r="U6" s="230"/>
      <c r="V6" s="230"/>
      <c r="W6" s="230"/>
      <c r="X6" s="230"/>
      <c r="Y6" s="230"/>
    </row>
    <row r="7" spans="1:25" ht="13.8" thickTop="1" x14ac:dyDescent="0.25">
      <c r="A7" s="29" t="s">
        <v>426</v>
      </c>
      <c r="B7" s="33">
        <v>60769494.234711304</v>
      </c>
      <c r="C7" s="33">
        <v>68904187.418279603</v>
      </c>
      <c r="D7" s="33">
        <v>74838121.947412997</v>
      </c>
      <c r="E7" s="33">
        <v>68792346.366390809</v>
      </c>
      <c r="F7" s="33">
        <v>74085745.638345987</v>
      </c>
      <c r="G7" s="25">
        <v>7.6947502906243664E-2</v>
      </c>
      <c r="H7" s="160"/>
      <c r="I7" s="160"/>
      <c r="J7" s="160"/>
      <c r="K7" s="160"/>
      <c r="L7" s="160"/>
      <c r="M7" s="160"/>
      <c r="N7" s="160"/>
      <c r="P7" s="235"/>
    </row>
    <row r="8" spans="1:25" x14ac:dyDescent="0.25">
      <c r="A8" s="29" t="s">
        <v>427</v>
      </c>
      <c r="B8" s="33">
        <v>30698057.244014099</v>
      </c>
      <c r="C8" s="33">
        <v>37134552.713890001</v>
      </c>
      <c r="D8" s="33">
        <v>39147511.424556002</v>
      </c>
      <c r="E8" s="33">
        <v>35376533.757743597</v>
      </c>
      <c r="F8" s="33">
        <v>42485165.800236501</v>
      </c>
      <c r="G8" s="25">
        <v>0.20094201685140761</v>
      </c>
      <c r="H8" s="160"/>
      <c r="I8" s="160"/>
      <c r="J8" s="160"/>
      <c r="K8" s="160"/>
      <c r="L8" s="160"/>
      <c r="M8" s="160"/>
      <c r="N8" s="160"/>
    </row>
    <row r="9" spans="1:25" ht="15.9" customHeight="1" x14ac:dyDescent="0.25">
      <c r="A9" s="359" t="s">
        <v>131</v>
      </c>
      <c r="B9" s="359"/>
      <c r="C9" s="359"/>
      <c r="D9" s="359"/>
      <c r="E9" s="359"/>
      <c r="F9" s="359"/>
      <c r="G9" s="359"/>
      <c r="H9" s="359"/>
      <c r="I9" s="84"/>
      <c r="J9" s="84"/>
      <c r="K9" s="84"/>
      <c r="L9" s="84"/>
      <c r="M9" s="84"/>
      <c r="N9" s="84"/>
      <c r="P9" s="236"/>
      <c r="Q9" s="6"/>
      <c r="R9" s="235"/>
    </row>
    <row r="10" spans="1:25" ht="15.9" customHeight="1" x14ac:dyDescent="0.25">
      <c r="A10" s="24" t="s">
        <v>241</v>
      </c>
      <c r="B10" s="21">
        <v>15381835</v>
      </c>
      <c r="C10" s="21">
        <v>17900757</v>
      </c>
      <c r="D10" s="21">
        <v>16865551</v>
      </c>
      <c r="E10" s="21">
        <v>15909617</v>
      </c>
      <c r="F10" s="21">
        <v>17911662</v>
      </c>
      <c r="G10" s="25">
        <v>0.12583866726647158</v>
      </c>
      <c r="H10" s="25">
        <v>0.24176934234335512</v>
      </c>
      <c r="I10" s="25"/>
      <c r="J10" s="25"/>
      <c r="K10" s="25"/>
      <c r="L10" s="25"/>
      <c r="M10" s="25"/>
      <c r="N10" s="25"/>
      <c r="O10" s="6"/>
      <c r="P10" s="236"/>
      <c r="Q10" s="6"/>
      <c r="R10" s="235"/>
    </row>
    <row r="11" spans="1:25" ht="15.9" customHeight="1" x14ac:dyDescent="0.25">
      <c r="A11" s="87" t="s">
        <v>263</v>
      </c>
      <c r="B11" s="33">
        <v>9238481</v>
      </c>
      <c r="C11" s="33">
        <v>10212418</v>
      </c>
      <c r="D11" s="33">
        <v>10391585</v>
      </c>
      <c r="E11" s="33">
        <v>9929878</v>
      </c>
      <c r="F11" s="33">
        <v>10496670</v>
      </c>
      <c r="G11" s="27">
        <v>5.7079452537080515E-2</v>
      </c>
      <c r="H11" s="27">
        <v>0.58602434547949822</v>
      </c>
      <c r="I11" s="27"/>
      <c r="J11" s="27"/>
      <c r="K11" s="27"/>
      <c r="L11" s="27"/>
      <c r="M11" s="27"/>
      <c r="N11" s="27"/>
      <c r="O11" s="235"/>
      <c r="P11" s="104"/>
    </row>
    <row r="12" spans="1:25" ht="15.9" customHeight="1" x14ac:dyDescent="0.25">
      <c r="A12" s="87" t="s">
        <v>264</v>
      </c>
      <c r="B12" s="33">
        <v>1182554</v>
      </c>
      <c r="C12" s="33">
        <v>1380778</v>
      </c>
      <c r="D12" s="33">
        <v>1458553</v>
      </c>
      <c r="E12" s="33">
        <v>1660483</v>
      </c>
      <c r="F12" s="33">
        <v>1759688</v>
      </c>
      <c r="G12" s="27">
        <v>5.974466465480225E-2</v>
      </c>
      <c r="H12" s="27">
        <v>9.8242586310527749E-2</v>
      </c>
      <c r="I12" s="27"/>
      <c r="J12" s="27"/>
      <c r="K12" s="27"/>
      <c r="L12" s="27"/>
      <c r="M12" s="27"/>
      <c r="N12" s="27"/>
      <c r="O12" s="28"/>
    </row>
    <row r="13" spans="1:25" ht="15.9" customHeight="1" x14ac:dyDescent="0.25">
      <c r="A13" s="87" t="s">
        <v>265</v>
      </c>
      <c r="B13" s="33">
        <v>4960800</v>
      </c>
      <c r="C13" s="33">
        <v>6307561</v>
      </c>
      <c r="D13" s="33">
        <v>5015413</v>
      </c>
      <c r="E13" s="33">
        <v>4319256</v>
      </c>
      <c r="F13" s="33">
        <v>5655304</v>
      </c>
      <c r="G13" s="27">
        <v>0.30932364277551505</v>
      </c>
      <c r="H13" s="27">
        <v>0.31573306820997404</v>
      </c>
      <c r="I13" s="27"/>
      <c r="J13" s="27"/>
      <c r="K13" s="27"/>
      <c r="L13" s="27"/>
      <c r="M13" s="27"/>
      <c r="N13" s="27"/>
      <c r="O13" s="28"/>
    </row>
    <row r="14" spans="1:25" ht="15.9" customHeight="1" x14ac:dyDescent="0.25">
      <c r="A14" s="359" t="s">
        <v>133</v>
      </c>
      <c r="B14" s="359"/>
      <c r="C14" s="359"/>
      <c r="D14" s="359"/>
      <c r="E14" s="359"/>
      <c r="F14" s="359"/>
      <c r="G14" s="359"/>
      <c r="H14" s="359"/>
      <c r="I14" s="84"/>
      <c r="J14" s="84"/>
      <c r="K14" s="84"/>
      <c r="L14" s="84"/>
      <c r="M14" s="84"/>
      <c r="N14" s="84"/>
    </row>
    <row r="15" spans="1:25" ht="15.9" customHeight="1" x14ac:dyDescent="0.25">
      <c r="A15" s="2" t="s">
        <v>241</v>
      </c>
      <c r="B15" s="21">
        <v>5844993</v>
      </c>
      <c r="C15" s="21">
        <v>6560187</v>
      </c>
      <c r="D15" s="21">
        <v>6345535</v>
      </c>
      <c r="E15" s="21">
        <v>6663160</v>
      </c>
      <c r="F15" s="21">
        <v>9589600</v>
      </c>
      <c r="G15" s="25">
        <v>0.43919701763127406</v>
      </c>
      <c r="H15" s="26"/>
      <c r="I15" s="26"/>
      <c r="J15" s="26"/>
      <c r="K15" s="26"/>
      <c r="L15" s="26"/>
      <c r="M15" s="26"/>
      <c r="N15" s="26"/>
      <c r="O15" s="26"/>
    </row>
    <row r="16" spans="1:25" ht="15.9" customHeight="1" x14ac:dyDescent="0.25">
      <c r="A16" s="87" t="s">
        <v>263</v>
      </c>
      <c r="B16" s="6">
        <v>3619177</v>
      </c>
      <c r="C16" s="6">
        <v>4085984</v>
      </c>
      <c r="D16" s="6">
        <v>3945256</v>
      </c>
      <c r="E16" s="6">
        <v>4338913</v>
      </c>
      <c r="F16" s="6">
        <v>5824346</v>
      </c>
      <c r="G16" s="27">
        <v>0.34235141382184892</v>
      </c>
      <c r="H16" s="27">
        <v>0.60736068240593977</v>
      </c>
      <c r="I16" s="27"/>
      <c r="J16" s="27"/>
      <c r="K16" s="27"/>
      <c r="L16" s="27"/>
      <c r="M16" s="27"/>
      <c r="N16" s="27"/>
      <c r="O16" s="28"/>
    </row>
    <row r="17" spans="1:24" ht="15.9" customHeight="1" x14ac:dyDescent="0.25">
      <c r="A17" s="87" t="s">
        <v>264</v>
      </c>
      <c r="B17" s="6">
        <v>1965208</v>
      </c>
      <c r="C17" s="6">
        <v>2142776</v>
      </c>
      <c r="D17" s="6">
        <v>2140199</v>
      </c>
      <c r="E17" s="6">
        <v>2110613</v>
      </c>
      <c r="F17" s="6">
        <v>3184594</v>
      </c>
      <c r="G17" s="27">
        <v>0.50884790342900377</v>
      </c>
      <c r="H17" s="27">
        <v>0.33208830399599565</v>
      </c>
      <c r="I17" s="27"/>
      <c r="J17" s="27"/>
      <c r="K17" s="27"/>
      <c r="L17" s="27"/>
      <c r="M17" s="27"/>
      <c r="N17" s="27"/>
      <c r="O17" s="28"/>
    </row>
    <row r="18" spans="1:24" ht="15.9" customHeight="1" x14ac:dyDescent="0.25">
      <c r="A18" s="87" t="s">
        <v>265</v>
      </c>
      <c r="B18" s="6">
        <v>260608</v>
      </c>
      <c r="C18" s="6">
        <v>331427</v>
      </c>
      <c r="D18" s="6">
        <v>260080</v>
      </c>
      <c r="E18" s="6">
        <v>213634</v>
      </c>
      <c r="F18" s="6">
        <v>580660</v>
      </c>
      <c r="G18" s="27">
        <v>1.7180130503571529</v>
      </c>
      <c r="H18" s="27">
        <v>6.0551013598064571E-2</v>
      </c>
      <c r="I18" s="27"/>
      <c r="J18" s="27"/>
      <c r="K18" s="27"/>
      <c r="L18" s="27"/>
      <c r="M18" s="27"/>
      <c r="N18" s="27"/>
      <c r="O18" s="28"/>
    </row>
    <row r="19" spans="1:24" ht="15.9" customHeight="1" x14ac:dyDescent="0.25">
      <c r="A19" s="359" t="s">
        <v>144</v>
      </c>
      <c r="B19" s="359"/>
      <c r="C19" s="359"/>
      <c r="D19" s="359"/>
      <c r="E19" s="359"/>
      <c r="F19" s="359"/>
      <c r="G19" s="359"/>
      <c r="H19" s="359"/>
      <c r="I19" s="84"/>
      <c r="J19" s="27"/>
      <c r="K19" s="27"/>
      <c r="L19" s="27"/>
      <c r="M19" s="27"/>
      <c r="N19" s="84"/>
    </row>
    <row r="20" spans="1:24" ht="15.9" customHeight="1" x14ac:dyDescent="0.25">
      <c r="A20" s="2" t="s">
        <v>241</v>
      </c>
      <c r="B20" s="21">
        <v>9536842</v>
      </c>
      <c r="C20" s="21">
        <v>11340570</v>
      </c>
      <c r="D20" s="21">
        <v>10520016</v>
      </c>
      <c r="E20" s="21">
        <v>9246457</v>
      </c>
      <c r="F20" s="21">
        <v>8322062</v>
      </c>
      <c r="G20" s="25">
        <v>-9.997288691225191E-2</v>
      </c>
      <c r="H20" s="28"/>
      <c r="I20" s="28"/>
      <c r="J20" s="27"/>
      <c r="K20" s="27"/>
      <c r="L20" s="27"/>
      <c r="M20" s="27"/>
      <c r="N20" s="28"/>
      <c r="O20" s="28"/>
    </row>
    <row r="21" spans="1:24" ht="15.9" customHeight="1" x14ac:dyDescent="0.25">
      <c r="A21" s="87" t="s">
        <v>263</v>
      </c>
      <c r="B21" s="6">
        <v>5619304</v>
      </c>
      <c r="C21" s="6">
        <v>6126434</v>
      </c>
      <c r="D21" s="6">
        <v>6446329</v>
      </c>
      <c r="E21" s="6">
        <v>5590965</v>
      </c>
      <c r="F21" s="6">
        <v>4672324</v>
      </c>
      <c r="G21" s="27">
        <v>-0.16430812927643082</v>
      </c>
      <c r="H21" s="27">
        <v>0.56143825893150034</v>
      </c>
      <c r="I21" s="27"/>
      <c r="J21" s="27"/>
      <c r="K21" s="27"/>
      <c r="L21" s="27"/>
      <c r="M21" s="27"/>
      <c r="N21" s="28"/>
      <c r="O21" s="28"/>
    </row>
    <row r="22" spans="1:24" ht="15.9" customHeight="1" x14ac:dyDescent="0.25">
      <c r="A22" s="87" t="s">
        <v>264</v>
      </c>
      <c r="B22" s="6">
        <v>-782654</v>
      </c>
      <c r="C22" s="6">
        <v>-761998</v>
      </c>
      <c r="D22" s="6">
        <v>-681646</v>
      </c>
      <c r="E22" s="6">
        <v>-450130</v>
      </c>
      <c r="F22" s="6">
        <v>-1424906</v>
      </c>
      <c r="G22" s="27">
        <v>-2.1655432874947236</v>
      </c>
      <c r="H22" s="27">
        <v>-0.17122030573672728</v>
      </c>
      <c r="I22" s="27"/>
      <c r="J22" s="27"/>
      <c r="K22" s="27"/>
      <c r="L22" s="27"/>
      <c r="M22" s="27"/>
      <c r="N22" s="28"/>
      <c r="O22" s="28"/>
      <c r="P22" s="235"/>
    </row>
    <row r="23" spans="1:24" ht="15.9" customHeight="1" thickBot="1" x14ac:dyDescent="0.3">
      <c r="A23" s="88" t="s">
        <v>265</v>
      </c>
      <c r="B23" s="52">
        <v>4700192</v>
      </c>
      <c r="C23" s="52">
        <v>5976134</v>
      </c>
      <c r="D23" s="52">
        <v>4755333</v>
      </c>
      <c r="E23" s="52">
        <v>4105622</v>
      </c>
      <c r="F23" s="52">
        <v>5074644</v>
      </c>
      <c r="G23" s="53">
        <v>0.23602318966529309</v>
      </c>
      <c r="H23" s="53">
        <v>0.60978204680522685</v>
      </c>
      <c r="I23" s="27"/>
      <c r="J23" s="27"/>
      <c r="K23" s="27"/>
      <c r="L23" s="27"/>
      <c r="M23" s="27"/>
      <c r="N23" s="28"/>
      <c r="O23" s="28"/>
    </row>
    <row r="24" spans="1:24" ht="27" customHeight="1" thickTop="1" x14ac:dyDescent="0.25">
      <c r="A24" s="360" t="s">
        <v>430</v>
      </c>
      <c r="B24" s="360"/>
      <c r="C24" s="360"/>
      <c r="D24" s="360"/>
      <c r="E24" s="360"/>
      <c r="F24" s="360"/>
      <c r="G24" s="360"/>
      <c r="H24" s="360"/>
      <c r="I24" s="322"/>
      <c r="J24" s="27"/>
      <c r="K24" s="27"/>
      <c r="L24" s="27"/>
      <c r="M24" s="27"/>
      <c r="N24" s="28"/>
      <c r="O24" s="28"/>
      <c r="T24" s="23"/>
      <c r="U24" s="173" t="s">
        <v>363</v>
      </c>
    </row>
    <row r="25" spans="1:24" ht="33" customHeight="1" x14ac:dyDescent="0.25">
      <c r="J25" s="27"/>
      <c r="K25" s="27"/>
      <c r="L25" s="27"/>
      <c r="M25" s="27"/>
      <c r="N25" s="28"/>
      <c r="O25" s="28"/>
      <c r="U25" s="83" t="s">
        <v>194</v>
      </c>
    </row>
    <row r="26" spans="1:24" x14ac:dyDescent="0.25">
      <c r="A26" s="7"/>
      <c r="B26" s="7"/>
      <c r="C26" s="7"/>
      <c r="D26" s="7"/>
      <c r="E26" s="7"/>
      <c r="F26" s="7"/>
      <c r="G26" s="7"/>
      <c r="H26" s="7"/>
      <c r="I26" s="7"/>
      <c r="J26" s="27"/>
      <c r="K26" s="27"/>
      <c r="L26" s="27"/>
      <c r="M26" s="27"/>
      <c r="N26" s="28"/>
      <c r="O26" s="28"/>
      <c r="U26" s="29" t="s">
        <v>263</v>
      </c>
      <c r="V26" s="29" t="s">
        <v>264</v>
      </c>
      <c r="W26" s="29" t="s">
        <v>265</v>
      </c>
      <c r="X26" s="29" t="s">
        <v>191</v>
      </c>
    </row>
    <row r="27" spans="1:24" ht="14.4" x14ac:dyDescent="0.3">
      <c r="A27" s="7"/>
      <c r="B27" s="7"/>
      <c r="C27" s="7"/>
      <c r="D27" s="7"/>
      <c r="E27" s="7"/>
      <c r="F27" s="7"/>
      <c r="G27" s="7"/>
      <c r="H27" s="7"/>
      <c r="I27" s="7"/>
      <c r="J27" s="27"/>
      <c r="K27" s="27"/>
      <c r="L27" s="27"/>
      <c r="M27" s="27"/>
      <c r="N27" s="28"/>
      <c r="O27" s="28"/>
      <c r="T27" s="216">
        <v>2017</v>
      </c>
      <c r="U27" s="109">
        <v>5619304</v>
      </c>
      <c r="V27" s="109">
        <v>-782654</v>
      </c>
      <c r="W27" s="109">
        <v>4700192</v>
      </c>
      <c r="X27" s="109">
        <v>9536842</v>
      </c>
    </row>
    <row r="28" spans="1:24" ht="14.4" x14ac:dyDescent="0.3">
      <c r="A28" s="7"/>
      <c r="B28" s="7"/>
      <c r="C28" s="7"/>
      <c r="D28" s="7"/>
      <c r="E28" s="7"/>
      <c r="F28" s="7"/>
      <c r="G28" s="7"/>
      <c r="H28" s="7"/>
      <c r="I28" s="7"/>
      <c r="J28" s="27"/>
      <c r="K28" s="27"/>
      <c r="L28" s="27"/>
      <c r="M28" s="27"/>
      <c r="N28" s="28"/>
      <c r="O28" s="28"/>
      <c r="T28" s="216">
        <v>2018</v>
      </c>
      <c r="U28" s="109">
        <v>6126434</v>
      </c>
      <c r="V28" s="109">
        <v>-761998</v>
      </c>
      <c r="W28" s="109">
        <v>5976134</v>
      </c>
      <c r="X28" s="109">
        <v>11340570</v>
      </c>
    </row>
    <row r="29" spans="1:24" ht="14.4" x14ac:dyDescent="0.3">
      <c r="A29" s="7"/>
      <c r="B29" s="7"/>
      <c r="C29" s="7"/>
      <c r="D29" s="7"/>
      <c r="E29" s="7"/>
      <c r="F29" s="7"/>
      <c r="G29" s="7"/>
      <c r="H29" s="7"/>
      <c r="I29" s="7"/>
      <c r="J29" s="27"/>
      <c r="K29" s="27"/>
      <c r="L29" s="27"/>
      <c r="M29" s="27"/>
      <c r="N29" s="28"/>
      <c r="T29" s="216">
        <v>2019</v>
      </c>
      <c r="U29" s="109">
        <v>6446329</v>
      </c>
      <c r="V29" s="109">
        <v>-681646</v>
      </c>
      <c r="W29" s="109">
        <v>4755333</v>
      </c>
      <c r="X29" s="109">
        <v>10520016</v>
      </c>
    </row>
    <row r="30" spans="1:24" ht="14.4" x14ac:dyDescent="0.3">
      <c r="A30" s="7"/>
      <c r="B30" s="7"/>
      <c r="C30" s="7"/>
      <c r="D30" s="7"/>
      <c r="E30" s="7"/>
      <c r="F30" s="7"/>
      <c r="G30" s="7"/>
      <c r="H30" s="7"/>
      <c r="I30" s="7"/>
      <c r="J30" s="27"/>
      <c r="K30" s="27"/>
      <c r="L30" s="27"/>
      <c r="M30" s="27"/>
      <c r="N30" s="28"/>
      <c r="T30" s="216">
        <v>2020</v>
      </c>
      <c r="U30" s="109">
        <v>5590965</v>
      </c>
      <c r="V30" s="109">
        <v>-450130</v>
      </c>
      <c r="W30" s="109">
        <v>4105622</v>
      </c>
      <c r="X30" s="109">
        <v>9246457</v>
      </c>
    </row>
    <row r="31" spans="1:24" ht="14.4" x14ac:dyDescent="0.3">
      <c r="A31" s="7"/>
      <c r="B31" s="7"/>
      <c r="C31" s="7"/>
      <c r="D31" s="7"/>
      <c r="E31" s="7"/>
      <c r="F31" s="7"/>
      <c r="G31" s="7"/>
      <c r="H31" s="7"/>
      <c r="I31" s="7"/>
      <c r="J31" s="27"/>
      <c r="K31" s="27"/>
      <c r="L31" s="27"/>
      <c r="M31" s="27"/>
      <c r="N31" s="28"/>
      <c r="T31" s="216">
        <v>2021</v>
      </c>
      <c r="U31" s="109">
        <v>4672324</v>
      </c>
      <c r="V31" s="109">
        <v>-1424906</v>
      </c>
      <c r="W31" s="109">
        <v>5074644</v>
      </c>
      <c r="X31" s="109">
        <v>8322062</v>
      </c>
    </row>
    <row r="32" spans="1:24" x14ac:dyDescent="0.25">
      <c r="A32" s="7"/>
      <c r="B32" s="7"/>
      <c r="C32" s="7"/>
      <c r="D32" s="7"/>
      <c r="E32" s="7"/>
      <c r="F32" s="7"/>
      <c r="G32" s="7"/>
      <c r="H32" s="7"/>
      <c r="I32" s="7"/>
      <c r="J32" s="27"/>
      <c r="K32" s="27"/>
      <c r="L32" s="27"/>
      <c r="M32" s="27"/>
      <c r="N32" s="28"/>
    </row>
    <row r="33" spans="1:14" x14ac:dyDescent="0.25">
      <c r="A33" s="7"/>
      <c r="B33" s="7"/>
      <c r="C33" s="7"/>
      <c r="D33" s="7"/>
      <c r="E33" s="7"/>
      <c r="F33" s="7"/>
      <c r="G33" s="7"/>
      <c r="H33" s="7"/>
      <c r="I33" s="7"/>
      <c r="J33" s="27"/>
      <c r="K33" s="27"/>
      <c r="L33" s="27"/>
      <c r="M33" s="27"/>
      <c r="N33" s="28"/>
    </row>
    <row r="34" spans="1:14" x14ac:dyDescent="0.25">
      <c r="A34" s="7"/>
      <c r="B34" s="7"/>
      <c r="C34" s="7"/>
      <c r="D34" s="7"/>
      <c r="E34" s="7"/>
      <c r="F34" s="7"/>
      <c r="G34" s="7"/>
      <c r="H34" s="7"/>
      <c r="I34" s="7"/>
      <c r="J34" s="27"/>
      <c r="K34" s="27"/>
      <c r="L34" s="27"/>
      <c r="M34" s="27"/>
      <c r="N34" s="28"/>
    </row>
    <row r="35" spans="1:14" x14ac:dyDescent="0.25">
      <c r="A35" s="7"/>
      <c r="B35" s="7"/>
      <c r="C35" s="7"/>
      <c r="D35" s="7"/>
      <c r="E35" s="7"/>
      <c r="F35" s="7"/>
      <c r="G35" s="7"/>
      <c r="H35" s="7"/>
      <c r="I35" s="7"/>
      <c r="J35" s="27"/>
      <c r="K35" s="27"/>
      <c r="L35" s="27"/>
      <c r="M35" s="27"/>
      <c r="N35" s="28"/>
    </row>
    <row r="36" spans="1:14" x14ac:dyDescent="0.25">
      <c r="A36" s="7"/>
      <c r="B36" s="7"/>
      <c r="C36" s="7"/>
      <c r="D36" s="7"/>
      <c r="E36" s="7"/>
      <c r="F36" s="7"/>
      <c r="G36" s="7"/>
      <c r="H36" s="7"/>
      <c r="I36" s="7"/>
      <c r="J36" s="27"/>
      <c r="K36" s="27"/>
      <c r="L36" s="27"/>
      <c r="M36" s="27"/>
      <c r="N36" s="28"/>
    </row>
    <row r="37" spans="1:14" x14ac:dyDescent="0.25">
      <c r="A37" s="7"/>
      <c r="B37" s="7"/>
      <c r="C37" s="7"/>
      <c r="D37" s="7"/>
      <c r="E37" s="7"/>
      <c r="F37" s="7"/>
      <c r="G37" s="7"/>
      <c r="H37" s="7"/>
      <c r="I37" s="7"/>
      <c r="J37" s="27"/>
      <c r="K37" s="27"/>
      <c r="L37" s="27"/>
      <c r="M37" s="27"/>
      <c r="N37" s="28"/>
    </row>
    <row r="38" spans="1:14" x14ac:dyDescent="0.25">
      <c r="A38" s="7"/>
      <c r="B38" s="7"/>
      <c r="C38" s="7"/>
      <c r="D38" s="7"/>
      <c r="E38" s="7"/>
      <c r="F38" s="7"/>
      <c r="G38" s="7"/>
      <c r="H38" s="7"/>
      <c r="I38" s="7"/>
      <c r="J38" s="27"/>
      <c r="K38" s="27"/>
      <c r="L38" s="27"/>
      <c r="M38" s="27"/>
      <c r="N38" s="28"/>
    </row>
    <row r="39" spans="1:14" x14ac:dyDescent="0.25">
      <c r="A39" s="7"/>
      <c r="B39" s="7"/>
      <c r="C39" s="7"/>
      <c r="D39" s="7"/>
      <c r="E39" s="7"/>
      <c r="F39" s="7"/>
      <c r="G39" s="7"/>
      <c r="H39" s="7"/>
      <c r="I39" s="7"/>
      <c r="J39" s="27"/>
      <c r="K39" s="27"/>
      <c r="L39" s="27"/>
      <c r="M39" s="27"/>
      <c r="N39" s="28"/>
    </row>
    <row r="40" spans="1:14" x14ac:dyDescent="0.25">
      <c r="A40" s="7"/>
      <c r="B40" s="7"/>
      <c r="C40" s="7"/>
      <c r="D40" s="7"/>
      <c r="E40" s="7"/>
      <c r="F40" s="7"/>
      <c r="G40" s="7"/>
      <c r="H40" s="7"/>
      <c r="I40" s="7"/>
      <c r="J40" s="27"/>
      <c r="K40" s="27"/>
      <c r="L40" s="27"/>
      <c r="M40" s="27"/>
      <c r="N40" s="28"/>
    </row>
    <row r="41" spans="1:14" x14ac:dyDescent="0.25">
      <c r="A41" s="7"/>
      <c r="B41" s="7"/>
      <c r="C41" s="7"/>
      <c r="D41" s="7"/>
      <c r="E41" s="7"/>
      <c r="F41" s="7"/>
      <c r="G41" s="7"/>
      <c r="H41" s="7"/>
      <c r="I41" s="7"/>
      <c r="J41" s="27"/>
      <c r="K41" s="27"/>
      <c r="L41" s="27"/>
      <c r="M41" s="27"/>
      <c r="N41" s="28"/>
    </row>
    <row r="42" spans="1:14" x14ac:dyDescent="0.25">
      <c r="A42" s="7"/>
      <c r="B42" s="7"/>
      <c r="C42" s="7"/>
      <c r="D42" s="7"/>
      <c r="E42" s="7"/>
      <c r="F42" s="7"/>
      <c r="G42" s="7"/>
      <c r="H42" s="7"/>
      <c r="I42" s="7"/>
      <c r="J42" s="27"/>
      <c r="K42" s="27"/>
      <c r="L42" s="27"/>
      <c r="M42" s="27"/>
      <c r="N42" s="28"/>
    </row>
    <row r="43" spans="1:14" x14ac:dyDescent="0.25">
      <c r="A43" s="7"/>
      <c r="B43" s="7"/>
      <c r="C43" s="7"/>
      <c r="D43" s="7"/>
      <c r="E43" s="7"/>
      <c r="F43" s="7"/>
      <c r="G43" s="7"/>
      <c r="H43" s="7"/>
      <c r="I43" s="7"/>
      <c r="J43" s="27"/>
      <c r="K43" s="27"/>
      <c r="L43" s="27"/>
      <c r="M43" s="27"/>
      <c r="N43" s="28"/>
    </row>
    <row r="44" spans="1:14" x14ac:dyDescent="0.25">
      <c r="A44" s="7"/>
      <c r="B44" s="7"/>
      <c r="C44" s="7"/>
      <c r="D44" s="7"/>
      <c r="E44" s="7"/>
      <c r="F44" s="7"/>
      <c r="G44" s="7"/>
      <c r="H44" s="7"/>
      <c r="I44" s="7"/>
      <c r="J44" s="27"/>
      <c r="K44" s="27"/>
      <c r="L44" s="27"/>
      <c r="M44" s="27"/>
      <c r="N44" s="28"/>
    </row>
    <row r="45" spans="1:14" x14ac:dyDescent="0.25">
      <c r="J45" s="27"/>
      <c r="K45" s="27"/>
      <c r="L45" s="27"/>
      <c r="M45" s="27"/>
      <c r="N45" s="28"/>
    </row>
    <row r="46" spans="1:14" x14ac:dyDescent="0.25">
      <c r="J46" s="27"/>
      <c r="K46" s="27"/>
      <c r="L46" s="27"/>
      <c r="M46" s="27"/>
      <c r="N46" s="28"/>
    </row>
    <row r="47" spans="1:14" x14ac:dyDescent="0.25">
      <c r="J47" s="27"/>
      <c r="K47" s="27"/>
      <c r="L47" s="27"/>
      <c r="M47" s="27"/>
      <c r="N47" s="28"/>
    </row>
    <row r="48" spans="1:14" x14ac:dyDescent="0.25">
      <c r="N48" s="28"/>
    </row>
  </sheetData>
  <mergeCells count="8">
    <mergeCell ref="A14:H14"/>
    <mergeCell ref="A19:H19"/>
    <mergeCell ref="A24:H24"/>
    <mergeCell ref="A1:H1"/>
    <mergeCell ref="A2:H2"/>
    <mergeCell ref="A3:H3"/>
    <mergeCell ref="A4:H4"/>
    <mergeCell ref="A9:H9"/>
  </mergeCells>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C48"/>
  <sheetViews>
    <sheetView workbookViewId="0">
      <selection activeCell="G8" sqref="G8"/>
    </sheetView>
  </sheetViews>
  <sheetFormatPr baseColWidth="10" defaultRowHeight="13.2" x14ac:dyDescent="0.25"/>
  <cols>
    <col min="1" max="1" width="15.109375" customWidth="1"/>
    <col min="2" max="2" width="16.5546875" bestFit="1" customWidth="1"/>
    <col min="3" max="3" width="15" customWidth="1"/>
    <col min="4" max="4" width="15.109375" customWidth="1"/>
    <col min="5" max="5" width="15.33203125" bestFit="1" customWidth="1"/>
    <col min="6" max="6" width="16.5546875" bestFit="1" customWidth="1"/>
    <col min="7" max="16" width="16.5546875" customWidth="1"/>
    <col min="17" max="17" width="12.88671875" style="83" bestFit="1" customWidth="1"/>
    <col min="18" max="18" width="18.5546875" style="83" bestFit="1" customWidth="1"/>
    <col min="19" max="19" width="14.6640625" style="83" customWidth="1"/>
    <col min="20" max="20" width="18.5546875" style="83" bestFit="1" customWidth="1"/>
    <col min="21" max="21" width="16.109375" style="83" bestFit="1" customWidth="1"/>
    <col min="22" max="22" width="12.6640625" bestFit="1" customWidth="1"/>
  </cols>
  <sheetData>
    <row r="1" spans="1:29" s="1" customFormat="1" ht="15.9" customHeight="1" x14ac:dyDescent="0.25">
      <c r="A1" s="361" t="s">
        <v>195</v>
      </c>
      <c r="B1" s="361"/>
      <c r="C1" s="361"/>
      <c r="D1" s="361"/>
      <c r="E1" s="361"/>
      <c r="F1" s="361"/>
      <c r="G1" s="84"/>
      <c r="H1" s="84"/>
      <c r="I1" s="84"/>
      <c r="J1" s="84"/>
      <c r="K1" s="84"/>
      <c r="L1" s="84"/>
      <c r="M1" s="84"/>
      <c r="N1" s="84"/>
      <c r="O1" s="84"/>
      <c r="P1" s="84"/>
      <c r="Q1" s="2" t="s">
        <v>193</v>
      </c>
      <c r="R1" s="2"/>
      <c r="S1" s="2"/>
      <c r="T1" s="2"/>
      <c r="U1" s="2"/>
      <c r="AA1" s="6"/>
      <c r="AB1" s="6"/>
      <c r="AC1" s="6"/>
    </row>
    <row r="2" spans="1:29" ht="13.5" customHeight="1" x14ac:dyDescent="0.25">
      <c r="A2" s="359" t="s">
        <v>242</v>
      </c>
      <c r="B2" s="359"/>
      <c r="C2" s="359"/>
      <c r="D2" s="359"/>
      <c r="E2" s="359"/>
      <c r="F2" s="359"/>
      <c r="G2" s="84"/>
      <c r="H2" s="84"/>
      <c r="I2" s="84"/>
      <c r="J2" s="84"/>
      <c r="K2" s="84"/>
      <c r="L2" s="84"/>
      <c r="M2" s="84"/>
      <c r="N2" s="84"/>
      <c r="O2" s="84"/>
      <c r="P2" s="84"/>
      <c r="Q2" s="21" t="s">
        <v>129</v>
      </c>
      <c r="R2" s="29" t="s">
        <v>263</v>
      </c>
      <c r="S2" s="29" t="s">
        <v>264</v>
      </c>
      <c r="T2" s="29" t="s">
        <v>265</v>
      </c>
      <c r="U2" s="29" t="s">
        <v>191</v>
      </c>
    </row>
    <row r="3" spans="1:29" s="1" customFormat="1" ht="15.9" customHeight="1" x14ac:dyDescent="0.25">
      <c r="A3" s="359" t="s">
        <v>128</v>
      </c>
      <c r="B3" s="359"/>
      <c r="C3" s="359"/>
      <c r="D3" s="359"/>
      <c r="E3" s="359"/>
      <c r="F3" s="359"/>
      <c r="G3" s="84"/>
      <c r="H3" s="84"/>
      <c r="I3" s="84"/>
      <c r="J3" s="84"/>
      <c r="K3" s="84"/>
      <c r="L3" s="84"/>
      <c r="M3" s="84"/>
      <c r="N3" s="84"/>
      <c r="O3" s="84"/>
      <c r="P3" s="84"/>
      <c r="Q3" s="86" t="s">
        <v>546</v>
      </c>
      <c r="R3" s="148">
        <v>10212418</v>
      </c>
      <c r="S3" s="148">
        <v>1380778</v>
      </c>
      <c r="T3" s="148">
        <v>6307561</v>
      </c>
      <c r="U3" s="167">
        <v>17900757</v>
      </c>
      <c r="Z3" s="2"/>
      <c r="AA3" s="6"/>
      <c r="AB3" s="6"/>
      <c r="AC3" s="6"/>
    </row>
    <row r="4" spans="1:29" s="1" customFormat="1" ht="15.9" customHeight="1" x14ac:dyDescent="0.25">
      <c r="A4" s="359" t="s">
        <v>236</v>
      </c>
      <c r="B4" s="359"/>
      <c r="C4" s="359"/>
      <c r="D4" s="359"/>
      <c r="E4" s="359"/>
      <c r="F4" s="359"/>
      <c r="G4" s="84"/>
      <c r="H4" s="84"/>
      <c r="I4" s="84"/>
      <c r="J4" s="84"/>
      <c r="K4" s="84"/>
      <c r="L4" s="84"/>
      <c r="M4" s="84"/>
      <c r="N4" s="84"/>
      <c r="O4" s="84"/>
      <c r="P4" s="84"/>
      <c r="Q4" s="86" t="s">
        <v>547</v>
      </c>
      <c r="R4" s="148">
        <v>10391585</v>
      </c>
      <c r="S4" s="148">
        <v>1458553</v>
      </c>
      <c r="T4" s="148">
        <v>5015413</v>
      </c>
      <c r="U4" s="167">
        <v>16865551</v>
      </c>
    </row>
    <row r="5" spans="1:29" ht="13.8" thickBot="1" x14ac:dyDescent="0.3">
      <c r="B5" s="1"/>
      <c r="C5" s="1"/>
      <c r="D5" s="1"/>
      <c r="E5" s="1"/>
      <c r="F5" s="1"/>
      <c r="G5" s="1"/>
      <c r="H5" s="1"/>
      <c r="I5" s="1"/>
      <c r="J5" s="1"/>
      <c r="K5" s="1"/>
      <c r="L5" s="1"/>
      <c r="M5" s="1"/>
      <c r="N5" s="1"/>
      <c r="O5" s="1"/>
      <c r="P5" s="1"/>
      <c r="Q5" s="86" t="s">
        <v>548</v>
      </c>
      <c r="R5" s="148">
        <v>9929878</v>
      </c>
      <c r="S5" s="148">
        <v>1660483</v>
      </c>
      <c r="T5" s="148">
        <v>4319256</v>
      </c>
      <c r="U5" s="167">
        <v>15909617</v>
      </c>
    </row>
    <row r="6" spans="1:29" ht="15" customHeight="1" thickTop="1" x14ac:dyDescent="0.25">
      <c r="A6" s="43" t="s">
        <v>129</v>
      </c>
      <c r="B6" s="364" t="s">
        <v>545</v>
      </c>
      <c r="C6" s="364"/>
      <c r="D6" s="364"/>
      <c r="E6" s="364"/>
      <c r="F6" s="364"/>
      <c r="G6" s="29"/>
      <c r="H6" s="29"/>
      <c r="I6" s="29"/>
      <c r="J6" s="29"/>
      <c r="K6" s="29"/>
      <c r="L6" s="29"/>
      <c r="M6" s="29"/>
      <c r="N6" s="29"/>
      <c r="O6" s="29"/>
      <c r="P6" s="29"/>
      <c r="Q6" s="86" t="s">
        <v>549</v>
      </c>
      <c r="R6" s="148">
        <v>10496670</v>
      </c>
      <c r="S6" s="148">
        <v>1759688</v>
      </c>
      <c r="T6" s="148">
        <v>5655304</v>
      </c>
      <c r="U6" s="167">
        <v>17911662</v>
      </c>
    </row>
    <row r="7" spans="1:29" ht="15" customHeight="1" x14ac:dyDescent="0.25">
      <c r="A7" s="45"/>
      <c r="B7" s="44">
        <v>2018</v>
      </c>
      <c r="C7" s="44">
        <v>2019</v>
      </c>
      <c r="D7" s="44">
        <v>2020</v>
      </c>
      <c r="E7" s="44">
        <v>2021</v>
      </c>
      <c r="F7" s="44">
        <v>2022</v>
      </c>
      <c r="G7" s="29"/>
      <c r="H7" s="29"/>
      <c r="I7" s="29"/>
      <c r="J7" s="29"/>
      <c r="K7" s="29"/>
      <c r="L7" s="29"/>
      <c r="M7" s="29"/>
      <c r="N7" s="29"/>
      <c r="O7" s="29"/>
      <c r="P7" s="29"/>
      <c r="Q7" s="86" t="s">
        <v>550</v>
      </c>
      <c r="R7" s="148">
        <v>10612671</v>
      </c>
      <c r="S7" s="148">
        <v>1931207</v>
      </c>
      <c r="T7" s="148">
        <v>6039570</v>
      </c>
      <c r="U7" s="167">
        <v>18583448</v>
      </c>
    </row>
    <row r="8" spans="1:29" ht="20.100000000000001" customHeight="1" x14ac:dyDescent="0.25">
      <c r="A8" s="83" t="s">
        <v>263</v>
      </c>
      <c r="B8" s="342">
        <v>10212418</v>
      </c>
      <c r="C8" s="342">
        <v>10391585</v>
      </c>
      <c r="D8" s="342">
        <v>9929878</v>
      </c>
      <c r="E8" s="342">
        <v>10496670</v>
      </c>
      <c r="F8" s="342">
        <v>10612671</v>
      </c>
      <c r="G8" s="136"/>
      <c r="H8" s="136"/>
      <c r="I8" s="136"/>
      <c r="J8" s="136"/>
      <c r="K8" s="136"/>
      <c r="L8" s="136"/>
      <c r="M8" s="136"/>
      <c r="N8" s="136"/>
      <c r="O8" s="42"/>
      <c r="P8" s="42"/>
    </row>
    <row r="9" spans="1:29" ht="20.100000000000001" customHeight="1" x14ac:dyDescent="0.25">
      <c r="A9" s="83" t="s">
        <v>264</v>
      </c>
      <c r="B9" s="342">
        <v>1380778</v>
      </c>
      <c r="C9" s="342">
        <v>1458553</v>
      </c>
      <c r="D9" s="342">
        <v>1660483</v>
      </c>
      <c r="E9" s="342">
        <v>1759688</v>
      </c>
      <c r="F9" s="342">
        <v>1931207</v>
      </c>
      <c r="G9" s="136"/>
      <c r="H9" s="136"/>
      <c r="I9" s="136"/>
      <c r="J9" s="136"/>
      <c r="K9" s="136"/>
      <c r="L9" s="136"/>
      <c r="M9" s="136"/>
      <c r="N9" s="136"/>
      <c r="O9" s="34"/>
      <c r="P9" s="34"/>
    </row>
    <row r="10" spans="1:29" ht="20.100000000000001" customHeight="1" x14ac:dyDescent="0.25">
      <c r="A10" s="83" t="s">
        <v>265</v>
      </c>
      <c r="B10" s="342">
        <v>6307561</v>
      </c>
      <c r="C10" s="342">
        <v>5015413</v>
      </c>
      <c r="D10" s="342">
        <v>4319256</v>
      </c>
      <c r="E10" s="342">
        <v>5655304</v>
      </c>
      <c r="F10" s="342">
        <v>6039570</v>
      </c>
      <c r="G10" s="136"/>
      <c r="H10" s="136"/>
      <c r="I10" s="136"/>
      <c r="J10" s="136"/>
      <c r="K10" s="136"/>
      <c r="L10" s="136"/>
      <c r="M10" s="136"/>
      <c r="N10" s="136"/>
      <c r="O10" s="34"/>
      <c r="P10" s="34"/>
      <c r="Q10" s="83" t="s">
        <v>5</v>
      </c>
    </row>
    <row r="11" spans="1:29" s="2" customFormat="1" ht="20.100000000000001" customHeight="1" thickBot="1" x14ac:dyDescent="0.3">
      <c r="A11" s="149" t="s">
        <v>191</v>
      </c>
      <c r="B11" s="150">
        <v>17900757</v>
      </c>
      <c r="C11" s="150">
        <v>16865551</v>
      </c>
      <c r="D11" s="150">
        <v>15909617</v>
      </c>
      <c r="E11" s="150">
        <v>17911662</v>
      </c>
      <c r="F11" s="150">
        <v>18583448</v>
      </c>
      <c r="G11" s="152"/>
      <c r="H11" s="152"/>
      <c r="I11" s="152"/>
      <c r="J11" s="152"/>
      <c r="K11" s="152"/>
      <c r="L11" s="152"/>
      <c r="M11" s="152"/>
      <c r="N11" s="152"/>
      <c r="O11" s="151"/>
      <c r="P11" s="152"/>
      <c r="R11" s="29" t="s">
        <v>263</v>
      </c>
      <c r="S11" s="29" t="s">
        <v>264</v>
      </c>
      <c r="T11" s="29" t="s">
        <v>265</v>
      </c>
      <c r="U11" s="29" t="s">
        <v>191</v>
      </c>
    </row>
    <row r="12" spans="1:29" ht="30.75" customHeight="1" thickTop="1" x14ac:dyDescent="0.25">
      <c r="A12" s="365" t="s">
        <v>405</v>
      </c>
      <c r="B12" s="366"/>
      <c r="C12" s="366"/>
      <c r="D12" s="366"/>
      <c r="E12" s="366"/>
      <c r="Q12" s="86" t="s">
        <v>546</v>
      </c>
      <c r="R12" s="171">
        <v>4085984</v>
      </c>
      <c r="S12" s="171">
        <v>2142776</v>
      </c>
      <c r="T12" s="171">
        <v>331427</v>
      </c>
      <c r="U12" s="168">
        <v>6560187</v>
      </c>
    </row>
    <row r="13" spans="1:29" x14ac:dyDescent="0.25">
      <c r="A13" s="6"/>
      <c r="B13" s="22"/>
      <c r="C13" s="23"/>
      <c r="D13" s="23"/>
      <c r="E13" s="23"/>
      <c r="Q13" s="86" t="s">
        <v>547</v>
      </c>
      <c r="R13" s="171">
        <v>3945256</v>
      </c>
      <c r="S13" s="171">
        <v>2140199</v>
      </c>
      <c r="T13" s="171">
        <v>260080</v>
      </c>
      <c r="U13" s="168">
        <v>6345535</v>
      </c>
    </row>
    <row r="14" spans="1:29" x14ac:dyDescent="0.25">
      <c r="A14" s="6"/>
      <c r="B14" s="22"/>
      <c r="C14" s="23"/>
      <c r="D14" s="23"/>
      <c r="E14" s="23"/>
      <c r="Q14" s="86" t="s">
        <v>548</v>
      </c>
      <c r="R14" s="171">
        <v>4338913</v>
      </c>
      <c r="S14" s="171">
        <v>2110613</v>
      </c>
      <c r="T14" s="171">
        <v>213634</v>
      </c>
      <c r="U14" s="168">
        <v>6663160</v>
      </c>
    </row>
    <row r="15" spans="1:29" x14ac:dyDescent="0.25">
      <c r="A15" s="6"/>
      <c r="B15" s="22"/>
      <c r="C15" s="23"/>
      <c r="D15" s="23"/>
      <c r="E15" s="23"/>
      <c r="Q15" s="86" t="s">
        <v>549</v>
      </c>
      <c r="R15" s="171">
        <v>5824346</v>
      </c>
      <c r="S15" s="171">
        <v>3184594</v>
      </c>
      <c r="T15" s="171">
        <v>580660</v>
      </c>
      <c r="U15" s="168">
        <v>9589600</v>
      </c>
    </row>
    <row r="16" spans="1:29" x14ac:dyDescent="0.25">
      <c r="Q16" s="86" t="s">
        <v>550</v>
      </c>
      <c r="R16" s="171">
        <v>6480954</v>
      </c>
      <c r="S16" s="171">
        <v>2945753</v>
      </c>
      <c r="T16" s="171">
        <v>335036</v>
      </c>
      <c r="U16" s="168">
        <v>9761743</v>
      </c>
    </row>
    <row r="17" spans="17:22" x14ac:dyDescent="0.25">
      <c r="R17" s="169"/>
      <c r="S17" s="169"/>
      <c r="T17" s="169"/>
    </row>
    <row r="19" spans="17:22" x14ac:dyDescent="0.25">
      <c r="Q19" s="170"/>
      <c r="R19" s="170"/>
      <c r="S19" s="170"/>
      <c r="U19" s="170"/>
    </row>
    <row r="20" spans="17:22" x14ac:dyDescent="0.25">
      <c r="Q20" s="170"/>
      <c r="R20" s="170"/>
      <c r="S20" s="170"/>
      <c r="U20" s="170"/>
    </row>
    <row r="21" spans="17:22" x14ac:dyDescent="0.25">
      <c r="Q21" s="170"/>
      <c r="R21" s="170"/>
      <c r="S21" s="170"/>
      <c r="U21" s="170"/>
    </row>
    <row r="22" spans="17:22" x14ac:dyDescent="0.25">
      <c r="Q22" s="170"/>
      <c r="R22" s="170"/>
      <c r="S22" s="170"/>
    </row>
    <row r="23" spans="17:22" x14ac:dyDescent="0.25">
      <c r="Q23" s="170"/>
      <c r="R23" s="170"/>
      <c r="S23" s="170"/>
      <c r="T23" s="170"/>
      <c r="U23" s="170"/>
      <c r="V23" s="33"/>
    </row>
    <row r="24" spans="17:22" x14ac:dyDescent="0.25">
      <c r="Q24" s="170"/>
      <c r="R24" s="170"/>
      <c r="S24" s="170"/>
      <c r="T24" s="170"/>
      <c r="U24" s="170"/>
      <c r="V24" s="33"/>
    </row>
    <row r="25" spans="17:22" x14ac:dyDescent="0.25">
      <c r="Q25" s="170"/>
      <c r="R25" s="170"/>
      <c r="S25" s="170"/>
      <c r="T25" s="170"/>
      <c r="U25" s="170"/>
      <c r="V25" s="33"/>
    </row>
    <row r="26" spans="17:22" x14ac:dyDescent="0.25">
      <c r="Q26" s="170"/>
      <c r="R26" s="170"/>
      <c r="S26" s="170"/>
      <c r="T26" s="170"/>
      <c r="U26" s="170"/>
      <c r="V26" s="33"/>
    </row>
    <row r="27" spans="17:22" x14ac:dyDescent="0.25">
      <c r="Q27" s="170"/>
      <c r="R27" s="170"/>
      <c r="S27" s="170"/>
    </row>
    <row r="28" spans="17:22" x14ac:dyDescent="0.25">
      <c r="Q28" s="170"/>
      <c r="R28" s="170"/>
      <c r="S28" s="170"/>
      <c r="T28" s="170"/>
      <c r="U28" s="170"/>
      <c r="V28" s="33"/>
    </row>
    <row r="29" spans="17:22" x14ac:dyDescent="0.25">
      <c r="Q29" s="170"/>
      <c r="R29" s="170"/>
      <c r="S29" s="170"/>
      <c r="T29" s="170"/>
      <c r="U29" s="170"/>
      <c r="V29" s="33"/>
    </row>
    <row r="30" spans="17:22" x14ac:dyDescent="0.25">
      <c r="Q30" s="170"/>
      <c r="R30" s="170"/>
      <c r="S30" s="170"/>
      <c r="T30" s="170"/>
      <c r="U30" s="170"/>
      <c r="V30" s="33"/>
    </row>
    <row r="31" spans="17:22" x14ac:dyDescent="0.25">
      <c r="Q31" s="170"/>
      <c r="R31" s="170"/>
      <c r="S31" s="170"/>
      <c r="T31" s="170"/>
      <c r="U31" s="170"/>
      <c r="V31" s="33"/>
    </row>
    <row r="32" spans="17:22" x14ac:dyDescent="0.25">
      <c r="Q32" s="170"/>
      <c r="R32" s="169"/>
      <c r="S32" s="169"/>
      <c r="T32" s="169"/>
      <c r="U32" s="169"/>
    </row>
    <row r="33" spans="1:29" x14ac:dyDescent="0.25">
      <c r="Q33" s="170"/>
      <c r="R33" s="169"/>
      <c r="S33" s="169"/>
      <c r="T33" s="169"/>
      <c r="U33" s="169"/>
      <c r="V33" s="33"/>
    </row>
    <row r="34" spans="1:29" x14ac:dyDescent="0.25">
      <c r="Q34" s="170"/>
      <c r="R34" s="169"/>
      <c r="S34" s="169"/>
      <c r="T34" s="169"/>
      <c r="U34" s="169"/>
      <c r="V34" s="33"/>
    </row>
    <row r="35" spans="1:29" x14ac:dyDescent="0.25">
      <c r="Q35" s="170"/>
      <c r="R35" s="169"/>
      <c r="S35" s="169"/>
      <c r="T35" s="169"/>
      <c r="U35" s="169"/>
      <c r="V35" s="33"/>
    </row>
    <row r="36" spans="1:29" x14ac:dyDescent="0.25">
      <c r="Q36" s="170"/>
      <c r="R36" s="169"/>
      <c r="S36" s="169"/>
      <c r="T36" s="169"/>
      <c r="U36" s="169"/>
      <c r="V36" s="33"/>
    </row>
    <row r="37" spans="1:29" s="1" customFormat="1" ht="15.9" customHeight="1" x14ac:dyDescent="0.25">
      <c r="A37" s="361" t="s">
        <v>414</v>
      </c>
      <c r="B37" s="361"/>
      <c r="C37" s="361"/>
      <c r="D37" s="361"/>
      <c r="E37" s="361"/>
      <c r="F37" s="361"/>
      <c r="G37" s="84"/>
      <c r="H37" s="84"/>
      <c r="I37" s="84"/>
      <c r="J37" s="84"/>
      <c r="K37" s="84"/>
      <c r="L37" s="84"/>
      <c r="M37" s="84"/>
      <c r="N37" s="84"/>
      <c r="O37" s="84"/>
      <c r="P37" s="84"/>
      <c r="Q37" s="170"/>
      <c r="R37" s="169"/>
      <c r="S37" s="169"/>
      <c r="T37" s="169"/>
      <c r="U37" s="169"/>
      <c r="V37" s="33"/>
      <c r="AA37" s="6"/>
      <c r="AB37" s="6"/>
      <c r="AC37" s="6"/>
    </row>
    <row r="38" spans="1:29" ht="13.5" customHeight="1" x14ac:dyDescent="0.25">
      <c r="A38" s="359" t="s">
        <v>243</v>
      </c>
      <c r="B38" s="359"/>
      <c r="C38" s="359"/>
      <c r="D38" s="359"/>
      <c r="E38" s="359"/>
      <c r="F38" s="359"/>
      <c r="G38" s="84"/>
      <c r="H38" s="84"/>
      <c r="I38" s="84"/>
      <c r="J38" s="84"/>
      <c r="K38" s="84"/>
      <c r="L38" s="84"/>
      <c r="M38" s="84"/>
      <c r="N38" s="84"/>
      <c r="O38" s="84"/>
      <c r="P38" s="84"/>
      <c r="R38" s="169"/>
      <c r="S38" s="169"/>
      <c r="T38" s="169"/>
      <c r="U38" s="169"/>
      <c r="V38" s="33"/>
    </row>
    <row r="39" spans="1:29" s="1" customFormat="1" ht="15.9" customHeight="1" x14ac:dyDescent="0.25">
      <c r="A39" s="359" t="s">
        <v>128</v>
      </c>
      <c r="B39" s="359"/>
      <c r="C39" s="359"/>
      <c r="D39" s="359"/>
      <c r="E39" s="359"/>
      <c r="F39" s="359"/>
      <c r="G39" s="84"/>
      <c r="H39" s="84"/>
      <c r="I39" s="84"/>
      <c r="J39" s="84"/>
      <c r="K39" s="84"/>
      <c r="L39" s="84"/>
      <c r="M39" s="84"/>
      <c r="N39" s="84"/>
      <c r="O39" s="84"/>
      <c r="P39" s="84"/>
      <c r="Q39" s="83"/>
      <c r="R39" s="169"/>
      <c r="S39" s="169"/>
      <c r="T39" s="169"/>
      <c r="U39" s="169"/>
      <c r="V39" s="33"/>
      <c r="Z39" s="2"/>
      <c r="AA39" s="6"/>
      <c r="AB39" s="6"/>
      <c r="AC39" s="6"/>
    </row>
    <row r="40" spans="1:29" s="1" customFormat="1" ht="15.9" customHeight="1" x14ac:dyDescent="0.25">
      <c r="A40" s="359" t="s">
        <v>236</v>
      </c>
      <c r="B40" s="359"/>
      <c r="C40" s="359"/>
      <c r="D40" s="359"/>
      <c r="E40" s="359"/>
      <c r="F40" s="359"/>
      <c r="G40" s="84"/>
      <c r="H40" s="84"/>
      <c r="I40" s="84"/>
      <c r="J40" s="84"/>
      <c r="K40" s="84"/>
      <c r="L40" s="84"/>
      <c r="M40" s="84"/>
      <c r="N40" s="84"/>
      <c r="O40" s="84"/>
      <c r="P40" s="84"/>
      <c r="Q40" s="83"/>
      <c r="R40" s="169"/>
      <c r="S40" s="169"/>
      <c r="T40" s="169"/>
      <c r="U40" s="169"/>
      <c r="V40" s="33"/>
    </row>
    <row r="41" spans="1:29" ht="13.8" thickBot="1" x14ac:dyDescent="0.3">
      <c r="B41" s="1"/>
      <c r="C41" s="1"/>
      <c r="D41" s="1"/>
      <c r="E41" s="1"/>
      <c r="F41" s="1"/>
      <c r="G41" s="1"/>
      <c r="H41" s="1"/>
      <c r="I41" s="1"/>
      <c r="J41" s="1"/>
      <c r="K41" s="1"/>
      <c r="L41" s="1"/>
      <c r="M41" s="1"/>
      <c r="N41" s="1"/>
      <c r="O41" s="1"/>
      <c r="P41" s="1"/>
      <c r="V41" s="33"/>
    </row>
    <row r="42" spans="1:29" ht="13.8" thickTop="1" x14ac:dyDescent="0.25">
      <c r="A42" s="43" t="s">
        <v>129</v>
      </c>
      <c r="B42" s="367" t="s">
        <v>545</v>
      </c>
      <c r="C42" s="367"/>
      <c r="D42" s="367"/>
      <c r="E42" s="367"/>
      <c r="F42" s="367"/>
      <c r="G42" s="29"/>
      <c r="H42" s="29"/>
      <c r="I42" s="29"/>
      <c r="J42" s="29"/>
      <c r="K42" s="29"/>
      <c r="L42" s="29"/>
      <c r="M42" s="29"/>
      <c r="N42" s="29"/>
      <c r="O42" s="29"/>
      <c r="P42" s="29"/>
      <c r="V42" s="33"/>
    </row>
    <row r="43" spans="1:29" ht="15" customHeight="1" x14ac:dyDescent="0.25">
      <c r="A43" s="45"/>
      <c r="B43" s="44">
        <v>2018</v>
      </c>
      <c r="C43" s="44">
        <v>2019</v>
      </c>
      <c r="D43" s="44">
        <v>2020</v>
      </c>
      <c r="E43" s="44">
        <v>2021</v>
      </c>
      <c r="F43" s="44">
        <v>2022</v>
      </c>
      <c r="G43" s="29"/>
      <c r="H43" s="29"/>
      <c r="I43" s="29"/>
      <c r="J43" s="29"/>
      <c r="K43" s="29"/>
      <c r="L43" s="29"/>
      <c r="M43" s="29"/>
      <c r="N43" s="29"/>
      <c r="O43" s="29"/>
      <c r="P43" s="29"/>
    </row>
    <row r="44" spans="1:29" ht="20.100000000000001" customHeight="1" x14ac:dyDescent="0.25">
      <c r="A44" s="83" t="s">
        <v>263</v>
      </c>
      <c r="B44" s="342">
        <v>4085984</v>
      </c>
      <c r="C44" s="342">
        <v>3945256</v>
      </c>
      <c r="D44" s="342">
        <v>4338913</v>
      </c>
      <c r="E44" s="342">
        <v>5824346</v>
      </c>
      <c r="F44" s="342">
        <v>6480954</v>
      </c>
      <c r="G44" s="136"/>
      <c r="H44" s="136"/>
      <c r="I44" s="136"/>
      <c r="J44" s="136"/>
      <c r="K44" s="136"/>
      <c r="L44" s="136"/>
      <c r="M44" s="136"/>
      <c r="N44" s="136"/>
      <c r="O44" s="42"/>
      <c r="P44" s="42"/>
    </row>
    <row r="45" spans="1:29" ht="20.100000000000001" customHeight="1" x14ac:dyDescent="0.25">
      <c r="A45" s="83" t="s">
        <v>264</v>
      </c>
      <c r="B45" s="342">
        <v>2142776</v>
      </c>
      <c r="C45" s="342">
        <v>2140199</v>
      </c>
      <c r="D45" s="342">
        <v>2110613</v>
      </c>
      <c r="E45" s="342">
        <v>3184594</v>
      </c>
      <c r="F45" s="342">
        <v>2945753</v>
      </c>
      <c r="G45" s="136"/>
      <c r="H45" s="136"/>
      <c r="I45" s="136"/>
      <c r="J45" s="136"/>
      <c r="K45" s="136"/>
      <c r="L45" s="136"/>
      <c r="M45" s="136"/>
      <c r="N45" s="136"/>
      <c r="O45" s="34"/>
      <c r="P45" s="34"/>
    </row>
    <row r="46" spans="1:29" ht="20.100000000000001" customHeight="1" x14ac:dyDescent="0.25">
      <c r="A46" s="83" t="s">
        <v>265</v>
      </c>
      <c r="B46" s="342">
        <v>331427</v>
      </c>
      <c r="C46" s="342">
        <v>260080</v>
      </c>
      <c r="D46" s="342">
        <v>213634</v>
      </c>
      <c r="E46" s="342">
        <v>580660</v>
      </c>
      <c r="F46" s="342">
        <v>335036</v>
      </c>
      <c r="G46" s="136"/>
      <c r="H46" s="136"/>
      <c r="I46" s="136"/>
      <c r="J46" s="136"/>
      <c r="K46" s="136"/>
      <c r="L46" s="136"/>
      <c r="M46" s="136"/>
      <c r="N46" s="136"/>
      <c r="O46" s="34"/>
      <c r="P46" s="34"/>
    </row>
    <row r="47" spans="1:29" s="2" customFormat="1" ht="20.100000000000001" customHeight="1" thickBot="1" x14ac:dyDescent="0.3">
      <c r="A47" s="153" t="s">
        <v>191</v>
      </c>
      <c r="B47" s="154">
        <v>6560187</v>
      </c>
      <c r="C47" s="154">
        <v>6345535</v>
      </c>
      <c r="D47" s="154">
        <v>6663160</v>
      </c>
      <c r="E47" s="154">
        <v>9589600</v>
      </c>
      <c r="F47" s="154">
        <v>9761743</v>
      </c>
      <c r="G47" s="179"/>
      <c r="H47" s="179"/>
      <c r="I47" s="179"/>
      <c r="J47" s="179"/>
      <c r="K47" s="179"/>
      <c r="L47" s="179"/>
      <c r="M47" s="179"/>
      <c r="N47" s="179"/>
      <c r="O47" s="152"/>
      <c r="P47" s="152"/>
    </row>
    <row r="48" spans="1:29" ht="30.75" customHeight="1" thickTop="1" x14ac:dyDescent="0.25">
      <c r="A48" s="365" t="s">
        <v>406</v>
      </c>
      <c r="B48" s="366"/>
      <c r="C48" s="366"/>
      <c r="D48" s="366"/>
      <c r="E48" s="366"/>
    </row>
  </sheetData>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65" right="0.78740157480314965" top="1.8897637795275593" bottom="0.78740157480314965" header="0" footer="5.9055118110236222"/>
  <pageSetup scale="90" orientation="portrait" r:id="rId1"/>
  <headerFooter alignWithMargins="0">
    <oddFooter>&amp;C&amp;P</oddFooter>
    <firstFooter>&amp;C1</firstFooter>
  </headerFooter>
  <rowBreaks count="1" manualBreakCount="1">
    <brk id="36"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sqref="A1:XFD1048576"/>
    </sheetView>
  </sheetViews>
  <sheetFormatPr baseColWidth="10" defaultColWidth="11.44140625" defaultRowHeight="13.2" x14ac:dyDescent="0.25"/>
  <cols>
    <col min="1" max="1" width="24" style="1" customWidth="1"/>
    <col min="2" max="2" width="14.109375" style="1" bestFit="1" customWidth="1"/>
    <col min="3" max="3" width="13.6640625" style="1" bestFit="1" customWidth="1"/>
    <col min="4" max="4" width="13.44140625" style="1" bestFit="1" customWidth="1"/>
    <col min="5" max="5" width="11.6640625" style="1" customWidth="1"/>
    <col min="6" max="6" width="15.5546875" style="1" customWidth="1"/>
    <col min="7" max="7" width="12.44140625" style="1" customWidth="1"/>
    <col min="8" max="10" width="11.44140625" style="1"/>
    <col min="11" max="11" width="13.109375" style="1" bestFit="1" customWidth="1"/>
    <col min="12" max="15" width="11.44140625" style="1"/>
    <col min="16" max="16" width="42.5546875" style="1" bestFit="1" customWidth="1"/>
    <col min="17" max="18" width="11.44140625" style="1"/>
    <col min="19" max="20" width="11.5546875" style="1" bestFit="1" customWidth="1"/>
    <col min="21" max="16384" width="11.44140625" style="1"/>
  </cols>
  <sheetData>
    <row r="1" spans="1:21" ht="15.9" customHeight="1" x14ac:dyDescent="0.25">
      <c r="A1" s="361" t="s">
        <v>514</v>
      </c>
      <c r="B1" s="361"/>
      <c r="C1" s="361"/>
      <c r="D1" s="361"/>
      <c r="E1" s="361"/>
      <c r="F1" s="361"/>
      <c r="U1" s="2"/>
    </row>
    <row r="2" spans="1:21" ht="15.9" customHeight="1" x14ac:dyDescent="0.25">
      <c r="A2" s="359" t="s">
        <v>136</v>
      </c>
      <c r="B2" s="359"/>
      <c r="C2" s="359"/>
      <c r="D2" s="359"/>
      <c r="E2" s="359"/>
      <c r="F2" s="359"/>
      <c r="G2" s="29"/>
      <c r="H2" s="29"/>
    </row>
    <row r="3" spans="1:21" ht="15.9" customHeight="1" x14ac:dyDescent="0.25">
      <c r="A3" s="359" t="s">
        <v>128</v>
      </c>
      <c r="B3" s="359"/>
      <c r="C3" s="359"/>
      <c r="D3" s="359"/>
      <c r="E3" s="359"/>
      <c r="F3" s="359"/>
      <c r="G3" s="29"/>
      <c r="H3" s="29"/>
      <c r="R3" s="2" t="s">
        <v>124</v>
      </c>
      <c r="U3" s="46"/>
    </row>
    <row r="4" spans="1:21" ht="15.9" customHeight="1" thickBot="1" x14ac:dyDescent="0.3">
      <c r="A4" s="359" t="s">
        <v>236</v>
      </c>
      <c r="B4" s="359"/>
      <c r="C4" s="359"/>
      <c r="D4" s="359"/>
      <c r="E4" s="359"/>
      <c r="F4" s="359"/>
      <c r="G4" s="29"/>
      <c r="H4" s="29"/>
      <c r="M4" s="29"/>
      <c r="N4" s="370"/>
      <c r="O4" s="370"/>
      <c r="R4" s="2"/>
    </row>
    <row r="5" spans="1:21" ht="18" customHeight="1" thickTop="1" x14ac:dyDescent="0.25">
      <c r="A5" s="43" t="s">
        <v>137</v>
      </c>
      <c r="B5" s="371">
        <v>2020</v>
      </c>
      <c r="C5" s="364" t="s">
        <v>545</v>
      </c>
      <c r="D5" s="364"/>
      <c r="E5" s="50" t="s">
        <v>142</v>
      </c>
      <c r="F5" s="50" t="s">
        <v>135</v>
      </c>
      <c r="G5" s="29"/>
      <c r="H5" s="29"/>
      <c r="M5" s="29"/>
      <c r="N5" s="29"/>
      <c r="O5" s="29"/>
      <c r="S5" s="6">
        <v>18583448</v>
      </c>
    </row>
    <row r="6" spans="1:21" ht="18" customHeight="1" thickBot="1" x14ac:dyDescent="0.3">
      <c r="A6" s="51"/>
      <c r="B6" s="372"/>
      <c r="C6" s="40">
        <v>2021</v>
      </c>
      <c r="D6" s="40">
        <v>2022</v>
      </c>
      <c r="E6" s="40" t="s">
        <v>512</v>
      </c>
      <c r="F6" s="41">
        <v>2022</v>
      </c>
      <c r="G6" s="29"/>
      <c r="H6" s="29"/>
      <c r="M6" s="6"/>
      <c r="N6" s="6"/>
      <c r="O6" s="6"/>
      <c r="R6" s="1" t="s">
        <v>6</v>
      </c>
      <c r="S6" s="6">
        <v>6592821</v>
      </c>
      <c r="T6" s="47">
        <v>35.476844770679797</v>
      </c>
      <c r="U6" s="2"/>
    </row>
    <row r="7" spans="1:21" ht="18" customHeight="1" thickTop="1" x14ac:dyDescent="0.25">
      <c r="A7" s="359" t="s">
        <v>140</v>
      </c>
      <c r="B7" s="359"/>
      <c r="C7" s="359"/>
      <c r="D7" s="359"/>
      <c r="E7" s="359"/>
      <c r="F7" s="359"/>
      <c r="G7" s="29"/>
      <c r="H7" s="29"/>
      <c r="M7" s="6"/>
      <c r="N7" s="6"/>
      <c r="O7" s="6"/>
      <c r="R7" s="1" t="s">
        <v>7</v>
      </c>
      <c r="S7" s="6">
        <v>11990627</v>
      </c>
      <c r="T7" s="47">
        <v>64.523155229320196</v>
      </c>
    </row>
    <row r="8" spans="1:21" ht="18" customHeight="1" x14ac:dyDescent="0.25">
      <c r="A8" s="48" t="s">
        <v>130</v>
      </c>
      <c r="B8" s="6">
        <v>15909617</v>
      </c>
      <c r="C8" s="6">
        <v>17911662</v>
      </c>
      <c r="D8" s="6">
        <v>18583448</v>
      </c>
      <c r="E8" s="27">
        <v>3.7505508980685325E-2</v>
      </c>
      <c r="F8" s="48"/>
      <c r="G8" s="26"/>
      <c r="H8" s="26"/>
      <c r="M8" s="6"/>
      <c r="N8" s="6"/>
      <c r="O8" s="6"/>
      <c r="T8" s="47">
        <v>100</v>
      </c>
    </row>
    <row r="9" spans="1:21" s="2" customFormat="1" ht="18" customHeight="1" x14ac:dyDescent="0.25">
      <c r="A9" s="24" t="s">
        <v>139</v>
      </c>
      <c r="B9" s="21">
        <v>6684699</v>
      </c>
      <c r="C9" s="21">
        <v>6925138</v>
      </c>
      <c r="D9" s="21">
        <v>6592821</v>
      </c>
      <c r="E9" s="25">
        <v>-4.7987058164039476E-2</v>
      </c>
      <c r="F9" s="25">
        <v>0.354768447706798</v>
      </c>
      <c r="G9" s="26"/>
      <c r="H9" s="26"/>
      <c r="M9" s="21"/>
      <c r="N9" s="21"/>
      <c r="O9" s="21"/>
      <c r="R9" s="2" t="s">
        <v>123</v>
      </c>
      <c r="S9" s="6">
        <v>18583448</v>
      </c>
      <c r="T9" s="47"/>
      <c r="U9" s="1"/>
    </row>
    <row r="10" spans="1:21" ht="18" customHeight="1" x14ac:dyDescent="0.25">
      <c r="A10" s="87" t="s">
        <v>266</v>
      </c>
      <c r="B10" s="6">
        <v>6241083</v>
      </c>
      <c r="C10" s="6">
        <v>6513773</v>
      </c>
      <c r="D10" s="6">
        <v>6257344</v>
      </c>
      <c r="E10" s="27">
        <v>-3.9367199317507685E-2</v>
      </c>
      <c r="F10" s="27">
        <v>0.94911480229783274</v>
      </c>
      <c r="G10" s="48"/>
      <c r="H10" s="6"/>
      <c r="I10" s="6"/>
      <c r="J10" s="6"/>
      <c r="M10" s="6"/>
      <c r="N10" s="6"/>
      <c r="O10" s="6"/>
      <c r="R10" s="1" t="s">
        <v>8</v>
      </c>
      <c r="S10" s="6">
        <v>10612671</v>
      </c>
      <c r="T10" s="47">
        <v>57.108191117170506</v>
      </c>
      <c r="U10" s="2"/>
    </row>
    <row r="11" spans="1:21" ht="18" customHeight="1" x14ac:dyDescent="0.25">
      <c r="A11" s="87" t="s">
        <v>267</v>
      </c>
      <c r="B11" s="6">
        <v>80728</v>
      </c>
      <c r="C11" s="6">
        <v>115232</v>
      </c>
      <c r="D11" s="6">
        <v>107977</v>
      </c>
      <c r="E11" s="27">
        <v>-6.2959941682865866E-2</v>
      </c>
      <c r="F11" s="27">
        <v>1.6377966275741448E-2</v>
      </c>
      <c r="G11" s="48"/>
      <c r="H11" s="6"/>
      <c r="I11" s="6"/>
      <c r="J11" s="6"/>
      <c r="M11" s="6"/>
      <c r="N11" s="6"/>
      <c r="O11" s="6"/>
      <c r="R11" s="1" t="s">
        <v>9</v>
      </c>
      <c r="S11" s="6">
        <v>1931207</v>
      </c>
      <c r="T11" s="47">
        <v>10.3920811681449</v>
      </c>
    </row>
    <row r="12" spans="1:21" ht="18" customHeight="1" x14ac:dyDescent="0.25">
      <c r="A12" s="87" t="s">
        <v>268</v>
      </c>
      <c r="B12" s="6">
        <v>362888</v>
      </c>
      <c r="C12" s="6">
        <v>296133</v>
      </c>
      <c r="D12" s="6">
        <v>227500</v>
      </c>
      <c r="E12" s="27">
        <v>-0.23176410599291536</v>
      </c>
      <c r="F12" s="27">
        <v>3.4507231426425804E-2</v>
      </c>
      <c r="G12" s="26"/>
      <c r="H12" s="28"/>
      <c r="M12" s="6"/>
      <c r="N12" s="6"/>
      <c r="O12" s="6"/>
      <c r="R12" s="1" t="s">
        <v>10</v>
      </c>
      <c r="S12" s="6">
        <v>6039570</v>
      </c>
      <c r="T12" s="47">
        <v>32.499727714684596</v>
      </c>
    </row>
    <row r="13" spans="1:21" s="2" customFormat="1" ht="18" customHeight="1" x14ac:dyDescent="0.25">
      <c r="A13" s="24" t="s">
        <v>138</v>
      </c>
      <c r="B13" s="21">
        <v>9224918</v>
      </c>
      <c r="C13" s="21">
        <v>10986524</v>
      </c>
      <c r="D13" s="21">
        <v>11990627</v>
      </c>
      <c r="E13" s="25">
        <v>9.1394056937389848E-2</v>
      </c>
      <c r="F13" s="25">
        <v>0.64523155229320195</v>
      </c>
      <c r="G13" s="26"/>
      <c r="H13" s="26"/>
      <c r="M13" s="21"/>
      <c r="N13" s="21"/>
      <c r="O13" s="21"/>
      <c r="R13" s="1"/>
      <c r="S13" s="1"/>
      <c r="T13" s="47">
        <v>100</v>
      </c>
      <c r="U13" s="1"/>
    </row>
    <row r="14" spans="1:21" ht="18" customHeight="1" x14ac:dyDescent="0.25">
      <c r="A14" s="87" t="s">
        <v>266</v>
      </c>
      <c r="B14" s="6">
        <v>3688795</v>
      </c>
      <c r="C14" s="6">
        <v>3982897</v>
      </c>
      <c r="D14" s="6">
        <v>4355327</v>
      </c>
      <c r="E14" s="27">
        <v>9.350731389739679E-2</v>
      </c>
      <c r="F14" s="27">
        <v>0.36322762771287942</v>
      </c>
      <c r="G14" s="26"/>
      <c r="H14" s="28"/>
      <c r="M14" s="6"/>
      <c r="N14" s="6"/>
      <c r="O14" s="6"/>
      <c r="T14" s="47"/>
    </row>
    <row r="15" spans="1:21" ht="18" customHeight="1" x14ac:dyDescent="0.25">
      <c r="A15" s="87" t="s">
        <v>267</v>
      </c>
      <c r="B15" s="6">
        <v>1579755</v>
      </c>
      <c r="C15" s="6">
        <v>1644456</v>
      </c>
      <c r="D15" s="6">
        <v>1823230</v>
      </c>
      <c r="E15" s="27">
        <v>0.10871315498864062</v>
      </c>
      <c r="F15" s="27">
        <v>0.15205460064765589</v>
      </c>
      <c r="G15" s="26"/>
      <c r="H15" s="28"/>
      <c r="J15" s="6"/>
    </row>
    <row r="16" spans="1:21" ht="18" customHeight="1" x14ac:dyDescent="0.25">
      <c r="A16" s="87" t="s">
        <v>268</v>
      </c>
      <c r="B16" s="6">
        <v>3956368</v>
      </c>
      <c r="C16" s="6">
        <v>5359171</v>
      </c>
      <c r="D16" s="6">
        <v>5812070</v>
      </c>
      <c r="E16" s="27">
        <v>8.4509152628270301E-2</v>
      </c>
      <c r="F16" s="27">
        <v>0.48471777163946472</v>
      </c>
      <c r="G16" s="26"/>
      <c r="H16" s="28"/>
      <c r="M16" s="6"/>
      <c r="N16" s="6"/>
      <c r="O16" s="6"/>
    </row>
    <row r="17" spans="1:15" ht="18" customHeight="1" x14ac:dyDescent="0.25">
      <c r="A17" s="359" t="s">
        <v>141</v>
      </c>
      <c r="B17" s="359"/>
      <c r="C17" s="359"/>
      <c r="D17" s="359"/>
      <c r="E17" s="359"/>
      <c r="F17" s="359"/>
      <c r="G17" s="26"/>
      <c r="H17" s="28"/>
      <c r="M17" s="6"/>
      <c r="N17" s="6"/>
      <c r="O17" s="6"/>
    </row>
    <row r="18" spans="1:15" ht="18" customHeight="1" x14ac:dyDescent="0.25">
      <c r="A18" s="48" t="s">
        <v>130</v>
      </c>
      <c r="B18" s="6">
        <v>6663160</v>
      </c>
      <c r="C18" s="6">
        <v>9589600</v>
      </c>
      <c r="D18" s="6">
        <v>9761743</v>
      </c>
      <c r="E18" s="27">
        <v>1.7951009426879119E-2</v>
      </c>
      <c r="F18" s="49"/>
      <c r="G18" s="26"/>
      <c r="K18" s="83"/>
      <c r="M18" s="6"/>
      <c r="N18" s="6"/>
      <c r="O18" s="6"/>
    </row>
    <row r="19" spans="1:15" ht="18" customHeight="1" x14ac:dyDescent="0.25">
      <c r="A19" s="24" t="s">
        <v>139</v>
      </c>
      <c r="B19" s="21">
        <v>1622565</v>
      </c>
      <c r="C19" s="21">
        <v>1985918</v>
      </c>
      <c r="D19" s="21">
        <v>2138125</v>
      </c>
      <c r="E19" s="25">
        <v>7.6643144379576603E-2</v>
      </c>
      <c r="F19" s="25">
        <v>0.21903106852946241</v>
      </c>
      <c r="G19" s="26"/>
      <c r="H19" s="21"/>
      <c r="I19" s="6"/>
      <c r="K19" s="178"/>
      <c r="M19" s="6"/>
      <c r="N19" s="6"/>
      <c r="O19" s="6"/>
    </row>
    <row r="20" spans="1:15" ht="18" customHeight="1" x14ac:dyDescent="0.25">
      <c r="A20" s="87" t="s">
        <v>266</v>
      </c>
      <c r="B20" s="6">
        <v>1526086</v>
      </c>
      <c r="C20" s="6">
        <v>1887752</v>
      </c>
      <c r="D20" s="6">
        <v>2019896</v>
      </c>
      <c r="E20" s="27">
        <v>7.0000720433616284E-2</v>
      </c>
      <c r="F20" s="27">
        <v>0.94470435545162235</v>
      </c>
      <c r="G20" s="26"/>
      <c r="H20" s="6"/>
      <c r="M20" s="6"/>
      <c r="N20" s="6"/>
      <c r="O20" s="6"/>
    </row>
    <row r="21" spans="1:15" ht="18" customHeight="1" x14ac:dyDescent="0.25">
      <c r="A21" s="87" t="s">
        <v>267</v>
      </c>
      <c r="B21" s="6">
        <v>77959</v>
      </c>
      <c r="C21" s="6">
        <v>67786</v>
      </c>
      <c r="D21" s="6">
        <v>88511</v>
      </c>
      <c r="E21" s="27">
        <v>0.30574159856017469</v>
      </c>
      <c r="F21" s="27">
        <v>4.1396550716164861E-2</v>
      </c>
      <c r="G21" s="26"/>
      <c r="H21" s="6"/>
      <c r="J21" s="83"/>
      <c r="K21" s="6"/>
      <c r="M21" s="6"/>
      <c r="N21" s="6"/>
      <c r="O21" s="6"/>
    </row>
    <row r="22" spans="1:15" ht="18" customHeight="1" x14ac:dyDescent="0.25">
      <c r="A22" s="87" t="s">
        <v>268</v>
      </c>
      <c r="B22" s="6">
        <v>18520</v>
      </c>
      <c r="C22" s="6">
        <v>30380</v>
      </c>
      <c r="D22" s="6">
        <v>29718</v>
      </c>
      <c r="E22" s="27">
        <v>-2.1790651744568797E-2</v>
      </c>
      <c r="F22" s="27">
        <v>1.3899093832212803E-2</v>
      </c>
      <c r="G22" s="26"/>
      <c r="H22" s="6"/>
      <c r="J22" s="83"/>
      <c r="K22" s="6"/>
      <c r="M22" s="6"/>
      <c r="N22" s="6"/>
      <c r="O22" s="6"/>
    </row>
    <row r="23" spans="1:15" ht="18" customHeight="1" x14ac:dyDescent="0.25">
      <c r="A23" s="24" t="s">
        <v>138</v>
      </c>
      <c r="B23" s="21">
        <v>5040595</v>
      </c>
      <c r="C23" s="21">
        <v>7603683</v>
      </c>
      <c r="D23" s="21">
        <v>7623617</v>
      </c>
      <c r="E23" s="25">
        <v>2.6216242839160971E-3</v>
      </c>
      <c r="F23" s="25">
        <v>0.78096882902981568</v>
      </c>
      <c r="G23" s="26"/>
      <c r="H23" s="21"/>
      <c r="J23" s="83"/>
      <c r="K23" s="6"/>
      <c r="M23" s="6"/>
      <c r="N23" s="6"/>
      <c r="O23" s="6"/>
    </row>
    <row r="24" spans="1:15" ht="18" customHeight="1" x14ac:dyDescent="0.25">
      <c r="A24" s="87" t="s">
        <v>266</v>
      </c>
      <c r="B24" s="6">
        <v>2812827</v>
      </c>
      <c r="C24" s="6">
        <v>3936594</v>
      </c>
      <c r="D24" s="6">
        <v>4461058</v>
      </c>
      <c r="E24" s="27">
        <v>0.13322786144570661</v>
      </c>
      <c r="F24" s="27">
        <v>0.58516292200932973</v>
      </c>
      <c r="G24" s="26"/>
      <c r="H24" s="6"/>
      <c r="M24" s="6"/>
      <c r="N24" s="6"/>
      <c r="O24" s="6"/>
    </row>
    <row r="25" spans="1:15" ht="18" customHeight="1" x14ac:dyDescent="0.25">
      <c r="A25" s="87" t="s">
        <v>267</v>
      </c>
      <c r="B25" s="6">
        <v>2032654</v>
      </c>
      <c r="C25" s="6">
        <v>3116809</v>
      </c>
      <c r="D25" s="6">
        <v>2857242</v>
      </c>
      <c r="E25" s="27">
        <v>-8.3279726155821548E-2</v>
      </c>
      <c r="F25" s="27">
        <v>0.37478824028017149</v>
      </c>
      <c r="G25" s="26"/>
      <c r="H25" s="6"/>
    </row>
    <row r="26" spans="1:15" ht="18" customHeight="1" x14ac:dyDescent="0.25">
      <c r="A26" s="87" t="s">
        <v>268</v>
      </c>
      <c r="B26" s="6">
        <v>195114</v>
      </c>
      <c r="C26" s="6">
        <v>550280</v>
      </c>
      <c r="D26" s="6">
        <v>305317</v>
      </c>
      <c r="E26" s="27">
        <v>-0.44516064548956896</v>
      </c>
      <c r="F26" s="27">
        <v>4.0048837710498837E-2</v>
      </c>
      <c r="G26" s="26"/>
      <c r="H26" s="6"/>
      <c r="M26" s="6"/>
      <c r="N26" s="6"/>
      <c r="O26" s="6"/>
    </row>
    <row r="27" spans="1:15" ht="18" customHeight="1" x14ac:dyDescent="0.25">
      <c r="A27" s="359" t="s">
        <v>132</v>
      </c>
      <c r="B27" s="359"/>
      <c r="C27" s="359"/>
      <c r="D27" s="359"/>
      <c r="E27" s="359"/>
      <c r="F27" s="359"/>
      <c r="G27" s="26"/>
      <c r="H27" s="28"/>
      <c r="M27" s="6"/>
      <c r="N27" s="6"/>
      <c r="O27" s="6"/>
    </row>
    <row r="28" spans="1:15" ht="18" customHeight="1" x14ac:dyDescent="0.25">
      <c r="A28" s="48" t="s">
        <v>130</v>
      </c>
      <c r="B28" s="6">
        <v>9246457</v>
      </c>
      <c r="C28" s="6">
        <v>8322062</v>
      </c>
      <c r="D28" s="6">
        <v>8821705</v>
      </c>
      <c r="E28" s="27">
        <v>6.0038365491629359E-2</v>
      </c>
      <c r="F28" s="26"/>
      <c r="G28" s="26"/>
      <c r="H28" s="26"/>
      <c r="M28" s="6"/>
      <c r="N28" s="6"/>
      <c r="O28" s="6"/>
    </row>
    <row r="29" spans="1:15" ht="18" customHeight="1" x14ac:dyDescent="0.25">
      <c r="A29" s="24" t="s">
        <v>317</v>
      </c>
      <c r="B29" s="21">
        <v>5062134</v>
      </c>
      <c r="C29" s="21">
        <v>4939220</v>
      </c>
      <c r="D29" s="21">
        <v>4454696</v>
      </c>
      <c r="E29" s="25">
        <v>-9.8097270419215996E-2</v>
      </c>
      <c r="F29" s="25">
        <v>0.50496995762157093</v>
      </c>
      <c r="G29" s="26"/>
      <c r="H29" s="28"/>
      <c r="M29" s="6"/>
      <c r="N29" s="6"/>
      <c r="O29" s="6"/>
    </row>
    <row r="30" spans="1:15" ht="18" customHeight="1" x14ac:dyDescent="0.25">
      <c r="A30" s="87" t="s">
        <v>318</v>
      </c>
      <c r="B30" s="6">
        <v>4714997</v>
      </c>
      <c r="C30" s="6">
        <v>4626021</v>
      </c>
      <c r="D30" s="6">
        <v>4237448</v>
      </c>
      <c r="E30" s="27">
        <v>-8.3997240825322672E-2</v>
      </c>
      <c r="F30" s="27">
        <v>0.95123168898618449</v>
      </c>
      <c r="G30" s="26"/>
      <c r="H30" s="28"/>
      <c r="M30" s="6"/>
      <c r="N30" s="6"/>
      <c r="O30" s="6"/>
    </row>
    <row r="31" spans="1:15" ht="18" customHeight="1" x14ac:dyDescent="0.25">
      <c r="A31" s="87" t="s">
        <v>319</v>
      </c>
      <c r="B31" s="6">
        <v>2769</v>
      </c>
      <c r="C31" s="6">
        <v>47446</v>
      </c>
      <c r="D31" s="6">
        <v>19466</v>
      </c>
      <c r="E31" s="27">
        <v>-0.58972305357669774</v>
      </c>
      <c r="F31" s="27">
        <v>4.369770686933519E-3</v>
      </c>
      <c r="G31" s="26"/>
      <c r="H31" s="28"/>
      <c r="M31" s="6"/>
      <c r="N31" s="6"/>
      <c r="O31" s="6"/>
    </row>
    <row r="32" spans="1:15" ht="18" customHeight="1" x14ac:dyDescent="0.25">
      <c r="A32" s="87" t="s">
        <v>320</v>
      </c>
      <c r="B32" s="6">
        <v>344368</v>
      </c>
      <c r="C32" s="6">
        <v>265753</v>
      </c>
      <c r="D32" s="6">
        <v>197782</v>
      </c>
      <c r="E32" s="27">
        <v>-0.25576757364921565</v>
      </c>
      <c r="F32" s="27">
        <v>4.4398540326882015E-2</v>
      </c>
      <c r="G32" s="26"/>
      <c r="H32" s="28"/>
      <c r="M32" s="6"/>
      <c r="N32" s="6"/>
      <c r="O32" s="6"/>
    </row>
    <row r="33" spans="1:15" ht="18" customHeight="1" x14ac:dyDescent="0.25">
      <c r="A33" s="24" t="s">
        <v>321</v>
      </c>
      <c r="B33" s="21">
        <v>4184323</v>
      </c>
      <c r="C33" s="21">
        <v>3382841</v>
      </c>
      <c r="D33" s="21">
        <v>4367010</v>
      </c>
      <c r="E33" s="25">
        <v>0.29092972445349929</v>
      </c>
      <c r="F33" s="25">
        <v>0.49503015573520087</v>
      </c>
      <c r="G33" s="26"/>
      <c r="H33" s="28"/>
      <c r="M33" s="6"/>
      <c r="N33" s="6"/>
      <c r="O33" s="6"/>
    </row>
    <row r="34" spans="1:15" ht="18" customHeight="1" x14ac:dyDescent="0.25">
      <c r="A34" s="87" t="s">
        <v>318</v>
      </c>
      <c r="B34" s="6">
        <v>875968</v>
      </c>
      <c r="C34" s="6">
        <v>46303</v>
      </c>
      <c r="D34" s="6">
        <v>-105731</v>
      </c>
      <c r="E34" s="27">
        <v>-3.2834589551432951</v>
      </c>
      <c r="F34" s="27">
        <v>-2.4211302470111128E-2</v>
      </c>
      <c r="G34" s="26"/>
      <c r="H34" s="28"/>
      <c r="M34" s="6"/>
      <c r="N34" s="6"/>
      <c r="O34" s="6"/>
    </row>
    <row r="35" spans="1:15" ht="18" customHeight="1" x14ac:dyDescent="0.25">
      <c r="A35" s="87" t="s">
        <v>319</v>
      </c>
      <c r="B35" s="6">
        <v>-452899</v>
      </c>
      <c r="C35" s="6">
        <v>-1472353</v>
      </c>
      <c r="D35" s="6">
        <v>-1034012</v>
      </c>
      <c r="E35" s="27">
        <v>0.2977146105587451</v>
      </c>
      <c r="F35" s="27">
        <v>-0.23677802432327841</v>
      </c>
      <c r="G35" s="28"/>
      <c r="H35" s="28"/>
      <c r="M35" s="6"/>
      <c r="N35" s="6"/>
      <c r="O35" s="6"/>
    </row>
    <row r="36" spans="1:15" ht="18" customHeight="1" thickBot="1" x14ac:dyDescent="0.3">
      <c r="A36" s="52" t="s">
        <v>320</v>
      </c>
      <c r="B36" s="52">
        <v>3761254</v>
      </c>
      <c r="C36" s="52">
        <v>4808891</v>
      </c>
      <c r="D36" s="52">
        <v>5506753</v>
      </c>
      <c r="E36" s="53">
        <v>0.14511911374160902</v>
      </c>
      <c r="F36" s="53">
        <v>1.2609893267933896</v>
      </c>
      <c r="G36" s="26"/>
      <c r="H36" s="28"/>
      <c r="M36" s="6"/>
      <c r="N36" s="6"/>
      <c r="O36" s="6"/>
    </row>
    <row r="37" spans="1:15" ht="25.5" customHeight="1" thickTop="1" x14ac:dyDescent="0.25">
      <c r="A37" s="365" t="s">
        <v>405</v>
      </c>
      <c r="B37" s="366"/>
      <c r="C37" s="366"/>
      <c r="D37" s="366"/>
      <c r="E37" s="366"/>
      <c r="F37" s="48"/>
      <c r="G37" s="48"/>
      <c r="H37" s="48"/>
      <c r="M37" s="6"/>
      <c r="N37" s="6"/>
      <c r="O37" s="6"/>
    </row>
    <row r="39" spans="1:15" ht="15.9" customHeight="1" x14ac:dyDescent="0.25">
      <c r="A39" s="370"/>
      <c r="B39" s="370"/>
      <c r="C39" s="370"/>
      <c r="D39" s="370"/>
      <c r="E39" s="370"/>
      <c r="F39" s="29"/>
      <c r="G39" s="29"/>
      <c r="H39" s="29"/>
    </row>
    <row r="40" spans="1:15" ht="15.9" customHeight="1" x14ac:dyDescent="0.25"/>
    <row r="41" spans="1:15" ht="15.9" customHeight="1" x14ac:dyDescent="0.25">
      <c r="G41" s="29"/>
    </row>
    <row r="42" spans="1:15" ht="15.9" customHeight="1" x14ac:dyDescent="0.25">
      <c r="H42" s="46"/>
      <c r="I42" s="6"/>
      <c r="J42" s="6"/>
      <c r="K42" s="6"/>
    </row>
    <row r="43" spans="1:15" ht="15.9" customHeight="1" x14ac:dyDescent="0.25">
      <c r="G43" s="29"/>
      <c r="I43" s="6"/>
      <c r="J43" s="6"/>
      <c r="K43" s="6"/>
    </row>
    <row r="44" spans="1:15" ht="15.9" customHeight="1" x14ac:dyDescent="0.25">
      <c r="I44" s="6"/>
      <c r="J44" s="6"/>
      <c r="K44" s="6"/>
    </row>
    <row r="45" spans="1:15" ht="15.9" customHeight="1" x14ac:dyDescent="0.25">
      <c r="G45" s="29"/>
      <c r="I45" s="6"/>
      <c r="J45" s="6"/>
      <c r="K45" s="6"/>
    </row>
    <row r="46" spans="1:15" ht="15.9" customHeight="1" x14ac:dyDescent="0.25">
      <c r="I46" s="6"/>
      <c r="J46" s="6"/>
      <c r="K46" s="6"/>
    </row>
    <row r="47" spans="1:15" ht="15.9" customHeight="1" x14ac:dyDescent="0.25">
      <c r="G47" s="29"/>
      <c r="I47" s="6"/>
      <c r="J47" s="6"/>
      <c r="K47" s="6"/>
    </row>
    <row r="48" spans="1:15" ht="15.9" customHeight="1" x14ac:dyDescent="0.25">
      <c r="I48" s="6"/>
      <c r="J48" s="6"/>
      <c r="K48" s="6"/>
    </row>
    <row r="49" spans="7:11" ht="15.9" customHeight="1" x14ac:dyDescent="0.25">
      <c r="G49" s="29"/>
      <c r="I49" s="6"/>
      <c r="J49" s="6"/>
      <c r="K49" s="6"/>
    </row>
    <row r="50" spans="7:11" ht="15.9" customHeight="1" x14ac:dyDescent="0.25">
      <c r="I50" s="6"/>
      <c r="J50" s="6"/>
      <c r="K50" s="6"/>
    </row>
    <row r="51" spans="7:11" ht="15.9" customHeight="1" x14ac:dyDescent="0.25">
      <c r="G51" s="29"/>
    </row>
    <row r="52" spans="7:11" ht="15.9" customHeight="1" x14ac:dyDescent="0.25">
      <c r="I52" s="6"/>
      <c r="J52" s="6"/>
      <c r="K52" s="6"/>
    </row>
    <row r="53" spans="7:11" ht="15.9" customHeight="1" x14ac:dyDescent="0.25">
      <c r="G53" s="29"/>
      <c r="I53" s="6"/>
      <c r="J53" s="6"/>
      <c r="K53" s="6"/>
    </row>
    <row r="54" spans="7:11" ht="15.9" customHeight="1" x14ac:dyDescent="0.25">
      <c r="I54" s="6"/>
      <c r="J54" s="6"/>
      <c r="K54" s="6"/>
    </row>
    <row r="55" spans="7:11" ht="15.9" customHeight="1" x14ac:dyDescent="0.25">
      <c r="G55" s="29"/>
      <c r="I55" s="6"/>
      <c r="J55" s="6"/>
      <c r="K55" s="6"/>
    </row>
    <row r="56" spans="7:11" ht="15.9" customHeight="1" x14ac:dyDescent="0.25">
      <c r="I56" s="6"/>
      <c r="J56" s="6"/>
      <c r="K56" s="6"/>
    </row>
    <row r="57" spans="7:11" ht="15.9" customHeight="1" x14ac:dyDescent="0.25">
      <c r="G57" s="29"/>
      <c r="I57" s="6"/>
      <c r="J57" s="6"/>
      <c r="K57" s="6"/>
    </row>
    <row r="58" spans="7:11" ht="15.9" customHeight="1" x14ac:dyDescent="0.25">
      <c r="I58" s="6"/>
      <c r="J58" s="6"/>
      <c r="K58" s="6"/>
    </row>
    <row r="59" spans="7:11" ht="15.9" customHeight="1" x14ac:dyDescent="0.25">
      <c r="I59" s="6"/>
      <c r="J59" s="6"/>
      <c r="K59" s="6"/>
    </row>
    <row r="60" spans="7:11" ht="15.9" customHeight="1" x14ac:dyDescent="0.25">
      <c r="G60" s="29"/>
      <c r="I60" s="6"/>
      <c r="J60" s="6"/>
      <c r="K60" s="6"/>
    </row>
    <row r="61" spans="7:11" ht="15.9" customHeight="1" x14ac:dyDescent="0.25"/>
    <row r="62" spans="7:11" ht="15.9" customHeight="1" x14ac:dyDescent="0.25">
      <c r="G62" s="29"/>
      <c r="I62" s="6"/>
      <c r="J62" s="6"/>
      <c r="K62" s="6"/>
    </row>
    <row r="63" spans="7:11" ht="15.9" customHeight="1" x14ac:dyDescent="0.25">
      <c r="I63" s="6"/>
      <c r="J63" s="6"/>
      <c r="K63" s="6"/>
    </row>
    <row r="64" spans="7:11" ht="15.9" customHeight="1" x14ac:dyDescent="0.25">
      <c r="G64" s="29"/>
      <c r="I64" s="6"/>
      <c r="J64" s="6"/>
      <c r="K64" s="6"/>
    </row>
    <row r="65" spans="1:11" ht="15.9" customHeight="1" x14ac:dyDescent="0.25">
      <c r="I65" s="6"/>
      <c r="J65" s="6"/>
      <c r="K65" s="6"/>
    </row>
    <row r="66" spans="1:11" ht="15.9" customHeight="1" x14ac:dyDescent="0.25">
      <c r="G66" s="29"/>
      <c r="I66" s="6"/>
      <c r="J66" s="6"/>
      <c r="K66" s="6"/>
    </row>
    <row r="67" spans="1:11" ht="15.9" customHeight="1" x14ac:dyDescent="0.25">
      <c r="I67" s="6"/>
      <c r="J67" s="6"/>
      <c r="K67" s="6"/>
    </row>
    <row r="68" spans="1:11" ht="15.9" customHeight="1" x14ac:dyDescent="0.25">
      <c r="G68" s="29"/>
      <c r="I68" s="6"/>
      <c r="J68" s="6"/>
      <c r="K68" s="6"/>
    </row>
    <row r="69" spans="1:11" ht="15.9" customHeight="1" x14ac:dyDescent="0.25">
      <c r="I69" s="6"/>
      <c r="J69" s="6"/>
      <c r="K69" s="6"/>
    </row>
    <row r="70" spans="1:11" ht="15.9" customHeight="1" x14ac:dyDescent="0.25">
      <c r="G70" s="29"/>
      <c r="I70" s="6"/>
      <c r="J70" s="6"/>
      <c r="K70" s="6"/>
    </row>
    <row r="71" spans="1:11" ht="15.9" customHeight="1" x14ac:dyDescent="0.25"/>
    <row r="72" spans="1:11" ht="15.9" customHeight="1" x14ac:dyDescent="0.25">
      <c r="G72" s="29"/>
    </row>
    <row r="73" spans="1:11" ht="15.9" customHeight="1" x14ac:dyDescent="0.25"/>
    <row r="74" spans="1:11" ht="15.9" customHeight="1" x14ac:dyDescent="0.25">
      <c r="G74" s="29"/>
    </row>
    <row r="75" spans="1:11" ht="15.9" customHeight="1" x14ac:dyDescent="0.25"/>
    <row r="76" spans="1:11" ht="15.9" customHeight="1" x14ac:dyDescent="0.25">
      <c r="G76" s="29"/>
    </row>
    <row r="77" spans="1:11" ht="15.9" customHeight="1" x14ac:dyDescent="0.25"/>
    <row r="78" spans="1:11" ht="15.9" customHeight="1" x14ac:dyDescent="0.25">
      <c r="G78" s="29"/>
    </row>
    <row r="79" spans="1:11" ht="15.9" customHeight="1" x14ac:dyDescent="0.25"/>
    <row r="80" spans="1:11" ht="15.9" customHeight="1" thickBot="1" x14ac:dyDescent="0.3">
      <c r="A80" s="76"/>
      <c r="B80" s="76"/>
      <c r="C80" s="76"/>
      <c r="D80" s="76"/>
      <c r="E80" s="76"/>
      <c r="F80" s="76"/>
    </row>
    <row r="81" spans="1:5" ht="26.25" customHeight="1" thickTop="1" x14ac:dyDescent="0.25">
      <c r="A81" s="368"/>
      <c r="B81" s="369"/>
      <c r="C81" s="369"/>
      <c r="D81" s="369"/>
      <c r="E81" s="369"/>
    </row>
  </sheetData>
  <mergeCells count="13">
    <mergeCell ref="A1:F1"/>
    <mergeCell ref="A2:F2"/>
    <mergeCell ref="A3:F3"/>
    <mergeCell ref="A4:F4"/>
    <mergeCell ref="N4:O4"/>
    <mergeCell ref="A17:F17"/>
    <mergeCell ref="A7:F7"/>
    <mergeCell ref="C5:D5"/>
    <mergeCell ref="A81:E81"/>
    <mergeCell ref="A37:E37"/>
    <mergeCell ref="A39:E39"/>
    <mergeCell ref="A27:F27"/>
    <mergeCell ref="B5:B6"/>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sqref="A1:XFD1048576"/>
    </sheetView>
  </sheetViews>
  <sheetFormatPr baseColWidth="10" defaultColWidth="11.44140625" defaultRowHeight="11.4" x14ac:dyDescent="0.2"/>
  <cols>
    <col min="1" max="1" width="34.6640625" style="54" customWidth="1"/>
    <col min="2" max="2" width="13.6640625" style="54" customWidth="1"/>
    <col min="3" max="3" width="13.5546875" style="61" customWidth="1"/>
    <col min="4" max="4" width="11.6640625" style="54" customWidth="1"/>
    <col min="5" max="5" width="12.88671875" style="54" customWidth="1"/>
    <col min="6" max="6" width="12.6640625" style="54" customWidth="1"/>
    <col min="7" max="7" width="17.44140625" style="54" customWidth="1"/>
    <col min="8" max="13" width="14.33203125" style="54" customWidth="1"/>
    <col min="14" max="16384" width="11.44140625" style="54"/>
  </cols>
  <sheetData>
    <row r="1" spans="1:256" ht="15.9" customHeight="1" x14ac:dyDescent="0.2">
      <c r="A1" s="361" t="s">
        <v>515</v>
      </c>
      <c r="B1" s="361"/>
      <c r="C1" s="361"/>
      <c r="D1" s="361"/>
    </row>
    <row r="2" spans="1:256" ht="15.9" customHeight="1" x14ac:dyDescent="0.2">
      <c r="A2" s="359" t="s">
        <v>145</v>
      </c>
      <c r="B2" s="359"/>
      <c r="C2" s="359"/>
      <c r="D2" s="359"/>
      <c r="Q2" s="373"/>
      <c r="R2" s="373"/>
      <c r="S2" s="373"/>
      <c r="T2" s="373"/>
      <c r="V2" s="54" t="s">
        <v>163</v>
      </c>
      <c r="AA2" s="55"/>
      <c r="AB2" s="55"/>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373"/>
      <c r="BE2" s="373"/>
      <c r="BF2" s="373"/>
      <c r="BG2" s="373"/>
      <c r="BH2" s="373"/>
      <c r="BI2" s="373"/>
      <c r="BJ2" s="373"/>
      <c r="BK2" s="373"/>
      <c r="BL2" s="373"/>
      <c r="BM2" s="373"/>
      <c r="BN2" s="373"/>
      <c r="BO2" s="373"/>
      <c r="BP2" s="373"/>
      <c r="BQ2" s="373"/>
      <c r="BR2" s="373"/>
      <c r="BS2" s="373"/>
      <c r="BT2" s="373"/>
      <c r="BU2" s="373"/>
      <c r="BV2" s="373"/>
      <c r="BW2" s="373"/>
      <c r="BX2" s="373"/>
      <c r="BY2" s="373"/>
      <c r="BZ2" s="373"/>
      <c r="CA2" s="373"/>
      <c r="CB2" s="373"/>
      <c r="CC2" s="373"/>
      <c r="CD2" s="373"/>
      <c r="CE2" s="373"/>
      <c r="CF2" s="373"/>
      <c r="CG2" s="373"/>
      <c r="CH2" s="373"/>
      <c r="CI2" s="373"/>
      <c r="CJ2" s="373"/>
      <c r="CK2" s="373"/>
      <c r="CL2" s="373"/>
      <c r="CM2" s="373"/>
      <c r="CN2" s="373"/>
      <c r="CO2" s="373"/>
      <c r="CP2" s="373"/>
      <c r="CQ2" s="373"/>
      <c r="CR2" s="373"/>
      <c r="CS2" s="373"/>
      <c r="CT2" s="373"/>
      <c r="CU2" s="373"/>
      <c r="CV2" s="373"/>
      <c r="CW2" s="373"/>
      <c r="CX2" s="373"/>
      <c r="CY2" s="373"/>
      <c r="CZ2" s="373"/>
      <c r="DA2" s="373"/>
      <c r="DB2" s="373"/>
      <c r="DC2" s="373"/>
      <c r="DD2" s="373"/>
      <c r="DE2" s="373"/>
      <c r="DF2" s="373"/>
      <c r="DG2" s="373"/>
      <c r="DH2" s="373"/>
      <c r="DI2" s="373"/>
      <c r="DJ2" s="373"/>
      <c r="DK2" s="373"/>
      <c r="DL2" s="373"/>
      <c r="DM2" s="373"/>
      <c r="DN2" s="373"/>
      <c r="DO2" s="373"/>
      <c r="DP2" s="373"/>
      <c r="DQ2" s="373"/>
      <c r="DR2" s="373"/>
      <c r="DS2" s="373"/>
      <c r="DT2" s="373"/>
      <c r="DU2" s="373"/>
      <c r="DV2" s="373"/>
      <c r="DW2" s="373"/>
      <c r="DX2" s="373"/>
      <c r="DY2" s="373"/>
      <c r="DZ2" s="373"/>
      <c r="EA2" s="373"/>
      <c r="EB2" s="373"/>
      <c r="EC2" s="373"/>
      <c r="ED2" s="373"/>
      <c r="EE2" s="373"/>
      <c r="EF2" s="373"/>
      <c r="EG2" s="373"/>
      <c r="EH2" s="373"/>
      <c r="EI2" s="373"/>
      <c r="EJ2" s="373"/>
      <c r="EK2" s="373"/>
      <c r="EL2" s="373"/>
      <c r="EM2" s="373"/>
      <c r="EN2" s="373"/>
      <c r="EO2" s="373"/>
      <c r="EP2" s="373"/>
      <c r="EQ2" s="373"/>
      <c r="ER2" s="373"/>
      <c r="ES2" s="373"/>
      <c r="ET2" s="373"/>
      <c r="EU2" s="373"/>
      <c r="EV2" s="373"/>
      <c r="EW2" s="373"/>
      <c r="EX2" s="373"/>
      <c r="EY2" s="373"/>
      <c r="EZ2" s="373"/>
      <c r="FA2" s="373"/>
      <c r="FB2" s="373"/>
      <c r="FC2" s="373"/>
      <c r="FD2" s="373"/>
      <c r="FE2" s="373"/>
      <c r="FF2" s="373"/>
      <c r="FG2" s="373"/>
      <c r="FH2" s="373"/>
      <c r="FI2" s="373"/>
      <c r="FJ2" s="373"/>
      <c r="FK2" s="373"/>
      <c r="FL2" s="373"/>
      <c r="FM2" s="373"/>
      <c r="FN2" s="373"/>
      <c r="FO2" s="373"/>
      <c r="FP2" s="373"/>
      <c r="FQ2" s="373"/>
      <c r="FR2" s="373"/>
      <c r="FS2" s="373"/>
      <c r="FT2" s="373"/>
      <c r="FU2" s="373"/>
      <c r="FV2" s="373"/>
      <c r="FW2" s="373"/>
      <c r="FX2" s="373"/>
      <c r="FY2" s="373"/>
      <c r="FZ2" s="373"/>
      <c r="GA2" s="373"/>
      <c r="GB2" s="373"/>
      <c r="GC2" s="373"/>
      <c r="GD2" s="373"/>
      <c r="GE2" s="373"/>
      <c r="GF2" s="373"/>
      <c r="GG2" s="373"/>
      <c r="GH2" s="373"/>
      <c r="GI2" s="373"/>
      <c r="GJ2" s="373"/>
      <c r="GK2" s="373"/>
      <c r="GL2" s="373"/>
      <c r="GM2" s="373"/>
      <c r="GN2" s="373"/>
      <c r="GO2" s="373"/>
      <c r="GP2" s="373"/>
      <c r="GQ2" s="373"/>
      <c r="GR2" s="373"/>
      <c r="GS2" s="373"/>
      <c r="GT2" s="373"/>
      <c r="GU2" s="373"/>
      <c r="GV2" s="373"/>
      <c r="GW2" s="373"/>
      <c r="GX2" s="373"/>
      <c r="GY2" s="373"/>
      <c r="GZ2" s="373"/>
      <c r="HA2" s="373"/>
      <c r="HB2" s="373"/>
      <c r="HC2" s="373"/>
      <c r="HD2" s="373"/>
      <c r="HE2" s="373"/>
      <c r="HF2" s="373"/>
      <c r="HG2" s="373"/>
      <c r="HH2" s="373"/>
      <c r="HI2" s="373"/>
      <c r="HJ2" s="373"/>
      <c r="HK2" s="373"/>
      <c r="HL2" s="373"/>
      <c r="HM2" s="373"/>
      <c r="HN2" s="373"/>
      <c r="HO2" s="373"/>
      <c r="HP2" s="373"/>
      <c r="HQ2" s="373"/>
      <c r="HR2" s="373"/>
      <c r="HS2" s="373"/>
      <c r="HT2" s="373"/>
      <c r="HU2" s="373"/>
      <c r="HV2" s="373"/>
      <c r="HW2" s="373"/>
      <c r="HX2" s="373"/>
      <c r="HY2" s="373"/>
      <c r="HZ2" s="373"/>
      <c r="IA2" s="373"/>
      <c r="IB2" s="373"/>
      <c r="IC2" s="373"/>
      <c r="ID2" s="373"/>
      <c r="IE2" s="373"/>
      <c r="IF2" s="373"/>
      <c r="IG2" s="373"/>
      <c r="IH2" s="373"/>
      <c r="II2" s="373"/>
      <c r="IJ2" s="373"/>
      <c r="IK2" s="373"/>
      <c r="IL2" s="373"/>
      <c r="IM2" s="373"/>
      <c r="IN2" s="373"/>
      <c r="IO2" s="373"/>
      <c r="IP2" s="373"/>
      <c r="IQ2" s="373"/>
      <c r="IR2" s="373"/>
      <c r="IS2" s="373"/>
      <c r="IT2" s="373"/>
      <c r="IU2" s="373"/>
      <c r="IV2" s="373"/>
    </row>
    <row r="3" spans="1:256" ht="15.9" customHeight="1" thickBot="1" x14ac:dyDescent="0.25">
      <c r="A3" s="374" t="s">
        <v>236</v>
      </c>
      <c r="B3" s="374"/>
      <c r="C3" s="374"/>
      <c r="D3" s="374"/>
      <c r="Q3" s="373"/>
      <c r="R3" s="373"/>
      <c r="S3" s="373"/>
      <c r="T3" s="373"/>
      <c r="AA3" s="55"/>
      <c r="AB3" s="55"/>
      <c r="AC3" s="373"/>
      <c r="AD3" s="373"/>
      <c r="AE3" s="373"/>
      <c r="AF3" s="373"/>
      <c r="AG3" s="373"/>
      <c r="AH3" s="373"/>
      <c r="AI3" s="373"/>
      <c r="AJ3" s="373"/>
      <c r="AK3" s="373"/>
      <c r="AL3" s="373"/>
      <c r="AM3" s="373"/>
      <c r="AN3" s="373"/>
      <c r="AO3" s="373"/>
      <c r="AP3" s="373"/>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373"/>
      <c r="CC3" s="373"/>
      <c r="CD3" s="373"/>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373"/>
      <c r="ED3" s="373"/>
      <c r="EE3" s="373"/>
      <c r="EF3" s="373"/>
      <c r="EG3" s="373"/>
      <c r="EH3" s="373"/>
      <c r="EI3" s="373"/>
      <c r="EJ3" s="373"/>
      <c r="EK3" s="373"/>
      <c r="EL3" s="373"/>
      <c r="EM3" s="373"/>
      <c r="EN3" s="373"/>
      <c r="EO3" s="373"/>
      <c r="EP3" s="373"/>
      <c r="EQ3" s="373"/>
      <c r="ER3" s="373"/>
      <c r="ES3" s="373"/>
      <c r="ET3" s="373"/>
      <c r="EU3" s="373"/>
      <c r="EV3" s="373"/>
      <c r="EW3" s="373"/>
      <c r="EX3" s="373"/>
      <c r="EY3" s="373"/>
      <c r="EZ3" s="373"/>
      <c r="FA3" s="373"/>
      <c r="FB3" s="373"/>
      <c r="FC3" s="373"/>
      <c r="FD3" s="373"/>
      <c r="FE3" s="373"/>
      <c r="FF3" s="373"/>
      <c r="FG3" s="373"/>
      <c r="FH3" s="373"/>
      <c r="FI3" s="373"/>
      <c r="FJ3" s="373"/>
      <c r="FK3" s="373"/>
      <c r="FL3" s="373"/>
      <c r="FM3" s="373"/>
      <c r="FN3" s="373"/>
      <c r="FO3" s="373"/>
      <c r="FP3" s="373"/>
      <c r="FQ3" s="373"/>
      <c r="FR3" s="373"/>
      <c r="FS3" s="373"/>
      <c r="FT3" s="373"/>
      <c r="FU3" s="373"/>
      <c r="FV3" s="373"/>
      <c r="FW3" s="373"/>
      <c r="FX3" s="373"/>
      <c r="FY3" s="373"/>
      <c r="FZ3" s="373"/>
      <c r="GA3" s="373"/>
      <c r="GB3" s="373"/>
      <c r="GC3" s="373"/>
      <c r="GD3" s="373"/>
      <c r="GE3" s="373"/>
      <c r="GF3" s="373"/>
      <c r="GG3" s="373"/>
      <c r="GH3" s="373"/>
      <c r="GI3" s="373"/>
      <c r="GJ3" s="373"/>
      <c r="GK3" s="373"/>
      <c r="GL3" s="373"/>
      <c r="GM3" s="373"/>
      <c r="GN3" s="373"/>
      <c r="GO3" s="373"/>
      <c r="GP3" s="373"/>
      <c r="GQ3" s="373"/>
      <c r="GR3" s="373"/>
      <c r="GS3" s="373"/>
      <c r="GT3" s="373"/>
      <c r="GU3" s="373"/>
      <c r="GV3" s="373"/>
      <c r="GW3" s="373"/>
      <c r="GX3" s="373"/>
      <c r="GY3" s="373"/>
      <c r="GZ3" s="373"/>
      <c r="HA3" s="373"/>
      <c r="HB3" s="373"/>
      <c r="HC3" s="373"/>
      <c r="HD3" s="373"/>
      <c r="HE3" s="373"/>
      <c r="HF3" s="373"/>
      <c r="HG3" s="373"/>
      <c r="HH3" s="373"/>
      <c r="HI3" s="373"/>
      <c r="HJ3" s="373"/>
      <c r="HK3" s="373"/>
      <c r="HL3" s="373"/>
      <c r="HM3" s="373"/>
      <c r="HN3" s="373"/>
      <c r="HO3" s="373"/>
      <c r="HP3" s="373"/>
      <c r="HQ3" s="373"/>
      <c r="HR3" s="373"/>
      <c r="HS3" s="373"/>
      <c r="HT3" s="373"/>
      <c r="HU3" s="373"/>
      <c r="HV3" s="373"/>
      <c r="HW3" s="373"/>
      <c r="HX3" s="373"/>
      <c r="HY3" s="373"/>
      <c r="HZ3" s="373"/>
      <c r="IA3" s="373"/>
      <c r="IB3" s="373"/>
      <c r="IC3" s="373"/>
      <c r="ID3" s="373"/>
      <c r="IE3" s="373"/>
      <c r="IF3" s="373"/>
      <c r="IG3" s="373"/>
      <c r="IH3" s="373"/>
      <c r="II3" s="373"/>
      <c r="IJ3" s="373"/>
      <c r="IK3" s="373"/>
      <c r="IL3" s="373"/>
      <c r="IM3" s="373"/>
      <c r="IN3" s="373"/>
      <c r="IO3" s="373"/>
      <c r="IP3" s="373"/>
      <c r="IQ3" s="373"/>
      <c r="IR3" s="373"/>
      <c r="IS3" s="373"/>
      <c r="IT3" s="373"/>
      <c r="IU3" s="373"/>
      <c r="IV3" s="373"/>
    </row>
    <row r="4" spans="1:256" ht="14.1" customHeight="1" thickTop="1" x14ac:dyDescent="0.25">
      <c r="A4" s="31" t="s">
        <v>146</v>
      </c>
      <c r="B4" s="50" t="s">
        <v>4</v>
      </c>
      <c r="C4" s="50" t="s">
        <v>5</v>
      </c>
      <c r="D4" s="50" t="s">
        <v>34</v>
      </c>
      <c r="V4" s="54" t="s">
        <v>33</v>
      </c>
      <c r="W4" s="56">
        <v>18583448</v>
      </c>
      <c r="X4" s="57">
        <v>100</v>
      </c>
    </row>
    <row r="5" spans="1:256" ht="14.1" customHeight="1" thickBot="1" x14ac:dyDescent="0.3">
      <c r="A5" s="51"/>
      <c r="B5" s="32"/>
      <c r="C5" s="198"/>
      <c r="D5" s="32"/>
      <c r="E5" s="59"/>
      <c r="F5" s="59"/>
      <c r="V5" s="54" t="s">
        <v>39</v>
      </c>
      <c r="W5" s="56">
        <v>8000438.6372999912</v>
      </c>
      <c r="X5" s="60">
        <v>43.051422089700417</v>
      </c>
    </row>
    <row r="6" spans="1:256" ht="14.1" customHeight="1" thickTop="1" x14ac:dyDescent="0.2">
      <c r="A6" s="375" t="s">
        <v>36</v>
      </c>
      <c r="B6" s="375"/>
      <c r="C6" s="375"/>
      <c r="D6" s="375"/>
      <c r="V6" s="54" t="s">
        <v>37</v>
      </c>
      <c r="W6" s="56">
        <v>748173.07713999948</v>
      </c>
      <c r="X6" s="60">
        <v>4.0260186222707404</v>
      </c>
    </row>
    <row r="7" spans="1:256" ht="14.1" customHeight="1" x14ac:dyDescent="0.25">
      <c r="A7" s="199">
        <v>2020</v>
      </c>
      <c r="B7" s="170">
        <v>7062194.5887900032</v>
      </c>
      <c r="C7" s="135">
        <v>513374.58465999982</v>
      </c>
      <c r="D7" s="170">
        <v>6548820.004130003</v>
      </c>
      <c r="E7" s="56"/>
      <c r="F7" s="56"/>
      <c r="V7" s="54" t="s">
        <v>38</v>
      </c>
      <c r="W7" s="56">
        <v>5340532.8153899955</v>
      </c>
      <c r="X7" s="60">
        <v>28.738115851213379</v>
      </c>
    </row>
    <row r="8" spans="1:256" ht="14.1" customHeight="1" x14ac:dyDescent="0.25">
      <c r="A8" s="200" t="s">
        <v>552</v>
      </c>
      <c r="B8" s="170">
        <v>7887692.8018199978</v>
      </c>
      <c r="C8" s="135">
        <v>858271.58744999976</v>
      </c>
      <c r="D8" s="170">
        <v>7029421.2143699983</v>
      </c>
      <c r="E8" s="56"/>
      <c r="F8" s="56"/>
      <c r="V8" s="54" t="s">
        <v>40</v>
      </c>
      <c r="W8" s="56">
        <v>1961634.2612700001</v>
      </c>
      <c r="X8" s="60">
        <v>10.555814299208629</v>
      </c>
    </row>
    <row r="9" spans="1:256" ht="14.1" customHeight="1" x14ac:dyDescent="0.25">
      <c r="A9" s="200" t="s">
        <v>553</v>
      </c>
      <c r="B9" s="170">
        <v>8000438.6372999912</v>
      </c>
      <c r="C9" s="135">
        <v>751322.14785999991</v>
      </c>
      <c r="D9" s="170">
        <v>7249116.4894399913</v>
      </c>
      <c r="E9" s="56"/>
      <c r="F9" s="56"/>
      <c r="V9" s="54" t="s">
        <v>41</v>
      </c>
      <c r="W9" s="56">
        <v>2532669.2089000121</v>
      </c>
      <c r="X9" s="60">
        <v>13.62862913760682</v>
      </c>
    </row>
    <row r="10" spans="1:256" ht="14.1" customHeight="1" x14ac:dyDescent="0.25">
      <c r="A10" s="134" t="s">
        <v>554</v>
      </c>
      <c r="B10" s="203">
        <v>1.4293892816664711</v>
      </c>
      <c r="C10" s="203">
        <v>-12.461025292443384</v>
      </c>
      <c r="D10" s="203">
        <v>3.1253679125228251</v>
      </c>
      <c r="E10" s="60"/>
      <c r="F10" s="60"/>
      <c r="V10" s="54" t="s">
        <v>164</v>
      </c>
    </row>
    <row r="11" spans="1:256" ht="14.1" customHeight="1" x14ac:dyDescent="0.25">
      <c r="A11" s="134"/>
      <c r="B11" s="201"/>
      <c r="C11" s="202"/>
      <c r="D11" s="201"/>
      <c r="E11" s="60"/>
      <c r="F11" s="60"/>
      <c r="G11"/>
      <c r="H11" s="250"/>
      <c r="I11" s="250"/>
      <c r="J11" s="324"/>
      <c r="K11" s="324"/>
      <c r="L11" s="324"/>
      <c r="M11" s="324"/>
      <c r="V11" s="54" t="s">
        <v>35</v>
      </c>
      <c r="W11" s="56">
        <v>9761743</v>
      </c>
      <c r="X11" s="57">
        <v>100</v>
      </c>
    </row>
    <row r="12" spans="1:256" ht="14.1" customHeight="1" x14ac:dyDescent="0.25">
      <c r="A12" s="375" t="s">
        <v>508</v>
      </c>
      <c r="B12" s="375"/>
      <c r="C12" s="375"/>
      <c r="D12" s="375"/>
      <c r="G12"/>
      <c r="H12" s="250"/>
      <c r="I12" s="250"/>
      <c r="J12" s="324"/>
      <c r="K12" s="324"/>
      <c r="L12" s="324"/>
      <c r="M12" s="324"/>
      <c r="V12" s="54" t="s">
        <v>39</v>
      </c>
      <c r="W12" s="56">
        <v>751322.14785999991</v>
      </c>
      <c r="X12" s="60">
        <v>7.6965983212219369</v>
      </c>
    </row>
    <row r="13" spans="1:256" ht="14.1" customHeight="1" x14ac:dyDescent="0.25">
      <c r="A13" s="199">
        <v>2020</v>
      </c>
      <c r="B13" s="170">
        <v>2104055.41188</v>
      </c>
      <c r="C13" s="135">
        <v>700689.46259000013</v>
      </c>
      <c r="D13" s="170">
        <v>1403365.9492899999</v>
      </c>
      <c r="E13" s="56"/>
      <c r="F13" s="56"/>
      <c r="G13"/>
      <c r="H13" s="250"/>
      <c r="I13" s="250"/>
      <c r="J13" s="324"/>
      <c r="K13" s="324"/>
      <c r="L13" s="324"/>
      <c r="M13" s="324"/>
      <c r="V13" s="54" t="s">
        <v>37</v>
      </c>
      <c r="W13" s="56">
        <v>5262806.9436300015</v>
      </c>
      <c r="X13" s="60">
        <v>53.912574256769531</v>
      </c>
    </row>
    <row r="14" spans="1:256" ht="14.1" customHeight="1" x14ac:dyDescent="0.25">
      <c r="A14" s="200" t="s">
        <v>552</v>
      </c>
      <c r="B14" s="170">
        <v>2317750.2751799994</v>
      </c>
      <c r="C14" s="135">
        <v>1165672.6972200002</v>
      </c>
      <c r="D14" s="170">
        <v>1152077.5779599992</v>
      </c>
      <c r="E14" s="56"/>
      <c r="F14" s="56"/>
      <c r="G14"/>
      <c r="H14" s="250"/>
      <c r="I14" s="250"/>
      <c r="J14" s="324"/>
      <c r="K14" s="324"/>
      <c r="L14" s="324"/>
      <c r="M14" s="324"/>
      <c r="V14" s="54" t="s">
        <v>38</v>
      </c>
      <c r="W14" s="56">
        <v>1512541.8684700001</v>
      </c>
      <c r="X14" s="60">
        <v>15.494588092208533</v>
      </c>
    </row>
    <row r="15" spans="1:256" ht="14.1" customHeight="1" x14ac:dyDescent="0.25">
      <c r="A15" s="200" t="s">
        <v>553</v>
      </c>
      <c r="B15" s="170">
        <v>1961634.2612700001</v>
      </c>
      <c r="C15" s="135">
        <v>1090220.2368899996</v>
      </c>
      <c r="D15" s="170">
        <v>871414.02438000054</v>
      </c>
      <c r="E15" s="56"/>
      <c r="F15" s="56"/>
      <c r="G15"/>
      <c r="H15"/>
      <c r="I15"/>
      <c r="J15"/>
      <c r="K15"/>
      <c r="V15" s="54" t="s">
        <v>40</v>
      </c>
      <c r="W15" s="56">
        <v>1090220.2368899996</v>
      </c>
      <c r="X15" s="60">
        <v>11.168294810568149</v>
      </c>
    </row>
    <row r="16" spans="1:256" ht="14.1" customHeight="1" x14ac:dyDescent="0.25">
      <c r="A16" s="199" t="s">
        <v>554</v>
      </c>
      <c r="B16" s="203">
        <v>-15.364727499917684</v>
      </c>
      <c r="C16" s="203">
        <v>-6.4728684569816508</v>
      </c>
      <c r="D16" s="203">
        <v>-24.361515140063204</v>
      </c>
      <c r="E16" s="60"/>
      <c r="F16" s="60"/>
      <c r="G16"/>
      <c r="H16" s="250"/>
      <c r="I16" s="250"/>
      <c r="J16" s="250"/>
      <c r="K16" s="250"/>
      <c r="L16" s="324"/>
      <c r="M16" s="324"/>
      <c r="V16" s="54" t="s">
        <v>41</v>
      </c>
      <c r="W16" s="56">
        <v>1144851.8031499982</v>
      </c>
      <c r="X16" s="60">
        <v>11.727944519231844</v>
      </c>
    </row>
    <row r="17" spans="1:13" ht="14.1" customHeight="1" x14ac:dyDescent="0.25">
      <c r="A17" s="134"/>
      <c r="B17" s="203"/>
      <c r="C17" s="204"/>
      <c r="D17" s="203"/>
      <c r="E17" s="60"/>
      <c r="F17" s="60"/>
      <c r="G17" s="33"/>
      <c r="H17" s="33"/>
      <c r="I17" s="33"/>
      <c r="J17" s="250"/>
      <c r="K17" s="250"/>
      <c r="L17" s="324"/>
      <c r="M17" s="324"/>
    </row>
    <row r="18" spans="1:13" ht="14.1" customHeight="1" x14ac:dyDescent="0.25">
      <c r="A18" s="375" t="s">
        <v>37</v>
      </c>
      <c r="B18" s="375"/>
      <c r="C18" s="375"/>
      <c r="D18" s="375"/>
      <c r="G18" s="33"/>
      <c r="H18" s="33"/>
      <c r="I18" s="33"/>
      <c r="J18" s="250"/>
      <c r="K18" s="250"/>
      <c r="L18" s="324"/>
      <c r="M18" s="324"/>
    </row>
    <row r="19" spans="1:13" ht="14.1" customHeight="1" x14ac:dyDescent="0.25">
      <c r="A19" s="199">
        <v>2020</v>
      </c>
      <c r="B19" s="170">
        <v>644540.66365000012</v>
      </c>
      <c r="C19" s="135">
        <v>3419197.7524099983</v>
      </c>
      <c r="D19" s="170">
        <v>-2774657.0887599983</v>
      </c>
      <c r="E19" s="56"/>
      <c r="F19" s="56"/>
      <c r="G19" s="177"/>
      <c r="H19" s="250"/>
      <c r="I19" s="250"/>
      <c r="J19" s="250"/>
      <c r="K19" s="250"/>
      <c r="L19" s="324"/>
      <c r="M19" s="324"/>
    </row>
    <row r="20" spans="1:13" ht="14.1" customHeight="1" x14ac:dyDescent="0.25">
      <c r="A20" s="200" t="s">
        <v>552</v>
      </c>
      <c r="B20" s="170">
        <v>608971.37972000055</v>
      </c>
      <c r="C20" s="135">
        <v>5033926.2606699979</v>
      </c>
      <c r="D20" s="170">
        <v>-4424954.8809499973</v>
      </c>
      <c r="E20" s="56"/>
      <c r="F20" s="56"/>
      <c r="G20"/>
      <c r="H20"/>
      <c r="I20"/>
      <c r="J20"/>
      <c r="K20"/>
    </row>
    <row r="21" spans="1:13" ht="14.1" customHeight="1" x14ac:dyDescent="0.25">
      <c r="A21" s="200" t="s">
        <v>553</v>
      </c>
      <c r="B21" s="170">
        <v>748173.07713999948</v>
      </c>
      <c r="C21" s="135">
        <v>5262806.9436300015</v>
      </c>
      <c r="D21" s="170">
        <v>-4514633.8664900018</v>
      </c>
      <c r="E21" s="56"/>
      <c r="F21" s="56"/>
      <c r="G21"/>
      <c r="H21"/>
      <c r="I21"/>
      <c r="J21"/>
      <c r="K21"/>
    </row>
    <row r="22" spans="1:13" ht="14.1" customHeight="1" x14ac:dyDescent="0.25">
      <c r="A22" s="199" t="s">
        <v>554</v>
      </c>
      <c r="B22" s="203">
        <v>22.858495826848646</v>
      </c>
      <c r="C22" s="203">
        <v>4.5467627276991607</v>
      </c>
      <c r="D22" s="203">
        <v>2.0266644056888383</v>
      </c>
      <c r="E22" s="60"/>
      <c r="F22" s="60"/>
      <c r="G22"/>
      <c r="H22"/>
      <c r="I22"/>
      <c r="J22"/>
      <c r="K22"/>
    </row>
    <row r="23" spans="1:13" ht="14.1" customHeight="1" x14ac:dyDescent="0.25">
      <c r="A23" s="134"/>
      <c r="B23" s="203"/>
      <c r="C23" s="204"/>
      <c r="D23" s="203"/>
      <c r="E23" s="60"/>
      <c r="F23" s="60"/>
      <c r="G23"/>
      <c r="H23"/>
      <c r="I23"/>
      <c r="J23"/>
      <c r="K23"/>
    </row>
    <row r="24" spans="1:13" ht="14.1" customHeight="1" x14ac:dyDescent="0.25">
      <c r="A24" s="375" t="s">
        <v>38</v>
      </c>
      <c r="B24" s="375"/>
      <c r="C24" s="375"/>
      <c r="D24" s="375"/>
      <c r="G24"/>
      <c r="H24"/>
      <c r="I24"/>
      <c r="J24"/>
      <c r="K24"/>
    </row>
    <row r="25" spans="1:13" ht="14.1" customHeight="1" x14ac:dyDescent="0.25">
      <c r="A25" s="199">
        <v>2020</v>
      </c>
      <c r="B25" s="170">
        <v>4096291.3601699998</v>
      </c>
      <c r="C25" s="135">
        <v>1383440.1035700003</v>
      </c>
      <c r="D25" s="170">
        <v>2712851.2565999995</v>
      </c>
      <c r="E25" s="56"/>
      <c r="F25" s="56"/>
      <c r="G25" s="56"/>
      <c r="H25" s="56"/>
      <c r="I25" s="56"/>
      <c r="J25" s="56"/>
    </row>
    <row r="26" spans="1:13" ht="14.1" customHeight="1" x14ac:dyDescent="0.25">
      <c r="A26" s="200" t="s">
        <v>552</v>
      </c>
      <c r="B26" s="170">
        <v>4796609.3604999986</v>
      </c>
      <c r="C26" s="135">
        <v>1651443.4403800005</v>
      </c>
      <c r="D26" s="170">
        <v>3145165.920119998</v>
      </c>
      <c r="E26" s="56"/>
      <c r="F26" s="56"/>
    </row>
    <row r="27" spans="1:13" ht="14.1" customHeight="1" x14ac:dyDescent="0.25">
      <c r="A27" s="200" t="s">
        <v>553</v>
      </c>
      <c r="B27" s="170">
        <v>5340532.8153899955</v>
      </c>
      <c r="C27" s="135">
        <v>1512541.8684700001</v>
      </c>
      <c r="D27" s="170">
        <v>3827990.9469199954</v>
      </c>
      <c r="E27" s="56"/>
      <c r="F27" s="56"/>
    </row>
    <row r="28" spans="1:13" ht="14.1" customHeight="1" x14ac:dyDescent="0.25">
      <c r="A28" s="199" t="s">
        <v>554</v>
      </c>
      <c r="B28" s="203">
        <v>11.339748851953591</v>
      </c>
      <c r="C28" s="203">
        <v>-8.4109191095299565</v>
      </c>
      <c r="D28" s="203">
        <v>21.710302227042622</v>
      </c>
      <c r="E28" s="58"/>
      <c r="F28" s="60"/>
    </row>
    <row r="29" spans="1:13" ht="14.1" customHeight="1" x14ac:dyDescent="0.25">
      <c r="A29" s="134"/>
      <c r="B29" s="203"/>
      <c r="C29" s="204"/>
      <c r="D29" s="203"/>
      <c r="E29" s="60"/>
      <c r="F29" s="62"/>
      <c r="G29" s="58"/>
      <c r="H29" s="59"/>
    </row>
    <row r="30" spans="1:13" ht="14.1" customHeight="1" x14ac:dyDescent="0.2">
      <c r="A30" s="375" t="s">
        <v>147</v>
      </c>
      <c r="B30" s="375"/>
      <c r="C30" s="375"/>
      <c r="D30" s="375"/>
    </row>
    <row r="31" spans="1:13" ht="14.1" customHeight="1" x14ac:dyDescent="0.25">
      <c r="A31" s="199">
        <v>2020</v>
      </c>
      <c r="B31" s="170">
        <v>2002534.9755099975</v>
      </c>
      <c r="C31" s="135">
        <v>646458.09677000158</v>
      </c>
      <c r="D31" s="170">
        <v>1356076.8787399959</v>
      </c>
      <c r="E31" s="63"/>
      <c r="F31" s="56"/>
      <c r="G31" s="56"/>
      <c r="H31" s="56"/>
    </row>
    <row r="32" spans="1:13" ht="14.1" customHeight="1" x14ac:dyDescent="0.25">
      <c r="A32" s="200" t="s">
        <v>552</v>
      </c>
      <c r="B32" s="170">
        <v>2300638.1827800032</v>
      </c>
      <c r="C32" s="135">
        <v>880286.01428000256</v>
      </c>
      <c r="D32" s="170">
        <v>1420352.1685000015</v>
      </c>
      <c r="E32" s="64"/>
      <c r="F32" s="56"/>
      <c r="G32" s="56"/>
      <c r="H32" s="56"/>
    </row>
    <row r="33" spans="1:8" ht="14.1" customHeight="1" x14ac:dyDescent="0.25">
      <c r="A33" s="200" t="s">
        <v>553</v>
      </c>
      <c r="B33" s="170">
        <v>2532669.2089000121</v>
      </c>
      <c r="C33" s="135">
        <v>1144851.8031499982</v>
      </c>
      <c r="D33" s="170">
        <v>1387817.4057500148</v>
      </c>
      <c r="E33" s="64"/>
      <c r="F33" s="56"/>
      <c r="G33" s="56"/>
      <c r="H33" s="56"/>
    </row>
    <row r="34" spans="1:8" ht="14.1" customHeight="1" x14ac:dyDescent="0.25">
      <c r="A34" s="199" t="s">
        <v>554</v>
      </c>
      <c r="B34" s="203">
        <v>10.085507050032149</v>
      </c>
      <c r="C34" s="203">
        <v>30.054525981125281</v>
      </c>
      <c r="D34" s="203">
        <v>-2.2906123897670994</v>
      </c>
      <c r="E34" s="60"/>
      <c r="F34" s="56"/>
      <c r="G34" s="56"/>
      <c r="H34" s="56"/>
    </row>
    <row r="35" spans="1:8" ht="14.1" customHeight="1" x14ac:dyDescent="0.25">
      <c r="A35" s="134"/>
      <c r="B35" s="170"/>
      <c r="C35" s="135"/>
      <c r="D35" s="83"/>
      <c r="E35" s="60"/>
      <c r="F35" s="65"/>
      <c r="G35" s="65"/>
      <c r="H35" s="56"/>
    </row>
    <row r="36" spans="1:8" ht="14.1" customHeight="1" x14ac:dyDescent="0.25">
      <c r="A36" s="359" t="s">
        <v>132</v>
      </c>
      <c r="B36" s="359"/>
      <c r="C36" s="359"/>
      <c r="D36" s="359"/>
      <c r="E36" s="58"/>
      <c r="F36" s="58"/>
      <c r="G36" s="58"/>
      <c r="H36" s="59"/>
    </row>
    <row r="37" spans="1:8" ht="14.1" customHeight="1" x14ac:dyDescent="0.25">
      <c r="A37" s="199">
        <v>2020</v>
      </c>
      <c r="B37" s="170">
        <v>15909617</v>
      </c>
      <c r="C37" s="135">
        <v>6663160</v>
      </c>
      <c r="D37" s="170">
        <v>9246457</v>
      </c>
      <c r="E37" s="63"/>
      <c r="F37" s="56"/>
      <c r="G37" s="56"/>
      <c r="H37" s="56"/>
    </row>
    <row r="38" spans="1:8" ht="14.1" customHeight="1" x14ac:dyDescent="0.25">
      <c r="A38" s="200" t="s">
        <v>552</v>
      </c>
      <c r="B38" s="170">
        <v>17911662</v>
      </c>
      <c r="C38" s="135">
        <v>9589600</v>
      </c>
      <c r="D38" s="170">
        <v>8322062</v>
      </c>
      <c r="E38" s="65"/>
      <c r="F38" s="56"/>
      <c r="G38" s="56"/>
      <c r="H38" s="56"/>
    </row>
    <row r="39" spans="1:8" ht="14.1" customHeight="1" x14ac:dyDescent="0.25">
      <c r="A39" s="200" t="s">
        <v>553</v>
      </c>
      <c r="B39" s="170">
        <v>18583448</v>
      </c>
      <c r="C39" s="135">
        <v>9761743</v>
      </c>
      <c r="D39" s="170">
        <v>8821705</v>
      </c>
      <c r="E39" s="65"/>
      <c r="F39" s="56"/>
      <c r="G39" s="56"/>
      <c r="H39" s="56"/>
    </row>
    <row r="40" spans="1:8" ht="14.1" customHeight="1" thickBot="1" x14ac:dyDescent="0.3">
      <c r="A40" s="205" t="s">
        <v>554</v>
      </c>
      <c r="B40" s="205">
        <v>3.7505508980685276</v>
      </c>
      <c r="C40" s="205">
        <v>1.7951009426879105</v>
      </c>
      <c r="D40" s="205">
        <v>6.0038365491629442</v>
      </c>
      <c r="E40" s="60"/>
      <c r="F40" s="56"/>
      <c r="G40" s="56"/>
      <c r="H40" s="56"/>
    </row>
    <row r="41" spans="1:8" ht="26.25" customHeight="1" thickTop="1" x14ac:dyDescent="0.2">
      <c r="A41" s="378" t="s">
        <v>407</v>
      </c>
      <c r="B41" s="379"/>
      <c r="C41" s="379"/>
      <c r="D41" s="379"/>
      <c r="E41" s="60"/>
      <c r="F41" s="56"/>
      <c r="G41" s="56"/>
      <c r="H41" s="56"/>
    </row>
    <row r="42" spans="1:8" ht="14.1" customHeight="1" x14ac:dyDescent="0.2">
      <c r="E42" s="60"/>
      <c r="F42" s="56"/>
      <c r="G42" s="56"/>
      <c r="H42" s="56"/>
    </row>
    <row r="43" spans="1:8" ht="14.1" customHeight="1" x14ac:dyDescent="0.2"/>
    <row r="44" spans="1:8" ht="14.1" customHeight="1" x14ac:dyDescent="0.25">
      <c r="E44" s="63"/>
      <c r="F44" s="56"/>
      <c r="G44" s="56"/>
      <c r="H44" s="56"/>
    </row>
    <row r="45" spans="1:8" ht="14.1" customHeight="1" x14ac:dyDescent="0.25">
      <c r="E45" s="65"/>
      <c r="F45" s="56"/>
      <c r="G45" s="56"/>
      <c r="H45" s="56"/>
    </row>
    <row r="46" spans="1:8" ht="14.1" customHeight="1" x14ac:dyDescent="0.25">
      <c r="E46" s="65"/>
      <c r="F46" s="56"/>
      <c r="G46" s="56"/>
      <c r="H46" s="56"/>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row r="83" spans="1:4" ht="34.5" customHeight="1" x14ac:dyDescent="0.2">
      <c r="A83" s="376"/>
      <c r="B83" s="377"/>
      <c r="C83" s="377"/>
      <c r="D83" s="377"/>
    </row>
  </sheetData>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workbookViewId="0">
      <selection sqref="A1:XFD1048576"/>
    </sheetView>
  </sheetViews>
  <sheetFormatPr baseColWidth="10" defaultColWidth="11.44140625" defaultRowHeight="10.199999999999999" x14ac:dyDescent="0.2"/>
  <cols>
    <col min="1" max="1" width="30.6640625" style="4" customWidth="1"/>
    <col min="2" max="2" width="12.33203125" style="4" bestFit="1" customWidth="1"/>
    <col min="3" max="5" width="11.44140625" style="4"/>
    <col min="6" max="6" width="14.5546875" style="8" bestFit="1" customWidth="1"/>
    <col min="7" max="16384" width="11.44140625" style="4"/>
  </cols>
  <sheetData>
    <row r="1" spans="1:6" ht="15.9" customHeight="1" x14ac:dyDescent="0.2">
      <c r="A1" s="380" t="s">
        <v>167</v>
      </c>
      <c r="B1" s="380"/>
      <c r="C1" s="380"/>
      <c r="D1" s="380"/>
      <c r="E1" s="380"/>
      <c r="F1" s="380"/>
    </row>
    <row r="2" spans="1:6" ht="15.9" customHeight="1" x14ac:dyDescent="0.2">
      <c r="A2" s="385" t="s">
        <v>148</v>
      </c>
      <c r="B2" s="385"/>
      <c r="C2" s="385"/>
      <c r="D2" s="385"/>
      <c r="E2" s="385"/>
      <c r="F2" s="385"/>
    </row>
    <row r="3" spans="1:6" ht="15.9" customHeight="1" thickBot="1" x14ac:dyDescent="0.25">
      <c r="A3" s="385" t="s">
        <v>237</v>
      </c>
      <c r="B3" s="385"/>
      <c r="C3" s="385"/>
      <c r="D3" s="385"/>
      <c r="E3" s="385"/>
      <c r="F3" s="385"/>
    </row>
    <row r="4" spans="1:6" ht="12.75" customHeight="1" thickTop="1" x14ac:dyDescent="0.2">
      <c r="A4" s="383" t="s">
        <v>23</v>
      </c>
      <c r="B4" s="387">
        <v>2020</v>
      </c>
      <c r="C4" s="381" t="s">
        <v>545</v>
      </c>
      <c r="D4" s="381"/>
      <c r="E4" s="77" t="s">
        <v>143</v>
      </c>
      <c r="F4" s="78" t="s">
        <v>135</v>
      </c>
    </row>
    <row r="5" spans="1:6" ht="13.5" customHeight="1" thickBot="1" x14ac:dyDescent="0.25">
      <c r="A5" s="384"/>
      <c r="B5" s="388"/>
      <c r="C5" s="172">
        <v>2021</v>
      </c>
      <c r="D5" s="172">
        <v>2022</v>
      </c>
      <c r="E5" s="38" t="s">
        <v>512</v>
      </c>
      <c r="F5" s="39">
        <v>2022</v>
      </c>
    </row>
    <row r="6" spans="1:6" ht="10.8" thickTop="1" x14ac:dyDescent="0.2">
      <c r="B6" s="5"/>
      <c r="C6" s="5"/>
      <c r="D6" s="5"/>
      <c r="E6" s="5"/>
      <c r="F6" s="37"/>
    </row>
    <row r="7" spans="1:6" ht="12.75" customHeight="1" x14ac:dyDescent="0.2">
      <c r="A7" s="35" t="s">
        <v>17</v>
      </c>
      <c r="B7" s="5">
        <v>4529237.3097500019</v>
      </c>
      <c r="C7" s="5">
        <v>5074878.9440300018</v>
      </c>
      <c r="D7" s="5">
        <v>5174138.0220699953</v>
      </c>
      <c r="E7" s="3">
        <v>1.9558905568922026E-2</v>
      </c>
      <c r="F7" s="36">
        <v>0.27842723385186618</v>
      </c>
    </row>
    <row r="8" spans="1:6" x14ac:dyDescent="0.2">
      <c r="A8" s="35" t="s">
        <v>12</v>
      </c>
      <c r="B8" s="5">
        <v>3277298.3313199999</v>
      </c>
      <c r="C8" s="5">
        <v>3829576.2889199983</v>
      </c>
      <c r="D8" s="5">
        <v>4128607.7844099952</v>
      </c>
      <c r="E8" s="3">
        <v>7.808474696147874E-2</v>
      </c>
      <c r="F8" s="36">
        <v>0.22216586418247009</v>
      </c>
    </row>
    <row r="9" spans="1:6" x14ac:dyDescent="0.2">
      <c r="A9" s="35" t="s">
        <v>14</v>
      </c>
      <c r="B9" s="5">
        <v>512779.70112000016</v>
      </c>
      <c r="C9" s="5">
        <v>637307.39171999996</v>
      </c>
      <c r="D9" s="5">
        <v>885607.12033000088</v>
      </c>
      <c r="E9" s="3">
        <v>0.38960748272489992</v>
      </c>
      <c r="F9" s="36">
        <v>4.7655694483069069E-2</v>
      </c>
    </row>
    <row r="10" spans="1:6" x14ac:dyDescent="0.2">
      <c r="A10" s="35" t="s">
        <v>13</v>
      </c>
      <c r="B10" s="5">
        <v>825169.64516000007</v>
      </c>
      <c r="C10" s="5">
        <v>811267.76079000009</v>
      </c>
      <c r="D10" s="5">
        <v>831608.39080999955</v>
      </c>
      <c r="E10" s="3">
        <v>2.5072646791969234E-2</v>
      </c>
      <c r="F10" s="36">
        <v>4.4749951182902092E-2</v>
      </c>
    </row>
    <row r="11" spans="1:6" x14ac:dyDescent="0.2">
      <c r="A11" s="35" t="s">
        <v>102</v>
      </c>
      <c r="B11" s="5">
        <v>531532.06640999985</v>
      </c>
      <c r="C11" s="5">
        <v>645677.5443999999</v>
      </c>
      <c r="D11" s="5">
        <v>689267.44059000001</v>
      </c>
      <c r="E11" s="3">
        <v>6.7510317755446039E-2</v>
      </c>
      <c r="F11" s="36">
        <v>3.7090395743028956E-2</v>
      </c>
    </row>
    <row r="12" spans="1:6" x14ac:dyDescent="0.2">
      <c r="A12" s="35" t="s">
        <v>15</v>
      </c>
      <c r="B12" s="5">
        <v>705638.91713000007</v>
      </c>
      <c r="C12" s="5">
        <v>763988.27522000019</v>
      </c>
      <c r="D12" s="5">
        <v>636462.19261999952</v>
      </c>
      <c r="E12" s="3">
        <v>-0.16692151795559676</v>
      </c>
      <c r="F12" s="36">
        <v>3.4248875269002797E-2</v>
      </c>
    </row>
    <row r="13" spans="1:6" x14ac:dyDescent="0.2">
      <c r="A13" s="35" t="s">
        <v>27</v>
      </c>
      <c r="B13" s="5">
        <v>442748.75044000009</v>
      </c>
      <c r="C13" s="5">
        <v>412431.34065000032</v>
      </c>
      <c r="D13" s="5">
        <v>501186.51677999971</v>
      </c>
      <c r="E13" s="3">
        <v>0.21519988270076518</v>
      </c>
      <c r="F13" s="36">
        <v>2.6969511620233217E-2</v>
      </c>
    </row>
    <row r="14" spans="1:6" x14ac:dyDescent="0.2">
      <c r="A14" s="35" t="s">
        <v>20</v>
      </c>
      <c r="B14" s="5">
        <v>275676.17869000009</v>
      </c>
      <c r="C14" s="5">
        <v>330863.55553999997</v>
      </c>
      <c r="D14" s="5">
        <v>422206.67646999983</v>
      </c>
      <c r="E14" s="3">
        <v>0.27607489371538496</v>
      </c>
      <c r="F14" s="36">
        <v>2.2719501594644861E-2</v>
      </c>
    </row>
    <row r="15" spans="1:6" x14ac:dyDescent="0.2">
      <c r="A15" s="35" t="s">
        <v>16</v>
      </c>
      <c r="B15" s="5">
        <v>499796.59535999986</v>
      </c>
      <c r="C15" s="5">
        <v>482761.00970999984</v>
      </c>
      <c r="D15" s="5">
        <v>420415.66148999962</v>
      </c>
      <c r="E15" s="3">
        <v>-0.12914329650907763</v>
      </c>
      <c r="F15" s="36">
        <v>2.2623124701616169E-2</v>
      </c>
    </row>
    <row r="16" spans="1:6" x14ac:dyDescent="0.2">
      <c r="A16" s="35" t="s">
        <v>165</v>
      </c>
      <c r="B16" s="5">
        <v>316624.61014000018</v>
      </c>
      <c r="C16" s="5">
        <v>331136.9896400001</v>
      </c>
      <c r="D16" s="5">
        <v>343883.69755000016</v>
      </c>
      <c r="E16" s="3">
        <v>3.8493760313089168E-2</v>
      </c>
      <c r="F16" s="36">
        <v>1.8504838152209439E-2</v>
      </c>
    </row>
    <row r="17" spans="1:9" x14ac:dyDescent="0.2">
      <c r="A17" s="35" t="s">
        <v>19</v>
      </c>
      <c r="B17" s="5">
        <v>306213.32772999973</v>
      </c>
      <c r="C17" s="5">
        <v>329725.67986000021</v>
      </c>
      <c r="D17" s="5">
        <v>326317.91064999992</v>
      </c>
      <c r="E17" s="3">
        <v>-1.0335164708575961E-2</v>
      </c>
      <c r="F17" s="36">
        <v>1.7559599846594665E-2</v>
      </c>
    </row>
    <row r="18" spans="1:9" x14ac:dyDescent="0.2">
      <c r="A18" s="35" t="s">
        <v>18</v>
      </c>
      <c r="B18" s="5">
        <v>315979.2552800001</v>
      </c>
      <c r="C18" s="5">
        <v>383830.95295999985</v>
      </c>
      <c r="D18" s="5">
        <v>310608.47763999994</v>
      </c>
      <c r="E18" s="3">
        <v>-0.19076751042438894</v>
      </c>
      <c r="F18" s="36">
        <v>1.6714254407470559E-2</v>
      </c>
    </row>
    <row r="19" spans="1:9" x14ac:dyDescent="0.2">
      <c r="A19" s="35" t="s">
        <v>345</v>
      </c>
      <c r="B19" s="5">
        <v>224615.64729000002</v>
      </c>
      <c r="C19" s="5">
        <v>259166.53165000005</v>
      </c>
      <c r="D19" s="5">
        <v>279349.73556000012</v>
      </c>
      <c r="E19" s="3">
        <v>7.7877354693534045E-2</v>
      </c>
      <c r="F19" s="36">
        <v>1.5032180010943077E-2</v>
      </c>
    </row>
    <row r="20" spans="1:9" x14ac:dyDescent="0.2">
      <c r="A20" s="35" t="s">
        <v>313</v>
      </c>
      <c r="B20" s="5">
        <v>327078.71950999997</v>
      </c>
      <c r="C20" s="5">
        <v>331004.74279000005</v>
      </c>
      <c r="D20" s="5">
        <v>269224.08178000007</v>
      </c>
      <c r="E20" s="3">
        <v>-0.18664584830192479</v>
      </c>
      <c r="F20" s="36">
        <v>1.4487305142727015E-2</v>
      </c>
    </row>
    <row r="21" spans="1:9" x14ac:dyDescent="0.2">
      <c r="A21" s="35" t="s">
        <v>30</v>
      </c>
      <c r="B21" s="5">
        <v>164427.77395000009</v>
      </c>
      <c r="C21" s="5">
        <v>183007.03433999984</v>
      </c>
      <c r="D21" s="5">
        <v>247503.92574999991</v>
      </c>
      <c r="E21" s="3">
        <v>0.35242848255862363</v>
      </c>
      <c r="F21" s="36">
        <v>1.3318514720734274E-2</v>
      </c>
    </row>
    <row r="22" spans="1:9" x14ac:dyDescent="0.2">
      <c r="A22" s="4" t="s">
        <v>21</v>
      </c>
      <c r="B22" s="5">
        <v>2654800.1707199998</v>
      </c>
      <c r="C22" s="5">
        <v>3105037.9577800054</v>
      </c>
      <c r="D22" s="5">
        <v>3117060.3655000106</v>
      </c>
      <c r="E22" s="3">
        <v>3.8719036235552963E-3</v>
      </c>
      <c r="F22" s="36">
        <v>0.16773315509048756</v>
      </c>
      <c r="I22" s="5"/>
    </row>
    <row r="23" spans="1:9" ht="10.8" thickBot="1" x14ac:dyDescent="0.25">
      <c r="A23" s="79" t="s">
        <v>22</v>
      </c>
      <c r="B23" s="80">
        <v>15909617</v>
      </c>
      <c r="C23" s="80">
        <v>17911662</v>
      </c>
      <c r="D23" s="80">
        <v>18583448</v>
      </c>
      <c r="E23" s="81">
        <v>3.7505508980685325E-2</v>
      </c>
      <c r="F23" s="82">
        <v>1</v>
      </c>
    </row>
    <row r="24" spans="1:9" ht="31.5" customHeight="1" thickTop="1" x14ac:dyDescent="0.2">
      <c r="A24" s="382" t="s">
        <v>408</v>
      </c>
      <c r="B24" s="382"/>
      <c r="C24" s="382"/>
      <c r="D24" s="382"/>
      <c r="E24" s="382"/>
      <c r="F24" s="382"/>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 customHeight="1" x14ac:dyDescent="0.2">
      <c r="A49" s="380" t="s">
        <v>152</v>
      </c>
      <c r="B49" s="380"/>
      <c r="C49" s="380"/>
      <c r="D49" s="380"/>
      <c r="E49" s="380"/>
      <c r="F49" s="380"/>
    </row>
    <row r="50" spans="1:9" ht="15.9" customHeight="1" x14ac:dyDescent="0.2">
      <c r="A50" s="385" t="s">
        <v>162</v>
      </c>
      <c r="B50" s="385"/>
      <c r="C50" s="385"/>
      <c r="D50" s="385"/>
      <c r="E50" s="385"/>
      <c r="F50" s="385"/>
    </row>
    <row r="51" spans="1:9" ht="15.9" customHeight="1" thickBot="1" x14ac:dyDescent="0.25">
      <c r="A51" s="386" t="s">
        <v>238</v>
      </c>
      <c r="B51" s="386"/>
      <c r="C51" s="386"/>
      <c r="D51" s="386"/>
      <c r="E51" s="386"/>
      <c r="F51" s="386"/>
    </row>
    <row r="52" spans="1:9" ht="12.75" customHeight="1" thickTop="1" x14ac:dyDescent="0.2">
      <c r="A52" s="383" t="s">
        <v>23</v>
      </c>
      <c r="B52" s="387">
        <v>2020</v>
      </c>
      <c r="C52" s="381" t="s">
        <v>545</v>
      </c>
      <c r="D52" s="381"/>
      <c r="E52" s="77" t="s">
        <v>143</v>
      </c>
      <c r="F52" s="78" t="s">
        <v>135</v>
      </c>
    </row>
    <row r="53" spans="1:9" ht="13.5" customHeight="1" thickBot="1" x14ac:dyDescent="0.25">
      <c r="A53" s="384"/>
      <c r="B53" s="388"/>
      <c r="C53" s="172">
        <v>2021</v>
      </c>
      <c r="D53" s="172">
        <v>2022</v>
      </c>
      <c r="E53" s="38" t="s">
        <v>512</v>
      </c>
      <c r="F53" s="39">
        <v>2022</v>
      </c>
    </row>
    <row r="54" spans="1:9" ht="10.8" thickTop="1" x14ac:dyDescent="0.2">
      <c r="B54" s="5"/>
      <c r="C54" s="5"/>
      <c r="D54" s="5"/>
      <c r="E54" s="5"/>
      <c r="F54" s="37"/>
    </row>
    <row r="55" spans="1:9" ht="12.75" customHeight="1" x14ac:dyDescent="0.2">
      <c r="A55" s="4" t="s">
        <v>26</v>
      </c>
      <c r="B55" s="5">
        <v>1676883.5366499992</v>
      </c>
      <c r="C55" s="5">
        <v>2466437.0877700001</v>
      </c>
      <c r="D55" s="5">
        <v>2552808.3670500014</v>
      </c>
      <c r="E55" s="3">
        <v>3.5018642765420327E-2</v>
      </c>
      <c r="F55" s="36">
        <v>0.26151153201328914</v>
      </c>
      <c r="I55" s="5"/>
    </row>
    <row r="56" spans="1:9" x14ac:dyDescent="0.2">
      <c r="A56" s="4" t="s">
        <v>27</v>
      </c>
      <c r="B56" s="5">
        <v>939659.06917999941</v>
      </c>
      <c r="C56" s="5">
        <v>1496683.0072399986</v>
      </c>
      <c r="D56" s="5">
        <v>1442402.8695799999</v>
      </c>
      <c r="E56" s="3">
        <v>-3.6266956594967606E-2</v>
      </c>
      <c r="F56" s="36">
        <v>0.14776079124189193</v>
      </c>
      <c r="I56" s="5"/>
    </row>
    <row r="57" spans="1:9" x14ac:dyDescent="0.2">
      <c r="A57" s="4" t="s">
        <v>28</v>
      </c>
      <c r="B57" s="5">
        <v>742214.80088000023</v>
      </c>
      <c r="C57" s="5">
        <v>971920.36691999994</v>
      </c>
      <c r="D57" s="5">
        <v>1113009.8633999997</v>
      </c>
      <c r="E57" s="3">
        <v>0.145165695958312</v>
      </c>
      <c r="F57" s="36">
        <v>0.11401753389737875</v>
      </c>
      <c r="I57" s="5"/>
    </row>
    <row r="58" spans="1:9" x14ac:dyDescent="0.2">
      <c r="A58" s="4" t="s">
        <v>12</v>
      </c>
      <c r="B58" s="5">
        <v>933030.75034000003</v>
      </c>
      <c r="C58" s="5">
        <v>1122147.4688800003</v>
      </c>
      <c r="D58" s="5">
        <v>1088285.4680299999</v>
      </c>
      <c r="E58" s="3">
        <v>-3.0176070248411832E-2</v>
      </c>
      <c r="F58" s="36">
        <v>0.11148474898693808</v>
      </c>
      <c r="I58" s="5"/>
    </row>
    <row r="59" spans="1:9" x14ac:dyDescent="0.2">
      <c r="A59" s="4" t="s">
        <v>29</v>
      </c>
      <c r="B59" s="5">
        <v>92801.496910000016</v>
      </c>
      <c r="C59" s="5">
        <v>143365.3836</v>
      </c>
      <c r="D59" s="5">
        <v>339338.31793999998</v>
      </c>
      <c r="E59" s="3">
        <v>1.36694737194565</v>
      </c>
      <c r="F59" s="36">
        <v>3.4762062260807317E-2</v>
      </c>
      <c r="I59" s="5"/>
    </row>
    <row r="60" spans="1:9" x14ac:dyDescent="0.2">
      <c r="A60" s="4" t="s">
        <v>17</v>
      </c>
      <c r="B60" s="5">
        <v>186547.32441999979</v>
      </c>
      <c r="C60" s="5">
        <v>359867.12626000011</v>
      </c>
      <c r="D60" s="5">
        <v>276908.52442999999</v>
      </c>
      <c r="E60" s="3">
        <v>-0.23052564620771562</v>
      </c>
      <c r="F60" s="36">
        <v>2.8366709145077881E-2</v>
      </c>
      <c r="I60" s="5"/>
    </row>
    <row r="61" spans="1:9" x14ac:dyDescent="0.2">
      <c r="A61" s="4" t="s">
        <v>19</v>
      </c>
      <c r="B61" s="5">
        <v>327222.81083000015</v>
      </c>
      <c r="C61" s="5">
        <v>327328.67230000015</v>
      </c>
      <c r="D61" s="5">
        <v>266350.05625000008</v>
      </c>
      <c r="E61" s="3">
        <v>-0.1862917037530783</v>
      </c>
      <c r="F61" s="36">
        <v>2.7285092042476439E-2</v>
      </c>
      <c r="I61" s="5"/>
    </row>
    <row r="62" spans="1:9" x14ac:dyDescent="0.2">
      <c r="A62" s="4" t="s">
        <v>165</v>
      </c>
      <c r="B62" s="5">
        <v>155110.33932999996</v>
      </c>
      <c r="C62" s="5">
        <v>276124.15967999969</v>
      </c>
      <c r="D62" s="5">
        <v>264970.64973999991</v>
      </c>
      <c r="E62" s="3">
        <v>-4.0393096905846949E-2</v>
      </c>
      <c r="F62" s="36">
        <v>2.7143784643787479E-2</v>
      </c>
      <c r="I62" s="5"/>
    </row>
    <row r="63" spans="1:9" x14ac:dyDescent="0.2">
      <c r="A63" s="4" t="s">
        <v>344</v>
      </c>
      <c r="B63" s="5">
        <v>130286.92672000005</v>
      </c>
      <c r="C63" s="5">
        <v>206008.46373999998</v>
      </c>
      <c r="D63" s="5">
        <v>217443.8172299999</v>
      </c>
      <c r="E63" s="3">
        <v>5.5509144053577819E-2</v>
      </c>
      <c r="F63" s="36">
        <v>2.2275101611464253E-2</v>
      </c>
      <c r="I63" s="5"/>
    </row>
    <row r="64" spans="1:9" x14ac:dyDescent="0.2">
      <c r="A64" s="4" t="s">
        <v>20</v>
      </c>
      <c r="B64" s="5">
        <v>118073.03757999997</v>
      </c>
      <c r="C64" s="5">
        <v>183435.96416999996</v>
      </c>
      <c r="D64" s="5">
        <v>207224.13787999999</v>
      </c>
      <c r="E64" s="3">
        <v>0.12968107872213244</v>
      </c>
      <c r="F64" s="36">
        <v>2.1228190281182367E-2</v>
      </c>
      <c r="I64" s="5"/>
    </row>
    <row r="65" spans="1:9" x14ac:dyDescent="0.2">
      <c r="A65" s="4" t="s">
        <v>30</v>
      </c>
      <c r="B65" s="5">
        <v>142124.05468000003</v>
      </c>
      <c r="C65" s="5">
        <v>176329.55705</v>
      </c>
      <c r="D65" s="5">
        <v>198105.66825999995</v>
      </c>
      <c r="E65" s="3">
        <v>0.12349665917793413</v>
      </c>
      <c r="F65" s="36">
        <v>2.0294087670613737E-2</v>
      </c>
      <c r="I65" s="5"/>
    </row>
    <row r="66" spans="1:9" x14ac:dyDescent="0.2">
      <c r="A66" s="4" t="s">
        <v>18</v>
      </c>
      <c r="B66" s="5">
        <v>133676.56900000005</v>
      </c>
      <c r="C66" s="5">
        <v>289873.44351000001</v>
      </c>
      <c r="D66" s="5">
        <v>190775.70879000003</v>
      </c>
      <c r="E66" s="3">
        <v>-0.34186551731007853</v>
      </c>
      <c r="F66" s="36">
        <v>1.9543201330950839E-2</v>
      </c>
      <c r="I66" s="5"/>
    </row>
    <row r="67" spans="1:9" x14ac:dyDescent="0.2">
      <c r="A67" s="4" t="s">
        <v>15</v>
      </c>
      <c r="B67" s="5">
        <v>121304.98275000001</v>
      </c>
      <c r="C67" s="5">
        <v>163064.44521999999</v>
      </c>
      <c r="D67" s="5">
        <v>165439.0914</v>
      </c>
      <c r="E67" s="3">
        <v>1.4562623855839533E-2</v>
      </c>
      <c r="F67" s="36">
        <v>1.6947699954813399E-2</v>
      </c>
      <c r="I67" s="5"/>
    </row>
    <row r="68" spans="1:9" x14ac:dyDescent="0.2">
      <c r="A68" s="4" t="s">
        <v>343</v>
      </c>
      <c r="B68" s="5">
        <v>94230.541490000018</v>
      </c>
      <c r="C68" s="5">
        <v>157113.78809999998</v>
      </c>
      <c r="D68" s="5">
        <v>162122.86327</v>
      </c>
      <c r="E68" s="3">
        <v>3.1881830554628621E-2</v>
      </c>
      <c r="F68" s="36">
        <v>1.6607983151164706E-2</v>
      </c>
      <c r="I68" s="5"/>
    </row>
    <row r="69" spans="1:9" x14ac:dyDescent="0.2">
      <c r="A69" s="4" t="s">
        <v>14</v>
      </c>
      <c r="B69" s="5">
        <v>123186.54240000002</v>
      </c>
      <c r="C69" s="5">
        <v>201967.29920000001</v>
      </c>
      <c r="D69" s="5">
        <v>157906.34419</v>
      </c>
      <c r="E69" s="3">
        <v>-0.21815885633232254</v>
      </c>
      <c r="F69" s="36">
        <v>1.6176039892670808E-2</v>
      </c>
      <c r="I69" s="5"/>
    </row>
    <row r="70" spans="1:9" x14ac:dyDescent="0.2">
      <c r="A70" s="4" t="s">
        <v>21</v>
      </c>
      <c r="B70" s="5">
        <v>746807.21684000175</v>
      </c>
      <c r="C70" s="5">
        <v>1047933.7663600035</v>
      </c>
      <c r="D70" s="5">
        <v>1118651.2525599971</v>
      </c>
      <c r="E70" s="3">
        <v>6.7482782280821746E-2</v>
      </c>
      <c r="F70" s="36">
        <v>0.11459544187549264</v>
      </c>
      <c r="I70" s="5"/>
    </row>
    <row r="71" spans="1:9" ht="12.75" customHeight="1" thickBot="1" x14ac:dyDescent="0.25">
      <c r="A71" s="79" t="s">
        <v>22</v>
      </c>
      <c r="B71" s="80">
        <v>6663160</v>
      </c>
      <c r="C71" s="80">
        <v>9589600</v>
      </c>
      <c r="D71" s="80">
        <v>9761743</v>
      </c>
      <c r="E71" s="81">
        <v>1.7951009426879119E-2</v>
      </c>
      <c r="F71" s="82">
        <v>1</v>
      </c>
      <c r="I71" s="5"/>
    </row>
    <row r="72" spans="1:9" ht="22.5" customHeight="1" thickTop="1" x14ac:dyDescent="0.2">
      <c r="A72" s="382" t="s">
        <v>409</v>
      </c>
      <c r="B72" s="382"/>
      <c r="C72" s="382"/>
      <c r="D72" s="382"/>
      <c r="E72" s="382"/>
      <c r="F72" s="382"/>
    </row>
    <row r="92" spans="6:69" x14ac:dyDescent="0.2">
      <c r="F92" s="4"/>
    </row>
    <row r="93" spans="6:69" x14ac:dyDescent="0.2">
      <c r="F93" s="4"/>
    </row>
    <row r="94" spans="6:69" s="9"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12</vt:i4>
      </vt:variant>
    </vt:vector>
  </HeadingPairs>
  <TitlesOfParts>
    <vt:vector size="26" baseType="lpstr">
      <vt:lpstr>Portada </vt:lpstr>
      <vt:lpstr>TitulosGraficos</vt:lpstr>
      <vt:lpstr>balanza país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OMC</vt:lpstr>
      <vt:lpstr>CAS</vt:lpstr>
      <vt:lpstr>'balanza país'!Área_de_impresión</vt:lpstr>
      <vt:lpstr>'balanza productos_clase_sector'!Área_de_impresión</vt:lpstr>
      <vt:lpstr>balanza_anuales!Área_de_impresión</vt:lpstr>
      <vt:lpstr>balanza_periodos!Área_de_impresión</vt:lpstr>
      <vt:lpstr>evolución_comercio!Área_de_impresión</vt:lpstr>
      <vt:lpstr>OMC!Área_de_impresión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2023-01-11T13:58:18Z</cp:lastPrinted>
  <dcterms:created xsi:type="dcterms:W3CDTF">2004-11-22T15:10:56Z</dcterms:created>
  <dcterms:modified xsi:type="dcterms:W3CDTF">2023-01-11T14:00:30Z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