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depa.sharepoint.com/sites/PoliticasAgrarias/Documentos compartidos/General/Cereales/2015 EN ADELANTE/CEREALES/BOLETINES/Boletín avena/2022/"/>
    </mc:Choice>
  </mc:AlternateContent>
  <xr:revisionPtr revIDLastSave="83" documentId="8_{DC8668D4-C113-4CD8-A17B-54D8AFAB9682}" xr6:coauthVersionLast="47" xr6:coauthVersionMax="47" xr10:uidLastSave="{3FC43605-077F-4DAD-B518-65FAB36595EE}"/>
  <bookViews>
    <workbookView xWindow="-118" yWindow="-118" windowWidth="25370" windowHeight="13759" tabRatio="631" xr2:uid="{00000000-000D-0000-FFFF-FFFF00000000}"/>
  </bookViews>
  <sheets>
    <sheet name="Portada" sheetId="44" r:id="rId1"/>
    <sheet name="Contenido" sheetId="45" r:id="rId2"/>
    <sheet name="1" sheetId="12" r:id="rId3"/>
    <sheet name="2" sheetId="52" r:id="rId4"/>
    <sheet name="3" sheetId="53" r:id="rId5"/>
    <sheet name="4" sheetId="24" r:id="rId6"/>
    <sheet name="5" sheetId="48" r:id="rId7"/>
    <sheet name="6" sheetId="25" r:id="rId8"/>
    <sheet name="7" sheetId="58" r:id="rId9"/>
    <sheet name="8" sheetId="51" r:id="rId10"/>
    <sheet name="9" sheetId="27" r:id="rId11"/>
    <sheet name="10" sheetId="28" r:id="rId12"/>
    <sheet name="11" sheetId="60" r:id="rId13"/>
    <sheet name="12" sheetId="63" r:id="rId14"/>
    <sheet name="13" sheetId="73" r:id="rId15"/>
    <sheet name="14" sheetId="74" r:id="rId16"/>
    <sheet name="15" sheetId="29" r:id="rId17"/>
    <sheet name="16" sheetId="67" r:id="rId18"/>
    <sheet name="17" sheetId="69" r:id="rId19"/>
    <sheet name="18" sheetId="70" r:id="rId20"/>
    <sheet name="19" sheetId="75" r:id="rId21"/>
    <sheet name="20" sheetId="30" r:id="rId22"/>
    <sheet name="21" sheetId="31" r:id="rId23"/>
    <sheet name="22" sheetId="76" r:id="rId24"/>
  </sheets>
  <externalReferences>
    <externalReference r:id="rId25"/>
  </externalReferences>
  <definedNames>
    <definedName name="_xlnm.Print_Area" localSheetId="2">'1'!$A$1:$Y$26</definedName>
    <definedName name="_xlnm.Print_Area" localSheetId="11">'10'!$A$1:$M$34</definedName>
    <definedName name="_xlnm.Print_Area" localSheetId="12">'11'!$A$1:$M$37</definedName>
    <definedName name="_xlnm.Print_Area" localSheetId="13">'12'!$B$2:$P$31</definedName>
    <definedName name="_xlnm.Print_Area" localSheetId="14">'13'!$B$5:$O$30</definedName>
    <definedName name="_xlnm.Print_Area" localSheetId="16">'15'!$B$2:$J$50</definedName>
    <definedName name="_xlnm.Print_Area" localSheetId="17">'16'!$A$1:$N$45</definedName>
    <definedName name="_xlnm.Print_Area" localSheetId="18">'17'!$B$2:$O$28</definedName>
    <definedName name="_xlnm.Print_Area" localSheetId="19">'18'!$B$2:$O$37</definedName>
    <definedName name="_xlnm.Print_Area" localSheetId="20">'19'!$A$1:$O$37</definedName>
    <definedName name="_xlnm.Print_Area" localSheetId="3">'2'!$A$1:$G$24</definedName>
    <definedName name="_xlnm.Print_Area" localSheetId="21">'20'!$A$1:$I$27</definedName>
    <definedName name="_xlnm.Print_Area" localSheetId="22">'21'!$A$1:$J$22</definedName>
    <definedName name="_xlnm.Print_Area" localSheetId="23">'22'!$B$2:$K$19</definedName>
    <definedName name="_xlnm.Print_Area" localSheetId="5">'4'!$A$1:$M$22</definedName>
    <definedName name="_xlnm.Print_Area" localSheetId="6">'5'!$B$7:$K$43</definedName>
    <definedName name="_xlnm.Print_Area" localSheetId="7">'6'!$A$1:$L$25</definedName>
    <definedName name="_xlnm.Print_Area" localSheetId="8">'7'!$A$1:$H$19</definedName>
    <definedName name="_xlnm.Print_Area" localSheetId="9">'8'!$B$1:$K$33</definedName>
    <definedName name="_xlnm.Print_Area" localSheetId="10">'9'!$A$1:$G$13</definedName>
    <definedName name="_xlnm.Print_Area" localSheetId="1">Contenido!$A$1:$G$40</definedName>
    <definedName name="_xlnm.Print_Area" localSheetId="0">Portada!$A$1:$G$84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76" l="1"/>
  <c r="D17" i="76"/>
  <c r="E17" i="76"/>
  <c r="I17" i="76" l="1"/>
  <c r="F17" i="76" l="1"/>
  <c r="G17" i="76"/>
  <c r="H17" i="76"/>
  <c r="J17" i="76"/>
  <c r="K17" i="76"/>
  <c r="L20" i="12" l="1"/>
  <c r="Q20" i="12" l="1"/>
  <c r="R20" i="12" s="1"/>
  <c r="K6" i="12" l="1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M7" i="12"/>
  <c r="M6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Q6" i="12"/>
  <c r="R6" i="12" s="1"/>
  <c r="Q7" i="12"/>
  <c r="R7" i="12" s="1"/>
  <c r="Q8" i="12"/>
  <c r="R8" i="12" s="1"/>
  <c r="Q9" i="12"/>
  <c r="R9" i="12" s="1"/>
  <c r="Q10" i="12"/>
  <c r="R10" i="12" s="1"/>
  <c r="Q11" i="12"/>
  <c r="R11" i="12" s="1"/>
  <c r="Q12" i="12"/>
  <c r="R12" i="12" s="1"/>
  <c r="Q13" i="12"/>
  <c r="R13" i="12" s="1"/>
  <c r="Q14" i="12"/>
  <c r="R14" i="12" s="1"/>
  <c r="Q15" i="12"/>
  <c r="R15" i="12" s="1"/>
  <c r="Q16" i="12"/>
  <c r="R16" i="12" s="1"/>
  <c r="Q17" i="12"/>
  <c r="R17" i="12" s="1"/>
  <c r="Q18" i="12"/>
  <c r="R18" i="12" s="1"/>
  <c r="Q19" i="12"/>
  <c r="R19" i="12" s="1"/>
</calcChain>
</file>

<file path=xl/sharedStrings.xml><?xml version="1.0" encoding="utf-8"?>
<sst xmlns="http://schemas.openxmlformats.org/spreadsheetml/2006/main" count="881" uniqueCount="217">
  <si>
    <t>Volumen</t>
  </si>
  <si>
    <t>19049000</t>
  </si>
  <si>
    <t>Colombia</t>
  </si>
  <si>
    <t>Bolivia</t>
  </si>
  <si>
    <t>Filipinas</t>
  </si>
  <si>
    <t>México</t>
  </si>
  <si>
    <t>Ecuador</t>
  </si>
  <si>
    <t>Rep. Dominicana</t>
  </si>
  <si>
    <t>Perú</t>
  </si>
  <si>
    <t>Nicaragua</t>
  </si>
  <si>
    <t>Costa Rica</t>
  </si>
  <si>
    <t>Honduras</t>
  </si>
  <si>
    <t>Guatemala</t>
  </si>
  <si>
    <t>Venezuela</t>
  </si>
  <si>
    <t>Panamá</t>
  </si>
  <si>
    <t>10049000</t>
  </si>
  <si>
    <t>Sudáfrica</t>
  </si>
  <si>
    <t>India</t>
  </si>
  <si>
    <t>11041200</t>
  </si>
  <si>
    <t>El Salvador</t>
  </si>
  <si>
    <t>Uruguay</t>
  </si>
  <si>
    <t>Jamaica</t>
  </si>
  <si>
    <t>Paraguay</t>
  </si>
  <si>
    <t>China</t>
  </si>
  <si>
    <t>Argentina</t>
  </si>
  <si>
    <t>Taiwán</t>
  </si>
  <si>
    <t>Corea del Sur</t>
  </si>
  <si>
    <t>Haití</t>
  </si>
  <si>
    <t>Japón</t>
  </si>
  <si>
    <t>Brasil</t>
  </si>
  <si>
    <t>11042290</t>
  </si>
  <si>
    <t>11042210</t>
  </si>
  <si>
    <t>Tailandia</t>
  </si>
  <si>
    <t>España</t>
  </si>
  <si>
    <t>Cuba</t>
  </si>
  <si>
    <t>Indonesia</t>
  </si>
  <si>
    <t>Líbano</t>
  </si>
  <si>
    <t>Malasia</t>
  </si>
  <si>
    <t>Marruecos</t>
  </si>
  <si>
    <t>Total general</t>
  </si>
  <si>
    <t>Año</t>
  </si>
  <si>
    <t>Pelada</t>
  </si>
  <si>
    <t>Hojuela</t>
  </si>
  <si>
    <t>Harina</t>
  </si>
  <si>
    <t>19041000</t>
  </si>
  <si>
    <t>19042000</t>
  </si>
  <si>
    <t>(ton)</t>
  </si>
  <si>
    <t>Exportación avena bruta (ton)</t>
  </si>
  <si>
    <t>Exportación avena procesada (ton)</t>
  </si>
  <si>
    <t>Importación de avena procesada (ton)</t>
  </si>
  <si>
    <t>Tabla 1</t>
  </si>
  <si>
    <t>Total exportado</t>
  </si>
  <si>
    <t>Exportaciones avena procesada (%)</t>
  </si>
  <si>
    <t>Fuente: Elaborado por ODEPA con datos Servicio Nacional de Aduanas.</t>
  </si>
  <si>
    <t>Variación Superficie</t>
  </si>
  <si>
    <t>Variación producción</t>
  </si>
  <si>
    <t>Indice de concentración de empresa</t>
  </si>
  <si>
    <t> 52</t>
  </si>
  <si>
    <t>Tabla 2</t>
  </si>
  <si>
    <t>Tabla 3</t>
  </si>
  <si>
    <t>Tabla 4</t>
  </si>
  <si>
    <t>País de destino</t>
  </si>
  <si>
    <t>Tabla 5</t>
  </si>
  <si>
    <t>Tipo de producto</t>
  </si>
  <si>
    <t>(USD/ton)</t>
  </si>
  <si>
    <t>Tabla 6</t>
  </si>
  <si>
    <t>Chile: Exportaciones de avena forrajera por país de destino</t>
  </si>
  <si>
    <t>Chile: Exportaciones de avena bruta por país de destino</t>
  </si>
  <si>
    <t>Tabla 7</t>
  </si>
  <si>
    <t>Chile: Exportaciones de barras de cereales de avena por país de destino</t>
  </si>
  <si>
    <t>Jordania</t>
  </si>
  <si>
    <t>Alemania</t>
  </si>
  <si>
    <t>Argelia</t>
  </si>
  <si>
    <t>Vietnam</t>
  </si>
  <si>
    <t>Chile: Exportaciones de avena pelada por país de destino</t>
  </si>
  <si>
    <t>Chile: Exportaciones de avena en hojuelas por país de destino</t>
  </si>
  <si>
    <t>Publicación de la Oficina de Estudios y Políticas Agrarias (Odepa)</t>
  </si>
  <si>
    <t>del Ministerio de Agricultura, Gobierno de Chile</t>
  </si>
  <si>
    <t>Se puede reproducir total o parcialmente citando la fuente</t>
  </si>
  <si>
    <t>Teatinos 40, piso 7. Santiago, Chile</t>
  </si>
  <si>
    <t>Teléfono :(56- 2) 23973000</t>
  </si>
  <si>
    <t>Fax :(56- 2) 23973111</t>
  </si>
  <si>
    <t xml:space="preserve">www.odepa.gob.cl  </t>
  </si>
  <si>
    <t>Boletín de Avena</t>
  </si>
  <si>
    <t>Avena: producción y comercio exterior de avena</t>
  </si>
  <si>
    <t>Descripción</t>
  </si>
  <si>
    <t>Página</t>
  </si>
  <si>
    <t>Nº 1</t>
  </si>
  <si>
    <t>Nº 2</t>
  </si>
  <si>
    <t>Nº 3</t>
  </si>
  <si>
    <t>Nº 4</t>
  </si>
  <si>
    <t>Nº 5</t>
  </si>
  <si>
    <t>Nº 6</t>
  </si>
  <si>
    <t>Nº 7</t>
  </si>
  <si>
    <t>AVENA</t>
  </si>
  <si>
    <t>TABLA DE CONTENIDO</t>
  </si>
  <si>
    <t>Tablas</t>
  </si>
  <si>
    <t>Chile: Superficie, producción, rendimientos, exportaciones de avena por tipo de producto e importaciones</t>
  </si>
  <si>
    <t>Chile: Exportaciones de avena procesada por tipo de producto 
(ton)</t>
  </si>
  <si>
    <t xml:space="preserve">Chile: Exportaciones de avena procesada por tipo de producto </t>
  </si>
  <si>
    <t>Chile: Exportaciones de harina de avena por país de destino</t>
  </si>
  <si>
    <t>Gráficos</t>
  </si>
  <si>
    <t>Superficie
(ha)</t>
  </si>
  <si>
    <t>Producción
(ton)</t>
  </si>
  <si>
    <t>Rendimiento
(qqm/ha)</t>
  </si>
  <si>
    <t>Exportaciones totales
(ton)</t>
  </si>
  <si>
    <t>Exportación avena forrajera (ton)</t>
  </si>
  <si>
    <t>N° 8</t>
  </si>
  <si>
    <t>Chile: Exportaciones de avena bruta por glosa arancelaria y país de destino</t>
  </si>
  <si>
    <t>Chile: Exportaciones de avena pelada por glosa arancelaria y país de destino</t>
  </si>
  <si>
    <t>Chile: Exportaciones de avena en hojuelas por glosa arancelaria y país de destino</t>
  </si>
  <si>
    <t>Tabla 11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</si>
  <si>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</si>
  <si>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</si>
  <si>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</si>
  <si>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</si>
  <si>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</si>
  <si>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</si>
  <si>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</si>
  <si>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</si>
  <si>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</si>
  <si>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N° 3</t>
  </si>
  <si>
    <t>Chile: Evolución de la superficie y producción nacional de avena</t>
  </si>
  <si>
    <t>Chile: Evolución de las exportaciones de avena por tipo</t>
  </si>
  <si>
    <t>Chile: Exportaciones mensuales de avena forrajera por país de destino</t>
  </si>
  <si>
    <t>Chile: Precio unitario promedio mensual de avena forrajera por país de destino</t>
  </si>
  <si>
    <t>N° 4</t>
  </si>
  <si>
    <t>N° 7</t>
  </si>
  <si>
    <t>Chile: Exportaciones mensuales de avena bruta por país de destino</t>
  </si>
  <si>
    <t>Chile: Precio unitario promedio mensual de avena bruta por país de destino</t>
  </si>
  <si>
    <t>N° 9</t>
  </si>
  <si>
    <t>N° 10</t>
  </si>
  <si>
    <t>N° 11</t>
  </si>
  <si>
    <t>*Información disponible al 31 de octubre de 2020.
Fuente: Elaborado por Odepa con información del Servicio Nacional de Aduanas.</t>
  </si>
  <si>
    <t xml:space="preserve">Octubre </t>
  </si>
  <si>
    <t>Mes</t>
  </si>
  <si>
    <t>Octubre</t>
  </si>
  <si>
    <t>Noviembre</t>
  </si>
  <si>
    <t>Asia Oriental</t>
  </si>
  <si>
    <t>Caribe</t>
  </si>
  <si>
    <t>Centroamérica</t>
  </si>
  <si>
    <t>Sudamérica</t>
  </si>
  <si>
    <t>Sudeste Asiático</t>
  </si>
  <si>
    <t>Surasia</t>
  </si>
  <si>
    <t>Países</t>
  </si>
  <si>
    <t>Región</t>
  </si>
  <si>
    <t>Chile: Exportaciones mensuales de avena pelada por región de destino</t>
  </si>
  <si>
    <t>Chile: Exportaciones mensuales de avena pelada por región y país de destino</t>
  </si>
  <si>
    <t>Chile: Precio FOB unitario promedio mensual de avena pelada por región y país de destino</t>
  </si>
  <si>
    <t>Tabla 12</t>
  </si>
  <si>
    <t>N° 12</t>
  </si>
  <si>
    <t>Chile: Exportaciones mensuales de avena en hojuelas por región de destino</t>
  </si>
  <si>
    <t>Chile: Exportaciones mensuales de avena en hojuelas por región y país de destino</t>
  </si>
  <si>
    <t>N° 13</t>
  </si>
  <si>
    <t>N° 14</t>
  </si>
  <si>
    <t>N° 15</t>
  </si>
  <si>
    <t>N° 16</t>
  </si>
  <si>
    <t>Chile: Precio FOB unitario promedio mensual de avena en hojuelas por región y país de destino</t>
  </si>
  <si>
    <t>N° 17</t>
  </si>
  <si>
    <t>Medio Oriente</t>
  </si>
  <si>
    <t>Norteamérica</t>
  </si>
  <si>
    <t>Centro américa</t>
  </si>
  <si>
    <t>Norte américa</t>
  </si>
  <si>
    <t>Tabla 16</t>
  </si>
  <si>
    <t>Tabla 17</t>
  </si>
  <si>
    <t>Sud
américa</t>
  </si>
  <si>
    <t>Diciembre</t>
  </si>
  <si>
    <t>Fuente: Elaborado por Odepa con información del Servicio Nacional de Aduanas.</t>
  </si>
  <si>
    <t>Fuente: elaborado por Odepa con información del Servicio Nacional de Aduanas.</t>
  </si>
  <si>
    <t>Italia</t>
  </si>
  <si>
    <t>Precio FOB</t>
  </si>
  <si>
    <t>Sólo se consideran cereales cuyo contenido principal sea avena.
Fuente: Elaborado por Odepa con información del Servicio Nacional de Aduanas.</t>
  </si>
  <si>
    <t>Singapur</t>
  </si>
  <si>
    <t>Turquía</t>
  </si>
  <si>
    <t>Tabla 18</t>
  </si>
  <si>
    <t>Chile: Importaciones mensuales de avena por glosa arancelaria</t>
  </si>
  <si>
    <t>N° 18</t>
  </si>
  <si>
    <t xml:space="preserve">Las exportaciones de avena forrajera se realizan a través de la partida arancelaria 10049000. </t>
  </si>
  <si>
    <t>Sergio Soto N.</t>
  </si>
  <si>
    <t>Variación</t>
  </si>
  <si>
    <t>anual</t>
  </si>
  <si>
    <t xml:space="preserve">(%) </t>
  </si>
  <si>
    <t>Tabla 9. Chile: Exportaciones mensuales de avena pelada por región y país de destino 2022 
(ton)</t>
  </si>
  <si>
    <t>Tabla 8. Chile: Exportaciones mensuales de avena pelada por región de destino 2022 
(ton)</t>
  </si>
  <si>
    <t>Glosa Arancelaria</t>
  </si>
  <si>
    <t>Tabla 13. Chile: Exportaciones mensuales de avena en hojuelas por región de destino 2022
(ton)</t>
  </si>
  <si>
    <t>Las demás avenas (hasta 2012)</t>
  </si>
  <si>
    <t>Granos de avena, aplastados o en copos</t>
  </si>
  <si>
    <t>Granos de avena mondados</t>
  </si>
  <si>
    <t>Los demás granos de avena trabajados, excepto mondados</t>
  </si>
  <si>
    <t>Productos a base de cereales obtenidos por inflado o tostado</t>
  </si>
  <si>
    <t>Preparaciones alimenticias obtenidas con copos de cereales sin tostar o con mezclas de copos de cereales sin tostar y copos de cereales tostados o cereales inflados</t>
  </si>
  <si>
    <t>Los demás productos a base de cereales obtenidos por inflado o tostado</t>
  </si>
  <si>
    <t>Descripción de las glosas arancelarias</t>
  </si>
  <si>
    <t>Glosa arancelaria / País de destino</t>
  </si>
  <si>
    <t>Glosa arancelaria / 
País de destino</t>
  </si>
  <si>
    <t>País de destino / 
Glosa arancelaria</t>
  </si>
  <si>
    <t>Tabla 14. Chile: Exportaciones mensuales de avena en hojuelas por región y país de destino 2022
(ton)</t>
  </si>
  <si>
    <t>Tabla 15. Chile: Precio FOB promedio mensual de avena en hojuelas por región y país de destino 2022
(ton)</t>
  </si>
  <si>
    <t>Chile: Importaciones mensuales de avena por glosa arancelaria (ton)
2022</t>
  </si>
  <si>
    <t xml:space="preserve"> </t>
  </si>
  <si>
    <t>Barra/cereal avena</t>
  </si>
  <si>
    <t>Estados Unidos</t>
  </si>
  <si>
    <t>Trinidad y Tobago</t>
  </si>
  <si>
    <t>11029000</t>
  </si>
  <si>
    <t xml:space="preserve">Fuente: Elaborado por Odepa con información del Servicio Nacional de Aduanas.
</t>
  </si>
  <si>
    <r>
      <t xml:space="preserve">Fuente: Elaborado por Odepa con información del Servicio Nacional de Aduanas.
</t>
    </r>
    <r>
      <rPr>
        <b/>
        <sz val="10"/>
        <color rgb="FF000000"/>
        <rFont val="Calibri"/>
        <family val="2"/>
        <scheme val="minor"/>
      </rPr>
      <t>Las cifras de exportaciones e importación de avena procesada consideran desde el boletin abril 2022 la glosa 1102900 "las demas harinas de cereales, excepto trigo y morcajo" para la avena</t>
    </r>
  </si>
  <si>
    <t>2022*</t>
  </si>
  <si>
    <t>África</t>
  </si>
  <si>
    <t>Canadá</t>
  </si>
  <si>
    <t xml:space="preserve">Tabla 10. Chile: Precio FOB / tonelada promedio mensual de avena pelada por región y país de destino 2022
</t>
  </si>
  <si>
    <t>Directora y representante legal</t>
  </si>
  <si>
    <t>Andrea García Lizama</t>
  </si>
  <si>
    <t>Noviembre 2022</t>
  </si>
  <si>
    <t>Avance información al 31 de octubre 2022</t>
  </si>
  <si>
    <t>Oscar Fuentes M.</t>
  </si>
  <si>
    <r>
      <t xml:space="preserve">Notas: 
1. Del total de las importaciones registradas en 2021, 99,5% corresponden a importaciones realizadas a través de la glosa arancelaria 1004.
</t>
    </r>
    <r>
      <rPr>
        <b/>
        <sz val="10"/>
        <color rgb="FF000000"/>
        <rFont val="Calibri"/>
        <family val="2"/>
        <scheme val="minor"/>
      </rPr>
      <t>2. Las cifras de exportaciones e importación de avena procesada consideran desde el boletin abril 2022 la glosa 1102900 "las demas harinas de cereales, excepto trigo y morcajo" para la avena
* Exportaciones e importaciones en el periodo enero-octubre 2022</t>
    </r>
    <r>
      <rPr>
        <sz val="10"/>
        <color indexed="8"/>
        <rFont val="Calibri"/>
        <family val="2"/>
        <scheme val="minor"/>
      </rPr>
      <t xml:space="preserve">
Fuente: Elaborado por Odepa con información del INE y del Servicio Nacional de Aduanas.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</si>
</sst>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 * #,##0.0_ ;_ * \-#,##0.0_ ;_ * &quot;-&quot;_ ;_ @_ "/>
    <numFmt numFmtId="166" formatCode="0.0"/>
    <numFmt numFmtId="167" formatCode="_ * #,##0.00_ ;_ * \-#,##0.00_ ;_ * &quot;-&quot;_ ;_ @_ "/>
    <numFmt numFmtId="168" formatCode="#,##0_ ;\-#,##0\ "/>
    <numFmt numFmtId="169" formatCode="0.0%"/>
  </numFmts>
  <fonts count="6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u/>
      <sz val="10"/>
      <color theme="10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1"/>
      <name val="Arial"/>
      <family val="2"/>
    </font>
    <font>
      <sz val="12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2"/>
      <color indexed="63"/>
      <name val="Verdana"/>
      <family val="2"/>
    </font>
    <font>
      <b/>
      <sz val="16"/>
      <name val="Arial"/>
      <family val="2"/>
    </font>
    <font>
      <sz val="16"/>
      <name val="Verdana"/>
      <family val="2"/>
    </font>
    <font>
      <sz val="10"/>
      <color indexed="8"/>
      <name val="Verdana"/>
      <family val="2"/>
    </font>
    <font>
      <b/>
      <sz val="12"/>
      <color indexed="63"/>
      <name val="Arial"/>
      <family val="2"/>
    </font>
    <font>
      <sz val="11"/>
      <color indexed="8"/>
      <name val="Arial"/>
      <family val="2"/>
    </font>
    <font>
      <sz val="7"/>
      <color indexed="8"/>
      <name val="Verdana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color indexed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color indexed="8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.5"/>
      <color indexed="8"/>
      <name val="Calibri"/>
      <family val="2"/>
      <scheme val="minor"/>
    </font>
    <font>
      <sz val="8.5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b/>
      <sz val="8.5"/>
      <name val="Calibri"/>
      <family val="2"/>
      <scheme val="minor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A6A6A6"/>
      </right>
      <top style="medium">
        <color indexed="64"/>
      </top>
      <bottom style="medium">
        <color rgb="FFA6A6A6"/>
      </bottom>
      <diagonal/>
    </border>
    <border>
      <left/>
      <right style="medium">
        <color indexed="64"/>
      </right>
      <top style="medium">
        <color indexed="64"/>
      </top>
      <bottom style="medium">
        <color rgb="FFA6A6A6"/>
      </bottom>
      <diagonal/>
    </border>
    <border>
      <left style="medium">
        <color indexed="64"/>
      </left>
      <right style="medium">
        <color rgb="FFA6A6A6"/>
      </right>
      <top/>
      <bottom style="medium">
        <color rgb="FFA6A6A6"/>
      </bottom>
      <diagonal/>
    </border>
    <border>
      <left/>
      <right style="medium">
        <color indexed="64"/>
      </right>
      <top/>
      <bottom style="medium">
        <color rgb="FFA6A6A6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A6A6A6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>
      <alignment wrapText="1"/>
    </xf>
    <xf numFmtId="0" fontId="7" fillId="0" borderId="0">
      <alignment wrapText="1"/>
    </xf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4" fillId="0" borderId="0"/>
    <xf numFmtId="0" fontId="34" fillId="0" borderId="0" applyNumberFormat="0" applyFill="0" applyBorder="0" applyAlignment="0" applyProtection="0"/>
    <xf numFmtId="0" fontId="35" fillId="0" borderId="0"/>
  </cellStyleXfs>
  <cellXfs count="527">
    <xf numFmtId="0" fontId="0" fillId="0" borderId="0" xfId="0"/>
    <xf numFmtId="41" fontId="0" fillId="0" borderId="0" xfId="0" applyNumberFormat="1"/>
    <xf numFmtId="41" fontId="0" fillId="0" borderId="0" xfId="1" applyFont="1"/>
    <xf numFmtId="3" fontId="2" fillId="0" borderId="12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 wrapText="1"/>
    </xf>
    <xf numFmtId="9" fontId="11" fillId="0" borderId="0" xfId="2" applyFont="1" applyFill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41" fontId="11" fillId="0" borderId="11" xfId="1" applyFont="1" applyFill="1" applyBorder="1" applyAlignment="1">
      <alignment horizontal="center" vertical="center"/>
    </xf>
    <xf numFmtId="41" fontId="11" fillId="0" borderId="12" xfId="1" applyFont="1" applyFill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1" xfId="0" applyFont="1" applyBorder="1"/>
    <xf numFmtId="0" fontId="3" fillId="0" borderId="11" xfId="0" applyFont="1" applyBorder="1" applyAlignment="1">
      <alignment horizontal="left"/>
    </xf>
    <xf numFmtId="41" fontId="3" fillId="0" borderId="11" xfId="1" applyFont="1" applyBorder="1"/>
    <xf numFmtId="41" fontId="3" fillId="0" borderId="1" xfId="1" applyFont="1" applyBorder="1" applyAlignment="1">
      <alignment horizontal="center" vertical="center" wrapText="1"/>
    </xf>
    <xf numFmtId="41" fontId="3" fillId="0" borderId="12" xfId="1" applyFont="1" applyBorder="1" applyAlignment="1">
      <alignment horizontal="center" vertical="center" wrapText="1"/>
    </xf>
    <xf numFmtId="41" fontId="11" fillId="0" borderId="21" xfId="1" applyFont="1" applyFill="1" applyBorder="1" applyAlignment="1">
      <alignment horizontal="center" vertical="center"/>
    </xf>
    <xf numFmtId="41" fontId="11" fillId="0" borderId="22" xfId="1" applyFont="1" applyFill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/>
    </xf>
    <xf numFmtId="0" fontId="3" fillId="0" borderId="13" xfId="0" applyFont="1" applyBorder="1"/>
    <xf numFmtId="41" fontId="2" fillId="0" borderId="11" xfId="1" applyFont="1" applyBorder="1" applyAlignment="1">
      <alignment horizontal="left"/>
    </xf>
    <xf numFmtId="0" fontId="15" fillId="0" borderId="0" xfId="17" applyFont="1"/>
    <xf numFmtId="0" fontId="16" fillId="0" borderId="0" xfId="17" applyFont="1"/>
    <xf numFmtId="0" fontId="17" fillId="0" borderId="0" xfId="17" applyFont="1" applyAlignment="1">
      <alignment horizontal="center"/>
    </xf>
    <xf numFmtId="17" fontId="17" fillId="0" borderId="0" xfId="17" quotePrefix="1" applyNumberFormat="1" applyFont="1" applyAlignment="1">
      <alignment horizontal="center"/>
    </xf>
    <xf numFmtId="0" fontId="18" fillId="0" borderId="0" xfId="17" applyFont="1" applyAlignment="1">
      <alignment horizontal="left" indent="15"/>
    </xf>
    <xf numFmtId="0" fontId="21" fillId="0" borderId="0" xfId="17" applyFont="1" applyAlignment="1">
      <alignment horizontal="center"/>
    </xf>
    <xf numFmtId="0" fontId="23" fillId="0" borderId="0" xfId="17" applyFont="1"/>
    <xf numFmtId="0" fontId="24" fillId="0" borderId="0" xfId="17" applyFont="1"/>
    <xf numFmtId="0" fontId="15" fillId="0" borderId="0" xfId="17" quotePrefix="1" applyFont="1"/>
    <xf numFmtId="0" fontId="25" fillId="0" borderId="0" xfId="17" applyFont="1"/>
    <xf numFmtId="0" fontId="28" fillId="0" borderId="0" xfId="17" applyFont="1"/>
    <xf numFmtId="0" fontId="29" fillId="0" borderId="0" xfId="17" applyFont="1"/>
    <xf numFmtId="0" fontId="30" fillId="0" borderId="0" xfId="17" applyFont="1"/>
    <xf numFmtId="0" fontId="25" fillId="0" borderId="0" xfId="17" quotePrefix="1" applyFont="1"/>
    <xf numFmtId="0" fontId="31" fillId="0" borderId="0" xfId="17" applyFont="1"/>
    <xf numFmtId="0" fontId="32" fillId="0" borderId="0" xfId="17" applyFont="1"/>
    <xf numFmtId="0" fontId="33" fillId="0" borderId="0" xfId="0" applyFont="1"/>
    <xf numFmtId="0" fontId="6" fillId="0" borderId="0" xfId="0" applyFont="1" applyAlignment="1">
      <alignment vertical="center"/>
    </xf>
    <xf numFmtId="0" fontId="27" fillId="0" borderId="0" xfId="17" applyFont="1" applyAlignment="1">
      <alignment vertical="center"/>
    </xf>
    <xf numFmtId="0" fontId="32" fillId="0" borderId="0" xfId="19" applyFont="1" applyAlignment="1">
      <alignment horizontal="center" vertical="center"/>
    </xf>
    <xf numFmtId="0" fontId="32" fillId="0" borderId="27" xfId="19" applyFont="1" applyBorder="1" applyAlignment="1">
      <alignment horizontal="left" vertical="center"/>
    </xf>
    <xf numFmtId="0" fontId="32" fillId="0" borderId="27" xfId="19" applyFont="1" applyBorder="1" applyAlignment="1">
      <alignment vertical="center"/>
    </xf>
    <xf numFmtId="0" fontId="32" fillId="0" borderId="27" xfId="19" applyFont="1" applyBorder="1" applyAlignment="1">
      <alignment horizontal="center" vertical="center"/>
    </xf>
    <xf numFmtId="17" fontId="26" fillId="0" borderId="0" xfId="17" applyNumberFormat="1" applyFont="1" applyAlignment="1">
      <alignment horizontal="left" vertical="center"/>
    </xf>
    <xf numFmtId="0" fontId="6" fillId="0" borderId="0" xfId="19" applyFont="1" applyAlignment="1">
      <alignment vertical="center"/>
    </xf>
    <xf numFmtId="0" fontId="6" fillId="0" borderId="0" xfId="19" applyFont="1" applyAlignment="1">
      <alignment horizontal="center" vertical="center"/>
    </xf>
    <xf numFmtId="0" fontId="6" fillId="0" borderId="0" xfId="19" applyFont="1" applyAlignment="1">
      <alignment horizontal="left" vertical="center"/>
    </xf>
    <xf numFmtId="0" fontId="36" fillId="0" borderId="0" xfId="17" applyFont="1" applyAlignment="1">
      <alignment vertical="center"/>
    </xf>
    <xf numFmtId="9" fontId="27" fillId="0" borderId="0" xfId="17" applyNumberFormat="1" applyFont="1" applyAlignment="1">
      <alignment vertical="center"/>
    </xf>
    <xf numFmtId="0" fontId="32" fillId="0" borderId="0" xfId="19" applyFont="1" applyAlignment="1">
      <alignment horizontal="left" vertical="center"/>
    </xf>
    <xf numFmtId="0" fontId="27" fillId="0" borderId="0" xfId="17" applyFont="1" applyAlignment="1">
      <alignment horizontal="left" vertical="center"/>
    </xf>
    <xf numFmtId="0" fontId="37" fillId="0" borderId="0" xfId="17" applyFont="1" applyAlignment="1">
      <alignment vertical="center"/>
    </xf>
    <xf numFmtId="0" fontId="38" fillId="0" borderId="0" xfId="0" applyFont="1" applyAlignment="1">
      <alignment horizontal="center" vertical="center" readingOrder="1"/>
    </xf>
    <xf numFmtId="0" fontId="6" fillId="0" borderId="0" xfId="0" applyFont="1" applyAlignment="1">
      <alignment vertical="center" wrapText="1"/>
    </xf>
    <xf numFmtId="3" fontId="2" fillId="0" borderId="28" xfId="0" applyNumberFormat="1" applyFont="1" applyBorder="1" applyAlignment="1">
      <alignment horizontal="center" vertical="center"/>
    </xf>
    <xf numFmtId="0" fontId="39" fillId="0" borderId="0" xfId="18" applyFont="1" applyAlignment="1">
      <alignment horizontal="center" vertical="center"/>
    </xf>
    <xf numFmtId="0" fontId="9" fillId="0" borderId="0" xfId="18" applyFont="1" applyAlignment="1">
      <alignment horizontal="center" vertical="center"/>
    </xf>
    <xf numFmtId="0" fontId="9" fillId="0" borderId="0" xfId="18" quotePrefix="1" applyFont="1" applyAlignment="1">
      <alignment horizontal="center" vertical="center"/>
    </xf>
    <xf numFmtId="41" fontId="10" fillId="0" borderId="0" xfId="1" applyFont="1"/>
    <xf numFmtId="0" fontId="11" fillId="0" borderId="0" xfId="0" applyFont="1" applyAlignment="1">
      <alignment vertical="center" wrapText="1"/>
    </xf>
    <xf numFmtId="0" fontId="27" fillId="0" borderId="0" xfId="17" applyFont="1" applyAlignment="1">
      <alignment horizontal="left" vertical="center" wrapText="1"/>
    </xf>
    <xf numFmtId="0" fontId="9" fillId="0" borderId="0" xfId="18" applyFont="1" applyAlignment="1">
      <alignment horizontal="center"/>
    </xf>
    <xf numFmtId="41" fontId="3" fillId="0" borderId="1" xfId="1" applyFont="1" applyBorder="1" applyAlignment="1">
      <alignment horizontal="center" vertical="center"/>
    </xf>
    <xf numFmtId="41" fontId="43" fillId="0" borderId="0" xfId="1" applyFont="1"/>
    <xf numFmtId="0" fontId="43" fillId="0" borderId="0" xfId="0" applyFont="1"/>
    <xf numFmtId="0" fontId="10" fillId="0" borderId="0" xfId="0" applyFont="1" applyAlignment="1">
      <alignment horizontal="left" vertical="center"/>
    </xf>
    <xf numFmtId="41" fontId="3" fillId="0" borderId="13" xfId="1" applyFont="1" applyBorder="1"/>
    <xf numFmtId="0" fontId="9" fillId="0" borderId="0" xfId="18" applyFont="1" applyFill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1" fontId="3" fillId="0" borderId="13" xfId="1" applyFont="1" applyBorder="1" applyAlignment="1">
      <alignment horizontal="left"/>
    </xf>
    <xf numFmtId="41" fontId="3" fillId="0" borderId="11" xfId="1" applyFont="1" applyBorder="1" applyAlignment="1">
      <alignment horizontal="left"/>
    </xf>
    <xf numFmtId="41" fontId="44" fillId="0" borderId="11" xfId="1" applyFont="1" applyBorder="1" applyAlignment="1">
      <alignment horizontal="left" vertical="center"/>
    </xf>
    <xf numFmtId="41" fontId="44" fillId="0" borderId="13" xfId="1" applyFont="1" applyBorder="1" applyAlignment="1">
      <alignment horizontal="left" vertical="center"/>
    </xf>
    <xf numFmtId="41" fontId="44" fillId="0" borderId="1" xfId="1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41" fontId="44" fillId="0" borderId="11" xfId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/>
    </xf>
    <xf numFmtId="41" fontId="47" fillId="0" borderId="0" xfId="0" applyNumberFormat="1" applyFont="1"/>
    <xf numFmtId="0" fontId="48" fillId="0" borderId="0" xfId="0" applyFont="1"/>
    <xf numFmtId="166" fontId="2" fillId="0" borderId="1" xfId="0" applyNumberFormat="1" applyFont="1" applyBorder="1" applyAlignment="1">
      <alignment horizontal="center" vertical="center"/>
    </xf>
    <xf numFmtId="0" fontId="51" fillId="0" borderId="0" xfId="0" applyFont="1"/>
    <xf numFmtId="0" fontId="13" fillId="0" borderId="0" xfId="0" applyFont="1"/>
    <xf numFmtId="41" fontId="13" fillId="0" borderId="0" xfId="1" applyFont="1"/>
    <xf numFmtId="41" fontId="3" fillId="0" borderId="9" xfId="1" applyFont="1" applyBorder="1"/>
    <xf numFmtId="0" fontId="48" fillId="0" borderId="0" xfId="0" applyFont="1" applyAlignment="1">
      <alignment horizontal="left" vertical="center"/>
    </xf>
    <xf numFmtId="0" fontId="2" fillId="0" borderId="0" xfId="0" applyFont="1"/>
    <xf numFmtId="41" fontId="3" fillId="0" borderId="0" xfId="1" applyFont="1" applyFill="1" applyBorder="1" applyAlignment="1">
      <alignment horizontal="left"/>
    </xf>
    <xf numFmtId="0" fontId="3" fillId="0" borderId="0" xfId="0" applyFont="1"/>
    <xf numFmtId="41" fontId="44" fillId="0" borderId="12" xfId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1" fillId="0" borderId="0" xfId="0" applyFont="1"/>
    <xf numFmtId="3" fontId="12" fillId="0" borderId="0" xfId="0" applyNumberFormat="1" applyFont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41" fontId="11" fillId="0" borderId="0" xfId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0" fontId="2" fillId="0" borderId="0" xfId="0" applyNumberFormat="1" applyFont="1" applyAlignment="1">
      <alignment vertical="center" wrapText="1"/>
    </xf>
    <xf numFmtId="9" fontId="2" fillId="0" borderId="0" xfId="2" applyFont="1" applyFill="1" applyBorder="1" applyAlignment="1">
      <alignment vertical="center" wrapText="1"/>
    </xf>
    <xf numFmtId="165" fontId="2" fillId="0" borderId="0" xfId="1" applyNumberFormat="1" applyFont="1"/>
    <xf numFmtId="3" fontId="4" fillId="0" borderId="0" xfId="0" applyNumberFormat="1" applyFont="1" applyAlignment="1">
      <alignment horizontal="right" vertical="top" wrapText="1" readingOrder="1"/>
    </xf>
    <xf numFmtId="0" fontId="46" fillId="0" borderId="35" xfId="0" applyFont="1" applyBorder="1" applyAlignment="1">
      <alignment horizontal="center" vertical="top" wrapText="1" readingOrder="1"/>
    </xf>
    <xf numFmtId="0" fontId="46" fillId="0" borderId="36" xfId="0" applyFont="1" applyBorder="1" applyAlignment="1">
      <alignment horizontal="center" vertical="top" wrapText="1" readingOrder="1"/>
    </xf>
    <xf numFmtId="167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1" fontId="3" fillId="0" borderId="49" xfId="1" applyFont="1" applyBorder="1" applyAlignment="1">
      <alignment horizontal="center" vertical="center"/>
    </xf>
    <xf numFmtId="41" fontId="3" fillId="0" borderId="51" xfId="1" applyFont="1" applyBorder="1" applyAlignment="1">
      <alignment horizontal="center" vertical="center"/>
    </xf>
    <xf numFmtId="41" fontId="3" fillId="0" borderId="49" xfId="1" applyFont="1" applyBorder="1" applyAlignment="1">
      <alignment horizontal="center" vertical="center" wrapText="1"/>
    </xf>
    <xf numFmtId="41" fontId="3" fillId="0" borderId="52" xfId="1" applyFont="1" applyBorder="1" applyAlignment="1">
      <alignment horizontal="center" vertical="center"/>
    </xf>
    <xf numFmtId="41" fontId="3" fillId="0" borderId="56" xfId="1" applyFont="1" applyBorder="1" applyAlignment="1">
      <alignment horizontal="center" vertical="center"/>
    </xf>
    <xf numFmtId="41" fontId="3" fillId="0" borderId="57" xfId="1" applyFont="1" applyBorder="1" applyAlignment="1">
      <alignment horizontal="center" vertical="center" wrapText="1"/>
    </xf>
    <xf numFmtId="41" fontId="3" fillId="0" borderId="58" xfId="1" applyFont="1" applyBorder="1" applyAlignment="1">
      <alignment horizontal="center" vertical="center" wrapText="1"/>
    </xf>
    <xf numFmtId="41" fontId="3" fillId="0" borderId="51" xfId="1" applyFont="1" applyBorder="1" applyAlignment="1">
      <alignment horizontal="center" vertical="center" wrapText="1"/>
    </xf>
    <xf numFmtId="41" fontId="3" fillId="0" borderId="52" xfId="1" applyFont="1" applyBorder="1" applyAlignment="1">
      <alignment horizontal="center" vertical="center" wrapText="1"/>
    </xf>
    <xf numFmtId="0" fontId="3" fillId="0" borderId="49" xfId="1" applyNumberFormat="1" applyFont="1" applyBorder="1" applyAlignment="1">
      <alignment horizontal="center" vertical="center" wrapText="1"/>
    </xf>
    <xf numFmtId="0" fontId="3" fillId="0" borderId="51" xfId="1" applyNumberFormat="1" applyFont="1" applyBorder="1" applyAlignment="1">
      <alignment horizontal="center" vertical="center" wrapText="1"/>
    </xf>
    <xf numFmtId="0" fontId="3" fillId="0" borderId="52" xfId="1" applyNumberFormat="1" applyFont="1" applyBorder="1" applyAlignment="1">
      <alignment horizontal="center" vertical="center" wrapText="1"/>
    </xf>
    <xf numFmtId="0" fontId="3" fillId="0" borderId="53" xfId="1" applyNumberFormat="1" applyFont="1" applyBorder="1" applyAlignment="1">
      <alignment horizontal="center" vertical="center" wrapText="1"/>
    </xf>
    <xf numFmtId="41" fontId="50" fillId="0" borderId="0" xfId="1" applyFont="1" applyFill="1" applyBorder="1" applyAlignment="1">
      <alignment horizontal="left"/>
    </xf>
    <xf numFmtId="0" fontId="50" fillId="0" borderId="0" xfId="0" applyFont="1"/>
    <xf numFmtId="0" fontId="49" fillId="0" borderId="0" xfId="0" applyFont="1"/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41" fontId="3" fillId="0" borderId="61" xfId="1" applyFont="1" applyBorder="1" applyAlignment="1">
      <alignment horizontal="center" vertical="center"/>
    </xf>
    <xf numFmtId="41" fontId="3" fillId="0" borderId="63" xfId="1" applyFont="1" applyBorder="1" applyAlignment="1">
      <alignment horizontal="center" vertical="center" wrapText="1"/>
    </xf>
    <xf numFmtId="41" fontId="3" fillId="0" borderId="11" xfId="1" applyFont="1" applyBorder="1" applyAlignment="1">
      <alignment horizontal="left" vertical="center"/>
    </xf>
    <xf numFmtId="41" fontId="2" fillId="0" borderId="11" xfId="1" applyFont="1" applyBorder="1" applyAlignment="1">
      <alignment horizontal="left" wrapText="1"/>
    </xf>
    <xf numFmtId="41" fontId="3" fillId="0" borderId="64" xfId="1" applyFont="1" applyBorder="1" applyAlignment="1">
      <alignment horizontal="center" vertical="center" wrapText="1"/>
    </xf>
    <xf numFmtId="168" fontId="42" fillId="0" borderId="1" xfId="1" applyNumberFormat="1" applyFont="1" applyBorder="1" applyAlignment="1">
      <alignment horizontal="center" vertical="center"/>
    </xf>
    <xf numFmtId="168" fontId="42" fillId="0" borderId="12" xfId="1" applyNumberFormat="1" applyFont="1" applyBorder="1" applyAlignment="1">
      <alignment horizontal="center" vertical="center"/>
    </xf>
    <xf numFmtId="168" fontId="42" fillId="0" borderId="16" xfId="1" applyNumberFormat="1" applyFont="1" applyBorder="1" applyAlignment="1">
      <alignment horizontal="center" vertical="center"/>
    </xf>
    <xf numFmtId="168" fontId="42" fillId="0" borderId="14" xfId="1" applyNumberFormat="1" applyFont="1" applyBorder="1" applyAlignment="1">
      <alignment horizontal="center" vertical="center"/>
    </xf>
    <xf numFmtId="168" fontId="42" fillId="0" borderId="46" xfId="1" applyNumberFormat="1" applyFont="1" applyBorder="1" applyAlignment="1">
      <alignment horizontal="center" vertical="center"/>
    </xf>
    <xf numFmtId="168" fontId="42" fillId="0" borderId="44" xfId="1" applyNumberFormat="1" applyFont="1" applyBorder="1" applyAlignment="1">
      <alignment horizontal="center" vertical="center"/>
    </xf>
    <xf numFmtId="168" fontId="42" fillId="0" borderId="29" xfId="1" applyNumberFormat="1" applyFont="1" applyBorder="1" applyAlignment="1">
      <alignment horizontal="center" vertical="center"/>
    </xf>
    <xf numFmtId="168" fontId="42" fillId="0" borderId="45" xfId="1" applyNumberFormat="1" applyFont="1" applyBorder="1" applyAlignment="1">
      <alignment horizontal="center" vertical="center"/>
    </xf>
    <xf numFmtId="168" fontId="42" fillId="0" borderId="47" xfId="1" applyNumberFormat="1" applyFont="1" applyBorder="1" applyAlignment="1">
      <alignment horizontal="center" vertical="center"/>
    </xf>
    <xf numFmtId="168" fontId="42" fillId="0" borderId="48" xfId="1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3" fontId="2" fillId="0" borderId="12" xfId="1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41" fontId="10" fillId="0" borderId="0" xfId="0" applyNumberFormat="1" applyFont="1"/>
    <xf numFmtId="1" fontId="13" fillId="0" borderId="0" xfId="0" applyNumberFormat="1" applyFont="1"/>
    <xf numFmtId="1" fontId="10" fillId="0" borderId="0" xfId="0" applyNumberFormat="1" applyFont="1"/>
    <xf numFmtId="41" fontId="3" fillId="0" borderId="34" xfId="1" applyFont="1" applyBorder="1" applyAlignment="1">
      <alignment horizontal="left" vertical="center"/>
    </xf>
    <xf numFmtId="41" fontId="2" fillId="0" borderId="34" xfId="1" applyFont="1" applyBorder="1" applyAlignment="1">
      <alignment horizontal="left" wrapText="1"/>
    </xf>
    <xf numFmtId="0" fontId="52" fillId="0" borderId="0" xfId="0" applyFont="1"/>
    <xf numFmtId="0" fontId="47" fillId="0" borderId="0" xfId="0" applyFont="1"/>
    <xf numFmtId="0" fontId="41" fillId="0" borderId="56" xfId="0" applyFont="1" applyBorder="1" applyAlignment="1">
      <alignment horizontal="center" vertical="center"/>
    </xf>
    <xf numFmtId="0" fontId="41" fillId="0" borderId="60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1" fillId="0" borderId="11" xfId="0" applyFont="1" applyBorder="1" applyAlignment="1">
      <alignment horizontal="left"/>
    </xf>
    <xf numFmtId="0" fontId="41" fillId="0" borderId="13" xfId="0" applyFont="1" applyBorder="1" applyAlignment="1">
      <alignment horizontal="left"/>
    </xf>
    <xf numFmtId="0" fontId="53" fillId="0" borderId="61" xfId="0" applyFont="1" applyBorder="1" applyAlignment="1">
      <alignment horizontal="center" vertical="center"/>
    </xf>
    <xf numFmtId="0" fontId="53" fillId="0" borderId="62" xfId="0" applyFont="1" applyBorder="1" applyAlignment="1">
      <alignment horizontal="center" vertical="center"/>
    </xf>
    <xf numFmtId="0" fontId="53" fillId="0" borderId="63" xfId="0" applyFont="1" applyBorder="1" applyAlignment="1">
      <alignment horizontal="center" vertical="center"/>
    </xf>
    <xf numFmtId="0" fontId="53" fillId="0" borderId="64" xfId="0" applyFont="1" applyBorder="1" applyAlignment="1">
      <alignment horizontal="center" vertical="center"/>
    </xf>
    <xf numFmtId="0" fontId="53" fillId="0" borderId="49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  <xf numFmtId="0" fontId="53" fillId="0" borderId="52" xfId="0" applyFont="1" applyBorder="1" applyAlignment="1">
      <alignment horizontal="center" vertical="center"/>
    </xf>
    <xf numFmtId="41" fontId="53" fillId="0" borderId="11" xfId="1" applyFont="1" applyBorder="1" applyAlignment="1">
      <alignment horizontal="left"/>
    </xf>
    <xf numFmtId="41" fontId="53" fillId="0" borderId="11" xfId="1" applyFont="1" applyBorder="1" applyAlignment="1">
      <alignment horizontal="left" wrapText="1"/>
    </xf>
    <xf numFmtId="0" fontId="43" fillId="0" borderId="0" xfId="0" applyFont="1" applyAlignment="1">
      <alignment wrapText="1"/>
    </xf>
    <xf numFmtId="41" fontId="55" fillId="0" borderId="11" xfId="1" applyFont="1" applyBorder="1" applyAlignment="1">
      <alignment horizontal="left" vertical="center"/>
    </xf>
    <xf numFmtId="41" fontId="55" fillId="0" borderId="1" xfId="1" applyFont="1" applyBorder="1" applyAlignment="1">
      <alignment horizontal="center" vertical="center" wrapText="1"/>
    </xf>
    <xf numFmtId="41" fontId="55" fillId="0" borderId="12" xfId="1" applyFont="1" applyBorder="1" applyAlignment="1">
      <alignment horizontal="center" vertical="center" wrapText="1"/>
    </xf>
    <xf numFmtId="168" fontId="45" fillId="0" borderId="46" xfId="1" applyNumberFormat="1" applyFont="1" applyBorder="1" applyAlignment="1">
      <alignment horizontal="center" vertical="center"/>
    </xf>
    <xf numFmtId="168" fontId="45" fillId="0" borderId="44" xfId="1" applyNumberFormat="1" applyFont="1" applyBorder="1" applyAlignment="1">
      <alignment horizontal="center" vertical="center"/>
    </xf>
    <xf numFmtId="168" fontId="45" fillId="0" borderId="47" xfId="1" applyNumberFormat="1" applyFont="1" applyBorder="1" applyAlignment="1">
      <alignment horizontal="center" vertical="center"/>
    </xf>
    <xf numFmtId="168" fontId="45" fillId="0" borderId="48" xfId="1" applyNumberFormat="1" applyFont="1" applyBorder="1" applyAlignment="1">
      <alignment horizontal="center" vertical="center"/>
    </xf>
    <xf numFmtId="168" fontId="45" fillId="0" borderId="29" xfId="1" applyNumberFormat="1" applyFont="1" applyBorder="1" applyAlignment="1">
      <alignment horizontal="center" vertical="center"/>
    </xf>
    <xf numFmtId="168" fontId="45" fillId="0" borderId="45" xfId="1" applyNumberFormat="1" applyFont="1" applyBorder="1" applyAlignment="1">
      <alignment horizontal="center" vertical="center"/>
    </xf>
    <xf numFmtId="41" fontId="55" fillId="0" borderId="13" xfId="1" applyFont="1" applyBorder="1" applyAlignment="1">
      <alignment horizontal="left" vertical="center" wrapText="1"/>
    </xf>
    <xf numFmtId="168" fontId="45" fillId="0" borderId="16" xfId="1" applyNumberFormat="1" applyFont="1" applyBorder="1" applyAlignment="1">
      <alignment horizontal="center" vertical="center"/>
    </xf>
    <xf numFmtId="168" fontId="45" fillId="0" borderId="14" xfId="1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1" fontId="57" fillId="0" borderId="11" xfId="1" applyFont="1" applyBorder="1" applyAlignment="1">
      <alignment horizontal="left" vertical="center"/>
    </xf>
    <xf numFmtId="41" fontId="57" fillId="0" borderId="1" xfId="1" applyFont="1" applyBorder="1" applyAlignment="1">
      <alignment horizontal="center" vertical="center" wrapText="1"/>
    </xf>
    <xf numFmtId="41" fontId="57" fillId="0" borderId="12" xfId="1" applyFont="1" applyBorder="1" applyAlignment="1">
      <alignment horizontal="center" vertical="center" wrapText="1"/>
    </xf>
    <xf numFmtId="41" fontId="13" fillId="0" borderId="0" xfId="0" applyNumberFormat="1" applyFont="1"/>
    <xf numFmtId="41" fontId="2" fillId="0" borderId="39" xfId="1" applyFont="1" applyBorder="1" applyAlignment="1">
      <alignment horizontal="center" vertical="center"/>
    </xf>
    <xf numFmtId="41" fontId="2" fillId="0" borderId="34" xfId="1" applyFont="1" applyBorder="1" applyAlignment="1">
      <alignment horizontal="center" vertical="center"/>
    </xf>
    <xf numFmtId="41" fontId="2" fillId="0" borderId="40" xfId="1" applyFont="1" applyBorder="1" applyAlignment="1">
      <alignment horizontal="center" vertical="center"/>
    </xf>
    <xf numFmtId="41" fontId="3" fillId="0" borderId="37" xfId="1" applyFont="1" applyBorder="1" applyAlignment="1">
      <alignment horizontal="center" vertical="center"/>
    </xf>
    <xf numFmtId="41" fontId="3" fillId="0" borderId="38" xfId="1" applyFont="1" applyBorder="1" applyAlignment="1">
      <alignment horizontal="center" vertical="center"/>
    </xf>
    <xf numFmtId="41" fontId="42" fillId="0" borderId="1" xfId="1" applyFont="1" applyBorder="1" applyAlignment="1">
      <alignment horizontal="center" vertical="center"/>
    </xf>
    <xf numFmtId="41" fontId="42" fillId="0" borderId="16" xfId="1" applyFont="1" applyBorder="1" applyAlignment="1">
      <alignment horizontal="center" vertical="center"/>
    </xf>
    <xf numFmtId="41" fontId="45" fillId="0" borderId="46" xfId="1" applyFont="1" applyBorder="1" applyAlignment="1">
      <alignment horizontal="center" vertical="center"/>
    </xf>
    <xf numFmtId="41" fontId="45" fillId="0" borderId="47" xfId="1" applyFont="1" applyBorder="1" applyAlignment="1">
      <alignment horizontal="center" vertical="center"/>
    </xf>
    <xf numFmtId="41" fontId="45" fillId="0" borderId="29" xfId="1" applyFont="1" applyBorder="1" applyAlignment="1">
      <alignment horizontal="center" vertical="center"/>
    </xf>
    <xf numFmtId="41" fontId="45" fillId="0" borderId="16" xfId="1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 wrapText="1"/>
    </xf>
    <xf numFmtId="41" fontId="2" fillId="0" borderId="34" xfId="1" applyFont="1" applyBorder="1" applyAlignment="1">
      <alignment horizontal="right" wrapText="1"/>
    </xf>
    <xf numFmtId="3" fontId="3" fillId="0" borderId="16" xfId="1" applyNumberFormat="1" applyFont="1" applyBorder="1" applyAlignment="1">
      <alignment horizontal="right" vertical="center"/>
    </xf>
    <xf numFmtId="3" fontId="3" fillId="0" borderId="14" xfId="1" applyNumberFormat="1" applyFont="1" applyBorder="1" applyAlignment="1">
      <alignment horizontal="right" vertical="center"/>
    </xf>
    <xf numFmtId="41" fontId="3" fillId="0" borderId="40" xfId="1" applyFont="1" applyBorder="1" applyAlignment="1">
      <alignment horizontal="center" vertical="center"/>
    </xf>
    <xf numFmtId="41" fontId="2" fillId="0" borderId="1" xfId="1" applyFont="1" applyBorder="1" applyAlignment="1">
      <alignment horizontal="center" vertical="center"/>
    </xf>
    <xf numFmtId="41" fontId="2" fillId="0" borderId="65" xfId="1" applyFont="1" applyBorder="1" applyAlignment="1">
      <alignment horizontal="center" vertical="center"/>
    </xf>
    <xf numFmtId="41" fontId="2" fillId="0" borderId="66" xfId="1" applyFont="1" applyBorder="1" applyAlignment="1">
      <alignment horizontal="center" vertical="center"/>
    </xf>
    <xf numFmtId="41" fontId="3" fillId="0" borderId="69" xfId="1" applyFont="1" applyBorder="1" applyAlignment="1">
      <alignment horizontal="left"/>
    </xf>
    <xf numFmtId="41" fontId="2" fillId="0" borderId="70" xfId="1" applyFont="1" applyBorder="1" applyAlignment="1">
      <alignment horizontal="center" vertical="center"/>
    </xf>
    <xf numFmtId="41" fontId="2" fillId="0" borderId="71" xfId="1" applyFont="1" applyBorder="1" applyAlignment="1">
      <alignment horizontal="center" vertical="center"/>
    </xf>
    <xf numFmtId="41" fontId="2" fillId="0" borderId="1" xfId="1" applyFont="1" applyFill="1" applyBorder="1" applyAlignment="1">
      <alignment horizontal="center" vertical="center"/>
    </xf>
    <xf numFmtId="41" fontId="2" fillId="0" borderId="12" xfId="1" applyFont="1" applyFill="1" applyBorder="1" applyAlignment="1">
      <alignment horizontal="center" vertical="center"/>
    </xf>
    <xf numFmtId="41" fontId="3" fillId="0" borderId="16" xfId="1" applyFont="1" applyFill="1" applyBorder="1" applyAlignment="1">
      <alignment horizontal="center" vertical="center"/>
    </xf>
    <xf numFmtId="41" fontId="3" fillId="0" borderId="14" xfId="1" applyFont="1" applyFill="1" applyBorder="1" applyAlignment="1">
      <alignment horizontal="center" vertical="center"/>
    </xf>
    <xf numFmtId="168" fontId="42" fillId="0" borderId="72" xfId="1" applyNumberFormat="1" applyFont="1" applyBorder="1" applyAlignment="1">
      <alignment horizontal="center" vertical="center"/>
    </xf>
    <xf numFmtId="168" fontId="42" fillId="0" borderId="73" xfId="1" applyNumberFormat="1" applyFont="1" applyBorder="1" applyAlignment="1">
      <alignment horizontal="center" vertical="center"/>
    </xf>
    <xf numFmtId="41" fontId="42" fillId="0" borderId="46" xfId="1" applyFont="1" applyBorder="1" applyAlignment="1">
      <alignment horizontal="center" vertical="center"/>
    </xf>
    <xf numFmtId="41" fontId="42" fillId="0" borderId="29" xfId="1" applyFont="1" applyBorder="1" applyAlignment="1">
      <alignment horizontal="center" vertical="center"/>
    </xf>
    <xf numFmtId="41" fontId="42" fillId="0" borderId="47" xfId="1" applyFont="1" applyBorder="1" applyAlignment="1">
      <alignment horizontal="center" vertical="center"/>
    </xf>
    <xf numFmtId="41" fontId="42" fillId="0" borderId="72" xfId="1" applyFont="1" applyBorder="1" applyAlignment="1">
      <alignment horizontal="center" vertical="center"/>
    </xf>
    <xf numFmtId="168" fontId="45" fillId="0" borderId="72" xfId="1" applyNumberFormat="1" applyFont="1" applyBorder="1" applyAlignment="1">
      <alignment horizontal="center" vertical="center"/>
    </xf>
    <xf numFmtId="41" fontId="45" fillId="0" borderId="72" xfId="1" applyFont="1" applyBorder="1" applyAlignment="1">
      <alignment horizontal="center" vertical="center"/>
    </xf>
    <xf numFmtId="168" fontId="45" fillId="0" borderId="73" xfId="1" applyNumberFormat="1" applyFont="1" applyBorder="1" applyAlignment="1">
      <alignment horizontal="center" vertical="center"/>
    </xf>
    <xf numFmtId="0" fontId="55" fillId="0" borderId="72" xfId="1" applyNumberFormat="1" applyFont="1" applyBorder="1" applyAlignment="1">
      <alignment horizontal="left" vertical="center" wrapText="1"/>
    </xf>
    <xf numFmtId="0" fontId="55" fillId="0" borderId="29" xfId="1" applyNumberFormat="1" applyFont="1" applyBorder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41" fontId="45" fillId="0" borderId="73" xfId="1" applyFont="1" applyBorder="1" applyAlignment="1">
      <alignment horizontal="center" vertical="center"/>
    </xf>
    <xf numFmtId="41" fontId="45" fillId="0" borderId="48" xfId="1" applyFont="1" applyBorder="1" applyAlignment="1">
      <alignment horizontal="center" vertical="center"/>
    </xf>
    <xf numFmtId="41" fontId="45" fillId="0" borderId="45" xfId="1" applyFont="1" applyBorder="1" applyAlignment="1">
      <alignment horizontal="center" vertical="center"/>
    </xf>
    <xf numFmtId="41" fontId="45" fillId="0" borderId="14" xfId="1" applyFont="1" applyBorder="1" applyAlignment="1">
      <alignment horizontal="center" vertical="center"/>
    </xf>
    <xf numFmtId="41" fontId="45" fillId="0" borderId="44" xfId="1" applyFont="1" applyBorder="1" applyAlignment="1">
      <alignment horizontal="center" vertical="center"/>
    </xf>
    <xf numFmtId="41" fontId="2" fillId="0" borderId="1" xfId="1" applyFont="1" applyBorder="1" applyAlignment="1">
      <alignment horizontal="right" vertical="center"/>
    </xf>
    <xf numFmtId="41" fontId="2" fillId="0" borderId="1" xfId="1" applyFont="1" applyBorder="1" applyAlignment="1">
      <alignment horizontal="right" vertical="center" wrapText="1"/>
    </xf>
    <xf numFmtId="41" fontId="2" fillId="0" borderId="12" xfId="1" applyFont="1" applyBorder="1" applyAlignment="1">
      <alignment horizontal="right" vertical="center"/>
    </xf>
    <xf numFmtId="41" fontId="2" fillId="0" borderId="12" xfId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169" fontId="2" fillId="0" borderId="0" xfId="2" applyNumberFormat="1" applyFont="1"/>
    <xf numFmtId="41" fontId="2" fillId="0" borderId="39" xfId="1" applyFont="1" applyFill="1" applyBorder="1" applyAlignment="1">
      <alignment horizontal="center" vertical="center"/>
    </xf>
    <xf numFmtId="41" fontId="2" fillId="0" borderId="40" xfId="1" applyFont="1" applyFill="1" applyBorder="1" applyAlignment="1">
      <alignment horizontal="center" vertical="center"/>
    </xf>
    <xf numFmtId="41" fontId="3" fillId="0" borderId="37" xfId="1" applyFont="1" applyFill="1" applyBorder="1" applyAlignment="1">
      <alignment horizontal="center" vertical="center"/>
    </xf>
    <xf numFmtId="41" fontId="3" fillId="0" borderId="19" xfId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41" fontId="2" fillId="0" borderId="39" xfId="0" applyNumberFormat="1" applyFont="1" applyBorder="1" applyAlignment="1">
      <alignment horizontal="center" vertical="center"/>
    </xf>
    <xf numFmtId="41" fontId="3" fillId="0" borderId="37" xfId="0" applyNumberFormat="1" applyFont="1" applyBorder="1" applyAlignment="1">
      <alignment horizontal="center" vertical="center"/>
    </xf>
    <xf numFmtId="41" fontId="3" fillId="0" borderId="19" xfId="1" applyFont="1" applyBorder="1" applyAlignment="1">
      <alignment horizontal="center" vertical="center"/>
    </xf>
    <xf numFmtId="41" fontId="5" fillId="0" borderId="39" xfId="1" applyFont="1" applyBorder="1" applyAlignment="1">
      <alignment horizontal="center" vertical="center"/>
    </xf>
    <xf numFmtId="41" fontId="5" fillId="0" borderId="41" xfId="1" applyFont="1" applyBorder="1" applyAlignment="1">
      <alignment horizontal="center" vertical="center"/>
    </xf>
    <xf numFmtId="41" fontId="5" fillId="0" borderId="34" xfId="1" applyFont="1" applyBorder="1" applyAlignment="1">
      <alignment horizontal="center" vertical="center"/>
    </xf>
    <xf numFmtId="41" fontId="5" fillId="0" borderId="40" xfId="1" applyFont="1" applyBorder="1" applyAlignment="1">
      <alignment horizontal="center" vertical="center"/>
    </xf>
    <xf numFmtId="41" fontId="41" fillId="0" borderId="37" xfId="1" applyFont="1" applyBorder="1" applyAlignment="1">
      <alignment horizontal="center" vertical="center"/>
    </xf>
    <xf numFmtId="41" fontId="41" fillId="0" borderId="42" xfId="1" applyFont="1" applyBorder="1" applyAlignment="1">
      <alignment horizontal="center" vertical="center"/>
    </xf>
    <xf numFmtId="41" fontId="41" fillId="0" borderId="38" xfId="1" applyFont="1" applyBorder="1" applyAlignment="1">
      <alignment horizontal="center" vertical="center"/>
    </xf>
    <xf numFmtId="41" fontId="41" fillId="0" borderId="19" xfId="1" applyFont="1" applyBorder="1" applyAlignment="1">
      <alignment horizontal="center" vertical="center"/>
    </xf>
    <xf numFmtId="41" fontId="5" fillId="0" borderId="39" xfId="0" applyNumberFormat="1" applyFont="1" applyBorder="1" applyAlignment="1">
      <alignment horizontal="center" vertical="center"/>
    </xf>
    <xf numFmtId="41" fontId="5" fillId="0" borderId="34" xfId="0" applyNumberFormat="1" applyFont="1" applyBorder="1" applyAlignment="1">
      <alignment horizontal="center" vertical="center"/>
    </xf>
    <xf numFmtId="41" fontId="5" fillId="0" borderId="40" xfId="0" applyNumberFormat="1" applyFont="1" applyBorder="1" applyAlignment="1">
      <alignment horizontal="center" vertical="center"/>
    </xf>
    <xf numFmtId="41" fontId="41" fillId="0" borderId="37" xfId="0" applyNumberFormat="1" applyFont="1" applyBorder="1" applyAlignment="1">
      <alignment horizontal="center" vertical="center"/>
    </xf>
    <xf numFmtId="41" fontId="41" fillId="0" borderId="38" xfId="0" applyNumberFormat="1" applyFont="1" applyBorder="1" applyAlignment="1">
      <alignment horizontal="center" vertical="center"/>
    </xf>
    <xf numFmtId="41" fontId="41" fillId="0" borderId="19" xfId="0" applyNumberFormat="1" applyFont="1" applyBorder="1" applyAlignment="1">
      <alignment horizontal="center" vertical="center"/>
    </xf>
    <xf numFmtId="41" fontId="54" fillId="0" borderId="39" xfId="1" applyFont="1" applyBorder="1" applyAlignment="1">
      <alignment horizontal="center" vertical="center"/>
    </xf>
    <xf numFmtId="41" fontId="54" fillId="0" borderId="41" xfId="1" applyFont="1" applyBorder="1" applyAlignment="1">
      <alignment horizontal="center" vertical="center"/>
    </xf>
    <xf numFmtId="41" fontId="54" fillId="0" borderId="34" xfId="1" applyFont="1" applyBorder="1" applyAlignment="1">
      <alignment horizontal="center" vertical="center"/>
    </xf>
    <xf numFmtId="41" fontId="54" fillId="0" borderId="40" xfId="1" applyFont="1" applyBorder="1" applyAlignment="1">
      <alignment horizontal="center" vertical="center"/>
    </xf>
    <xf numFmtId="0" fontId="44" fillId="0" borderId="11" xfId="1" applyNumberFormat="1" applyFont="1" applyBorder="1" applyAlignment="1">
      <alignment horizontal="left" vertical="center"/>
    </xf>
    <xf numFmtId="0" fontId="44" fillId="0" borderId="21" xfId="1" applyNumberFormat="1" applyFont="1" applyBorder="1" applyAlignment="1">
      <alignment horizontal="left" vertical="center"/>
    </xf>
    <xf numFmtId="41" fontId="42" fillId="0" borderId="20" xfId="1" applyFont="1" applyBorder="1" applyAlignment="1">
      <alignment horizontal="center" vertical="center"/>
    </xf>
    <xf numFmtId="168" fontId="42" fillId="0" borderId="20" xfId="1" applyNumberFormat="1" applyFont="1" applyBorder="1" applyAlignment="1">
      <alignment horizontal="center" vertical="center"/>
    </xf>
    <xf numFmtId="168" fontId="42" fillId="0" borderId="22" xfId="1" applyNumberFormat="1" applyFont="1" applyBorder="1" applyAlignment="1">
      <alignment horizontal="center" vertical="center"/>
    </xf>
    <xf numFmtId="41" fontId="55" fillId="0" borderId="20" xfId="1" applyFont="1" applyBorder="1" applyAlignment="1">
      <alignment horizontal="center" vertical="center" wrapText="1"/>
    </xf>
    <xf numFmtId="41" fontId="55" fillId="0" borderId="22" xfId="1" applyFont="1" applyBorder="1" applyAlignment="1">
      <alignment horizontal="center" vertical="center" wrapText="1"/>
    </xf>
    <xf numFmtId="0" fontId="55" fillId="0" borderId="21" xfId="1" applyNumberFormat="1" applyFont="1" applyBorder="1" applyAlignment="1">
      <alignment horizontal="left" vertical="center"/>
    </xf>
    <xf numFmtId="41" fontId="57" fillId="0" borderId="20" xfId="1" applyFont="1" applyBorder="1" applyAlignment="1">
      <alignment horizontal="center" vertical="center" wrapText="1"/>
    </xf>
    <xf numFmtId="41" fontId="57" fillId="0" borderId="22" xfId="1" applyFont="1" applyBorder="1" applyAlignment="1">
      <alignment horizontal="center" vertical="center" wrapText="1"/>
    </xf>
    <xf numFmtId="41" fontId="2" fillId="0" borderId="49" xfId="0" applyNumberFormat="1" applyFont="1" applyBorder="1" applyAlignment="1">
      <alignment horizontal="center" vertical="center"/>
    </xf>
    <xf numFmtId="41" fontId="2" fillId="0" borderId="51" xfId="0" applyNumberFormat="1" applyFont="1" applyBorder="1" applyAlignment="1">
      <alignment horizontal="center" vertical="center"/>
    </xf>
    <xf numFmtId="41" fontId="2" fillId="0" borderId="67" xfId="0" applyNumberFormat="1" applyFont="1" applyBorder="1" applyAlignment="1">
      <alignment horizontal="center" vertical="center"/>
    </xf>
    <xf numFmtId="41" fontId="2" fillId="0" borderId="52" xfId="0" applyNumberFormat="1" applyFont="1" applyBorder="1" applyAlignment="1">
      <alignment horizontal="center" vertical="center"/>
    </xf>
    <xf numFmtId="41" fontId="2" fillId="0" borderId="27" xfId="1" applyFont="1" applyBorder="1" applyAlignment="1">
      <alignment horizontal="center" vertical="center"/>
    </xf>
    <xf numFmtId="41" fontId="3" fillId="0" borderId="38" xfId="1" applyFont="1" applyFill="1" applyBorder="1" applyAlignment="1">
      <alignment horizontal="center" vertical="center"/>
    </xf>
    <xf numFmtId="41" fontId="3" fillId="0" borderId="18" xfId="1" applyFont="1" applyFill="1" applyBorder="1" applyAlignment="1">
      <alignment horizontal="center" vertical="center"/>
    </xf>
    <xf numFmtId="41" fontId="48" fillId="0" borderId="0" xfId="0" applyNumberFormat="1" applyFont="1"/>
    <xf numFmtId="1" fontId="48" fillId="0" borderId="0" xfId="0" applyNumberFormat="1" applyFont="1"/>
    <xf numFmtId="0" fontId="53" fillId="0" borderId="74" xfId="0" applyFont="1" applyBorder="1" applyAlignment="1">
      <alignment horizontal="center" vertical="center"/>
    </xf>
    <xf numFmtId="41" fontId="54" fillId="0" borderId="27" xfId="1" applyFont="1" applyBorder="1" applyAlignment="1">
      <alignment horizontal="center" vertical="center"/>
    </xf>
    <xf numFmtId="41" fontId="2" fillId="0" borderId="65" xfId="0" applyNumberFormat="1" applyFont="1" applyBorder="1" applyAlignment="1">
      <alignment horizontal="center" vertical="center"/>
    </xf>
    <xf numFmtId="41" fontId="2" fillId="0" borderId="76" xfId="1" applyFont="1" applyBorder="1" applyAlignment="1">
      <alignment horizontal="center" vertical="center"/>
    </xf>
    <xf numFmtId="0" fontId="41" fillId="0" borderId="21" xfId="0" applyFont="1" applyBorder="1" applyAlignment="1">
      <alignment horizontal="left"/>
    </xf>
    <xf numFmtId="41" fontId="5" fillId="0" borderId="65" xfId="1" applyFont="1" applyBorder="1" applyAlignment="1">
      <alignment horizontal="center" vertical="center"/>
    </xf>
    <xf numFmtId="41" fontId="5" fillId="0" borderId="77" xfId="1" applyFont="1" applyBorder="1" applyAlignment="1">
      <alignment horizontal="center" vertical="center"/>
    </xf>
    <xf numFmtId="41" fontId="5" fillId="0" borderId="66" xfId="1" applyFont="1" applyBorder="1" applyAlignment="1">
      <alignment horizontal="center" vertical="center"/>
    </xf>
    <xf numFmtId="41" fontId="5" fillId="0" borderId="76" xfId="1" applyFont="1" applyBorder="1" applyAlignment="1">
      <alignment horizontal="center" vertical="center"/>
    </xf>
    <xf numFmtId="0" fontId="44" fillId="0" borderId="1" xfId="1" applyNumberFormat="1" applyFont="1" applyBorder="1"/>
    <xf numFmtId="0" fontId="44" fillId="0" borderId="46" xfId="1" applyNumberFormat="1" applyFont="1" applyBorder="1"/>
    <xf numFmtId="0" fontId="44" fillId="0" borderId="29" xfId="1" applyNumberFormat="1" applyFont="1" applyBorder="1"/>
    <xf numFmtId="0" fontId="44" fillId="0" borderId="47" xfId="1" applyNumberFormat="1" applyFont="1" applyBorder="1"/>
    <xf numFmtId="0" fontId="44" fillId="0" borderId="16" xfId="1" applyNumberFormat="1" applyFont="1" applyBorder="1"/>
    <xf numFmtId="41" fontId="5" fillId="0" borderId="65" xfId="0" applyNumberFormat="1" applyFont="1" applyBorder="1" applyAlignment="1">
      <alignment horizontal="center" vertical="center"/>
    </xf>
    <xf numFmtId="41" fontId="5" fillId="0" borderId="66" xfId="0" applyNumberFormat="1" applyFont="1" applyBorder="1" applyAlignment="1">
      <alignment horizontal="center" vertical="center"/>
    </xf>
    <xf numFmtId="41" fontId="5" fillId="0" borderId="76" xfId="0" applyNumberFormat="1" applyFont="1" applyBorder="1" applyAlignment="1">
      <alignment horizontal="center" vertical="center"/>
    </xf>
    <xf numFmtId="41" fontId="53" fillId="0" borderId="21" xfId="1" applyFont="1" applyBorder="1" applyAlignment="1">
      <alignment horizontal="left"/>
    </xf>
    <xf numFmtId="41" fontId="54" fillId="0" borderId="65" xfId="1" applyFont="1" applyBorder="1" applyAlignment="1">
      <alignment horizontal="center" vertical="center"/>
    </xf>
    <xf numFmtId="41" fontId="54" fillId="0" borderId="77" xfId="1" applyFont="1" applyBorder="1" applyAlignment="1">
      <alignment horizontal="center" vertical="center"/>
    </xf>
    <xf numFmtId="41" fontId="54" fillId="0" borderId="66" xfId="1" applyFont="1" applyBorder="1" applyAlignment="1">
      <alignment horizontal="center" vertical="center"/>
    </xf>
    <xf numFmtId="41" fontId="54" fillId="0" borderId="78" xfId="1" applyFont="1" applyBorder="1" applyAlignment="1">
      <alignment horizontal="center" vertical="center"/>
    </xf>
    <xf numFmtId="41" fontId="54" fillId="0" borderId="76" xfId="1" applyFont="1" applyBorder="1" applyAlignment="1">
      <alignment horizontal="center" vertical="center"/>
    </xf>
    <xf numFmtId="41" fontId="53" fillId="0" borderId="69" xfId="1" applyFont="1" applyBorder="1" applyAlignment="1">
      <alignment horizontal="left"/>
    </xf>
    <xf numFmtId="41" fontId="58" fillId="0" borderId="70" xfId="0" applyNumberFormat="1" applyFont="1" applyBorder="1" applyAlignment="1">
      <alignment vertical="center" wrapText="1"/>
    </xf>
    <xf numFmtId="41" fontId="58" fillId="0" borderId="71" xfId="0" applyNumberFormat="1" applyFont="1" applyBorder="1" applyAlignment="1">
      <alignment vertical="center" wrapText="1"/>
    </xf>
    <xf numFmtId="0" fontId="55" fillId="0" borderId="47" xfId="1" applyNumberFormat="1" applyFont="1" applyBorder="1" applyAlignment="1">
      <alignment horizontal="left" vertical="center" wrapText="1"/>
    </xf>
    <xf numFmtId="0" fontId="55" fillId="0" borderId="46" xfId="1" applyNumberFormat="1" applyFont="1" applyBorder="1" applyAlignment="1">
      <alignment horizontal="left" vertical="center" wrapText="1"/>
    </xf>
    <xf numFmtId="0" fontId="55" fillId="0" borderId="16" xfId="1" applyNumberFormat="1" applyFont="1" applyBorder="1" applyAlignment="1">
      <alignment horizontal="left" vertical="center" wrapText="1"/>
    </xf>
    <xf numFmtId="0" fontId="3" fillId="0" borderId="44" xfId="1" applyNumberFormat="1" applyFont="1" applyBorder="1" applyAlignment="1">
      <alignment horizontal="center" vertical="center" wrapText="1"/>
    </xf>
    <xf numFmtId="41" fontId="3" fillId="0" borderId="11" xfId="1" applyFont="1" applyBorder="1" applyAlignment="1">
      <alignment horizontal="left" vertical="center" wrapText="1"/>
    </xf>
    <xf numFmtId="41" fontId="2" fillId="0" borderId="34" xfId="1" applyFont="1" applyBorder="1" applyAlignment="1">
      <alignment horizontal="center"/>
    </xf>
    <xf numFmtId="41" fontId="2" fillId="0" borderId="34" xfId="1" applyFont="1" applyFill="1" applyBorder="1" applyAlignment="1">
      <alignment horizontal="center" vertical="center"/>
    </xf>
    <xf numFmtId="3" fontId="2" fillId="0" borderId="39" xfId="1" applyNumberFormat="1" applyFont="1" applyBorder="1" applyAlignment="1">
      <alignment horizontal="right" vertical="center"/>
    </xf>
    <xf numFmtId="3" fontId="2" fillId="0" borderId="34" xfId="1" applyNumberFormat="1" applyFont="1" applyBorder="1" applyAlignment="1">
      <alignment horizontal="right"/>
    </xf>
    <xf numFmtId="3" fontId="3" fillId="0" borderId="37" xfId="1" applyNumberFormat="1" applyFont="1" applyBorder="1" applyAlignment="1">
      <alignment horizontal="right" vertical="center"/>
    </xf>
    <xf numFmtId="3" fontId="3" fillId="0" borderId="38" xfId="1" applyNumberFormat="1" applyFont="1" applyBorder="1" applyAlignment="1">
      <alignment horizontal="right"/>
    </xf>
    <xf numFmtId="0" fontId="3" fillId="0" borderId="67" xfId="1" applyNumberFormat="1" applyFont="1" applyBorder="1" applyAlignment="1">
      <alignment horizontal="center" vertical="center" wrapText="1"/>
    </xf>
    <xf numFmtId="41" fontId="2" fillId="0" borderId="80" xfId="1" applyFont="1" applyBorder="1" applyAlignment="1">
      <alignment horizontal="center" vertical="center"/>
    </xf>
    <xf numFmtId="41" fontId="43" fillId="0" borderId="0" xfId="0" applyNumberFormat="1" applyFont="1"/>
    <xf numFmtId="41" fontId="42" fillId="0" borderId="46" xfId="1" applyFont="1" applyBorder="1" applyAlignment="1">
      <alignment horizontal="right" vertical="center"/>
    </xf>
    <xf numFmtId="41" fontId="42" fillId="0" borderId="29" xfId="1" applyFont="1" applyBorder="1" applyAlignment="1">
      <alignment horizontal="right" vertical="center"/>
    </xf>
    <xf numFmtId="41" fontId="42" fillId="0" borderId="47" xfId="1" applyFont="1" applyBorder="1" applyAlignment="1">
      <alignment horizontal="right" vertical="center"/>
    </xf>
    <xf numFmtId="41" fontId="42" fillId="0" borderId="72" xfId="1" applyFont="1" applyBorder="1" applyAlignment="1">
      <alignment horizontal="right" vertical="center"/>
    </xf>
    <xf numFmtId="0" fontId="42" fillId="0" borderId="1" xfId="1" applyNumberFormat="1" applyFont="1" applyBorder="1" applyAlignment="1">
      <alignment horizontal="right" vertical="center"/>
    </xf>
    <xf numFmtId="0" fontId="42" fillId="0" borderId="72" xfId="1" applyNumberFormat="1" applyFont="1" applyBorder="1" applyAlignment="1">
      <alignment horizontal="right" vertical="center"/>
    </xf>
    <xf numFmtId="0" fontId="42" fillId="0" borderId="47" xfId="1" applyNumberFormat="1" applyFont="1" applyBorder="1" applyAlignment="1">
      <alignment horizontal="right" vertical="center"/>
    </xf>
    <xf numFmtId="41" fontId="42" fillId="0" borderId="1" xfId="1" applyFont="1" applyBorder="1" applyAlignment="1">
      <alignment horizontal="right" vertical="center"/>
    </xf>
    <xf numFmtId="41" fontId="42" fillId="0" borderId="16" xfId="1" applyFont="1" applyBorder="1" applyAlignment="1">
      <alignment horizontal="right" vertical="center"/>
    </xf>
    <xf numFmtId="168" fontId="42" fillId="0" borderId="1" xfId="1" applyNumberFormat="1" applyFont="1" applyBorder="1" applyAlignment="1">
      <alignment horizontal="right" vertical="center"/>
    </xf>
    <xf numFmtId="168" fontId="42" fillId="0" borderId="12" xfId="1" applyNumberFormat="1" applyFont="1" applyBorder="1" applyAlignment="1">
      <alignment horizontal="right" vertical="center"/>
    </xf>
    <xf numFmtId="168" fontId="42" fillId="0" borderId="46" xfId="1" applyNumberFormat="1" applyFont="1" applyBorder="1" applyAlignment="1">
      <alignment horizontal="right" vertical="center"/>
    </xf>
    <xf numFmtId="168" fontId="42" fillId="0" borderId="44" xfId="1" applyNumberFormat="1" applyFont="1" applyBorder="1" applyAlignment="1">
      <alignment horizontal="right" vertical="center"/>
    </xf>
    <xf numFmtId="168" fontId="42" fillId="0" borderId="29" xfId="1" applyNumberFormat="1" applyFont="1" applyBorder="1" applyAlignment="1">
      <alignment horizontal="right" vertical="center"/>
    </xf>
    <xf numFmtId="168" fontId="42" fillId="0" borderId="45" xfId="1" applyNumberFormat="1" applyFont="1" applyBorder="1" applyAlignment="1">
      <alignment horizontal="right" vertical="center"/>
    </xf>
    <xf numFmtId="168" fontId="42" fillId="0" borderId="47" xfId="1" applyNumberFormat="1" applyFont="1" applyBorder="1" applyAlignment="1">
      <alignment horizontal="right" vertical="center"/>
    </xf>
    <xf numFmtId="168" fontId="42" fillId="0" borderId="48" xfId="1" applyNumberFormat="1" applyFont="1" applyBorder="1" applyAlignment="1">
      <alignment horizontal="right" vertical="center"/>
    </xf>
    <xf numFmtId="168" fontId="42" fillId="0" borderId="72" xfId="1" applyNumberFormat="1" applyFont="1" applyBorder="1" applyAlignment="1">
      <alignment horizontal="right" vertical="center"/>
    </xf>
    <xf numFmtId="168" fontId="42" fillId="0" borderId="73" xfId="1" applyNumberFormat="1" applyFont="1" applyBorder="1" applyAlignment="1">
      <alignment horizontal="right" vertical="center"/>
    </xf>
    <xf numFmtId="1" fontId="42" fillId="0" borderId="1" xfId="1" applyNumberFormat="1" applyFont="1" applyBorder="1" applyAlignment="1">
      <alignment horizontal="right" vertical="center"/>
    </xf>
    <xf numFmtId="1" fontId="42" fillId="0" borderId="72" xfId="1" applyNumberFormat="1" applyFont="1" applyBorder="1" applyAlignment="1">
      <alignment horizontal="right" vertical="center"/>
    </xf>
    <xf numFmtId="1" fontId="42" fillId="0" borderId="47" xfId="1" applyNumberFormat="1" applyFont="1" applyBorder="1" applyAlignment="1">
      <alignment horizontal="right" vertical="center"/>
    </xf>
    <xf numFmtId="168" fontId="42" fillId="0" borderId="16" xfId="1" applyNumberFormat="1" applyFont="1" applyBorder="1" applyAlignment="1">
      <alignment horizontal="right" vertical="center"/>
    </xf>
    <xf numFmtId="168" fontId="42" fillId="0" borderId="14" xfId="1" applyNumberFormat="1" applyFont="1" applyBorder="1" applyAlignment="1">
      <alignment horizontal="right" vertical="center"/>
    </xf>
    <xf numFmtId="41" fontId="55" fillId="0" borderId="0" xfId="0" applyNumberFormat="1" applyFont="1" applyAlignment="1">
      <alignment horizontal="center" vertical="center"/>
    </xf>
    <xf numFmtId="41" fontId="57" fillId="0" borderId="0" xfId="0" applyNumberFormat="1" applyFont="1" applyAlignment="1">
      <alignment horizontal="center" vertical="center"/>
    </xf>
    <xf numFmtId="41" fontId="48" fillId="0" borderId="0" xfId="1" applyFont="1"/>
    <xf numFmtId="0" fontId="27" fillId="0" borderId="0" xfId="17" applyFont="1" applyAlignment="1">
      <alignment horizontal="center"/>
    </xf>
    <xf numFmtId="17" fontId="27" fillId="0" borderId="0" xfId="17" applyNumberFormat="1" applyFont="1" applyAlignment="1">
      <alignment horizontal="center" wrapText="1"/>
    </xf>
    <xf numFmtId="0" fontId="20" fillId="0" borderId="0" xfId="17" applyFont="1" applyAlignment="1">
      <alignment horizontal="left" wrapText="1"/>
    </xf>
    <xf numFmtId="0" fontId="22" fillId="0" borderId="0" xfId="17" applyFont="1" applyAlignment="1">
      <alignment horizontal="center"/>
    </xf>
    <xf numFmtId="0" fontId="19" fillId="0" borderId="0" xfId="17" applyFont="1" applyAlignment="1">
      <alignment horizontal="center" wrapText="1"/>
    </xf>
    <xf numFmtId="49" fontId="60" fillId="0" borderId="0" xfId="17" applyNumberFormat="1" applyFont="1" applyAlignment="1">
      <alignment horizontal="center" vertical="center"/>
    </xf>
    <xf numFmtId="0" fontId="61" fillId="0" borderId="0" xfId="17" applyFont="1" applyAlignment="1">
      <alignment horizontal="center" wrapText="1"/>
    </xf>
    <xf numFmtId="0" fontId="6" fillId="2" borderId="0" xfId="17" applyFont="1" applyFill="1" applyAlignment="1">
      <alignment horizontal="center"/>
    </xf>
    <xf numFmtId="0" fontId="59" fillId="0" borderId="0" xfId="17" applyFont="1" applyAlignment="1">
      <alignment horizontal="center"/>
    </xf>
    <xf numFmtId="0" fontId="26" fillId="0" borderId="0" xfId="17" applyFont="1" applyAlignment="1">
      <alignment horizontal="center"/>
    </xf>
    <xf numFmtId="0" fontId="6" fillId="0" borderId="0" xfId="17" applyFont="1" applyAlignment="1">
      <alignment horizontal="left" vertical="center" wrapText="1"/>
    </xf>
    <xf numFmtId="0" fontId="32" fillId="0" borderId="0" xfId="19" applyFont="1" applyAlignment="1">
      <alignment horizontal="center" vertical="center"/>
    </xf>
    <xf numFmtId="0" fontId="27" fillId="0" borderId="0" xfId="17" applyFont="1" applyAlignment="1">
      <alignment vertical="center" wrapText="1"/>
    </xf>
    <xf numFmtId="0" fontId="27" fillId="0" borderId="0" xfId="17" applyFont="1" applyAlignment="1">
      <alignment horizontal="left" vertical="center" wrapText="1"/>
    </xf>
    <xf numFmtId="0" fontId="27" fillId="0" borderId="0" xfId="17" applyFont="1" applyAlignment="1">
      <alignment horizontal="left" vertical="top" wrapText="1"/>
    </xf>
    <xf numFmtId="0" fontId="6" fillId="0" borderId="0" xfId="17" applyFont="1" applyAlignment="1">
      <alignment horizontal="left" vertical="center"/>
    </xf>
    <xf numFmtId="0" fontId="27" fillId="0" borderId="0" xfId="17" applyFont="1" applyAlignment="1">
      <alignment vertical="center"/>
    </xf>
    <xf numFmtId="3" fontId="11" fillId="0" borderId="7" xfId="0" applyNumberFormat="1" applyFont="1" applyBorder="1" applyAlignment="1">
      <alignment horizontal="center" vertical="center" wrapText="1"/>
    </xf>
    <xf numFmtId="3" fontId="11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 wrapText="1"/>
    </xf>
    <xf numFmtId="0" fontId="3" fillId="0" borderId="46" xfId="1" applyNumberFormat="1" applyFont="1" applyBorder="1" applyAlignment="1">
      <alignment horizontal="center" vertical="center" wrapText="1"/>
    </xf>
    <xf numFmtId="0" fontId="3" fillId="0" borderId="44" xfId="1" applyNumberFormat="1" applyFont="1" applyBorder="1" applyAlignment="1">
      <alignment horizontal="center" vertical="center" wrapText="1"/>
    </xf>
    <xf numFmtId="41" fontId="3" fillId="0" borderId="9" xfId="1" applyFont="1" applyBorder="1" applyAlignment="1">
      <alignment horizontal="center"/>
    </xf>
    <xf numFmtId="41" fontId="3" fillId="0" borderId="15" xfId="1" applyFont="1" applyBorder="1" applyAlignment="1">
      <alignment horizontal="center"/>
    </xf>
    <xf numFmtId="41" fontId="3" fillId="0" borderId="10" xfId="1" applyFont="1" applyBorder="1" applyAlignment="1">
      <alignment horizontal="center"/>
    </xf>
    <xf numFmtId="41" fontId="3" fillId="0" borderId="11" xfId="1" applyFont="1" applyBorder="1" applyAlignment="1">
      <alignment horizontal="center"/>
    </xf>
    <xf numFmtId="41" fontId="3" fillId="0" borderId="1" xfId="1" applyFont="1" applyBorder="1" applyAlignment="1">
      <alignment horizontal="center"/>
    </xf>
    <xf numFmtId="41" fontId="3" fillId="0" borderId="12" xfId="1" applyFont="1" applyBorder="1" applyAlignment="1">
      <alignment horizontal="center"/>
    </xf>
    <xf numFmtId="0" fontId="2" fillId="0" borderId="2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46" xfId="1" applyNumberFormat="1" applyFont="1" applyBorder="1" applyAlignment="1">
      <alignment horizontal="center"/>
    </xf>
    <xf numFmtId="0" fontId="3" fillId="0" borderId="59" xfId="1" applyNumberFormat="1" applyFont="1" applyBorder="1" applyAlignment="1">
      <alignment horizontal="center"/>
    </xf>
    <xf numFmtId="0" fontId="3" fillId="0" borderId="54" xfId="1" applyNumberFormat="1" applyFont="1" applyBorder="1" applyAlignment="1">
      <alignment horizontal="center"/>
    </xf>
    <xf numFmtId="41" fontId="3" fillId="0" borderId="21" xfId="1" applyFont="1" applyBorder="1" applyAlignment="1">
      <alignment horizontal="left" vertical="center" wrapText="1"/>
    </xf>
    <xf numFmtId="41" fontId="3" fillId="0" borderId="32" xfId="1" applyFont="1" applyBorder="1" applyAlignment="1">
      <alignment horizontal="left" vertical="center" wrapText="1"/>
    </xf>
    <xf numFmtId="41" fontId="3" fillId="0" borderId="33" xfId="1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44" xfId="1" applyNumberFormat="1" applyFont="1" applyBorder="1" applyAlignment="1">
      <alignment horizontal="center"/>
    </xf>
    <xf numFmtId="0" fontId="4" fillId="0" borderId="26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1" fontId="3" fillId="0" borderId="11" xfId="1" applyFont="1" applyBorder="1" applyAlignment="1">
      <alignment horizontal="left" vertical="center" wrapText="1"/>
    </xf>
    <xf numFmtId="0" fontId="3" fillId="0" borderId="15" xfId="1" applyNumberFormat="1" applyFont="1" applyBorder="1" applyAlignment="1">
      <alignment horizontal="center"/>
    </xf>
    <xf numFmtId="41" fontId="3" fillId="0" borderId="7" xfId="1" applyFont="1" applyBorder="1" applyAlignment="1">
      <alignment horizontal="center"/>
    </xf>
    <xf numFmtId="41" fontId="3" fillId="0" borderId="31" xfId="1" applyFont="1" applyBorder="1" applyAlignment="1">
      <alignment horizontal="center"/>
    </xf>
    <xf numFmtId="41" fontId="3" fillId="0" borderId="8" xfId="1" applyFont="1" applyBorder="1" applyAlignment="1">
      <alignment horizontal="center"/>
    </xf>
    <xf numFmtId="0" fontId="3" fillId="0" borderId="30" xfId="1" applyNumberFormat="1" applyFont="1" applyBorder="1" applyAlignment="1">
      <alignment horizontal="center"/>
    </xf>
    <xf numFmtId="0" fontId="3" fillId="0" borderId="79" xfId="1" applyNumberFormat="1" applyFont="1" applyBorder="1" applyAlignment="1">
      <alignment horizontal="center"/>
    </xf>
    <xf numFmtId="0" fontId="3" fillId="0" borderId="43" xfId="1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left"/>
    </xf>
    <xf numFmtId="0" fontId="41" fillId="0" borderId="46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21" xfId="0" applyFont="1" applyBorder="1" applyAlignment="1">
      <alignment horizontal="left" vertical="center" wrapText="1"/>
    </xf>
    <xf numFmtId="0" fontId="41" fillId="0" borderId="32" xfId="0" applyFont="1" applyBorder="1" applyAlignment="1">
      <alignment horizontal="left" vertical="center" wrapText="1"/>
    </xf>
    <xf numFmtId="0" fontId="41" fillId="0" borderId="3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1" fontId="42" fillId="0" borderId="26" xfId="1" applyFont="1" applyBorder="1" applyAlignment="1">
      <alignment horizontal="left" wrapText="1"/>
    </xf>
    <xf numFmtId="41" fontId="42" fillId="0" borderId="25" xfId="1" applyFont="1" applyBorder="1" applyAlignment="1">
      <alignment horizontal="left"/>
    </xf>
    <xf numFmtId="41" fontId="42" fillId="0" borderId="6" xfId="1" applyFont="1" applyBorder="1" applyAlignment="1">
      <alignment horizontal="left"/>
    </xf>
    <xf numFmtId="0" fontId="42" fillId="0" borderId="0" xfId="0" applyFont="1" applyAlignment="1">
      <alignment horizontal="left" vertical="center" wrapText="1"/>
    </xf>
    <xf numFmtId="41" fontId="42" fillId="0" borderId="26" xfId="1" applyFont="1" applyBorder="1" applyAlignment="1">
      <alignment horizontal="left" vertical="center" wrapText="1"/>
    </xf>
    <xf numFmtId="41" fontId="42" fillId="0" borderId="25" xfId="1" applyFont="1" applyBorder="1" applyAlignment="1">
      <alignment horizontal="left" vertical="center" wrapText="1"/>
    </xf>
    <xf numFmtId="41" fontId="42" fillId="0" borderId="6" xfId="1" applyFont="1" applyBorder="1" applyAlignment="1">
      <alignment horizontal="left" vertical="center" wrapText="1"/>
    </xf>
    <xf numFmtId="41" fontId="44" fillId="0" borderId="11" xfId="1" applyFont="1" applyBorder="1" applyAlignment="1">
      <alignment horizontal="left" vertical="center"/>
    </xf>
    <xf numFmtId="41" fontId="44" fillId="0" borderId="33" xfId="1" applyFont="1" applyBorder="1" applyAlignment="1">
      <alignment horizontal="left" vertical="center"/>
    </xf>
    <xf numFmtId="41" fontId="42" fillId="0" borderId="25" xfId="1" applyFont="1" applyBorder="1" applyAlignment="1">
      <alignment horizontal="left" vertical="center"/>
    </xf>
    <xf numFmtId="41" fontId="42" fillId="0" borderId="6" xfId="1" applyFont="1" applyBorder="1" applyAlignment="1">
      <alignment horizontal="left" vertical="center"/>
    </xf>
    <xf numFmtId="0" fontId="3" fillId="0" borderId="44" xfId="0" applyFont="1" applyBorder="1" applyAlignment="1">
      <alignment horizontal="center"/>
    </xf>
    <xf numFmtId="0" fontId="53" fillId="0" borderId="46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21" xfId="0" applyFont="1" applyBorder="1" applyAlignment="1">
      <alignment horizontal="left" vertical="center" wrapText="1"/>
    </xf>
    <xf numFmtId="0" fontId="53" fillId="0" borderId="32" xfId="0" applyFont="1" applyBorder="1" applyAlignment="1">
      <alignment horizontal="left" vertical="center" wrapText="1"/>
    </xf>
    <xf numFmtId="0" fontId="53" fillId="0" borderId="33" xfId="0" applyFont="1" applyBorder="1" applyAlignment="1">
      <alignment horizontal="left" vertical="center" wrapText="1"/>
    </xf>
    <xf numFmtId="0" fontId="53" fillId="0" borderId="59" xfId="0" applyFont="1" applyBorder="1" applyAlignment="1">
      <alignment horizontal="center" vertical="center"/>
    </xf>
    <xf numFmtId="0" fontId="53" fillId="0" borderId="75" xfId="0" applyFont="1" applyBorder="1" applyAlignment="1">
      <alignment horizontal="center" vertical="center"/>
    </xf>
    <xf numFmtId="0" fontId="53" fillId="0" borderId="55" xfId="0" applyFont="1" applyBorder="1" applyAlignment="1">
      <alignment horizontal="center" vertical="center"/>
    </xf>
    <xf numFmtId="41" fontId="42" fillId="0" borderId="7" xfId="1" applyFont="1" applyBorder="1" applyAlignment="1">
      <alignment horizontal="left" vertical="center" wrapText="1"/>
    </xf>
    <xf numFmtId="41" fontId="42" fillId="0" borderId="31" xfId="1" applyFont="1" applyBorder="1" applyAlignment="1">
      <alignment horizontal="left" vertical="center"/>
    </xf>
    <xf numFmtId="41" fontId="42" fillId="0" borderId="8" xfId="1" applyFont="1" applyBorder="1" applyAlignment="1">
      <alignment horizontal="left" vertical="center"/>
    </xf>
    <xf numFmtId="0" fontId="41" fillId="0" borderId="9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1" fontId="55" fillId="0" borderId="11" xfId="1" applyFont="1" applyBorder="1" applyAlignment="1">
      <alignment horizontal="left" vertical="center" wrapText="1"/>
    </xf>
    <xf numFmtId="41" fontId="55" fillId="0" borderId="21" xfId="1" applyFont="1" applyBorder="1" applyAlignment="1">
      <alignment horizontal="left" vertical="center" wrapText="1"/>
    </xf>
    <xf numFmtId="41" fontId="55" fillId="0" borderId="33" xfId="1" applyFont="1" applyBorder="1" applyAlignment="1">
      <alignment horizontal="left" vertical="center" wrapText="1"/>
    </xf>
    <xf numFmtId="41" fontId="55" fillId="0" borderId="32" xfId="1" applyFont="1" applyBorder="1" applyAlignment="1">
      <alignment horizontal="left" vertical="center" wrapText="1"/>
    </xf>
    <xf numFmtId="41" fontId="45" fillId="0" borderId="26" xfId="1" applyFont="1" applyBorder="1" applyAlignment="1">
      <alignment horizontal="left" vertical="center" wrapText="1"/>
    </xf>
    <xf numFmtId="41" fontId="45" fillId="0" borderId="25" xfId="1" applyFont="1" applyBorder="1" applyAlignment="1">
      <alignment horizontal="left" vertical="center" wrapText="1"/>
    </xf>
    <xf numFmtId="41" fontId="45" fillId="0" borderId="6" xfId="1" applyFont="1" applyBorder="1" applyAlignment="1">
      <alignment horizontal="left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1" fontId="3" fillId="0" borderId="68" xfId="1" applyFont="1" applyBorder="1" applyAlignment="1">
      <alignment horizontal="center"/>
    </xf>
    <xf numFmtId="41" fontId="3" fillId="0" borderId="11" xfId="1" applyFont="1" applyBorder="1" applyAlignment="1">
      <alignment horizontal="center" vertical="center" wrapText="1"/>
    </xf>
    <xf numFmtId="41" fontId="3" fillId="0" borderId="34" xfId="1" applyFont="1" applyBorder="1" applyAlignment="1">
      <alignment horizontal="center" vertical="center" wrapText="1"/>
    </xf>
    <xf numFmtId="41" fontId="3" fillId="0" borderId="1" xfId="1" applyFont="1" applyBorder="1" applyAlignment="1">
      <alignment horizontal="center" vertical="center"/>
    </xf>
    <xf numFmtId="41" fontId="3" fillId="0" borderId="12" xfId="1" applyFont="1" applyBorder="1" applyAlignment="1">
      <alignment horizontal="center" vertical="center"/>
    </xf>
  </cellXfs>
  <cellStyles count="20">
    <cellStyle name="Hipervínculo" xfId="18" builtinId="8"/>
    <cellStyle name="Hipervínculo 2" xfId="4" xr:uid="{00000000-0005-0000-0000-000030000000}"/>
    <cellStyle name="Millares [0]" xfId="1" builtinId="6"/>
    <cellStyle name="Millares [0] 2" xfId="6" xr:uid="{00000000-0005-0000-0000-000032000000}"/>
    <cellStyle name="Millares 2" xfId="7" xr:uid="{00000000-0005-0000-0000-000033000000}"/>
    <cellStyle name="Millares 2 2" xfId="8" xr:uid="{00000000-0005-0000-0000-000034000000}"/>
    <cellStyle name="Millares 3" xfId="5" xr:uid="{00000000-0005-0000-0000-000031000000}"/>
    <cellStyle name="Millares 4" xfId="14" xr:uid="{00000000-0005-0000-0000-00003C000000}"/>
    <cellStyle name="Millares 5" xfId="16" xr:uid="{00000000-0005-0000-0000-00003D000000}"/>
    <cellStyle name="Millares 6" xfId="15" xr:uid="{00000000-0005-0000-0000-00003E000000}"/>
    <cellStyle name="No-definido" xfId="9" xr:uid="{00000000-0005-0000-0000-000035000000}"/>
    <cellStyle name="Normal" xfId="0" builtinId="0"/>
    <cellStyle name="Normal 10 3" xfId="17" xr:uid="{1B5FFE3A-257C-41E8-845E-FD1A79187CC7}"/>
    <cellStyle name="Normal 2" xfId="10" xr:uid="{00000000-0005-0000-0000-000037000000}"/>
    <cellStyle name="Normal 2 2" xfId="11" xr:uid="{00000000-0005-0000-0000-000038000000}"/>
    <cellStyle name="Normal 2 2 2" xfId="12" xr:uid="{00000000-0005-0000-0000-000039000000}"/>
    <cellStyle name="Normal 3" xfId="13" xr:uid="{00000000-0005-0000-0000-00003A000000}"/>
    <cellStyle name="Normal 4" xfId="3" xr:uid="{00000000-0005-0000-0000-000036000000}"/>
    <cellStyle name="Normal_indice" xfId="19" xr:uid="{638087FE-D594-4FCA-9491-AE4E87081B63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000" b="1"/>
              <a:t>Gráfico 1. Chile: Evolución de la superficie y producción nacional de avena</a:t>
            </a:r>
          </a:p>
          <a:p>
            <a:pPr>
              <a:defRPr sz="1000" b="1"/>
            </a:pPr>
            <a:r>
              <a:rPr lang="es-CL" sz="1000" b="1"/>
              <a:t>2005 - 2022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'[1]1'!$D$4</c:f>
              <c:strCache>
                <c:ptCount val="1"/>
                <c:pt idx="0">
                  <c:v>Producción
(ton)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'[1]1'!$B$6:$B$23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'[1]1'!$D$6:$D$23</c:f>
              <c:numCache>
                <c:formatCode>General</c:formatCode>
                <c:ptCount val="18"/>
                <c:pt idx="0">
                  <c:v>357352</c:v>
                </c:pt>
                <c:pt idx="1">
                  <c:v>435041</c:v>
                </c:pt>
                <c:pt idx="2">
                  <c:v>341911</c:v>
                </c:pt>
                <c:pt idx="3">
                  <c:v>383759</c:v>
                </c:pt>
                <c:pt idx="4">
                  <c:v>344212</c:v>
                </c:pt>
                <c:pt idx="5">
                  <c:v>380853</c:v>
                </c:pt>
                <c:pt idx="6">
                  <c:v>563812</c:v>
                </c:pt>
                <c:pt idx="7">
                  <c:v>450798</c:v>
                </c:pt>
                <c:pt idx="8">
                  <c:v>680382</c:v>
                </c:pt>
                <c:pt idx="9">
                  <c:v>609926</c:v>
                </c:pt>
                <c:pt idx="10">
                  <c:v>421048</c:v>
                </c:pt>
                <c:pt idx="11">
                  <c:v>533080</c:v>
                </c:pt>
                <c:pt idx="12">
                  <c:v>713102</c:v>
                </c:pt>
                <c:pt idx="13">
                  <c:v>571471</c:v>
                </c:pt>
                <c:pt idx="14">
                  <c:v>384922</c:v>
                </c:pt>
                <c:pt idx="15">
                  <c:v>477395.6</c:v>
                </c:pt>
                <c:pt idx="16">
                  <c:v>525244.63012784102</c:v>
                </c:pt>
                <c:pt idx="17">
                  <c:v>578448.05786300101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B5-47CE-86A3-749FFB5C7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88857391"/>
        <c:axId val="161936927"/>
      </c:barChart>
      <c:lineChart>
        <c:grouping val="standard"/>
        <c:varyColors val="0"/>
        <c:ser>
          <c:idx val="0"/>
          <c:order val="0"/>
          <c:tx>
            <c:strRef>
              <c:f>'[1]1'!$C$4</c:f>
              <c:strCache>
                <c:ptCount val="1"/>
                <c:pt idx="0">
                  <c:v>Superficie
(ha)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'[1]1'!$B$6:$B$23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'[1]1'!$C$6:$C$23</c:f>
              <c:numCache>
                <c:formatCode>General</c:formatCode>
                <c:ptCount val="18"/>
                <c:pt idx="0">
                  <c:v>76680</c:v>
                </c:pt>
                <c:pt idx="1">
                  <c:v>90190</c:v>
                </c:pt>
                <c:pt idx="2">
                  <c:v>82471</c:v>
                </c:pt>
                <c:pt idx="3">
                  <c:v>97936</c:v>
                </c:pt>
                <c:pt idx="4">
                  <c:v>101101</c:v>
                </c:pt>
                <c:pt idx="5">
                  <c:v>75873</c:v>
                </c:pt>
                <c:pt idx="6">
                  <c:v>105643</c:v>
                </c:pt>
                <c:pt idx="7">
                  <c:v>100936</c:v>
                </c:pt>
                <c:pt idx="8">
                  <c:v>126833</c:v>
                </c:pt>
                <c:pt idx="9">
                  <c:v>136339</c:v>
                </c:pt>
                <c:pt idx="10">
                  <c:v>90449</c:v>
                </c:pt>
                <c:pt idx="11">
                  <c:v>107805</c:v>
                </c:pt>
                <c:pt idx="12">
                  <c:v>136818</c:v>
                </c:pt>
                <c:pt idx="13">
                  <c:v>107528</c:v>
                </c:pt>
                <c:pt idx="14">
                  <c:v>74617</c:v>
                </c:pt>
                <c:pt idx="15">
                  <c:v>96994</c:v>
                </c:pt>
                <c:pt idx="16">
                  <c:v>112640</c:v>
                </c:pt>
                <c:pt idx="17">
                  <c:v>123445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B5-47CE-86A3-749FFB5C7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78111"/>
        <c:axId val="2047070495"/>
      </c:lineChart>
      <c:catAx>
        <c:axId val="16797811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Fuente: elaborado por Odepa con información de INE.</a:t>
                </a:r>
              </a:p>
            </c:rich>
          </c:tx>
          <c:layout>
            <c:manualLayout>
              <c:xMode val="edge"/>
              <c:yMode val="edge"/>
              <c:x val="1.143195294382991E-2"/>
              <c:y val="0.960943292283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47070495"/>
        <c:crosses val="autoZero"/>
        <c:auto val="1"/>
        <c:lblAlgn val="ctr"/>
        <c:lblOffset val="100"/>
        <c:noMultiLvlLbl val="0"/>
      </c:catAx>
      <c:valAx>
        <c:axId val="2047070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Hectáreas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7978111"/>
        <c:crosses val="autoZero"/>
        <c:crossBetween val="between"/>
      </c:valAx>
      <c:valAx>
        <c:axId val="161936927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Toneladas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88857391"/>
        <c:crosses val="max"/>
        <c:crossBetween val="between"/>
      </c:valAx>
      <c:catAx>
        <c:axId val="28885739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93692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63215470347058"/>
          <c:y val="0.83546338821485522"/>
          <c:w val="0.52333818409903388"/>
          <c:h val="0.107198928951027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000" b="1"/>
              <a:t>Gráfico 2. Chile: Evolución de las exportaciones de avena por tipo</a:t>
            </a:r>
          </a:p>
          <a:p>
            <a:pPr>
              <a:defRPr sz="1000" b="1"/>
            </a:pPr>
            <a:r>
              <a:rPr lang="es-CL" sz="1000" b="1"/>
              <a:t>2005 - 2022</a:t>
            </a:r>
            <a:endParaRPr lang="es-CL" sz="1000" b="1">
              <a:solidFill>
                <a:srgbClr val="FF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'[1]1'!$F$4</c:f>
              <c:strCache>
                <c:ptCount val="1"/>
                <c:pt idx="0">
                  <c:v>Exportación avena forrajera (ton)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'[1]1'!$B$5:$B$23</c15:sqref>
                  </c15:fullRef>
                </c:ext>
              </c:extLst>
              <c:f>'[1]1'!$B$6:$B$23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'[1]1'!$F$5:$F$23</c15:sqref>
                  </c15:fullRef>
                </c:ext>
              </c:extLst>
              <c:f>'[1]1'!$F$6:$F$23</c:f>
              <c:numCache>
                <c:formatCode>General</c:formatCode>
                <c:ptCount val="18"/>
                <c:pt idx="0">
                  <c:v>1827</c:v>
                </c:pt>
                <c:pt idx="1">
                  <c:v>2369</c:v>
                </c:pt>
                <c:pt idx="2">
                  <c:v>2411</c:v>
                </c:pt>
                <c:pt idx="3">
                  <c:v>1998</c:v>
                </c:pt>
                <c:pt idx="4">
                  <c:v>4990</c:v>
                </c:pt>
                <c:pt idx="5">
                  <c:v>3801</c:v>
                </c:pt>
                <c:pt idx="6">
                  <c:v>4246</c:v>
                </c:pt>
                <c:pt idx="7">
                  <c:v>2614</c:v>
                </c:pt>
                <c:pt idx="8">
                  <c:v>2697</c:v>
                </c:pt>
                <c:pt idx="9">
                  <c:v>2399</c:v>
                </c:pt>
                <c:pt idx="10">
                  <c:v>9175</c:v>
                </c:pt>
                <c:pt idx="11">
                  <c:v>2757.1499999999992</c:v>
                </c:pt>
                <c:pt idx="12">
                  <c:v>2799.5249999999996</c:v>
                </c:pt>
                <c:pt idx="13">
                  <c:v>5276.6500000000005</c:v>
                </c:pt>
                <c:pt idx="14">
                  <c:v>5750.9539999999997</c:v>
                </c:pt>
                <c:pt idx="15">
                  <c:v>2155.9</c:v>
                </c:pt>
                <c:pt idx="16">
                  <c:v>949.75</c:v>
                </c:pt>
                <c:pt idx="17">
                  <c:v>1142.19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58-4E2A-9884-CB7D42F9F2CE}"/>
            </c:ext>
          </c:extLst>
        </c:ser>
        <c:ser>
          <c:idx val="4"/>
          <c:order val="1"/>
          <c:tx>
            <c:strRef>
              <c:f>'[1]1'!$G$4</c:f>
              <c:strCache>
                <c:ptCount val="1"/>
                <c:pt idx="0">
                  <c:v>Exportación avena bruta (ton)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'[1]1'!$B$5:$B$23</c15:sqref>
                  </c15:fullRef>
                </c:ext>
              </c:extLst>
              <c:f>'[1]1'!$B$6:$B$23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'[1]1'!$G$5:$G$23</c15:sqref>
                  </c15:fullRef>
                </c:ext>
              </c:extLst>
              <c:f>'[1]1'!$G$6:$G$23</c:f>
              <c:numCache>
                <c:formatCode>General</c:formatCode>
                <c:ptCount val="18"/>
                <c:pt idx="0">
                  <c:v>20284</c:v>
                </c:pt>
                <c:pt idx="1">
                  <c:v>23967</c:v>
                </c:pt>
                <c:pt idx="2">
                  <c:v>31264</c:v>
                </c:pt>
                <c:pt idx="3">
                  <c:v>22055</c:v>
                </c:pt>
                <c:pt idx="4">
                  <c:v>33317</c:v>
                </c:pt>
                <c:pt idx="5">
                  <c:v>56010</c:v>
                </c:pt>
                <c:pt idx="6">
                  <c:v>134775</c:v>
                </c:pt>
                <c:pt idx="7">
                  <c:v>62313</c:v>
                </c:pt>
                <c:pt idx="8">
                  <c:v>44168</c:v>
                </c:pt>
                <c:pt idx="9">
                  <c:v>54349</c:v>
                </c:pt>
                <c:pt idx="10">
                  <c:v>61219</c:v>
                </c:pt>
                <c:pt idx="11">
                  <c:v>7170.78</c:v>
                </c:pt>
                <c:pt idx="12">
                  <c:v>31021.990000000005</c:v>
                </c:pt>
                <c:pt idx="13">
                  <c:v>32818.459000000003</c:v>
                </c:pt>
                <c:pt idx="14">
                  <c:v>16789.530000000002</c:v>
                </c:pt>
                <c:pt idx="15">
                  <c:v>665.71199999999999</c:v>
                </c:pt>
                <c:pt idx="16">
                  <c:v>530.30104000000006</c:v>
                </c:pt>
                <c:pt idx="17">
                  <c:v>47036.631559999987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58-4E2A-9884-CB7D42F9F2CE}"/>
            </c:ext>
          </c:extLst>
        </c:ser>
        <c:ser>
          <c:idx val="5"/>
          <c:order val="2"/>
          <c:tx>
            <c:strRef>
              <c:f>'[1]1'!$H$4</c:f>
              <c:strCache>
                <c:ptCount val="1"/>
                <c:pt idx="0">
                  <c:v>Exportación avena procesada (ton)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'[1]1'!$B$5:$B$23</c15:sqref>
                  </c15:fullRef>
                </c:ext>
              </c:extLst>
              <c:f>'[1]1'!$B$6:$B$23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'[1]1'!$H$5:$H$23</c15:sqref>
                  </c15:fullRef>
                </c:ext>
              </c:extLst>
              <c:f>'[1]1'!$H$6:$H$23</c:f>
              <c:numCache>
                <c:formatCode>General</c:formatCode>
                <c:ptCount val="18"/>
                <c:pt idx="0">
                  <c:v>79944.645999999993</c:v>
                </c:pt>
                <c:pt idx="1">
                  <c:v>94491.623999999996</c:v>
                </c:pt>
                <c:pt idx="2">
                  <c:v>112334.78</c:v>
                </c:pt>
                <c:pt idx="3">
                  <c:v>109227.02</c:v>
                </c:pt>
                <c:pt idx="4">
                  <c:v>107969.2</c:v>
                </c:pt>
                <c:pt idx="5">
                  <c:v>127055.10381</c:v>
                </c:pt>
                <c:pt idx="6">
                  <c:v>170468.1298</c:v>
                </c:pt>
                <c:pt idx="7">
                  <c:v>154557.32175</c:v>
                </c:pt>
                <c:pt idx="8">
                  <c:v>165701.25839999999</c:v>
                </c:pt>
                <c:pt idx="9">
                  <c:v>177270.63058999999</c:v>
                </c:pt>
                <c:pt idx="10">
                  <c:v>204309.1905</c:v>
                </c:pt>
                <c:pt idx="11">
                  <c:v>182839.76158000011</c:v>
                </c:pt>
                <c:pt idx="12">
                  <c:v>196013.9178099999</c:v>
                </c:pt>
                <c:pt idx="13">
                  <c:v>193658.15925999981</c:v>
                </c:pt>
                <c:pt idx="14">
                  <c:v>217860.04787999968</c:v>
                </c:pt>
                <c:pt idx="15">
                  <c:v>257570.44819999958</c:v>
                </c:pt>
                <c:pt idx="16">
                  <c:v>208426.49057999993</c:v>
                </c:pt>
                <c:pt idx="17">
                  <c:v>219926.38736999995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58-4E2A-9884-CB7D42F9F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978111"/>
        <c:axId val="2047070495"/>
      </c:barChart>
      <c:catAx>
        <c:axId val="16797811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900" b="0" i="0" u="none" strike="noStrike" baseline="0">
                    <a:effectLst/>
                  </a:rPr>
                  <a:t>Fuente: Elaborado por Odepa con información del Servicio Nacional de Aduanas.</a:t>
                </a:r>
                <a:endParaRPr lang="es-CL"/>
              </a:p>
            </c:rich>
          </c:tx>
          <c:layout>
            <c:manualLayout>
              <c:xMode val="edge"/>
              <c:yMode val="edge"/>
              <c:x val="7.6726528502798373E-3"/>
              <c:y val="0.95304542618502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47070495"/>
        <c:crosses val="autoZero"/>
        <c:auto val="1"/>
        <c:lblAlgn val="ctr"/>
        <c:lblOffset val="100"/>
        <c:noMultiLvlLbl val="0"/>
      </c:catAx>
      <c:valAx>
        <c:axId val="2047070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Toneladas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7978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503150553834199E-2"/>
          <c:y val="0.84628222104899087"/>
          <c:w val="0.87232837772534755"/>
          <c:h val="9.25071638462276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Gráfico 3. Chile: Exportaciones mensuales de avena forrajera por país de destino</a:t>
            </a:r>
          </a:p>
          <a:p>
            <a:pPr>
              <a:defRPr/>
            </a:pPr>
            <a:r>
              <a:rPr lang="es-CL"/>
              <a:t>2022 (ton)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8.693735367369386E-2"/>
          <c:y val="0.20999192506459949"/>
          <c:w val="0.77279565923558957"/>
          <c:h val="0.59444024547803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'5'!$M$4</c:f>
              <c:strCache>
                <c:ptCount val="1"/>
                <c:pt idx="0">
                  <c:v> Colombia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'5'!$L$5:$L$16</c:f>
              <c:strCache>
                <c:ptCount val="12"/>
                <c:pt idx="0">
                  <c:v> 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'5'!$M$5:$M$16</c:f>
              <c:numCache>
                <c:formatCode>_(* #,##0_);_(* \(#,##0\);_(* "-"_);_(@_)</c:formatCode>
                <c:ptCount val="12"/>
                <c:pt idx="2" formatCode="General">
                  <c:v>52</c:v>
                </c:pt>
                <c:pt idx="3" formatCode="General">
                  <c:v>54</c:v>
                </c:pt>
                <c:pt idx="5">
                  <c:v>78</c:v>
                </c:pt>
                <c:pt idx="6">
                  <c:v>27</c:v>
                </c:pt>
                <c:pt idx="7">
                  <c:v>78</c:v>
                </c:pt>
                <c:pt idx="8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3E-42FB-95A2-30C2B32FE140}"/>
            </c:ext>
          </c:extLst>
        </c:ser>
        <c:ser>
          <c:idx val="1"/>
          <c:order val="1"/>
          <c:tx>
            <c:strRef>
              <c:f>'5'!$N$4</c:f>
              <c:strCache>
                <c:ptCount val="1"/>
                <c:pt idx="0">
                  <c:v> Ecuador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'5'!$L$5:$L$16</c:f>
              <c:strCache>
                <c:ptCount val="12"/>
                <c:pt idx="0">
                  <c:v> 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'5'!$N$5:$N$16</c:f>
              <c:numCache>
                <c:formatCode>_(* #,##0_);_(* \(#,##0\);_(* "-"_);_(@_)</c:formatCode>
                <c:ptCount val="12"/>
                <c:pt idx="1">
                  <c:v>26.5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3E-42FB-95A2-30C2B32FE140}"/>
            </c:ext>
          </c:extLst>
        </c:ser>
        <c:ser>
          <c:idx val="3"/>
          <c:order val="2"/>
          <c:tx>
            <c:strRef>
              <c:f>'5'!$O$4</c:f>
              <c:strCache>
                <c:ptCount val="1"/>
                <c:pt idx="0">
                  <c:v> Panamá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'5'!$L$5:$L$16</c:f>
              <c:strCache>
                <c:ptCount val="12"/>
                <c:pt idx="0">
                  <c:v> 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'5'!$O$5:$O$16</c:f>
              <c:numCache>
                <c:formatCode>_(* #,##0_);_(* \(#,##0\);_(* "-"_);_(@_)</c:formatCode>
                <c:ptCount val="12"/>
                <c:pt idx="0">
                  <c:v>243</c:v>
                </c:pt>
                <c:pt idx="2" formatCode="General">
                  <c:v>53</c:v>
                </c:pt>
                <c:pt idx="5">
                  <c:v>216</c:v>
                </c:pt>
                <c:pt idx="9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3E-42FB-95A2-30C2B32FE140}"/>
            </c:ext>
          </c:extLst>
        </c:ser>
        <c:ser>
          <c:idx val="4"/>
          <c:order val="3"/>
          <c:tx>
            <c:strRef>
              <c:f>'5'!$P$4</c:f>
              <c:strCache>
                <c:ptCount val="1"/>
                <c:pt idx="0">
                  <c:v> Rep. Dominicana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'5'!$L$5:$L$16</c:f>
              <c:strCache>
                <c:ptCount val="12"/>
                <c:pt idx="0">
                  <c:v> 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'5'!$P$5:$P$16</c:f>
              <c:numCache>
                <c:formatCode>_(* #,##0_);_(* \(#,##0\);_(* "-"_);_(@_)</c:formatCode>
                <c:ptCount val="12"/>
                <c:pt idx="1">
                  <c:v>104.75</c:v>
                </c:pt>
                <c:pt idx="4" formatCode="General">
                  <c:v>53.44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3E-42FB-95A2-30C2B32FE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516719"/>
        <c:axId val="518305727"/>
      </c:barChart>
      <c:catAx>
        <c:axId val="424516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8305727"/>
        <c:crosses val="autoZero"/>
        <c:auto val="1"/>
        <c:lblAlgn val="ctr"/>
        <c:lblOffset val="100"/>
        <c:tickLblSkip val="1"/>
        <c:noMultiLvlLbl val="0"/>
      </c:catAx>
      <c:valAx>
        <c:axId val="518305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Toneladas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24516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64585515605906"/>
          <c:y val="9.7067251250947562E-2"/>
          <c:w val="0.12345319755911437"/>
          <c:h val="0.867482132378816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Gráfico 4. Chile: Precio FOB promedio mensual de avena forrajera por país de destino</a:t>
            </a:r>
          </a:p>
          <a:p>
            <a:pPr>
              <a:defRPr/>
            </a:pPr>
            <a:r>
              <a:rPr lang="es-CL"/>
              <a:t>2022 (USD/ton)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'5'!$M$24</c:f>
              <c:strCache>
                <c:ptCount val="1"/>
                <c:pt idx="0">
                  <c:v>Colombia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'5'!$L$25:$L$36</c:f>
              <c:strCache>
                <c:ptCount val="12"/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'5'!$M$25:$M$36</c:f>
              <c:numCache>
                <c:formatCode>_(* #,##0_);_(* \(#,##0\);_(* "-"_);_(@_)</c:formatCode>
                <c:ptCount val="12"/>
                <c:pt idx="2" formatCode="General">
                  <c:v>417</c:v>
                </c:pt>
                <c:pt idx="3">
                  <c:v>435</c:v>
                </c:pt>
                <c:pt idx="5">
                  <c:v>414</c:v>
                </c:pt>
                <c:pt idx="6">
                  <c:v>418.2962962962963</c:v>
                </c:pt>
                <c:pt idx="7">
                  <c:v>412.17307692307691</c:v>
                </c:pt>
                <c:pt idx="8">
                  <c:v>433.37179487179486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CA-4A87-BEF2-135B3D774D72}"/>
            </c:ext>
          </c:extLst>
        </c:ser>
        <c:ser>
          <c:idx val="1"/>
          <c:order val="1"/>
          <c:tx>
            <c:strRef>
              <c:f>'5'!$N$24</c:f>
              <c:strCache>
                <c:ptCount val="1"/>
                <c:pt idx="0">
                  <c:v>Ecuador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'5'!$L$25:$L$36</c:f>
              <c:strCache>
                <c:ptCount val="12"/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'5'!$N$25:$N$36</c:f>
              <c:numCache>
                <c:formatCode>_(* #,##0_);_(* \(#,##0\);_(* "-"_);_(@_)</c:formatCode>
                <c:ptCount val="12"/>
                <c:pt idx="1">
                  <c:v>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CA-4A87-BEF2-135B3D774D72}"/>
            </c:ext>
          </c:extLst>
        </c:ser>
        <c:ser>
          <c:idx val="3"/>
          <c:order val="2"/>
          <c:tx>
            <c:strRef>
              <c:f>'5'!$O$24</c:f>
              <c:strCache>
                <c:ptCount val="1"/>
                <c:pt idx="0">
                  <c:v>Panamá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'5'!$L$25:$L$36</c:f>
              <c:strCache>
                <c:ptCount val="12"/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'5'!$O$25:$O$36</c:f>
              <c:numCache>
                <c:formatCode>_(* #,##0_);_(* \(#,##0\);_(* "-"_);_(@_)</c:formatCode>
                <c:ptCount val="12"/>
                <c:pt idx="2" formatCode="0">
                  <c:v>428.11320754716979</c:v>
                </c:pt>
                <c:pt idx="5">
                  <c:v>403.51851851851853</c:v>
                </c:pt>
                <c:pt idx="9" formatCode="General">
                  <c:v>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CA-4A87-BEF2-135B3D774D72}"/>
            </c:ext>
          </c:extLst>
        </c:ser>
        <c:ser>
          <c:idx val="4"/>
          <c:order val="3"/>
          <c:tx>
            <c:strRef>
              <c:f>'5'!$P$24</c:f>
              <c:strCache>
                <c:ptCount val="1"/>
                <c:pt idx="0">
                  <c:v>Rep. Dominicana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'5'!$L$25:$L$36</c:f>
              <c:strCache>
                <c:ptCount val="12"/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'5'!$P$25:$P$36</c:f>
              <c:numCache>
                <c:formatCode>_(* #,##0_);_(* \(#,##0\);_(* "-"_);_(@_)</c:formatCode>
                <c:ptCount val="12"/>
                <c:pt idx="1">
                  <c:v>376.08131119625369</c:v>
                </c:pt>
                <c:pt idx="4" formatCode="0">
                  <c:v>219.88275340393344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ECA-4A87-BEF2-135B3D774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170431"/>
        <c:axId val="425510607"/>
      </c:lineChart>
      <c:catAx>
        <c:axId val="504170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25510607"/>
        <c:crosses val="autoZero"/>
        <c:auto val="1"/>
        <c:lblAlgn val="ctr"/>
        <c:lblOffset val="100"/>
        <c:noMultiLvlLbl val="0"/>
      </c:catAx>
      <c:valAx>
        <c:axId val="425510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USD/tonelada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04170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471123963481877"/>
          <c:y val="9.680429011292041E-2"/>
          <c:w val="0.12923940284743735"/>
          <c:h val="0.87207673084380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0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Gráfico 5. Chile: Exportaciones mensuales de avena bruta por país de destino</a:t>
            </a:r>
          </a:p>
          <a:p>
            <a:pPr>
              <a:defRPr/>
            </a:pPr>
            <a:r>
              <a:rPr lang="es-CL"/>
              <a:t>2022 (ton)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'8'!$N$2</c:f>
              <c:strCache>
                <c:ptCount val="1"/>
                <c:pt idx="0">
                  <c:v>Estados Unidos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'8'!$M$3:$M$14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'8'!$N$3:$N$14</c:f>
              <c:numCache>
                <c:formatCode>_(* #,##0_);_(* \(#,##0\);_(* "-"_);_(@_)</c:formatCode>
                <c:ptCount val="12"/>
                <c:pt idx="4">
                  <c:v>41.378999999999998</c:v>
                </c:pt>
                <c:pt idx="5">
                  <c:v>201.721</c:v>
                </c:pt>
                <c:pt idx="6">
                  <c:v>247.2</c:v>
                </c:pt>
                <c:pt idx="8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D8-4F8E-88A2-100B5C9DC5DD}"/>
            </c:ext>
          </c:extLst>
        </c:ser>
        <c:ser>
          <c:idx val="0"/>
          <c:order val="1"/>
          <c:tx>
            <c:strRef>
              <c:f>'8'!$O$2</c:f>
              <c:strCache>
                <c:ptCount val="1"/>
                <c:pt idx="0">
                  <c:v>Guatemala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'8'!$M$3:$M$14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'8'!$O$3:$O$14</c:f>
              <c:numCache>
                <c:formatCode>_(* #,##0_);_(* \(#,##0\);_(* "-"_);_(@_)</c:formatCode>
                <c:ptCount val="12"/>
                <c:pt idx="1">
                  <c:v>26.117999999999999</c:v>
                </c:pt>
                <c:pt idx="2">
                  <c:v>52.006</c:v>
                </c:pt>
                <c:pt idx="3">
                  <c:v>52.481519999999996</c:v>
                </c:pt>
                <c:pt idx="4">
                  <c:v>234.96604000000002</c:v>
                </c:pt>
                <c:pt idx="8">
                  <c:v>208.63</c:v>
                </c:pt>
                <c:pt idx="9" formatCode="General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D8-4F8E-88A2-100B5C9DC5DD}"/>
            </c:ext>
          </c:extLst>
        </c:ser>
        <c:ser>
          <c:idx val="6"/>
          <c:order val="2"/>
          <c:tx>
            <c:strRef>
              <c:f>'8'!$P$2</c:f>
              <c:strCache>
                <c:ptCount val="1"/>
                <c:pt idx="0">
                  <c:v>México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'8'!$M$3:$M$14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'8'!$P$3:$P$14</c:f>
              <c:numCache>
                <c:formatCode>_(* #,##0_);_(* \(#,##0\);_(* "-"_);_(@_)</c:formatCode>
                <c:ptCount val="12"/>
                <c:pt idx="1">
                  <c:v>26250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D8-4F8E-88A2-100B5C9DC5DD}"/>
            </c:ext>
          </c:extLst>
        </c:ser>
        <c:ser>
          <c:idx val="9"/>
          <c:order val="3"/>
          <c:tx>
            <c:strRef>
              <c:f>'8'!$Q$2</c:f>
              <c:strCache>
                <c:ptCount val="1"/>
                <c:pt idx="0">
                  <c:v>Perú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'8'!$M$3:$M$14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'8'!$Q$3:$Q$14</c:f>
              <c:numCache>
                <c:formatCode>_(* #,##0_);_(* \(#,##0\);_(* "-"_);_(@_)</c:formatCode>
                <c:ptCount val="12"/>
                <c:pt idx="2">
                  <c:v>7120</c:v>
                </c:pt>
                <c:pt idx="3">
                  <c:v>8084.53</c:v>
                </c:pt>
                <c:pt idx="9" formatCode="General">
                  <c:v>4145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F4-47FF-B5D8-C92D075FF8B7}"/>
            </c:ext>
          </c:extLst>
        </c:ser>
        <c:ser>
          <c:idx val="10"/>
          <c:order val="4"/>
          <c:tx>
            <c:strRef>
              <c:f>'8'!$R$2</c:f>
              <c:strCache>
                <c:ptCount val="1"/>
                <c:pt idx="0">
                  <c:v>Rep. Dominicana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'8'!$M$3:$M$14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'8'!$R$3:$R$14</c:f>
              <c:numCache>
                <c:formatCode>_(* #,##0_);_(* \(#,##0\);_(* "-"_);_(@_)</c:formatCode>
                <c:ptCount val="12"/>
                <c:pt idx="4">
                  <c:v>17</c:v>
                </c:pt>
                <c:pt idx="5">
                  <c:v>25.6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F4-47FF-B5D8-C92D075FF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154431"/>
        <c:axId val="247111215"/>
      </c:barChart>
      <c:catAx>
        <c:axId val="504154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47111215"/>
        <c:crosses val="autoZero"/>
        <c:auto val="1"/>
        <c:lblAlgn val="ctr"/>
        <c:lblOffset val="100"/>
        <c:noMultiLvlLbl val="0"/>
      </c:catAx>
      <c:valAx>
        <c:axId val="247111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Toneladas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04154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00853049827694"/>
          <c:y val="6.2335053388224447E-2"/>
          <c:w val="9.9914695017230742E-2"/>
          <c:h val="0.879981598616521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CL"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Gráfico 6. Chile: Precio FOB promedio mensual de avena bruta por país de destino</a:t>
            </a:r>
          </a:p>
          <a:p>
            <a:pPr>
              <a:defRPr lang="es-CL">
                <a:solidFill>
                  <a:sysClr val="windowText" lastClr="000000"/>
                </a:solidFill>
              </a:defRPr>
            </a:pPr>
            <a:r>
              <a:rPr lang="es-CL"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2022 (USD/ton)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L"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5"/>
          <c:order val="0"/>
          <c:tx>
            <c:strRef>
              <c:f>'8'!$N$17</c:f>
              <c:strCache>
                <c:ptCount val="1"/>
                <c:pt idx="0">
                  <c:v>Estados Unidos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'8'!$M$18:$M$29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'8'!$N$18:$N$29</c:f>
              <c:numCache>
                <c:formatCode>_(* #,##0_);_(* \(#,##0\);_(* "-"_);_(@_)</c:formatCode>
                <c:ptCount val="12"/>
                <c:pt idx="4">
                  <c:v>702.22528335629181</c:v>
                </c:pt>
                <c:pt idx="5">
                  <c:v>700.62814481387659</c:v>
                </c:pt>
                <c:pt idx="6">
                  <c:v>747</c:v>
                </c:pt>
                <c:pt idx="8">
                  <c:v>747.00006250000001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767-4D39-A703-BCC1256393E1}"/>
            </c:ext>
          </c:extLst>
        </c:ser>
        <c:ser>
          <c:idx val="0"/>
          <c:order val="1"/>
          <c:tx>
            <c:strRef>
              <c:f>'8'!$O$17</c:f>
              <c:strCache>
                <c:ptCount val="1"/>
                <c:pt idx="0">
                  <c:v>Guatemala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'8'!$M$18:$M$29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'8'!$O$18:$O$29</c:f>
              <c:numCache>
                <c:formatCode>_(* #,##0_);_(* \(#,##0\);_(* "-"_);_(@_)</c:formatCode>
                <c:ptCount val="12"/>
                <c:pt idx="1">
                  <c:v>498.85136687342066</c:v>
                </c:pt>
                <c:pt idx="2">
                  <c:v>500</c:v>
                </c:pt>
                <c:pt idx="3">
                  <c:v>402.42794034928869</c:v>
                </c:pt>
                <c:pt idx="4">
                  <c:v>391.78991990291695</c:v>
                </c:pt>
                <c:pt idx="8">
                  <c:v>418.62685621068493</c:v>
                </c:pt>
                <c:pt idx="9" formatCode="General">
                  <c:v>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67-4D39-A703-BCC1256393E1}"/>
            </c:ext>
          </c:extLst>
        </c:ser>
        <c:ser>
          <c:idx val="6"/>
          <c:order val="2"/>
          <c:tx>
            <c:strRef>
              <c:f>'8'!$P$17</c:f>
              <c:strCache>
                <c:ptCount val="1"/>
                <c:pt idx="0">
                  <c:v>México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'8'!$M$18:$M$29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'8'!$P$18:$P$29</c:f>
              <c:numCache>
                <c:formatCode>_(* #,##0_);_(* \(#,##0\);_(* "-"_);_(@_)</c:formatCode>
                <c:ptCount val="12"/>
                <c:pt idx="1">
                  <c:v>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767-4D39-A703-BCC1256393E1}"/>
            </c:ext>
          </c:extLst>
        </c:ser>
        <c:ser>
          <c:idx val="9"/>
          <c:order val="3"/>
          <c:tx>
            <c:strRef>
              <c:f>'8'!$Q$17</c:f>
              <c:strCache>
                <c:ptCount val="1"/>
                <c:pt idx="0">
                  <c:v>Perú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'8'!$M$18:$M$29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'8'!$Q$18:$Q$29</c:f>
              <c:numCache>
                <c:formatCode>_(* #,##0_);_(* \(#,##0\);_(* "-"_);_(@_)</c:formatCode>
                <c:ptCount val="12"/>
                <c:pt idx="2">
                  <c:v>246</c:v>
                </c:pt>
                <c:pt idx="3">
                  <c:v>326.45999952996652</c:v>
                </c:pt>
                <c:pt idx="9" formatCode="General">
                  <c:v>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28-4740-9EEF-DAF82A7EEEEC}"/>
            </c:ext>
          </c:extLst>
        </c:ser>
        <c:ser>
          <c:idx val="10"/>
          <c:order val="4"/>
          <c:tx>
            <c:strRef>
              <c:f>'8'!$R$17</c:f>
              <c:strCache>
                <c:ptCount val="1"/>
                <c:pt idx="0">
                  <c:v>Rep. Dominicana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'8'!$M$18:$M$29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'8'!$R$18:$R$29</c:f>
              <c:numCache>
                <c:formatCode>_(* #,##0_);_(* \(#,##0\);_(* "-"_);_(@_)</c:formatCode>
                <c:ptCount val="12"/>
                <c:pt idx="4">
                  <c:v>401.52941176470586</c:v>
                </c:pt>
                <c:pt idx="5">
                  <c:v>505.859375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28-4740-9EEF-DAF82A7EE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742255"/>
        <c:axId val="247124943"/>
      </c:lineChart>
      <c:catAx>
        <c:axId val="507742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47124943"/>
        <c:crosses val="autoZero"/>
        <c:auto val="1"/>
        <c:lblAlgn val="ctr"/>
        <c:lblOffset val="100"/>
        <c:noMultiLvlLbl val="0"/>
      </c:catAx>
      <c:valAx>
        <c:axId val="247124943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000"/>
                  <a:t>USD/tonelada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07742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461429466729781"/>
          <c:y val="6.8421109366409993E-2"/>
          <c:w val="9.5385705332702186E-2"/>
          <c:h val="0.916672116362381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s-CL"/>
    </a:p>
  </c:txPr>
  <c:printSettings>
    <c:headerFooter/>
    <c:pageMargins b="0.75" l="0.7" r="0.7" t="0.75" header="0.3" footer="0.3"/>
    <c:pageSetup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000" b="1">
                <a:solidFill>
                  <a:sysClr val="windowText" lastClr="000000"/>
                </a:solidFill>
              </a:rPr>
              <a:t>Gráfico</a:t>
            </a:r>
            <a:r>
              <a:rPr lang="es-CL" sz="1000" b="1" baseline="0">
                <a:solidFill>
                  <a:sysClr val="windowText" lastClr="000000"/>
                </a:solidFill>
              </a:rPr>
              <a:t> 7. Chile: Exportaciones mensuales de avena pelada por región de destino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s-CL" sz="1000" b="1" baseline="0">
                <a:solidFill>
                  <a:sysClr val="windowText" lastClr="000000"/>
                </a:solidFill>
              </a:rPr>
              <a:t>2022 (ton)</a:t>
            </a:r>
            <a:endParaRPr lang="es-CL" sz="1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3000786476308555"/>
          <c:y val="2.69360269360269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4554441311528667E-2"/>
          <c:y val="0.14135486555998822"/>
          <c:w val="0.88321097452746478"/>
          <c:h val="0.525247835952015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'12'!$B$4</c:f>
              <c:strCache>
                <c:ptCount val="1"/>
                <c:pt idx="0">
                  <c:v> Asia Oriental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'12'!$C$3:$N$3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'12'!$C$4:$N$4</c:f>
              <c:numCache>
                <c:formatCode>_(* #,##0_);_(* \(#,##0\);_(* "-"_);_(@_)</c:formatCode>
                <c:ptCount val="12"/>
                <c:pt idx="1">
                  <c:v>52</c:v>
                </c:pt>
                <c:pt idx="3">
                  <c:v>25</c:v>
                </c:pt>
                <c:pt idx="5">
                  <c:v>120</c:v>
                </c:pt>
                <c:pt idx="6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2-4A3A-A1B1-82C674305B88}"/>
            </c:ext>
          </c:extLst>
        </c:ser>
        <c:ser>
          <c:idx val="1"/>
          <c:order val="1"/>
          <c:tx>
            <c:strRef>
              <c:f>'12'!$B$5</c:f>
              <c:strCache>
                <c:ptCount val="1"/>
                <c:pt idx="0">
                  <c:v> Caribe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'12'!$C$3:$N$3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'12'!$C$5:$N$5</c:f>
              <c:numCache>
                <c:formatCode>_(* #,##0_);_(* \(#,##0\);_(* "-"_);_(@_)</c:formatCode>
                <c:ptCount val="12"/>
                <c:pt idx="0">
                  <c:v>224.89</c:v>
                </c:pt>
                <c:pt idx="1">
                  <c:v>608.29</c:v>
                </c:pt>
                <c:pt idx="2">
                  <c:v>682.75400000000002</c:v>
                </c:pt>
                <c:pt idx="3">
                  <c:v>1059.1300000000001</c:v>
                </c:pt>
                <c:pt idx="4">
                  <c:v>1160.8500000000001</c:v>
                </c:pt>
                <c:pt idx="5">
                  <c:v>656.71</c:v>
                </c:pt>
                <c:pt idx="6">
                  <c:v>1661.9600000000003</c:v>
                </c:pt>
                <c:pt idx="7">
                  <c:v>1078.8800000000001</c:v>
                </c:pt>
                <c:pt idx="8">
                  <c:v>228.95</c:v>
                </c:pt>
                <c:pt idx="9">
                  <c:v>880.63000000000011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D2-4A3A-A1B1-82C674305B88}"/>
            </c:ext>
          </c:extLst>
        </c:ser>
        <c:ser>
          <c:idx val="2"/>
          <c:order val="2"/>
          <c:tx>
            <c:strRef>
              <c:f>'12'!$B$6</c:f>
              <c:strCache>
                <c:ptCount val="1"/>
                <c:pt idx="0">
                  <c:v> Centroamérica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'12'!$C$3:$N$3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'12'!$C$6:$N$6</c:f>
              <c:numCache>
                <c:formatCode>_(* #,##0_);_(* \(#,##0\);_(* "-"_);_(@_)</c:formatCode>
                <c:ptCount val="12"/>
                <c:pt idx="0">
                  <c:v>1832.7669999999998</c:v>
                </c:pt>
                <c:pt idx="1">
                  <c:v>926.327</c:v>
                </c:pt>
                <c:pt idx="2">
                  <c:v>1348.963</c:v>
                </c:pt>
                <c:pt idx="3">
                  <c:v>1628.8265000000001</c:v>
                </c:pt>
                <c:pt idx="4">
                  <c:v>3432.2860000000001</c:v>
                </c:pt>
                <c:pt idx="5">
                  <c:v>1221.4820000000002</c:v>
                </c:pt>
                <c:pt idx="6">
                  <c:v>2614.2549999999997</c:v>
                </c:pt>
                <c:pt idx="7">
                  <c:v>2783.5117799999994</c:v>
                </c:pt>
                <c:pt idx="8">
                  <c:v>3018.8380000000002</c:v>
                </c:pt>
                <c:pt idx="9">
                  <c:v>830.07899999999995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D2-4A3A-A1B1-82C674305B88}"/>
            </c:ext>
          </c:extLst>
        </c:ser>
        <c:ser>
          <c:idx val="3"/>
          <c:order val="3"/>
          <c:tx>
            <c:strRef>
              <c:f>'12'!$B$8</c:f>
              <c:strCache>
                <c:ptCount val="1"/>
                <c:pt idx="0">
                  <c:v> Sudamérica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'12'!$C$3:$N$3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'12'!$C$8:$N$8</c:f>
              <c:numCache>
                <c:formatCode>_(* #,##0_);_(* \(#,##0\);_(* "-"_);_(@_)</c:formatCode>
                <c:ptCount val="12"/>
                <c:pt idx="0">
                  <c:v>5304.18</c:v>
                </c:pt>
                <c:pt idx="1">
                  <c:v>3307.3900000000003</c:v>
                </c:pt>
                <c:pt idx="2">
                  <c:v>5274.7749999999996</c:v>
                </c:pt>
                <c:pt idx="3">
                  <c:v>4452.92</c:v>
                </c:pt>
                <c:pt idx="4">
                  <c:v>6476.4664999999995</c:v>
                </c:pt>
                <c:pt idx="5">
                  <c:v>5403.7665000000006</c:v>
                </c:pt>
                <c:pt idx="6">
                  <c:v>6646.933</c:v>
                </c:pt>
                <c:pt idx="7">
                  <c:v>7783.05</c:v>
                </c:pt>
                <c:pt idx="8">
                  <c:v>6252.2999999999993</c:v>
                </c:pt>
                <c:pt idx="9">
                  <c:v>7433.1144999999997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D2-4A3A-A1B1-82C674305B88}"/>
            </c:ext>
          </c:extLst>
        </c:ser>
        <c:ser>
          <c:idx val="4"/>
          <c:order val="4"/>
          <c:tx>
            <c:strRef>
              <c:f>'12'!$B$9</c:f>
              <c:strCache>
                <c:ptCount val="1"/>
                <c:pt idx="0">
                  <c:v> Sudeste Asiático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'12'!$C$3:$N$3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'12'!$C$9:$N$9</c:f>
              <c:numCache>
                <c:formatCode>_(* #,##0_);_(* \(#,##0\);_(* "-"_);_(@_)</c:formatCode>
                <c:ptCount val="12"/>
                <c:pt idx="0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D2-4A3A-A1B1-82C674305B88}"/>
            </c:ext>
          </c:extLst>
        </c:ser>
        <c:ser>
          <c:idx val="5"/>
          <c:order val="5"/>
          <c:tx>
            <c:strRef>
              <c:f>'12'!$B$10</c:f>
              <c:strCache>
                <c:ptCount val="1"/>
                <c:pt idx="0">
                  <c:v> Surasia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'12'!$C$3:$N$3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'12'!$C$10:$N$10</c:f>
              <c:numCache>
                <c:formatCode>_(* #,##0_);_(* \(#,##0\);_(* "-"_);_(@_)</c:formatCode>
                <c:ptCount val="12"/>
                <c:pt idx="1">
                  <c:v>406.4</c:v>
                </c:pt>
                <c:pt idx="2">
                  <c:v>309.3</c:v>
                </c:pt>
                <c:pt idx="3">
                  <c:v>168</c:v>
                </c:pt>
                <c:pt idx="4">
                  <c:v>357.92500000000001</c:v>
                </c:pt>
                <c:pt idx="5">
                  <c:v>407.8</c:v>
                </c:pt>
                <c:pt idx="6">
                  <c:v>934.22500000000002</c:v>
                </c:pt>
                <c:pt idx="7">
                  <c:v>479.09999999999997</c:v>
                </c:pt>
                <c:pt idx="8">
                  <c:v>360</c:v>
                </c:pt>
                <c:pt idx="9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9D2-4A3A-A1B1-82C674305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4520319"/>
        <c:axId val="757067759"/>
      </c:barChart>
      <c:catAx>
        <c:axId val="424520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757067759"/>
        <c:crosses val="autoZero"/>
        <c:auto val="1"/>
        <c:lblAlgn val="ctr"/>
        <c:lblOffset val="100"/>
        <c:noMultiLvlLbl val="0"/>
      </c:catAx>
      <c:valAx>
        <c:axId val="757067759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24520319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1.4383076351638296E-2"/>
          <c:y val="0.85569600415135016"/>
          <c:w val="0.9838652542532903"/>
          <c:h val="0.139958000249265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 orientation="portrait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000" b="1">
                <a:solidFill>
                  <a:sysClr val="windowText" lastClr="000000"/>
                </a:solidFill>
              </a:rPr>
              <a:t>Gráfico</a:t>
            </a:r>
            <a:r>
              <a:rPr lang="es-CL" sz="1000" b="1" baseline="0">
                <a:solidFill>
                  <a:sysClr val="windowText" lastClr="000000"/>
                </a:solidFill>
              </a:rPr>
              <a:t> 8. Chile: Exportaciones mensuales de avena en hojuelas por región de destino 2022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s-CL" sz="1000" b="1" baseline="0">
                <a:solidFill>
                  <a:sysClr val="windowText" lastClr="000000"/>
                </a:solidFill>
              </a:rPr>
              <a:t>(ton)</a:t>
            </a:r>
            <a:endParaRPr lang="es-CL" sz="10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4554466662890163E-2"/>
          <c:y val="0.16954316232100822"/>
          <c:w val="0.88321097452746478"/>
          <c:h val="0.603211656986070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'17'!$B$4</c:f>
              <c:strCache>
                <c:ptCount val="1"/>
                <c:pt idx="0">
                  <c:v>África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'17'!$C$4:$N$4</c:f>
              <c:numCache>
                <c:formatCode>_(* #,##0_);_(* \(#,##0\);_(* "-"_);_(@_)</c:formatCode>
                <c:ptCount val="12"/>
                <c:pt idx="5">
                  <c:v>156</c:v>
                </c:pt>
                <c:pt idx="6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4C-4B20-AD29-69D0E7E7DB99}"/>
            </c:ext>
          </c:extLst>
        </c:ser>
        <c:ser>
          <c:idx val="1"/>
          <c:order val="1"/>
          <c:tx>
            <c:strRef>
              <c:f>'17'!$B$5</c:f>
              <c:strCache>
                <c:ptCount val="1"/>
                <c:pt idx="0">
                  <c:v>Asia Oriental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'17'!$C$5:$N$5</c:f>
              <c:numCache>
                <c:formatCode>_(* #,##0_);_(* \(#,##0\);_(* "-"_);_(@_)</c:formatCode>
                <c:ptCount val="12"/>
                <c:pt idx="1">
                  <c:v>285.97500000000002</c:v>
                </c:pt>
                <c:pt idx="3">
                  <c:v>520</c:v>
                </c:pt>
                <c:pt idx="4">
                  <c:v>904</c:v>
                </c:pt>
                <c:pt idx="5">
                  <c:v>182</c:v>
                </c:pt>
                <c:pt idx="6">
                  <c:v>467.97500000000002</c:v>
                </c:pt>
                <c:pt idx="7">
                  <c:v>676</c:v>
                </c:pt>
                <c:pt idx="8">
                  <c:v>649.97500000000002</c:v>
                </c:pt>
                <c:pt idx="9">
                  <c:v>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4C-4B20-AD29-69D0E7E7DB99}"/>
            </c:ext>
          </c:extLst>
        </c:ser>
        <c:ser>
          <c:idx val="2"/>
          <c:order val="2"/>
          <c:tx>
            <c:strRef>
              <c:f>'17'!$B$6</c:f>
              <c:strCache>
                <c:ptCount val="1"/>
                <c:pt idx="0">
                  <c:v>Caribe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'17'!$C$6:$N$6</c:f>
              <c:numCache>
                <c:formatCode>_(* #,##0_);_(* \(#,##0\);_(* "-"_);_(@_)</c:formatCode>
                <c:ptCount val="12"/>
                <c:pt idx="0">
                  <c:v>213.19</c:v>
                </c:pt>
                <c:pt idx="1">
                  <c:v>263.86200000000002</c:v>
                </c:pt>
                <c:pt idx="2">
                  <c:v>207.99128000000002</c:v>
                </c:pt>
                <c:pt idx="3">
                  <c:v>201.00728000000004</c:v>
                </c:pt>
                <c:pt idx="4">
                  <c:v>433.96539999999999</c:v>
                </c:pt>
                <c:pt idx="5">
                  <c:v>200.99155999999999</c:v>
                </c:pt>
                <c:pt idx="6">
                  <c:v>493.9704000000001</c:v>
                </c:pt>
                <c:pt idx="7">
                  <c:v>387.4476800000001</c:v>
                </c:pt>
                <c:pt idx="8">
                  <c:v>632.34767999999997</c:v>
                </c:pt>
                <c:pt idx="9">
                  <c:v>812.21565999999996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4C-4B20-AD29-69D0E7E7DB99}"/>
            </c:ext>
          </c:extLst>
        </c:ser>
        <c:ser>
          <c:idx val="3"/>
          <c:order val="3"/>
          <c:tx>
            <c:strRef>
              <c:f>'17'!$B$7</c:f>
              <c:strCache>
                <c:ptCount val="1"/>
                <c:pt idx="0">
                  <c:v>Centroamérica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'17'!$C$7:$N$7</c:f>
              <c:numCache>
                <c:formatCode>_(* #,##0_);_(* \(#,##0\);_(* "-"_);_(@_)</c:formatCode>
                <c:ptCount val="12"/>
                <c:pt idx="0">
                  <c:v>829.24080000000004</c:v>
                </c:pt>
                <c:pt idx="1">
                  <c:v>965.13040000000012</c:v>
                </c:pt>
                <c:pt idx="2">
                  <c:v>1099.7168799999999</c:v>
                </c:pt>
                <c:pt idx="3">
                  <c:v>1735.1508199999998</c:v>
                </c:pt>
                <c:pt idx="4">
                  <c:v>2003.2810800000004</c:v>
                </c:pt>
                <c:pt idx="5">
                  <c:v>2267.8850399999997</c:v>
                </c:pt>
                <c:pt idx="6">
                  <c:v>1353.5594999999998</c:v>
                </c:pt>
                <c:pt idx="7">
                  <c:v>1833.3017600000001</c:v>
                </c:pt>
                <c:pt idx="8">
                  <c:v>2072.3109999999997</c:v>
                </c:pt>
                <c:pt idx="9">
                  <c:v>2969.3849999999998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4C-4B20-AD29-69D0E7E7DB99}"/>
            </c:ext>
          </c:extLst>
        </c:ser>
        <c:ser>
          <c:idx val="4"/>
          <c:order val="4"/>
          <c:tx>
            <c:strRef>
              <c:f>'17'!$B$8</c:f>
              <c:strCache>
                <c:ptCount val="1"/>
                <c:pt idx="0">
                  <c:v>Medio Oriente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'17'!$C$8:$N$8</c:f>
              <c:numCache>
                <c:formatCode>_(* #,##0_);_(* \(#,##0\);_(* "-"_);_(@_)</c:formatCode>
                <c:ptCount val="12"/>
                <c:pt idx="1">
                  <c:v>15.625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4C-4B20-AD29-69D0E7E7DB99}"/>
            </c:ext>
          </c:extLst>
        </c:ser>
        <c:ser>
          <c:idx val="5"/>
          <c:order val="5"/>
          <c:tx>
            <c:strRef>
              <c:f>'17'!$B$9</c:f>
              <c:strCache>
                <c:ptCount val="1"/>
                <c:pt idx="0">
                  <c:v>Norteamérica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'17'!$C$9:$N$9</c:f>
              <c:numCache>
                <c:formatCode>_(* #,##0_);_(* \(#,##0\);_(* "-"_);_(@_)</c:formatCode>
                <c:ptCount val="12"/>
                <c:pt idx="0">
                  <c:v>1202.52964</c:v>
                </c:pt>
                <c:pt idx="1">
                  <c:v>1816.355</c:v>
                </c:pt>
                <c:pt idx="2">
                  <c:v>1091.86796</c:v>
                </c:pt>
                <c:pt idx="3">
                  <c:v>709.44560000000001</c:v>
                </c:pt>
                <c:pt idx="4">
                  <c:v>2683.17328</c:v>
                </c:pt>
                <c:pt idx="5">
                  <c:v>1356.9738400000001</c:v>
                </c:pt>
                <c:pt idx="6">
                  <c:v>2434.9979200000002</c:v>
                </c:pt>
                <c:pt idx="7">
                  <c:v>2417.2210000000005</c:v>
                </c:pt>
                <c:pt idx="8">
                  <c:v>1325.6110399999998</c:v>
                </c:pt>
                <c:pt idx="9">
                  <c:v>1270.31828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4C-4B20-AD29-69D0E7E7DB99}"/>
            </c:ext>
          </c:extLst>
        </c:ser>
        <c:ser>
          <c:idx val="6"/>
          <c:order val="6"/>
          <c:tx>
            <c:strRef>
              <c:f>'17'!$B$10</c:f>
              <c:strCache>
                <c:ptCount val="1"/>
                <c:pt idx="0">
                  <c:v>Sudamérica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'17'!$C$10:$N$10</c:f>
              <c:numCache>
                <c:formatCode>_(* #,##0_);_(* \(#,##0\);_(* "-"_);_(@_)</c:formatCode>
                <c:ptCount val="12"/>
                <c:pt idx="0">
                  <c:v>3717.2978000000003</c:v>
                </c:pt>
                <c:pt idx="1">
                  <c:v>3486.07</c:v>
                </c:pt>
                <c:pt idx="2">
                  <c:v>4248.317</c:v>
                </c:pt>
                <c:pt idx="3">
                  <c:v>5828.7245399999983</c:v>
                </c:pt>
                <c:pt idx="4">
                  <c:v>6944.5669799999996</c:v>
                </c:pt>
                <c:pt idx="5">
                  <c:v>17551.325280000001</c:v>
                </c:pt>
                <c:pt idx="6">
                  <c:v>7891.3788800000011</c:v>
                </c:pt>
                <c:pt idx="7">
                  <c:v>8348.237000000001</c:v>
                </c:pt>
                <c:pt idx="8">
                  <c:v>7709.1018599999989</c:v>
                </c:pt>
                <c:pt idx="9">
                  <c:v>8139.6853000000028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4C-4B20-AD29-69D0E7E7DB99}"/>
            </c:ext>
          </c:extLst>
        </c:ser>
        <c:ser>
          <c:idx val="7"/>
          <c:order val="7"/>
          <c:tx>
            <c:strRef>
              <c:f>'17'!$B$11</c:f>
              <c:strCache>
                <c:ptCount val="1"/>
                <c:pt idx="0">
                  <c:v>Sudeste Asiático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'17'!$C$11:$N$11</c:f>
              <c:numCache>
                <c:formatCode>_(* #,##0_);_(* \(#,##0\);_(* "-"_);_(@_)</c:formatCode>
                <c:ptCount val="12"/>
                <c:pt idx="0">
                  <c:v>94</c:v>
                </c:pt>
                <c:pt idx="2">
                  <c:v>30</c:v>
                </c:pt>
                <c:pt idx="4">
                  <c:v>26</c:v>
                </c:pt>
                <c:pt idx="5">
                  <c:v>36</c:v>
                </c:pt>
                <c:pt idx="6">
                  <c:v>26</c:v>
                </c:pt>
                <c:pt idx="7">
                  <c:v>110</c:v>
                </c:pt>
                <c:pt idx="8">
                  <c:v>260</c:v>
                </c:pt>
                <c:pt idx="9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4C-4B20-AD29-69D0E7E7DB99}"/>
            </c:ext>
          </c:extLst>
        </c:ser>
        <c:ser>
          <c:idx val="8"/>
          <c:order val="8"/>
          <c:tx>
            <c:strRef>
              <c:f>'17'!$B$12</c:f>
              <c:strCache>
                <c:ptCount val="1"/>
                <c:pt idx="0">
                  <c:v>Surasia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'17'!$C$12:$N$12</c:f>
              <c:numCache>
                <c:formatCode>_(* #,##0_);_(* \(#,##0\);_(* "-"_);_(@_)</c:formatCode>
                <c:ptCount val="12"/>
                <c:pt idx="1">
                  <c:v>234</c:v>
                </c:pt>
                <c:pt idx="2">
                  <c:v>650</c:v>
                </c:pt>
                <c:pt idx="3">
                  <c:v>780</c:v>
                </c:pt>
                <c:pt idx="4">
                  <c:v>449</c:v>
                </c:pt>
                <c:pt idx="5">
                  <c:v>727.875</c:v>
                </c:pt>
                <c:pt idx="6">
                  <c:v>598</c:v>
                </c:pt>
                <c:pt idx="7">
                  <c:v>650</c:v>
                </c:pt>
                <c:pt idx="8">
                  <c:v>260</c:v>
                </c:pt>
                <c:pt idx="9">
                  <c:v>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D6-4511-B1E9-4DD379E74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4520319"/>
        <c:axId val="757067759"/>
      </c:barChart>
      <c:catAx>
        <c:axId val="424520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757067759"/>
        <c:crosses val="autoZero"/>
        <c:auto val="1"/>
        <c:lblAlgn val="ctr"/>
        <c:lblOffset val="100"/>
        <c:noMultiLvlLbl val="0"/>
      </c:catAx>
      <c:valAx>
        <c:axId val="757067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Toneladas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24520319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1.6134772926111509E-2"/>
          <c:y val="0.87725156447220931"/>
          <c:w val="0.96188713081696586"/>
          <c:h val="0.122748435527790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 orientation="portrait"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66675</xdr:rowOff>
    </xdr:from>
    <xdr:to>
      <xdr:col>2</xdr:col>
      <xdr:colOff>400050</xdr:colOff>
      <xdr:row>41</xdr:row>
      <xdr:rowOff>180975</xdr:rowOff>
    </xdr:to>
    <xdr:pic>
      <xdr:nvPicPr>
        <xdr:cNvPr id="5" name="Picture 1" descr="LOGO_FUCOA">
          <a:extLst>
            <a:ext uri="{FF2B5EF4-FFF2-40B4-BE49-F238E27FC236}">
              <a16:creationId xmlns:a16="http://schemas.microsoft.com/office/drawing/2014/main" id="{3CED3E5E-8E92-4C7F-9DDF-B053F989B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0" y="9467850"/>
          <a:ext cx="36957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83</xdr:row>
      <xdr:rowOff>66675</xdr:rowOff>
    </xdr:from>
    <xdr:to>
      <xdr:col>1</xdr:col>
      <xdr:colOff>466725</xdr:colOff>
      <xdr:row>83</xdr:row>
      <xdr:rowOff>114300</xdr:rowOff>
    </xdr:to>
    <xdr:pic>
      <xdr:nvPicPr>
        <xdr:cNvPr id="6" name="Picture 41" descr="pie">
          <a:extLst>
            <a:ext uri="{FF2B5EF4-FFF2-40B4-BE49-F238E27FC236}">
              <a16:creationId xmlns:a16="http://schemas.microsoft.com/office/drawing/2014/main" id="{032CAAA6-4584-47D6-837E-313A9AEE8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50050"/>
          <a:ext cx="2381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247649</xdr:colOff>
      <xdr:row>2</xdr:row>
      <xdr:rowOff>123825</xdr:rowOff>
    </xdr:from>
    <xdr:to>
      <xdr:col>2</xdr:col>
      <xdr:colOff>95251</xdr:colOff>
      <xdr:row>8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5AB4AC8-5208-46AA-9BE0-E0CC81BDED23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5381"/>
        <a:stretch/>
      </xdr:blipFill>
      <xdr:spPr bwMode="auto">
        <a:xfrm>
          <a:off x="247649" y="514350"/>
          <a:ext cx="1295402" cy="1219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57150</xdr:rowOff>
    </xdr:from>
    <xdr:to>
      <xdr:col>1</xdr:col>
      <xdr:colOff>447675</xdr:colOff>
      <xdr:row>38</xdr:row>
      <xdr:rowOff>123825</xdr:rowOff>
    </xdr:to>
    <xdr:pic>
      <xdr:nvPicPr>
        <xdr:cNvPr id="3" name="Picture 41" descr="pie">
          <a:extLst>
            <a:ext uri="{FF2B5EF4-FFF2-40B4-BE49-F238E27FC236}">
              <a16:creationId xmlns:a16="http://schemas.microsoft.com/office/drawing/2014/main" id="{3670865D-D32D-495D-9E21-23D59154D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44050"/>
          <a:ext cx="10763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24691" y="124691"/>
    <xdr:ext cx="5210174" cy="4381499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423FE85-0BE2-4F0C-95E4-B218DAAAF10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99753" y="91440"/>
    <xdr:ext cx="5276850" cy="4305299"/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667B36D-62A9-48AD-8023-F2A5C11BBA1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55998</xdr:colOff>
      <xdr:row>10</xdr:row>
      <xdr:rowOff>36944</xdr:rowOff>
    </xdr:from>
    <xdr:to>
      <xdr:col>10</xdr:col>
      <xdr:colOff>760558</xdr:colOff>
      <xdr:row>24</xdr:row>
      <xdr:rowOff>69358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E895BF3-476D-46D5-B4F5-9046146393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78800</xdr:colOff>
      <xdr:row>26</xdr:row>
      <xdr:rowOff>110835</xdr:rowOff>
    </xdr:from>
    <xdr:to>
      <xdr:col>10</xdr:col>
      <xdr:colOff>745550</xdr:colOff>
      <xdr:row>42</xdr:row>
      <xdr:rowOff>12280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3444A6C-825B-4F36-AA8D-9DC85E747B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88325</xdr:colOff>
      <xdr:row>0</xdr:row>
      <xdr:rowOff>144609</xdr:rowOff>
    </xdr:from>
    <xdr:to>
      <xdr:col>10</xdr:col>
      <xdr:colOff>726500</xdr:colOff>
      <xdr:row>15</xdr:row>
      <xdr:rowOff>64946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6071629F-CC8E-4BDE-ADD6-D4A70B6FF2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102180</xdr:colOff>
      <xdr:row>16</xdr:row>
      <xdr:rowOff>23380</xdr:rowOff>
    </xdr:from>
    <xdr:to>
      <xdr:col>10</xdr:col>
      <xdr:colOff>702255</xdr:colOff>
      <xdr:row>32</xdr:row>
      <xdr:rowOff>72737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4F84560D-C773-4FFC-955C-561A3B9FB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</xdr:row>
      <xdr:rowOff>171450</xdr:rowOff>
    </xdr:from>
    <xdr:to>
      <xdr:col>14</xdr:col>
      <xdr:colOff>27709</xdr:colOff>
      <xdr:row>24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2FEC5C6-3B33-4502-B268-E9980391DA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166255</xdr:colOff>
      <xdr:row>13</xdr:row>
      <xdr:rowOff>81394</xdr:rowOff>
    </xdr:from>
    <xdr:to>
      <xdr:col>13</xdr:col>
      <xdr:colOff>789709</xdr:colOff>
      <xdr:row>26</xdr:row>
      <xdr:rowOff>2771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32CEE81-A256-45E1-81C1-88C6795884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PoliticasAgrarias/Documentos%20compartidos/General/Cereales/2015%20EN%20ADELANTE/CEREALES/BOLETINES/Bolet&#237;n%20avena/Base%20de%20datos%20Avena%202022_actualizacion%202005%20nueva%20glosa%20hari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A1"/>
      <sheetName val="A1 tabla 5 B"/>
      <sheetName val="1"/>
      <sheetName val="2"/>
      <sheetName val="3"/>
      <sheetName val="A4"/>
      <sheetName val="A5a"/>
      <sheetName val="A5b"/>
      <sheetName val="A6"/>
      <sheetName val="A7"/>
      <sheetName val="A8a"/>
      <sheetName val="A8b"/>
      <sheetName val="A10"/>
      <sheetName val="A11"/>
      <sheetName val="A12-13"/>
      <sheetName val="A14"/>
      <sheetName val="A15"/>
      <sheetName val="A16"/>
      <sheetName val="A17-18"/>
      <sheetName val="A19"/>
      <sheetName val="A20"/>
      <sheetName val="A21"/>
      <sheetName val="A22"/>
      <sheetName val="A22 (2)"/>
      <sheetName val="BD Expo"/>
      <sheetName val="BD Impo"/>
    </sheetNames>
    <sheetDataSet>
      <sheetData sheetId="0"/>
      <sheetData sheetId="1"/>
      <sheetData sheetId="2"/>
      <sheetData sheetId="3">
        <row r="4">
          <cell r="C4" t="str">
            <v>Superficie
(ha)</v>
          </cell>
          <cell r="D4" t="str">
            <v>Producción
(ton)</v>
          </cell>
          <cell r="F4" t="str">
            <v>Exportación avena forrajera (ton)</v>
          </cell>
          <cell r="G4" t="str">
            <v>Exportación avena bruta (ton)</v>
          </cell>
          <cell r="H4" t="str">
            <v>Exportación avena procesada (ton)</v>
          </cell>
        </row>
        <row r="5">
          <cell r="B5"/>
          <cell r="F5"/>
          <cell r="G5"/>
          <cell r="H5"/>
        </row>
        <row r="6">
          <cell r="B6">
            <v>2005</v>
          </cell>
          <cell r="C6">
            <v>76680</v>
          </cell>
          <cell r="D6">
            <v>357352</v>
          </cell>
          <cell r="F6">
            <v>1827</v>
          </cell>
          <cell r="G6">
            <v>20284</v>
          </cell>
          <cell r="H6">
            <v>79944.645999999993</v>
          </cell>
        </row>
        <row r="7">
          <cell r="B7">
            <v>2006</v>
          </cell>
          <cell r="C7">
            <v>90190</v>
          </cell>
          <cell r="D7">
            <v>435041</v>
          </cell>
          <cell r="F7">
            <v>2369</v>
          </cell>
          <cell r="G7">
            <v>23967</v>
          </cell>
          <cell r="H7">
            <v>94491.623999999996</v>
          </cell>
        </row>
        <row r="8">
          <cell r="B8">
            <v>2007</v>
          </cell>
          <cell r="C8">
            <v>82471</v>
          </cell>
          <cell r="D8">
            <v>341911</v>
          </cell>
          <cell r="F8">
            <v>2411</v>
          </cell>
          <cell r="G8">
            <v>31264</v>
          </cell>
          <cell r="H8">
            <v>112334.78</v>
          </cell>
        </row>
        <row r="9">
          <cell r="B9">
            <v>2008</v>
          </cell>
          <cell r="C9">
            <v>97936</v>
          </cell>
          <cell r="D9">
            <v>383759</v>
          </cell>
          <cell r="F9">
            <v>1998</v>
          </cell>
          <cell r="G9">
            <v>22055</v>
          </cell>
          <cell r="H9">
            <v>109227.02</v>
          </cell>
        </row>
        <row r="10">
          <cell r="B10">
            <v>2009</v>
          </cell>
          <cell r="C10">
            <v>101101</v>
          </cell>
          <cell r="D10">
            <v>344212</v>
          </cell>
          <cell r="F10">
            <v>4990</v>
          </cell>
          <cell r="G10">
            <v>33317</v>
          </cell>
          <cell r="H10">
            <v>107969.2</v>
          </cell>
        </row>
        <row r="11">
          <cell r="B11">
            <v>2010</v>
          </cell>
          <cell r="C11">
            <v>75873</v>
          </cell>
          <cell r="D11">
            <v>380853</v>
          </cell>
          <cell r="F11">
            <v>3801</v>
          </cell>
          <cell r="G11">
            <v>56010</v>
          </cell>
          <cell r="H11">
            <v>127055.10381</v>
          </cell>
        </row>
        <row r="12">
          <cell r="B12">
            <v>2011</v>
          </cell>
          <cell r="C12">
            <v>105643</v>
          </cell>
          <cell r="D12">
            <v>563812</v>
          </cell>
          <cell r="F12">
            <v>4246</v>
          </cell>
          <cell r="G12">
            <v>134775</v>
          </cell>
          <cell r="H12">
            <v>170468.1298</v>
          </cell>
        </row>
        <row r="13">
          <cell r="B13">
            <v>2012</v>
          </cell>
          <cell r="C13">
            <v>100936</v>
          </cell>
          <cell r="D13">
            <v>450798</v>
          </cell>
          <cell r="F13">
            <v>2614</v>
          </cell>
          <cell r="G13">
            <v>62313</v>
          </cell>
          <cell r="H13">
            <v>154557.32175</v>
          </cell>
        </row>
        <row r="14">
          <cell r="B14">
            <v>2013</v>
          </cell>
          <cell r="C14">
            <v>126833</v>
          </cell>
          <cell r="D14">
            <v>680382</v>
          </cell>
          <cell r="F14">
            <v>2697</v>
          </cell>
          <cell r="G14">
            <v>44168</v>
          </cell>
          <cell r="H14">
            <v>165701.25839999999</v>
          </cell>
        </row>
        <row r="15">
          <cell r="B15">
            <v>2014</v>
          </cell>
          <cell r="C15">
            <v>136339</v>
          </cell>
          <cell r="D15">
            <v>609926</v>
          </cell>
          <cell r="F15">
            <v>2399</v>
          </cell>
          <cell r="G15">
            <v>54349</v>
          </cell>
          <cell r="H15">
            <v>177270.63058999999</v>
          </cell>
        </row>
        <row r="16">
          <cell r="B16">
            <v>2015</v>
          </cell>
          <cell r="C16">
            <v>90449</v>
          </cell>
          <cell r="D16">
            <v>421048</v>
          </cell>
          <cell r="F16">
            <v>9175</v>
          </cell>
          <cell r="G16">
            <v>61219</v>
          </cell>
          <cell r="H16">
            <v>204309.1905</v>
          </cell>
        </row>
        <row r="17">
          <cell r="B17">
            <v>2016</v>
          </cell>
          <cell r="C17">
            <v>107805</v>
          </cell>
          <cell r="D17">
            <v>533080</v>
          </cell>
          <cell r="F17">
            <v>2757.1499999999992</v>
          </cell>
          <cell r="G17">
            <v>7170.78</v>
          </cell>
          <cell r="H17">
            <v>182839.76158000011</v>
          </cell>
        </row>
        <row r="18">
          <cell r="B18">
            <v>2017</v>
          </cell>
          <cell r="C18">
            <v>136818</v>
          </cell>
          <cell r="D18">
            <v>713102</v>
          </cell>
          <cell r="F18">
            <v>2799.5249999999996</v>
          </cell>
          <cell r="G18">
            <v>31021.990000000005</v>
          </cell>
          <cell r="H18">
            <v>196013.9178099999</v>
          </cell>
        </row>
        <row r="19">
          <cell r="B19">
            <v>2018</v>
          </cell>
          <cell r="C19">
            <v>107528</v>
          </cell>
          <cell r="D19">
            <v>571471</v>
          </cell>
          <cell r="F19">
            <v>5276.6500000000005</v>
          </cell>
          <cell r="G19">
            <v>32818.459000000003</v>
          </cell>
          <cell r="H19">
            <v>193658.15925999981</v>
          </cell>
        </row>
        <row r="20">
          <cell r="B20">
            <v>2019</v>
          </cell>
          <cell r="C20">
            <v>74617</v>
          </cell>
          <cell r="D20">
            <v>384922</v>
          </cell>
          <cell r="F20">
            <v>5750.9539999999997</v>
          </cell>
          <cell r="G20">
            <v>16789.530000000002</v>
          </cell>
          <cell r="H20">
            <v>217860.04787999968</v>
          </cell>
        </row>
        <row r="21">
          <cell r="B21">
            <v>2020</v>
          </cell>
          <cell r="C21">
            <v>96994</v>
          </cell>
          <cell r="D21">
            <v>477395.6</v>
          </cell>
          <cell r="F21">
            <v>2155.9</v>
          </cell>
          <cell r="G21">
            <v>665.71199999999999</v>
          </cell>
          <cell r="H21">
            <v>257570.44819999958</v>
          </cell>
        </row>
        <row r="22">
          <cell r="B22">
            <v>2021</v>
          </cell>
          <cell r="C22">
            <v>112640</v>
          </cell>
          <cell r="D22">
            <v>525244.63012784102</v>
          </cell>
          <cell r="F22">
            <v>949.75</v>
          </cell>
          <cell r="G22">
            <v>530.30104000000006</v>
          </cell>
          <cell r="H22">
            <v>208426.49057999993</v>
          </cell>
        </row>
        <row r="23">
          <cell r="B23">
            <v>2022</v>
          </cell>
          <cell r="C23">
            <v>123445</v>
          </cell>
          <cell r="D23">
            <v>578448.05786300101</v>
          </cell>
          <cell r="F23">
            <v>1142.19</v>
          </cell>
          <cell r="G23">
            <v>47036.631559999987</v>
          </cell>
          <cell r="H23">
            <v>219926.38736999995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B932A-4BCD-4CDB-975B-A080A307D2A5}">
  <dimension ref="A1:H87"/>
  <sheetViews>
    <sheetView tabSelected="1" zoomScaleNormal="100" workbookViewId="0">
      <selection activeCell="J77" sqref="J77"/>
    </sheetView>
  </sheetViews>
  <sheetFormatPr baseColWidth="10" defaultColWidth="11.44140625" defaultRowHeight="15.05" x14ac:dyDescent="0.3"/>
  <cols>
    <col min="1" max="4" width="10.88671875" customWidth="1"/>
    <col min="5" max="5" width="10.5546875" customWidth="1"/>
  </cols>
  <sheetData>
    <row r="1" spans="1:5" ht="15.75" x14ac:dyDescent="0.3">
      <c r="A1" s="28"/>
      <c r="B1" s="29"/>
      <c r="C1" s="29"/>
      <c r="D1" s="29"/>
      <c r="E1" s="29"/>
    </row>
    <row r="2" spans="1:5" x14ac:dyDescent="0.3">
      <c r="A2" s="29"/>
      <c r="B2" s="29"/>
      <c r="C2" s="29"/>
      <c r="D2" s="29"/>
      <c r="E2" s="29"/>
    </row>
    <row r="3" spans="1:5" x14ac:dyDescent="0.3">
      <c r="B3" s="29"/>
      <c r="C3" s="29"/>
      <c r="D3" s="29"/>
      <c r="E3" s="29"/>
    </row>
    <row r="4" spans="1:5" x14ac:dyDescent="0.3">
      <c r="A4" s="29"/>
      <c r="B4" s="29"/>
      <c r="C4" s="29"/>
      <c r="D4" s="30"/>
      <c r="E4" s="29"/>
    </row>
    <row r="5" spans="1:5" ht="15.75" x14ac:dyDescent="0.3">
      <c r="A5" s="28"/>
      <c r="C5" s="29"/>
      <c r="D5" s="31"/>
      <c r="E5" s="29"/>
    </row>
    <row r="6" spans="1:5" ht="15.75" x14ac:dyDescent="0.3">
      <c r="A6" s="28"/>
      <c r="B6" s="29"/>
      <c r="C6" s="29"/>
      <c r="D6" s="29"/>
      <c r="E6" s="29"/>
    </row>
    <row r="7" spans="1:5" ht="15.75" x14ac:dyDescent="0.3">
      <c r="A7" s="28"/>
      <c r="B7" s="29"/>
      <c r="C7" s="29"/>
      <c r="D7" s="29"/>
      <c r="E7" s="29"/>
    </row>
    <row r="8" spans="1:5" x14ac:dyDescent="0.3">
      <c r="A8" s="29"/>
      <c r="B8" s="29"/>
      <c r="C8" s="29"/>
      <c r="D8" s="30"/>
      <c r="E8" s="29"/>
    </row>
    <row r="9" spans="1:5" ht="15.75" x14ac:dyDescent="0.3">
      <c r="A9" s="32"/>
      <c r="B9" s="29"/>
      <c r="C9" s="29"/>
      <c r="D9" s="29"/>
      <c r="E9" s="29"/>
    </row>
    <row r="10" spans="1:5" ht="15.75" x14ac:dyDescent="0.3">
      <c r="A10" s="28"/>
      <c r="B10" s="29"/>
      <c r="C10" s="29"/>
      <c r="D10" s="29"/>
      <c r="E10" s="29"/>
    </row>
    <row r="11" spans="1:5" ht="15.75" x14ac:dyDescent="0.3">
      <c r="A11" s="28"/>
      <c r="B11" s="29"/>
      <c r="C11" s="29"/>
      <c r="D11" s="29"/>
      <c r="E11" s="29"/>
    </row>
    <row r="12" spans="1:5" ht="15.75" x14ac:dyDescent="0.3">
      <c r="A12" s="28"/>
      <c r="B12" s="29"/>
      <c r="C12" s="29"/>
      <c r="D12" s="29"/>
      <c r="E12" s="29"/>
    </row>
    <row r="13" spans="1:5" ht="15.75" x14ac:dyDescent="0.3">
      <c r="A13" s="28"/>
      <c r="B13" s="29"/>
      <c r="C13" s="29"/>
      <c r="D13" s="29"/>
      <c r="E13" s="29"/>
    </row>
    <row r="14" spans="1:5" ht="15.75" x14ac:dyDescent="0.3">
      <c r="A14" s="28"/>
      <c r="B14" s="29"/>
      <c r="C14" s="29"/>
      <c r="D14" s="29"/>
      <c r="E14" s="29"/>
    </row>
    <row r="15" spans="1:5" ht="15.75" x14ac:dyDescent="0.3">
      <c r="A15" s="28"/>
      <c r="B15" s="29"/>
      <c r="C15" s="29"/>
      <c r="D15" s="29"/>
      <c r="E15" s="29"/>
    </row>
    <row r="16" spans="1:5" ht="15.75" x14ac:dyDescent="0.3">
      <c r="A16" s="28"/>
      <c r="B16" s="29"/>
      <c r="C16" s="29"/>
      <c r="D16" s="29"/>
      <c r="E16" s="29"/>
    </row>
    <row r="17" spans="1:8" ht="15.75" x14ac:dyDescent="0.3">
      <c r="A17" s="28"/>
      <c r="B17" s="29"/>
      <c r="C17" s="29"/>
      <c r="D17" s="29"/>
      <c r="E17" s="29"/>
    </row>
    <row r="18" spans="1:8" ht="19.350000000000001" customHeight="1" x14ac:dyDescent="0.35">
      <c r="A18" s="378" t="s">
        <v>83</v>
      </c>
      <c r="B18" s="378"/>
      <c r="C18" s="378"/>
      <c r="D18" s="378"/>
      <c r="E18" s="378"/>
      <c r="F18" s="378"/>
      <c r="G18" s="378"/>
      <c r="H18" s="378"/>
    </row>
    <row r="19" spans="1:8" ht="19.649999999999999" x14ac:dyDescent="0.3">
      <c r="A19" s="29"/>
      <c r="B19" s="29"/>
      <c r="C19" s="376"/>
      <c r="D19" s="376"/>
      <c r="E19" s="376"/>
    </row>
    <row r="20" spans="1:8" x14ac:dyDescent="0.3">
      <c r="A20" s="29"/>
      <c r="B20" s="29"/>
      <c r="C20" s="29"/>
      <c r="D20" s="29"/>
      <c r="E20" s="29"/>
    </row>
    <row r="21" spans="1:8" x14ac:dyDescent="0.3">
      <c r="A21" s="29"/>
      <c r="B21" s="29"/>
      <c r="C21" s="29"/>
      <c r="D21" s="33"/>
      <c r="E21" s="29"/>
    </row>
    <row r="22" spans="1:8" ht="15.75" x14ac:dyDescent="0.3">
      <c r="A22" s="377"/>
      <c r="B22" s="377"/>
      <c r="C22" s="377"/>
      <c r="D22" s="377"/>
      <c r="E22" s="377"/>
    </row>
    <row r="23" spans="1:8" x14ac:dyDescent="0.3">
      <c r="A23" s="29"/>
      <c r="B23" s="29"/>
      <c r="C23" s="29"/>
      <c r="D23" s="29"/>
      <c r="E23" s="29"/>
    </row>
    <row r="24" spans="1:8" ht="15.75" x14ac:dyDescent="0.3">
      <c r="A24" s="28"/>
      <c r="B24" s="29"/>
      <c r="C24" s="29"/>
      <c r="D24" s="29"/>
      <c r="E24" s="29"/>
    </row>
    <row r="25" spans="1:8" ht="15.75" x14ac:dyDescent="0.3">
      <c r="A25" s="28"/>
      <c r="B25" s="29"/>
      <c r="C25" s="29"/>
      <c r="D25" s="30"/>
      <c r="E25" s="29"/>
    </row>
    <row r="26" spans="1:8" ht="15.75" x14ac:dyDescent="0.3">
      <c r="A26" s="28"/>
      <c r="B26" s="29"/>
      <c r="C26" s="29"/>
      <c r="D26" s="33"/>
      <c r="E26" s="29"/>
    </row>
    <row r="27" spans="1:8" x14ac:dyDescent="0.3">
      <c r="B27" s="29"/>
      <c r="C27" s="29"/>
      <c r="D27" s="29"/>
      <c r="E27" s="29"/>
    </row>
    <row r="28" spans="1:8" ht="15.75" x14ac:dyDescent="0.3">
      <c r="A28" s="28"/>
      <c r="B28" s="29"/>
      <c r="C28" s="29"/>
      <c r="D28" s="29"/>
      <c r="E28" s="29"/>
    </row>
    <row r="29" spans="1:8" ht="15.75" x14ac:dyDescent="0.3">
      <c r="A29" s="28"/>
      <c r="B29" s="29"/>
      <c r="C29" s="29"/>
      <c r="D29" s="29"/>
      <c r="E29" s="29"/>
    </row>
    <row r="30" spans="1:8" ht="15.75" x14ac:dyDescent="0.3">
      <c r="A30" s="28"/>
      <c r="B30" s="29"/>
      <c r="C30" s="29"/>
      <c r="D30" s="30"/>
      <c r="E30" s="29"/>
    </row>
    <row r="31" spans="1:8" ht="15.75" x14ac:dyDescent="0.3">
      <c r="A31" s="28"/>
      <c r="B31" s="29"/>
      <c r="C31" s="29"/>
      <c r="D31" s="29"/>
      <c r="E31" s="29"/>
    </row>
    <row r="32" spans="1:8" ht="15.75" x14ac:dyDescent="0.3">
      <c r="A32" s="28"/>
      <c r="B32" s="29"/>
      <c r="C32" s="29"/>
      <c r="D32" s="29"/>
      <c r="E32" s="29"/>
    </row>
    <row r="33" spans="1:8" ht="15.75" x14ac:dyDescent="0.3">
      <c r="A33" s="28"/>
      <c r="B33" s="29"/>
      <c r="C33" s="29"/>
      <c r="D33" s="29"/>
      <c r="E33" s="29"/>
    </row>
    <row r="34" spans="1:8" ht="15.75" x14ac:dyDescent="0.3">
      <c r="A34" s="28"/>
      <c r="B34" s="29"/>
      <c r="C34" s="29"/>
      <c r="D34" s="29"/>
      <c r="E34" s="29"/>
    </row>
    <row r="35" spans="1:8" x14ac:dyDescent="0.3">
      <c r="A35" s="34"/>
      <c r="B35" s="34"/>
      <c r="C35" s="34"/>
      <c r="D35" s="34"/>
      <c r="E35" s="34"/>
    </row>
    <row r="36" spans="1:8" x14ac:dyDescent="0.3">
      <c r="A36" s="34"/>
      <c r="B36" s="34"/>
      <c r="C36" s="34"/>
      <c r="D36" s="34"/>
      <c r="E36" s="34"/>
    </row>
    <row r="37" spans="1:8" ht="15.75" x14ac:dyDescent="0.3">
      <c r="A37" s="28"/>
      <c r="B37" s="29"/>
      <c r="C37" s="29"/>
      <c r="D37" s="29"/>
      <c r="E37" s="29"/>
    </row>
    <row r="38" spans="1:8" ht="15.75" x14ac:dyDescent="0.3">
      <c r="A38" s="28"/>
      <c r="B38" s="29"/>
      <c r="C38" s="29"/>
      <c r="D38" s="29"/>
      <c r="E38" s="29"/>
    </row>
    <row r="39" spans="1:8" ht="15.75" x14ac:dyDescent="0.3">
      <c r="A39" s="28"/>
      <c r="B39" s="29"/>
      <c r="C39" s="29"/>
      <c r="D39" s="29"/>
      <c r="E39" s="29"/>
    </row>
    <row r="40" spans="1:8" ht="15.75" x14ac:dyDescent="0.3">
      <c r="A40" s="35"/>
      <c r="B40" s="29"/>
      <c r="C40" s="35"/>
      <c r="D40" s="36"/>
      <c r="E40" s="29"/>
    </row>
    <row r="41" spans="1:8" ht="15.75" customHeight="1" x14ac:dyDescent="0.3">
      <c r="A41" s="379" t="s">
        <v>213</v>
      </c>
      <c r="B41" s="379"/>
      <c r="C41" s="379"/>
      <c r="D41" s="379"/>
      <c r="E41" s="379"/>
      <c r="F41" s="379"/>
      <c r="G41" s="379"/>
      <c r="H41" s="379"/>
    </row>
    <row r="42" spans="1:8" x14ac:dyDescent="0.3">
      <c r="A42" s="34"/>
      <c r="B42" s="34"/>
      <c r="E42" s="29"/>
    </row>
    <row r="43" spans="1:8" x14ac:dyDescent="0.3">
      <c r="A43" s="34"/>
      <c r="B43" s="34"/>
      <c r="C43" s="34"/>
      <c r="D43" s="34"/>
      <c r="E43" s="34"/>
    </row>
    <row r="44" spans="1:8" x14ac:dyDescent="0.3">
      <c r="A44" s="34"/>
      <c r="B44" s="34"/>
      <c r="C44" s="34"/>
      <c r="D44" s="34"/>
      <c r="E44" s="34"/>
    </row>
    <row r="45" spans="1:8" x14ac:dyDescent="0.3">
      <c r="A45" s="34"/>
      <c r="B45" s="34"/>
      <c r="C45" s="34"/>
      <c r="D45" s="34"/>
      <c r="E45" s="34"/>
    </row>
    <row r="46" spans="1:8" x14ac:dyDescent="0.3">
      <c r="A46" s="34"/>
      <c r="B46" s="34"/>
      <c r="C46" s="34"/>
      <c r="D46" s="34"/>
      <c r="E46" s="34"/>
    </row>
    <row r="47" spans="1:8" x14ac:dyDescent="0.3">
      <c r="A47" s="34"/>
      <c r="B47" s="34"/>
      <c r="C47" s="34"/>
      <c r="D47" s="34"/>
      <c r="E47" s="34"/>
    </row>
    <row r="48" spans="1:8" x14ac:dyDescent="0.3">
      <c r="A48" s="34"/>
      <c r="B48" s="34"/>
      <c r="C48" s="34"/>
      <c r="D48" s="34"/>
      <c r="E48" s="34"/>
    </row>
    <row r="49" spans="1:8" x14ac:dyDescent="0.3">
      <c r="A49" s="34"/>
      <c r="B49" s="34"/>
      <c r="C49" s="34"/>
      <c r="D49" s="34"/>
      <c r="E49" s="34"/>
    </row>
    <row r="50" spans="1:8" x14ac:dyDescent="0.3">
      <c r="A50" s="34"/>
      <c r="B50" s="34"/>
      <c r="C50" s="34"/>
      <c r="D50" s="34"/>
      <c r="E50" s="34"/>
    </row>
    <row r="51" spans="1:8" ht="15.05" customHeight="1" x14ac:dyDescent="0.3">
      <c r="A51" s="380" t="s">
        <v>84</v>
      </c>
      <c r="B51" s="380"/>
      <c r="C51" s="380"/>
      <c r="D51" s="380"/>
      <c r="E51" s="380"/>
      <c r="F51" s="380"/>
      <c r="G51" s="380"/>
      <c r="H51" s="380"/>
    </row>
    <row r="52" spans="1:8" ht="47.95" customHeight="1" x14ac:dyDescent="0.3">
      <c r="A52" s="375" t="s">
        <v>214</v>
      </c>
      <c r="B52" s="375"/>
      <c r="C52" s="375"/>
      <c r="D52" s="375"/>
      <c r="E52" s="375"/>
      <c r="F52" s="375"/>
      <c r="G52" s="375"/>
      <c r="H52" s="375"/>
    </row>
    <row r="53" spans="1:8" x14ac:dyDescent="0.3">
      <c r="A53" s="374"/>
      <c r="B53" s="374"/>
      <c r="C53" s="374"/>
      <c r="D53" s="374"/>
      <c r="E53" s="374"/>
    </row>
    <row r="54" spans="1:8" x14ac:dyDescent="0.3">
      <c r="A54" s="374"/>
      <c r="B54" s="374"/>
      <c r="C54" s="374"/>
      <c r="D54" s="374"/>
      <c r="E54" s="374"/>
    </row>
    <row r="55" spans="1:8" x14ac:dyDescent="0.3">
      <c r="A55" s="374"/>
      <c r="B55" s="374"/>
      <c r="C55" s="374"/>
      <c r="D55" s="374"/>
      <c r="E55" s="374"/>
    </row>
    <row r="57" spans="1:8" x14ac:dyDescent="0.3">
      <c r="A57" s="374"/>
      <c r="B57" s="374"/>
      <c r="C57" s="374"/>
      <c r="D57" s="374"/>
      <c r="E57" s="374"/>
    </row>
    <row r="58" spans="1:8" x14ac:dyDescent="0.3">
      <c r="A58" s="374" t="s">
        <v>178</v>
      </c>
      <c r="B58" s="374"/>
      <c r="C58" s="374"/>
      <c r="D58" s="374"/>
      <c r="E58" s="374"/>
      <c r="F58" s="374"/>
      <c r="G58" s="374"/>
      <c r="H58" s="374"/>
    </row>
    <row r="59" spans="1:8" x14ac:dyDescent="0.3">
      <c r="A59" s="374" t="s">
        <v>215</v>
      </c>
      <c r="B59" s="374"/>
      <c r="C59" s="374"/>
      <c r="D59" s="374"/>
      <c r="E59" s="374"/>
      <c r="F59" s="374"/>
      <c r="G59" s="374"/>
      <c r="H59" s="374"/>
    </row>
    <row r="60" spans="1:8" x14ac:dyDescent="0.3">
      <c r="A60" s="34"/>
      <c r="B60" s="34"/>
      <c r="C60" s="34"/>
      <c r="D60" s="34"/>
      <c r="E60" s="34"/>
    </row>
    <row r="61" spans="1:8" x14ac:dyDescent="0.3">
      <c r="A61" s="381" t="s">
        <v>76</v>
      </c>
      <c r="B61" s="381"/>
      <c r="C61" s="381"/>
      <c r="D61" s="381"/>
      <c r="E61" s="381"/>
      <c r="F61" s="381"/>
      <c r="G61" s="381"/>
      <c r="H61" s="381"/>
    </row>
    <row r="62" spans="1:8" x14ac:dyDescent="0.3">
      <c r="A62" s="374" t="s">
        <v>77</v>
      </c>
      <c r="B62" s="374"/>
      <c r="C62" s="374"/>
      <c r="D62" s="374"/>
      <c r="E62" s="374"/>
      <c r="F62" s="374"/>
      <c r="G62" s="374"/>
      <c r="H62" s="374"/>
    </row>
    <row r="63" spans="1:8" x14ac:dyDescent="0.3">
      <c r="A63" s="34"/>
      <c r="B63" s="34"/>
      <c r="C63" s="34"/>
      <c r="D63" s="34"/>
      <c r="E63" s="34"/>
    </row>
    <row r="64" spans="1:8" x14ac:dyDescent="0.3">
      <c r="A64" s="34"/>
      <c r="B64" s="34"/>
      <c r="C64" s="34"/>
      <c r="D64" s="34"/>
      <c r="E64" s="34"/>
    </row>
    <row r="65" spans="1:8" x14ac:dyDescent="0.3">
      <c r="A65" s="34"/>
      <c r="B65" s="34"/>
      <c r="C65" s="34"/>
      <c r="D65" s="34"/>
      <c r="E65" s="34"/>
    </row>
    <row r="66" spans="1:8" x14ac:dyDescent="0.3">
      <c r="A66" s="34"/>
      <c r="B66" s="34"/>
      <c r="C66" s="34"/>
      <c r="D66" s="34"/>
      <c r="E66" s="34"/>
    </row>
    <row r="67" spans="1:8" ht="15.75" x14ac:dyDescent="0.3">
      <c r="A67" s="37"/>
      <c r="B67" s="34"/>
      <c r="C67" s="34"/>
      <c r="D67" s="34"/>
      <c r="E67" s="34"/>
    </row>
    <row r="68" spans="1:8" x14ac:dyDescent="0.3">
      <c r="A68" s="382" t="s">
        <v>211</v>
      </c>
      <c r="B68" s="382"/>
      <c r="C68" s="382"/>
      <c r="D68" s="382"/>
      <c r="E68" s="382"/>
      <c r="F68" s="382"/>
      <c r="G68" s="382"/>
      <c r="H68" s="382"/>
    </row>
    <row r="69" spans="1:8" x14ac:dyDescent="0.3">
      <c r="A69" s="382" t="s">
        <v>212</v>
      </c>
      <c r="B69" s="382"/>
      <c r="C69" s="382"/>
      <c r="D69" s="382"/>
      <c r="E69" s="382"/>
      <c r="F69" s="382"/>
      <c r="G69" s="382"/>
      <c r="H69" s="382"/>
    </row>
    <row r="70" spans="1:8" ht="15.75" x14ac:dyDescent="0.3">
      <c r="A70" s="37"/>
      <c r="B70" s="34"/>
      <c r="C70" s="34"/>
      <c r="D70" s="34"/>
      <c r="E70" s="34"/>
    </row>
    <row r="71" spans="1:8" ht="15.75" x14ac:dyDescent="0.3">
      <c r="A71" s="37"/>
      <c r="B71" s="34"/>
      <c r="C71" s="34"/>
      <c r="D71" s="34"/>
      <c r="E71" s="34"/>
    </row>
    <row r="72" spans="1:8" ht="15.75" x14ac:dyDescent="0.3">
      <c r="A72" s="37"/>
      <c r="B72" s="34"/>
      <c r="C72" s="34"/>
      <c r="D72" s="34"/>
      <c r="E72" s="34"/>
    </row>
    <row r="73" spans="1:8" x14ac:dyDescent="0.3">
      <c r="A73" s="383" t="s">
        <v>78</v>
      </c>
      <c r="B73" s="383"/>
      <c r="C73" s="383"/>
      <c r="D73" s="383"/>
      <c r="E73" s="383"/>
      <c r="F73" s="383"/>
      <c r="G73" s="383"/>
      <c r="H73" s="383"/>
    </row>
    <row r="74" spans="1:8" ht="15.75" x14ac:dyDescent="0.3">
      <c r="A74" s="37"/>
      <c r="B74" s="34"/>
      <c r="C74" s="34"/>
      <c r="D74" s="34"/>
      <c r="E74" s="34"/>
    </row>
    <row r="75" spans="1:8" ht="15.75" x14ac:dyDescent="0.3">
      <c r="A75" s="37"/>
      <c r="B75" s="34"/>
      <c r="C75" s="34"/>
      <c r="D75" s="34"/>
      <c r="E75" s="34"/>
    </row>
    <row r="76" spans="1:8" ht="15.75" x14ac:dyDescent="0.3">
      <c r="A76" s="37"/>
      <c r="B76" s="34"/>
      <c r="C76" s="34"/>
      <c r="D76" s="34"/>
      <c r="E76" s="34"/>
    </row>
    <row r="77" spans="1:8" ht="15.75" x14ac:dyDescent="0.3">
      <c r="A77" s="37"/>
      <c r="B77" s="34"/>
      <c r="C77" s="34"/>
      <c r="D77" s="34"/>
      <c r="E77" s="34"/>
    </row>
    <row r="78" spans="1:8" ht="15.75" x14ac:dyDescent="0.3">
      <c r="A78" s="37"/>
      <c r="B78" s="34"/>
      <c r="C78" s="34"/>
      <c r="D78" s="34"/>
      <c r="E78" s="34"/>
    </row>
    <row r="79" spans="1:8" x14ac:dyDescent="0.3">
      <c r="A79" s="38"/>
      <c r="B79" s="38"/>
      <c r="C79" s="34"/>
      <c r="D79" s="34"/>
      <c r="E79" s="34"/>
    </row>
    <row r="80" spans="1:8" x14ac:dyDescent="0.3">
      <c r="A80" s="39" t="s">
        <v>79</v>
      </c>
      <c r="B80" s="34"/>
      <c r="C80" s="34"/>
      <c r="D80" s="34"/>
      <c r="E80" s="34"/>
    </row>
    <row r="81" spans="1:5" x14ac:dyDescent="0.3">
      <c r="A81" s="39" t="s">
        <v>80</v>
      </c>
      <c r="B81" s="34"/>
      <c r="C81" s="34"/>
      <c r="D81" s="34"/>
      <c r="E81" s="34"/>
    </row>
    <row r="82" spans="1:5" ht="15.75" x14ac:dyDescent="0.3">
      <c r="A82" s="39" t="s">
        <v>81</v>
      </c>
      <c r="B82" s="34"/>
      <c r="C82" s="40"/>
      <c r="D82" s="41"/>
      <c r="E82" s="34"/>
    </row>
    <row r="83" spans="1:5" x14ac:dyDescent="0.3">
      <c r="A83" s="42" t="s">
        <v>82</v>
      </c>
      <c r="B83" s="43"/>
      <c r="C83" s="34"/>
      <c r="D83" s="34"/>
      <c r="E83" s="34"/>
    </row>
    <row r="84" spans="1:5" x14ac:dyDescent="0.3">
      <c r="A84" s="34"/>
      <c r="B84" s="34"/>
      <c r="C84" s="34"/>
      <c r="D84" s="34"/>
      <c r="E84" s="34"/>
    </row>
    <row r="85" spans="1:5" ht="17.7" x14ac:dyDescent="0.3">
      <c r="A85" s="44"/>
      <c r="B85" s="44"/>
      <c r="C85" s="44"/>
      <c r="D85" s="44"/>
      <c r="E85" s="44"/>
    </row>
    <row r="86" spans="1:5" ht="17.7" x14ac:dyDescent="0.3">
      <c r="A86" s="44"/>
      <c r="B86" s="44"/>
      <c r="C86" s="44"/>
      <c r="D86" s="44"/>
      <c r="E86" s="44"/>
    </row>
    <row r="87" spans="1:5" ht="17.7" x14ac:dyDescent="0.3">
      <c r="A87" s="44"/>
      <c r="B87" s="44"/>
      <c r="C87" s="44"/>
      <c r="D87" s="44"/>
      <c r="E87" s="44"/>
    </row>
  </sheetData>
  <mergeCells count="17">
    <mergeCell ref="A61:H61"/>
    <mergeCell ref="A62:H62"/>
    <mergeCell ref="A68:H68"/>
    <mergeCell ref="A69:H69"/>
    <mergeCell ref="A73:H73"/>
    <mergeCell ref="C19:E19"/>
    <mergeCell ref="A22:E22"/>
    <mergeCell ref="A18:H18"/>
    <mergeCell ref="A41:H41"/>
    <mergeCell ref="A51:H51"/>
    <mergeCell ref="A59:H59"/>
    <mergeCell ref="A52:H52"/>
    <mergeCell ref="A58:H58"/>
    <mergeCell ref="A53:E53"/>
    <mergeCell ref="A54:E54"/>
    <mergeCell ref="A55:E55"/>
    <mergeCell ref="A57:E57"/>
  </mergeCells>
  <pageMargins left="0.7" right="0.7" top="0.75" bottom="0.75" header="0.3" footer="0.3"/>
  <pageSetup paperSize="12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63F3B-FF52-4FF3-84A8-B348B8F15212}">
  <sheetPr>
    <pageSetUpPr fitToPage="1"/>
  </sheetPr>
  <dimension ref="B2:AZ33"/>
  <sheetViews>
    <sheetView zoomScale="80" zoomScaleNormal="80" workbookViewId="0">
      <selection activeCell="Q24" sqref="Q24"/>
    </sheetView>
  </sheetViews>
  <sheetFormatPr baseColWidth="10" defaultColWidth="11.44140625" defaultRowHeight="15.05" x14ac:dyDescent="0.3"/>
  <cols>
    <col min="1" max="1" width="7.6640625" style="90" customWidth="1"/>
    <col min="2" max="11" width="11.44140625" style="90"/>
    <col min="12" max="12" width="11.5546875" style="4" customWidth="1"/>
    <col min="13" max="17" width="11.44140625" style="4"/>
    <col min="18" max="18" width="13.88671875" style="4" bestFit="1" customWidth="1"/>
    <col min="19" max="22" width="13.88671875" style="4" customWidth="1"/>
    <col min="23" max="23" width="13.88671875" style="90" customWidth="1"/>
    <col min="24" max="45" width="11.44140625" style="90"/>
    <col min="46" max="52" width="11.44140625" style="4"/>
    <col min="53" max="16384" width="11.44140625" style="90"/>
  </cols>
  <sheetData>
    <row r="2" spans="2:39" x14ac:dyDescent="0.3">
      <c r="N2" s="4" t="s">
        <v>202</v>
      </c>
      <c r="O2" s="4" t="s">
        <v>12</v>
      </c>
      <c r="P2" s="4" t="s">
        <v>5</v>
      </c>
      <c r="Q2" s="4" t="s">
        <v>8</v>
      </c>
      <c r="R2" s="4" t="s">
        <v>7</v>
      </c>
    </row>
    <row r="3" spans="2:39" x14ac:dyDescent="0.3">
      <c r="M3" s="4" t="s">
        <v>112</v>
      </c>
    </row>
    <row r="4" spans="2:39" x14ac:dyDescent="0.3">
      <c r="M4" s="4" t="s">
        <v>113</v>
      </c>
      <c r="N4" s="168"/>
      <c r="O4" s="168">
        <v>26.117999999999999</v>
      </c>
      <c r="P4" s="168">
        <v>26250</v>
      </c>
      <c r="Q4" s="168"/>
      <c r="R4" s="168"/>
      <c r="S4" s="168"/>
      <c r="T4" s="168"/>
      <c r="U4" s="168"/>
      <c r="V4" s="168"/>
      <c r="W4" s="305"/>
      <c r="X4" s="305"/>
      <c r="Y4" s="305"/>
      <c r="Z4" s="373"/>
    </row>
    <row r="5" spans="2:39" x14ac:dyDescent="0.3">
      <c r="M5" s="4" t="s">
        <v>114</v>
      </c>
      <c r="N5" s="168"/>
      <c r="O5" s="168">
        <v>52.006</v>
      </c>
      <c r="P5" s="168"/>
      <c r="Q5" s="168">
        <v>7120</v>
      </c>
      <c r="R5" s="168"/>
      <c r="S5" s="168"/>
      <c r="T5" s="168"/>
      <c r="U5" s="168"/>
      <c r="V5" s="168"/>
      <c r="W5" s="305"/>
      <c r="X5" s="305"/>
      <c r="Y5" s="305"/>
    </row>
    <row r="6" spans="2:39" x14ac:dyDescent="0.3">
      <c r="M6" s="4" t="s">
        <v>115</v>
      </c>
      <c r="N6" s="168"/>
      <c r="O6" s="168">
        <v>52.481519999999996</v>
      </c>
      <c r="P6" s="168"/>
      <c r="Q6" s="168">
        <v>8084.53</v>
      </c>
      <c r="R6" s="168"/>
      <c r="S6" s="168"/>
      <c r="T6" s="168"/>
      <c r="U6" s="168"/>
      <c r="V6" s="168"/>
      <c r="W6" s="305"/>
      <c r="X6" s="305"/>
      <c r="Y6" s="305"/>
    </row>
    <row r="7" spans="2:39" x14ac:dyDescent="0.3">
      <c r="M7" s="4" t="s">
        <v>116</v>
      </c>
      <c r="N7" s="168">
        <v>41.378999999999998</v>
      </c>
      <c r="O7" s="168">
        <v>234.96604000000002</v>
      </c>
      <c r="P7" s="168"/>
      <c r="Q7" s="168"/>
      <c r="R7" s="168">
        <v>17</v>
      </c>
      <c r="S7" s="168"/>
      <c r="T7" s="168"/>
      <c r="U7" s="168"/>
      <c r="V7" s="168"/>
      <c r="W7" s="305"/>
      <c r="X7" s="305"/>
      <c r="Y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</row>
    <row r="8" spans="2:39" x14ac:dyDescent="0.3">
      <c r="M8" s="4" t="s">
        <v>117</v>
      </c>
      <c r="N8" s="168">
        <v>201.721</v>
      </c>
      <c r="O8" s="168"/>
      <c r="P8" s="168"/>
      <c r="Q8" s="168"/>
      <c r="R8" s="168">
        <v>25.6</v>
      </c>
      <c r="S8" s="168"/>
      <c r="T8" s="168"/>
      <c r="U8" s="168"/>
      <c r="V8" s="168"/>
      <c r="W8" s="305"/>
      <c r="X8" s="305"/>
      <c r="Y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</row>
    <row r="9" spans="2:39" x14ac:dyDescent="0.3">
      <c r="M9" s="4" t="s">
        <v>118</v>
      </c>
      <c r="N9" s="168">
        <v>247.2</v>
      </c>
      <c r="O9" s="168"/>
      <c r="P9" s="168"/>
      <c r="Q9" s="168"/>
      <c r="R9" s="168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</row>
    <row r="10" spans="2:39" x14ac:dyDescent="0.3">
      <c r="M10" s="4" t="s">
        <v>119</v>
      </c>
      <c r="AB10" s="305"/>
      <c r="AC10" s="305"/>
      <c r="AD10" s="305"/>
      <c r="AE10" s="305"/>
      <c r="AF10" s="305"/>
      <c r="AG10" s="305"/>
      <c r="AH10" s="305"/>
      <c r="AI10" s="305"/>
      <c r="AJ10" s="305"/>
      <c r="AK10" s="305"/>
      <c r="AL10" s="305"/>
      <c r="AM10" s="305"/>
    </row>
    <row r="11" spans="2:39" x14ac:dyDescent="0.3">
      <c r="M11" s="4" t="s">
        <v>120</v>
      </c>
      <c r="N11" s="168">
        <v>200</v>
      </c>
      <c r="O11" s="168">
        <v>208.63</v>
      </c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</row>
    <row r="12" spans="2:39" x14ac:dyDescent="0.3">
      <c r="M12" s="4" t="s">
        <v>136</v>
      </c>
      <c r="O12" s="4">
        <v>130</v>
      </c>
      <c r="Q12" s="4">
        <v>4145</v>
      </c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</row>
    <row r="13" spans="2:39" x14ac:dyDescent="0.3">
      <c r="M13" s="4" t="s">
        <v>137</v>
      </c>
      <c r="S13" s="4" t="s">
        <v>200</v>
      </c>
    </row>
    <row r="14" spans="2:39" x14ac:dyDescent="0.3">
      <c r="M14" s="4" t="s">
        <v>166</v>
      </c>
    </row>
    <row r="16" spans="2:39" ht="28" customHeight="1" x14ac:dyDescent="0.3">
      <c r="B16" s="428" t="s">
        <v>167</v>
      </c>
      <c r="C16" s="428"/>
      <c r="D16" s="428"/>
      <c r="E16" s="428"/>
      <c r="F16" s="428"/>
      <c r="G16" s="428"/>
      <c r="H16" s="428"/>
      <c r="I16" s="428"/>
      <c r="J16" s="428"/>
      <c r="K16" s="428"/>
    </row>
    <row r="17" spans="13:40" x14ac:dyDescent="0.3">
      <c r="N17" s="4" t="s">
        <v>202</v>
      </c>
      <c r="O17" s="4" t="s">
        <v>12</v>
      </c>
      <c r="P17" s="4" t="s">
        <v>5</v>
      </c>
      <c r="Q17" s="4" t="s">
        <v>8</v>
      </c>
      <c r="R17" s="4" t="s">
        <v>7</v>
      </c>
      <c r="S17" s="170"/>
      <c r="T17" s="170"/>
      <c r="U17" s="170"/>
      <c r="V17" s="170"/>
      <c r="W17" s="306"/>
      <c r="X17" s="306"/>
      <c r="Y17" s="306"/>
      <c r="AA17" s="306"/>
      <c r="AB17" s="306"/>
    </row>
    <row r="18" spans="13:40" x14ac:dyDescent="0.3">
      <c r="M18" s="4" t="s">
        <v>112</v>
      </c>
      <c r="AA18" s="306"/>
      <c r="AB18" s="306"/>
    </row>
    <row r="19" spans="13:40" x14ac:dyDescent="0.3">
      <c r="M19" s="4" t="s">
        <v>113</v>
      </c>
      <c r="N19" s="168"/>
      <c r="O19" s="168">
        <v>498.85136687342066</v>
      </c>
      <c r="P19" s="168">
        <v>296</v>
      </c>
      <c r="Q19" s="168"/>
      <c r="R19" s="168"/>
      <c r="S19" s="168"/>
      <c r="T19" s="168"/>
      <c r="U19" s="168"/>
      <c r="V19" s="168"/>
      <c r="W19" s="305"/>
      <c r="X19" s="305"/>
      <c r="Y19" s="305"/>
    </row>
    <row r="20" spans="13:40" x14ac:dyDescent="0.3">
      <c r="M20" s="4" t="s">
        <v>114</v>
      </c>
      <c r="N20" s="168"/>
      <c r="O20" s="168">
        <v>500</v>
      </c>
      <c r="P20" s="168"/>
      <c r="Q20" s="168">
        <v>246</v>
      </c>
      <c r="R20" s="168"/>
      <c r="S20" s="168"/>
      <c r="T20" s="168"/>
      <c r="U20" s="168"/>
      <c r="V20" s="168"/>
      <c r="W20" s="305"/>
      <c r="X20" s="305"/>
      <c r="Y20" s="305"/>
      <c r="Z20" s="373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</row>
    <row r="21" spans="13:40" x14ac:dyDescent="0.3">
      <c r="M21" s="4" t="s">
        <v>115</v>
      </c>
      <c r="N21" s="168"/>
      <c r="O21" s="168">
        <v>402.42794034928869</v>
      </c>
      <c r="P21" s="168"/>
      <c r="Q21" s="168">
        <v>326.45999952996652</v>
      </c>
      <c r="R21" s="168"/>
      <c r="S21" s="168"/>
      <c r="T21" s="168"/>
      <c r="U21" s="168"/>
      <c r="V21" s="168"/>
      <c r="W21" s="305"/>
      <c r="X21" s="305"/>
      <c r="Y21" s="305"/>
      <c r="Z21" s="373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</row>
    <row r="22" spans="13:40" x14ac:dyDescent="0.3">
      <c r="M22" s="4" t="s">
        <v>116</v>
      </c>
      <c r="N22" s="168">
        <v>702.22528335629181</v>
      </c>
      <c r="O22" s="168">
        <v>391.78991990291695</v>
      </c>
      <c r="P22" s="168"/>
      <c r="Q22" s="168"/>
      <c r="R22" s="168">
        <v>401.52941176470586</v>
      </c>
      <c r="S22" s="168"/>
      <c r="T22" s="168"/>
      <c r="U22" s="168"/>
      <c r="V22" s="168"/>
      <c r="W22" s="305"/>
      <c r="X22" s="305"/>
      <c r="Y22" s="305"/>
      <c r="Z22" s="373"/>
      <c r="AA22" s="306"/>
      <c r="AB22" s="305"/>
      <c r="AC22" s="305"/>
      <c r="AD22" s="305"/>
      <c r="AE22" s="305"/>
      <c r="AF22" s="305"/>
      <c r="AG22" s="305"/>
      <c r="AH22" s="305"/>
      <c r="AI22" s="305"/>
      <c r="AJ22" s="305"/>
      <c r="AK22" s="305"/>
      <c r="AL22" s="305"/>
      <c r="AM22" s="305"/>
      <c r="AN22" s="305"/>
    </row>
    <row r="23" spans="13:40" x14ac:dyDescent="0.3">
      <c r="M23" s="4" t="s">
        <v>117</v>
      </c>
      <c r="N23" s="168">
        <v>700.62814481387659</v>
      </c>
      <c r="O23" s="168"/>
      <c r="P23" s="168"/>
      <c r="Q23" s="168"/>
      <c r="R23" s="168">
        <v>505.859375</v>
      </c>
      <c r="S23" s="168"/>
      <c r="T23" s="168"/>
      <c r="U23" s="168"/>
      <c r="V23" s="168"/>
      <c r="W23" s="305"/>
      <c r="X23" s="305"/>
      <c r="Y23" s="305"/>
      <c r="AA23" s="306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</row>
    <row r="24" spans="13:40" x14ac:dyDescent="0.3">
      <c r="M24" s="4" t="s">
        <v>118</v>
      </c>
      <c r="N24" s="168">
        <v>747</v>
      </c>
      <c r="O24" s="168"/>
      <c r="P24" s="168"/>
      <c r="Q24" s="168"/>
      <c r="R24" s="168"/>
      <c r="S24" s="66"/>
      <c r="T24" s="66"/>
      <c r="U24" s="66"/>
      <c r="V24" s="66"/>
      <c r="W24" s="373"/>
      <c r="X24" s="373"/>
      <c r="Y24" s="373"/>
      <c r="Z24" s="373"/>
      <c r="AA24" s="306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</row>
    <row r="25" spans="13:40" x14ac:dyDescent="0.3">
      <c r="M25" s="4" t="s">
        <v>119</v>
      </c>
      <c r="AA25" s="306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</row>
    <row r="26" spans="13:40" x14ac:dyDescent="0.3">
      <c r="M26" s="4" t="s">
        <v>120</v>
      </c>
      <c r="N26" s="168">
        <v>747.00006250000001</v>
      </c>
      <c r="O26" s="168">
        <v>418.62685621068493</v>
      </c>
      <c r="AA26" s="306"/>
      <c r="AB26" s="305"/>
      <c r="AC26" s="305"/>
      <c r="AD26" s="305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</row>
    <row r="27" spans="13:40" x14ac:dyDescent="0.3">
      <c r="M27" s="4" t="s">
        <v>136</v>
      </c>
      <c r="O27" s="4">
        <v>309</v>
      </c>
      <c r="Q27" s="4">
        <v>333</v>
      </c>
      <c r="AA27" s="306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</row>
    <row r="28" spans="13:40" x14ac:dyDescent="0.3">
      <c r="M28" s="4" t="s">
        <v>137</v>
      </c>
    </row>
    <row r="29" spans="13:40" x14ac:dyDescent="0.3">
      <c r="M29" s="4" t="s">
        <v>166</v>
      </c>
    </row>
    <row r="33" spans="2:52" s="96" customFormat="1" ht="27" customHeight="1" x14ac:dyDescent="0.3">
      <c r="B33" s="428" t="s">
        <v>167</v>
      </c>
      <c r="C33" s="428"/>
      <c r="D33" s="428"/>
      <c r="E33" s="428"/>
      <c r="F33" s="428"/>
      <c r="G33" s="428"/>
      <c r="H33" s="428"/>
      <c r="I33" s="428"/>
      <c r="J33" s="428"/>
      <c r="K33" s="428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AT33" s="73"/>
      <c r="AU33" s="73"/>
      <c r="AV33" s="73"/>
      <c r="AW33" s="73"/>
      <c r="AX33" s="73"/>
      <c r="AY33" s="73"/>
      <c r="AZ33" s="73"/>
    </row>
  </sheetData>
  <mergeCells count="2">
    <mergeCell ref="B16:K16"/>
    <mergeCell ref="B33:K33"/>
  </mergeCells>
  <phoneticPr fontId="40" type="noConversion"/>
  <pageMargins left="0.70866141732283472" right="0.70866141732283472" top="0.74803149606299213" bottom="0.74803149606299213" header="0.31496062992125984" footer="0.31496062992125984"/>
  <pageSetup paperSize="126" scale="9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ACF38-2145-447A-BC60-693EB9A57BC7}">
  <sheetPr>
    <pageSetUpPr fitToPage="1"/>
  </sheetPr>
  <dimension ref="B1:G18"/>
  <sheetViews>
    <sheetView zoomScale="90" zoomScaleNormal="90" workbookViewId="0">
      <selection activeCell="I6" sqref="I6"/>
    </sheetView>
  </sheetViews>
  <sheetFormatPr baseColWidth="10" defaultRowHeight="15.05" x14ac:dyDescent="0.3"/>
  <cols>
    <col min="1" max="1" width="3.5546875" customWidth="1"/>
    <col min="2" max="2" width="14.88671875" customWidth="1"/>
    <col min="3" max="5" width="13" customWidth="1"/>
    <col min="6" max="6" width="17" customWidth="1"/>
    <col min="7" max="7" width="11.33203125" customWidth="1"/>
  </cols>
  <sheetData>
    <row r="1" spans="2:7" ht="15.75" thickBot="1" x14ac:dyDescent="0.35"/>
    <row r="2" spans="2:7" x14ac:dyDescent="0.3">
      <c r="B2" s="444" t="s">
        <v>62</v>
      </c>
      <c r="C2" s="445"/>
      <c r="D2" s="445"/>
      <c r="E2" s="445"/>
      <c r="F2" s="445"/>
      <c r="G2" s="446"/>
    </row>
    <row r="3" spans="2:7" ht="29.95" customHeight="1" x14ac:dyDescent="0.3">
      <c r="B3" s="397" t="s">
        <v>98</v>
      </c>
      <c r="C3" s="447"/>
      <c r="D3" s="447"/>
      <c r="E3" s="447"/>
      <c r="F3" s="447"/>
      <c r="G3" s="448"/>
    </row>
    <row r="4" spans="2:7" x14ac:dyDescent="0.3">
      <c r="B4" s="18" t="s">
        <v>63</v>
      </c>
      <c r="C4" s="86">
        <v>2018</v>
      </c>
      <c r="D4" s="86">
        <v>2019</v>
      </c>
      <c r="E4" s="86">
        <v>2020</v>
      </c>
      <c r="F4" s="86">
        <v>2021</v>
      </c>
      <c r="G4" s="88">
        <v>2022</v>
      </c>
    </row>
    <row r="5" spans="2:7" x14ac:dyDescent="0.3">
      <c r="B5" s="17" t="s">
        <v>201</v>
      </c>
      <c r="C5" s="235">
        <v>3</v>
      </c>
      <c r="D5" s="235"/>
      <c r="E5" s="235">
        <v>111.32797999999998</v>
      </c>
      <c r="F5" s="235">
        <v>112.14918000000003</v>
      </c>
      <c r="G5" s="236">
        <v>286.77197000000001</v>
      </c>
    </row>
    <row r="6" spans="2:7" x14ac:dyDescent="0.3">
      <c r="B6" s="17" t="s">
        <v>43</v>
      </c>
      <c r="C6" s="235">
        <v>4988.6343000000006</v>
      </c>
      <c r="D6" s="235">
        <v>6581.6130000000012</v>
      </c>
      <c r="E6" s="235">
        <v>6113.4049999999997</v>
      </c>
      <c r="F6" s="235">
        <v>4949.0808000000006</v>
      </c>
      <c r="G6" s="236">
        <v>7429.4841999999962</v>
      </c>
    </row>
    <row r="7" spans="2:7" x14ac:dyDescent="0.3">
      <c r="B7" s="17" t="s">
        <v>42</v>
      </c>
      <c r="C7" s="235">
        <v>92624.038959999845</v>
      </c>
      <c r="D7" s="235">
        <v>106413.45687999977</v>
      </c>
      <c r="E7" s="235">
        <v>124503.28540999975</v>
      </c>
      <c r="F7" s="235">
        <v>107465.31749999987</v>
      </c>
      <c r="G7" s="236">
        <v>120783.57442000003</v>
      </c>
    </row>
    <row r="8" spans="2:7" x14ac:dyDescent="0.3">
      <c r="B8" s="17" t="s">
        <v>41</v>
      </c>
      <c r="C8" s="235">
        <v>96042.485999999961</v>
      </c>
      <c r="D8" s="235">
        <v>104864.97799999994</v>
      </c>
      <c r="E8" s="235">
        <v>126842.42980999981</v>
      </c>
      <c r="F8" s="235">
        <v>95899.943099999946</v>
      </c>
      <c r="G8" s="236">
        <v>91426.556779999984</v>
      </c>
    </row>
    <row r="9" spans="2:7" ht="15.75" thickBot="1" x14ac:dyDescent="0.35">
      <c r="B9" s="26" t="s">
        <v>39</v>
      </c>
      <c r="C9" s="237">
        <v>193658.15925999981</v>
      </c>
      <c r="D9" s="237">
        <v>217860.04787999971</v>
      </c>
      <c r="E9" s="237">
        <v>257570.44819999958</v>
      </c>
      <c r="F9" s="237">
        <v>208426.49057999981</v>
      </c>
      <c r="G9" s="238">
        <v>219926.38737000001</v>
      </c>
    </row>
    <row r="10" spans="2:7" ht="46.5" customHeight="1" thickBot="1" x14ac:dyDescent="0.35">
      <c r="B10" s="449" t="s">
        <v>205</v>
      </c>
      <c r="C10" s="450"/>
      <c r="D10" s="450"/>
      <c r="E10" s="450"/>
      <c r="F10" s="450"/>
      <c r="G10" s="451"/>
    </row>
    <row r="15" spans="2:7" x14ac:dyDescent="0.3">
      <c r="C15" t="s">
        <v>200</v>
      </c>
    </row>
    <row r="18" spans="5:5" x14ac:dyDescent="0.3">
      <c r="E18" t="s">
        <v>200</v>
      </c>
    </row>
  </sheetData>
  <mergeCells count="3">
    <mergeCell ref="B2:G2"/>
    <mergeCell ref="B3:G3"/>
    <mergeCell ref="B10:G10"/>
  </mergeCells>
  <pageMargins left="0.70866141732283472" right="0.70866141732283472" top="0.74803149606299213" bottom="0.74803149606299213" header="0.31496062992125984" footer="0.31496062992125984"/>
  <pageSetup paperSize="12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7138F-B62A-49CF-A471-9F02EA40B34C}">
  <sheetPr>
    <pageSetUpPr fitToPage="1"/>
  </sheetPr>
  <dimension ref="A1:M36"/>
  <sheetViews>
    <sheetView zoomScale="80" zoomScaleNormal="80" workbookViewId="0">
      <selection activeCell="N19" sqref="N19"/>
    </sheetView>
  </sheetViews>
  <sheetFormatPr baseColWidth="10" defaultRowHeight="15.05" x14ac:dyDescent="0.3"/>
  <cols>
    <col min="1" max="1" width="8.44140625" customWidth="1"/>
    <col min="2" max="2" width="14.33203125" customWidth="1"/>
    <col min="3" max="10" width="9.44140625" customWidth="1"/>
    <col min="11" max="11" width="9.6640625" bestFit="1" customWidth="1"/>
    <col min="12" max="12" width="11" bestFit="1" customWidth="1"/>
    <col min="13" max="13" width="11.5546875" bestFit="1" customWidth="1"/>
    <col min="14" max="15" width="12" bestFit="1" customWidth="1"/>
    <col min="16" max="16" width="11.5546875" bestFit="1" customWidth="1"/>
  </cols>
  <sheetData>
    <row r="1" spans="1:13" ht="15.75" thickBot="1" x14ac:dyDescent="0.35"/>
    <row r="2" spans="1:13" x14ac:dyDescent="0.3">
      <c r="B2" s="444" t="s">
        <v>65</v>
      </c>
      <c r="C2" s="445"/>
      <c r="D2" s="445"/>
      <c r="E2" s="445"/>
      <c r="F2" s="445"/>
      <c r="G2" s="445"/>
      <c r="H2" s="445"/>
      <c r="I2" s="445"/>
      <c r="J2" s="445"/>
      <c r="K2" s="445"/>
      <c r="L2" s="446"/>
    </row>
    <row r="3" spans="1:13" x14ac:dyDescent="0.3">
      <c r="B3" s="452" t="s">
        <v>74</v>
      </c>
      <c r="C3" s="453"/>
      <c r="D3" s="453"/>
      <c r="E3" s="453"/>
      <c r="F3" s="453"/>
      <c r="G3" s="453"/>
      <c r="H3" s="453"/>
      <c r="I3" s="453"/>
      <c r="J3" s="453"/>
      <c r="K3" s="453"/>
      <c r="L3" s="454"/>
    </row>
    <row r="4" spans="1:13" x14ac:dyDescent="0.3">
      <c r="B4" s="458" t="s">
        <v>61</v>
      </c>
      <c r="C4" s="421">
        <v>2018</v>
      </c>
      <c r="D4" s="421"/>
      <c r="E4" s="455">
        <v>2019</v>
      </c>
      <c r="F4" s="455"/>
      <c r="G4" s="455">
        <v>2020</v>
      </c>
      <c r="H4" s="455"/>
      <c r="I4" s="456">
        <v>2021</v>
      </c>
      <c r="J4" s="456"/>
      <c r="K4" s="456">
        <v>2022</v>
      </c>
      <c r="L4" s="457"/>
    </row>
    <row r="5" spans="1:13" ht="34.700000000000003" customHeight="1" x14ac:dyDescent="0.3">
      <c r="B5" s="459"/>
      <c r="C5" s="139" t="s">
        <v>0</v>
      </c>
      <c r="D5" s="140" t="s">
        <v>170</v>
      </c>
      <c r="E5" s="139" t="s">
        <v>0</v>
      </c>
      <c r="F5" s="140" t="s">
        <v>170</v>
      </c>
      <c r="G5" s="139" t="s">
        <v>0</v>
      </c>
      <c r="H5" s="140" t="s">
        <v>170</v>
      </c>
      <c r="I5" s="139" t="s">
        <v>0</v>
      </c>
      <c r="J5" s="140" t="s">
        <v>170</v>
      </c>
      <c r="K5" s="139" t="s">
        <v>0</v>
      </c>
      <c r="L5" s="141" t="s">
        <v>170</v>
      </c>
    </row>
    <row r="6" spans="1:13" ht="26.85" customHeight="1" x14ac:dyDescent="0.3">
      <c r="B6" s="460"/>
      <c r="C6" s="101" t="s">
        <v>46</v>
      </c>
      <c r="D6" s="102" t="s">
        <v>64</v>
      </c>
      <c r="E6" s="101" t="s">
        <v>46</v>
      </c>
      <c r="F6" s="102" t="s">
        <v>64</v>
      </c>
      <c r="G6" s="101" t="s">
        <v>46</v>
      </c>
      <c r="H6" s="102" t="s">
        <v>64</v>
      </c>
      <c r="I6" s="101" t="s">
        <v>46</v>
      </c>
      <c r="J6" s="102" t="s">
        <v>64</v>
      </c>
      <c r="K6" s="101" t="s">
        <v>46</v>
      </c>
      <c r="L6" s="103" t="s">
        <v>64</v>
      </c>
    </row>
    <row r="7" spans="1:13" x14ac:dyDescent="0.3">
      <c r="A7" s="2"/>
      <c r="B7" s="78" t="s">
        <v>24</v>
      </c>
      <c r="C7" s="267">
        <v>429.00000000000006</v>
      </c>
      <c r="D7" s="214">
        <v>391.75043706293707</v>
      </c>
      <c r="E7" s="267">
        <v>114.4</v>
      </c>
      <c r="F7" s="214">
        <v>410</v>
      </c>
      <c r="G7" s="267">
        <v>26.2</v>
      </c>
      <c r="H7" s="214">
        <v>492.5</v>
      </c>
      <c r="I7" s="213"/>
      <c r="J7" s="214"/>
      <c r="K7" s="213"/>
      <c r="L7" s="215"/>
    </row>
    <row r="8" spans="1:13" x14ac:dyDescent="0.3">
      <c r="A8" s="2"/>
      <c r="B8" s="78" t="s">
        <v>3</v>
      </c>
      <c r="C8" s="267">
        <v>317.5</v>
      </c>
      <c r="D8" s="214">
        <v>447</v>
      </c>
      <c r="E8" s="267">
        <v>1422.75</v>
      </c>
      <c r="F8" s="214">
        <v>464.78529994175886</v>
      </c>
      <c r="G8" s="267">
        <v>748</v>
      </c>
      <c r="H8" s="214">
        <v>634.6912077294686</v>
      </c>
      <c r="I8" s="213">
        <v>688.5</v>
      </c>
      <c r="J8" s="214">
        <v>614.12711915535442</v>
      </c>
      <c r="K8" s="213">
        <v>746</v>
      </c>
      <c r="L8" s="215">
        <v>547.13846153846157</v>
      </c>
    </row>
    <row r="9" spans="1:13" x14ac:dyDescent="0.3">
      <c r="A9" s="2"/>
      <c r="B9" s="78" t="s">
        <v>29</v>
      </c>
      <c r="C9" s="267"/>
      <c r="D9" s="214"/>
      <c r="E9" s="267"/>
      <c r="F9" s="214"/>
      <c r="G9" s="267"/>
      <c r="H9" s="214"/>
      <c r="I9" s="213"/>
      <c r="J9" s="214"/>
      <c r="K9" s="213">
        <v>52.344000000000001</v>
      </c>
      <c r="L9" s="215">
        <v>1049.5410780421216</v>
      </c>
      <c r="M9" s="2"/>
    </row>
    <row r="10" spans="1:13" x14ac:dyDescent="0.3">
      <c r="A10" s="2"/>
      <c r="B10" s="78" t="s">
        <v>23</v>
      </c>
      <c r="C10" s="267">
        <v>52</v>
      </c>
      <c r="D10" s="214">
        <v>492</v>
      </c>
      <c r="E10" s="267"/>
      <c r="F10" s="214"/>
      <c r="G10" s="267"/>
      <c r="H10" s="214"/>
      <c r="I10" s="213"/>
      <c r="J10" s="214"/>
      <c r="K10" s="213"/>
      <c r="L10" s="215"/>
      <c r="M10" s="2"/>
    </row>
    <row r="11" spans="1:13" x14ac:dyDescent="0.3">
      <c r="A11" s="2"/>
      <c r="B11" s="78" t="s">
        <v>2</v>
      </c>
      <c r="C11" s="267">
        <v>20102.165000000001</v>
      </c>
      <c r="D11" s="214">
        <v>442.25579378307896</v>
      </c>
      <c r="E11" s="267">
        <v>22468.75</v>
      </c>
      <c r="F11" s="214">
        <v>423.71885070812834</v>
      </c>
      <c r="G11" s="267">
        <v>22190.19</v>
      </c>
      <c r="H11" s="214">
        <v>552.86340475787131</v>
      </c>
      <c r="I11" s="213">
        <v>18452.476600000027</v>
      </c>
      <c r="J11" s="214">
        <v>599.55243544957239</v>
      </c>
      <c r="K11" s="213">
        <v>15169.445000000003</v>
      </c>
      <c r="L11" s="215">
        <v>499.60884568915213</v>
      </c>
      <c r="M11" s="2"/>
    </row>
    <row r="12" spans="1:13" x14ac:dyDescent="0.3">
      <c r="A12" s="2"/>
      <c r="B12" s="78" t="s">
        <v>10</v>
      </c>
      <c r="C12" s="267">
        <v>3275.64</v>
      </c>
      <c r="D12" s="214">
        <v>495.07271514482335</v>
      </c>
      <c r="E12" s="267">
        <v>2729.5</v>
      </c>
      <c r="F12" s="214">
        <v>477.75397222222227</v>
      </c>
      <c r="G12" s="267">
        <v>3227</v>
      </c>
      <c r="H12" s="214">
        <v>619.72940875576046</v>
      </c>
      <c r="I12" s="213">
        <v>1859.2215000000001</v>
      </c>
      <c r="J12" s="214">
        <v>641.15369286705175</v>
      </c>
      <c r="K12" s="213">
        <v>2370.3870000000002</v>
      </c>
      <c r="L12" s="215">
        <v>608.22314400849586</v>
      </c>
      <c r="M12" s="2"/>
    </row>
    <row r="13" spans="1:13" x14ac:dyDescent="0.3">
      <c r="A13" s="2"/>
      <c r="B13" s="78" t="s">
        <v>6</v>
      </c>
      <c r="C13" s="267">
        <v>414</v>
      </c>
      <c r="D13" s="214">
        <v>470.68780361757103</v>
      </c>
      <c r="E13" s="267">
        <v>768.2</v>
      </c>
      <c r="F13" s="214">
        <v>474.68324666334388</v>
      </c>
      <c r="G13" s="267">
        <v>2391.77</v>
      </c>
      <c r="H13" s="214">
        <v>563.05974274555433</v>
      </c>
      <c r="I13" s="213">
        <v>938</v>
      </c>
      <c r="J13" s="214">
        <v>591.57142857142856</v>
      </c>
      <c r="K13" s="213">
        <v>4321.9099999999989</v>
      </c>
      <c r="L13" s="215">
        <v>548.85704923992159</v>
      </c>
      <c r="M13" s="2"/>
    </row>
    <row r="14" spans="1:13" x14ac:dyDescent="0.3">
      <c r="A14" s="2"/>
      <c r="B14" s="78" t="s">
        <v>19</v>
      </c>
      <c r="C14" s="267">
        <v>85.5</v>
      </c>
      <c r="D14" s="214">
        <v>483.83333333333331</v>
      </c>
      <c r="E14" s="267">
        <v>113</v>
      </c>
      <c r="F14" s="214">
        <v>475.31861111111107</v>
      </c>
      <c r="G14" s="267">
        <v>80.3</v>
      </c>
      <c r="H14" s="214">
        <v>610.9937931034483</v>
      </c>
      <c r="I14" s="213">
        <v>123</v>
      </c>
      <c r="J14" s="214">
        <v>633.68442063492068</v>
      </c>
      <c r="K14" s="213">
        <v>86</v>
      </c>
      <c r="L14" s="215">
        <v>579.71154761904768</v>
      </c>
      <c r="M14" s="2"/>
    </row>
    <row r="15" spans="1:13" x14ac:dyDescent="0.3">
      <c r="A15" s="2"/>
      <c r="B15" s="78" t="s">
        <v>202</v>
      </c>
      <c r="C15" s="267"/>
      <c r="D15" s="214"/>
      <c r="E15" s="267"/>
      <c r="F15" s="214"/>
      <c r="G15" s="267"/>
      <c r="H15" s="214"/>
      <c r="I15" s="213"/>
      <c r="J15" s="214"/>
      <c r="K15" s="213">
        <v>157.02200000000002</v>
      </c>
      <c r="L15" s="215">
        <v>884.49867164965428</v>
      </c>
      <c r="M15" s="2"/>
    </row>
    <row r="16" spans="1:13" x14ac:dyDescent="0.3">
      <c r="A16" s="2"/>
      <c r="B16" s="78" t="s">
        <v>12</v>
      </c>
      <c r="C16" s="267">
        <v>13807.401</v>
      </c>
      <c r="D16" s="214">
        <v>491.50633057820801</v>
      </c>
      <c r="E16" s="267">
        <v>12120.504999999997</v>
      </c>
      <c r="F16" s="214">
        <v>492.43373875584206</v>
      </c>
      <c r="G16" s="267">
        <v>20619.858</v>
      </c>
      <c r="H16" s="214">
        <v>559.8154205888311</v>
      </c>
      <c r="I16" s="213">
        <v>16395.040000000008</v>
      </c>
      <c r="J16" s="214">
        <v>637.10204057641988</v>
      </c>
      <c r="K16" s="213">
        <v>16794.512279999999</v>
      </c>
      <c r="L16" s="215">
        <v>649.91720387285579</v>
      </c>
      <c r="M16" s="2"/>
    </row>
    <row r="17" spans="1:13" x14ac:dyDescent="0.3">
      <c r="A17" s="2"/>
      <c r="B17" s="78" t="s">
        <v>11</v>
      </c>
      <c r="C17" s="267">
        <v>31.75</v>
      </c>
      <c r="D17" s="214">
        <v>490</v>
      </c>
      <c r="E17" s="267">
        <v>84.324999999999989</v>
      </c>
      <c r="F17" s="214">
        <v>467.19723377270128</v>
      </c>
      <c r="G17" s="267">
        <v>56.28</v>
      </c>
      <c r="H17" s="214">
        <v>588.33170731707321</v>
      </c>
      <c r="I17" s="213">
        <v>47.075000000000003</v>
      </c>
      <c r="J17" s="214">
        <v>653.04009090909085</v>
      </c>
      <c r="K17" s="213">
        <v>22.436</v>
      </c>
      <c r="L17" s="215">
        <v>608.75125920646235</v>
      </c>
      <c r="M17" s="2"/>
    </row>
    <row r="18" spans="1:13" x14ac:dyDescent="0.3">
      <c r="A18" s="2"/>
      <c r="B18" s="78" t="s">
        <v>17</v>
      </c>
      <c r="C18" s="267">
        <v>224</v>
      </c>
      <c r="D18" s="214">
        <v>431.47517391304348</v>
      </c>
      <c r="E18" s="267">
        <v>8595.5499999999993</v>
      </c>
      <c r="F18" s="214">
        <v>483.70102531981047</v>
      </c>
      <c r="G18" s="267">
        <v>9367.369999999999</v>
      </c>
      <c r="H18" s="214">
        <v>512.76602289214406</v>
      </c>
      <c r="I18" s="213">
        <v>2765</v>
      </c>
      <c r="J18" s="214">
        <v>518.17823353444726</v>
      </c>
      <c r="K18" s="213">
        <v>3662.75</v>
      </c>
      <c r="L18" s="215">
        <v>447.0002393871809</v>
      </c>
    </row>
    <row r="19" spans="1:13" x14ac:dyDescent="0.3">
      <c r="A19" s="2"/>
      <c r="B19" s="78" t="s">
        <v>21</v>
      </c>
      <c r="C19" s="267">
        <v>468</v>
      </c>
      <c r="D19" s="214">
        <v>504.32081196581191</v>
      </c>
      <c r="E19" s="267">
        <v>543.81999999999994</v>
      </c>
      <c r="F19" s="214">
        <v>538.12105594934667</v>
      </c>
      <c r="G19" s="267">
        <v>388</v>
      </c>
      <c r="H19" s="214">
        <v>543.02068181818186</v>
      </c>
      <c r="I19" s="213">
        <v>726.40000000000009</v>
      </c>
      <c r="J19" s="214">
        <v>620.61234435096151</v>
      </c>
      <c r="K19" s="213">
        <v>1071.2139999999999</v>
      </c>
      <c r="L19" s="215">
        <v>589.70322280310609</v>
      </c>
    </row>
    <row r="20" spans="1:13" x14ac:dyDescent="0.3">
      <c r="A20" s="2"/>
      <c r="B20" s="78" t="s">
        <v>36</v>
      </c>
      <c r="C20" s="267">
        <v>19</v>
      </c>
      <c r="D20" s="214">
        <v>477.15947368421058</v>
      </c>
      <c r="E20" s="267"/>
      <c r="F20" s="214"/>
      <c r="G20" s="267"/>
      <c r="H20" s="214"/>
      <c r="I20" s="213"/>
      <c r="J20" s="214"/>
      <c r="K20" s="213"/>
      <c r="L20" s="215"/>
    </row>
    <row r="21" spans="1:13" x14ac:dyDescent="0.3">
      <c r="A21" s="2"/>
      <c r="B21" s="78" t="s">
        <v>37</v>
      </c>
      <c r="C21" s="267"/>
      <c r="D21" s="214"/>
      <c r="E21" s="267"/>
      <c r="F21" s="214"/>
      <c r="G21" s="267">
        <v>2.5000000000000001E-2</v>
      </c>
      <c r="H21" s="214">
        <v>609.6</v>
      </c>
      <c r="I21" s="213"/>
      <c r="J21" s="214"/>
      <c r="K21" s="213"/>
      <c r="L21" s="215"/>
    </row>
    <row r="22" spans="1:13" x14ac:dyDescent="0.3">
      <c r="A22" s="2"/>
      <c r="B22" s="78" t="s">
        <v>5</v>
      </c>
      <c r="C22" s="267">
        <v>21</v>
      </c>
      <c r="D22" s="214">
        <v>520.47619047619048</v>
      </c>
      <c r="E22" s="267">
        <v>21</v>
      </c>
      <c r="F22" s="214">
        <v>520.47619047619048</v>
      </c>
      <c r="G22" s="267"/>
      <c r="H22" s="214"/>
      <c r="I22" s="213">
        <v>104</v>
      </c>
      <c r="J22" s="214">
        <v>553</v>
      </c>
      <c r="K22" s="213">
        <v>942.01</v>
      </c>
      <c r="L22" s="215">
        <v>575.18113025052526</v>
      </c>
    </row>
    <row r="23" spans="1:13" x14ac:dyDescent="0.3">
      <c r="A23" s="2"/>
      <c r="B23" s="78" t="s">
        <v>9</v>
      </c>
      <c r="C23" s="267">
        <v>7724.0199999999995</v>
      </c>
      <c r="D23" s="214">
        <v>510.42803460605694</v>
      </c>
      <c r="E23" s="267">
        <v>8203.51</v>
      </c>
      <c r="F23" s="214">
        <v>491.46988231416668</v>
      </c>
      <c r="G23" s="267">
        <v>7529.1099999999979</v>
      </c>
      <c r="H23" s="214">
        <v>567.4966719490759</v>
      </c>
      <c r="I23" s="213">
        <v>4119.0300000000007</v>
      </c>
      <c r="J23" s="214">
        <v>625.99945639646546</v>
      </c>
      <c r="K23" s="213">
        <v>364</v>
      </c>
      <c r="L23" s="215">
        <v>657.17661538461539</v>
      </c>
    </row>
    <row r="24" spans="1:13" x14ac:dyDescent="0.3">
      <c r="A24" s="2"/>
      <c r="B24" s="78" t="s">
        <v>14</v>
      </c>
      <c r="C24" s="267">
        <v>26</v>
      </c>
      <c r="D24" s="214">
        <v>483</v>
      </c>
      <c r="E24" s="267"/>
      <c r="F24" s="214"/>
      <c r="G24" s="267"/>
      <c r="H24" s="214"/>
      <c r="I24" s="213"/>
      <c r="J24" s="214"/>
      <c r="K24" s="213"/>
      <c r="L24" s="215"/>
    </row>
    <row r="25" spans="1:13" x14ac:dyDescent="0.3">
      <c r="A25" s="2"/>
      <c r="B25" s="78" t="s">
        <v>8</v>
      </c>
      <c r="C25" s="267">
        <v>32051.64</v>
      </c>
      <c r="D25" s="214">
        <v>459.12799240412346</v>
      </c>
      <c r="E25" s="267">
        <v>30685.913</v>
      </c>
      <c r="F25" s="214">
        <v>462.51399719432487</v>
      </c>
      <c r="G25" s="267">
        <v>38292.096810000003</v>
      </c>
      <c r="H25" s="214">
        <v>631.99731273333327</v>
      </c>
      <c r="I25" s="213">
        <v>32491.364999999998</v>
      </c>
      <c r="J25" s="214">
        <v>623.70666302202562</v>
      </c>
      <c r="K25" s="213">
        <v>26740.82</v>
      </c>
      <c r="L25" s="215">
        <v>539.03914061805892</v>
      </c>
    </row>
    <row r="26" spans="1:13" x14ac:dyDescent="0.3">
      <c r="A26" s="2"/>
      <c r="B26" s="78" t="s">
        <v>7</v>
      </c>
      <c r="C26" s="267">
        <v>10929.709999999997</v>
      </c>
      <c r="D26" s="214">
        <v>486.72914826423664</v>
      </c>
      <c r="E26" s="267">
        <v>12164.549999999996</v>
      </c>
      <c r="F26" s="214">
        <v>460.03105254276414</v>
      </c>
      <c r="G26" s="267">
        <v>13170.729999999998</v>
      </c>
      <c r="H26" s="214">
        <v>544.37587870087896</v>
      </c>
      <c r="I26" s="213">
        <v>10543.609999999999</v>
      </c>
      <c r="J26" s="214">
        <v>621.39977047031232</v>
      </c>
      <c r="K26" s="213">
        <v>7171.8300000000008</v>
      </c>
      <c r="L26" s="215">
        <v>666.29608339990489</v>
      </c>
    </row>
    <row r="27" spans="1:13" x14ac:dyDescent="0.3">
      <c r="A27" s="2"/>
      <c r="B27" s="78" t="s">
        <v>16</v>
      </c>
      <c r="C27" s="267">
        <v>24</v>
      </c>
      <c r="D27" s="214">
        <v>490</v>
      </c>
      <c r="E27" s="267"/>
      <c r="F27" s="214"/>
      <c r="G27" s="267"/>
      <c r="H27" s="214"/>
      <c r="I27" s="213"/>
      <c r="J27" s="214"/>
      <c r="K27" s="213"/>
      <c r="L27" s="215"/>
    </row>
    <row r="28" spans="1:13" x14ac:dyDescent="0.3">
      <c r="A28" s="2"/>
      <c r="B28" s="78" t="s">
        <v>25</v>
      </c>
      <c r="C28" s="267">
        <v>1162.6599999999999</v>
      </c>
      <c r="D28" s="214">
        <v>478.64008155881135</v>
      </c>
      <c r="E28" s="267">
        <v>1521.83</v>
      </c>
      <c r="F28" s="214">
        <v>473.3712199025565</v>
      </c>
      <c r="G28" s="267">
        <v>896.5</v>
      </c>
      <c r="H28" s="214">
        <v>495.59983333333332</v>
      </c>
      <c r="I28" s="213">
        <v>160.5</v>
      </c>
      <c r="J28" s="214">
        <v>582.55555555555554</v>
      </c>
      <c r="K28" s="213">
        <v>249</v>
      </c>
      <c r="L28" s="215">
        <v>579.22044871794867</v>
      </c>
    </row>
    <row r="29" spans="1:13" x14ac:dyDescent="0.3">
      <c r="A29" s="2"/>
      <c r="B29" s="78" t="s">
        <v>20</v>
      </c>
      <c r="C29" s="267">
        <v>45.5</v>
      </c>
      <c r="D29" s="214">
        <v>506.25</v>
      </c>
      <c r="E29" s="267">
        <v>40.375</v>
      </c>
      <c r="F29" s="214">
        <v>490.00016949152541</v>
      </c>
      <c r="G29" s="267">
        <v>29</v>
      </c>
      <c r="H29" s="214">
        <v>500</v>
      </c>
      <c r="I29" s="213">
        <v>5</v>
      </c>
      <c r="J29" s="214">
        <v>640</v>
      </c>
      <c r="K29" s="213">
        <v>27</v>
      </c>
      <c r="L29" s="215">
        <v>556.25</v>
      </c>
    </row>
    <row r="30" spans="1:13" x14ac:dyDescent="0.3">
      <c r="A30" s="2"/>
      <c r="B30" s="78" t="s">
        <v>13</v>
      </c>
      <c r="C30" s="267">
        <v>4832</v>
      </c>
      <c r="D30" s="214">
        <v>446.16826923076928</v>
      </c>
      <c r="E30" s="267">
        <v>3267</v>
      </c>
      <c r="F30" s="214">
        <v>531.47058823529414</v>
      </c>
      <c r="G30" s="267">
        <v>7825</v>
      </c>
      <c r="H30" s="214">
        <v>632.65114379084969</v>
      </c>
      <c r="I30" s="213">
        <v>6466.7250000000004</v>
      </c>
      <c r="J30" s="214">
        <v>643.34716399932961</v>
      </c>
      <c r="K30" s="213">
        <v>11277.3765</v>
      </c>
      <c r="L30" s="215">
        <v>592.8582745185978</v>
      </c>
    </row>
    <row r="31" spans="1:13" x14ac:dyDescent="0.3">
      <c r="A31" s="2"/>
      <c r="B31" s="266" t="s">
        <v>73</v>
      </c>
      <c r="C31" s="309"/>
      <c r="D31" s="231"/>
      <c r="E31" s="309"/>
      <c r="F31" s="231"/>
      <c r="G31" s="309">
        <v>5</v>
      </c>
      <c r="H31" s="231">
        <v>505</v>
      </c>
      <c r="I31" s="230">
        <v>15</v>
      </c>
      <c r="J31" s="231">
        <v>686.5</v>
      </c>
      <c r="K31" s="230">
        <v>0.5</v>
      </c>
      <c r="L31" s="310">
        <v>610</v>
      </c>
    </row>
    <row r="32" spans="1:13" x14ac:dyDescent="0.3">
      <c r="A32" s="2"/>
      <c r="B32" s="266" t="s">
        <v>209</v>
      </c>
      <c r="C32" s="309"/>
      <c r="D32" s="231"/>
      <c r="E32" s="309"/>
      <c r="F32" s="231"/>
      <c r="G32" s="309"/>
      <c r="H32" s="231"/>
      <c r="I32" s="230"/>
      <c r="J32" s="231"/>
      <c r="K32" s="230">
        <v>200</v>
      </c>
      <c r="L32" s="310">
        <v>770</v>
      </c>
    </row>
    <row r="33" spans="1:12" ht="15.75" thickBot="1" x14ac:dyDescent="0.35">
      <c r="A33" s="2"/>
      <c r="B33" s="77" t="s">
        <v>39</v>
      </c>
      <c r="C33" s="268">
        <v>96042.485999999932</v>
      </c>
      <c r="D33" s="217">
        <v>466.78368763826739</v>
      </c>
      <c r="E33" s="268">
        <v>104864.97799999987</v>
      </c>
      <c r="F33" s="217">
        <v>464.83267331956444</v>
      </c>
      <c r="G33" s="268">
        <v>126842.4298099998</v>
      </c>
      <c r="H33" s="217">
        <v>585.2947950582161</v>
      </c>
      <c r="I33" s="216">
        <v>95899.943099999931</v>
      </c>
      <c r="J33" s="217">
        <v>620.09632679414347</v>
      </c>
      <c r="K33" s="216">
        <v>91426.556779999955</v>
      </c>
      <c r="L33" s="269">
        <v>566.74286726172772</v>
      </c>
    </row>
    <row r="34" spans="1:12" ht="32.25" customHeight="1" thickBot="1" x14ac:dyDescent="0.35">
      <c r="B34" s="418" t="s">
        <v>167</v>
      </c>
      <c r="C34" s="419"/>
      <c r="D34" s="419"/>
      <c r="E34" s="419"/>
      <c r="F34" s="419"/>
      <c r="G34" s="419"/>
      <c r="H34" s="419"/>
      <c r="I34" s="419"/>
      <c r="J34" s="419"/>
      <c r="K34" s="419"/>
      <c r="L34" s="420"/>
    </row>
    <row r="36" spans="1:12" x14ac:dyDescent="0.3">
      <c r="J36" t="s">
        <v>200</v>
      </c>
    </row>
  </sheetData>
  <mergeCells count="9">
    <mergeCell ref="B2:L2"/>
    <mergeCell ref="B3:L3"/>
    <mergeCell ref="B34:L34"/>
    <mergeCell ref="C4:D4"/>
    <mergeCell ref="E4:F4"/>
    <mergeCell ref="G4:H4"/>
    <mergeCell ref="I4:J4"/>
    <mergeCell ref="K4:L4"/>
    <mergeCell ref="B4:B6"/>
  </mergeCells>
  <pageMargins left="0.70866141732283472" right="0.70866141732283472" top="0.74803149606299213" bottom="0.74803149606299213" header="0.31496062992125984" footer="0.31496062992125984"/>
  <pageSetup paperSize="126" scale="8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79783-BD65-4C78-8651-5AE7FFD195DF}">
  <sheetPr>
    <pageSetUpPr fitToPage="1"/>
  </sheetPr>
  <dimension ref="B1:P40"/>
  <sheetViews>
    <sheetView zoomScale="70" zoomScaleNormal="70" workbookViewId="0">
      <selection activeCell="O14" sqref="O14"/>
    </sheetView>
  </sheetViews>
  <sheetFormatPr baseColWidth="10" defaultRowHeight="15.05" x14ac:dyDescent="0.3"/>
  <cols>
    <col min="1" max="1" width="6.6640625" customWidth="1"/>
    <col min="2" max="2" width="15.109375" customWidth="1"/>
    <col min="3" max="7" width="9.6640625" customWidth="1"/>
    <col min="8" max="8" width="11.88671875" customWidth="1"/>
    <col min="9" max="11" width="9.6640625" customWidth="1"/>
    <col min="12" max="12" width="9.6640625" bestFit="1" customWidth="1"/>
    <col min="13" max="13" width="10.109375" bestFit="1" customWidth="1"/>
  </cols>
  <sheetData>
    <row r="1" spans="2:16" ht="15.75" thickBot="1" x14ac:dyDescent="0.35"/>
    <row r="2" spans="2:16" x14ac:dyDescent="0.3">
      <c r="B2" s="467" t="s">
        <v>68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9"/>
    </row>
    <row r="3" spans="2:16" x14ac:dyDescent="0.3">
      <c r="B3" s="470" t="s">
        <v>109</v>
      </c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2"/>
    </row>
    <row r="4" spans="2:16" ht="21.6" customHeight="1" x14ac:dyDescent="0.3">
      <c r="B4" s="474" t="s">
        <v>194</v>
      </c>
      <c r="C4" s="463">
        <v>2021</v>
      </c>
      <c r="D4" s="463"/>
      <c r="E4" s="463"/>
      <c r="F4" s="463"/>
      <c r="G4" s="463"/>
      <c r="H4" s="463">
        <v>2022</v>
      </c>
      <c r="I4" s="463"/>
      <c r="J4" s="463"/>
      <c r="K4" s="463"/>
      <c r="L4" s="463"/>
      <c r="M4" s="473"/>
    </row>
    <row r="5" spans="2:16" x14ac:dyDescent="0.3">
      <c r="B5" s="475"/>
      <c r="C5" s="175" t="s">
        <v>18</v>
      </c>
      <c r="D5" s="176" t="s">
        <v>31</v>
      </c>
      <c r="E5" s="176" t="s">
        <v>30</v>
      </c>
      <c r="F5" s="176" t="s">
        <v>44</v>
      </c>
      <c r="G5" s="177" t="s">
        <v>1</v>
      </c>
      <c r="H5" s="175">
        <v>10049000</v>
      </c>
      <c r="I5" s="175" t="s">
        <v>18</v>
      </c>
      <c r="J5" s="176" t="s">
        <v>31</v>
      </c>
      <c r="K5" s="176" t="s">
        <v>30</v>
      </c>
      <c r="L5" s="176" t="s">
        <v>44</v>
      </c>
      <c r="M5" s="178" t="s">
        <v>1</v>
      </c>
    </row>
    <row r="6" spans="2:16" x14ac:dyDescent="0.3">
      <c r="B6" s="476"/>
      <c r="C6" s="179" t="s">
        <v>46</v>
      </c>
      <c r="D6" s="180" t="s">
        <v>46</v>
      </c>
      <c r="E6" s="180" t="s">
        <v>46</v>
      </c>
      <c r="F6" s="180" t="s">
        <v>46</v>
      </c>
      <c r="G6" s="181" t="s">
        <v>46</v>
      </c>
      <c r="H6" s="179" t="s">
        <v>46</v>
      </c>
      <c r="I6" s="179" t="s">
        <v>46</v>
      </c>
      <c r="J6" s="180" t="s">
        <v>46</v>
      </c>
      <c r="K6" s="180" t="s">
        <v>46</v>
      </c>
      <c r="L6" s="180" t="s">
        <v>46</v>
      </c>
      <c r="M6" s="182" t="s">
        <v>46</v>
      </c>
    </row>
    <row r="7" spans="2:16" ht="12.45" customHeight="1" x14ac:dyDescent="0.3">
      <c r="B7" s="183" t="s">
        <v>3</v>
      </c>
      <c r="C7" s="270"/>
      <c r="D7" s="271">
        <v>99.5</v>
      </c>
      <c r="E7" s="271">
        <v>589</v>
      </c>
      <c r="F7" s="271"/>
      <c r="G7" s="272"/>
      <c r="H7" s="270"/>
      <c r="I7" s="271">
        <v>52</v>
      </c>
      <c r="J7" s="271">
        <v>434</v>
      </c>
      <c r="K7" s="271">
        <v>260</v>
      </c>
      <c r="L7" s="271"/>
      <c r="M7" s="273"/>
    </row>
    <row r="8" spans="2:16" ht="12.45" customHeight="1" x14ac:dyDescent="0.3">
      <c r="B8" s="183" t="s">
        <v>29</v>
      </c>
      <c r="C8" s="270"/>
      <c r="D8" s="271"/>
      <c r="E8" s="271"/>
      <c r="F8" s="271"/>
      <c r="G8" s="272"/>
      <c r="H8" s="270"/>
      <c r="I8" s="271"/>
      <c r="J8" s="271">
        <v>52.344000000000001</v>
      </c>
      <c r="K8" s="271"/>
      <c r="L8" s="271"/>
      <c r="M8" s="273"/>
      <c r="O8" t="s">
        <v>200</v>
      </c>
    </row>
    <row r="9" spans="2:16" ht="12.45" customHeight="1" x14ac:dyDescent="0.3">
      <c r="B9" s="183" t="s">
        <v>2</v>
      </c>
      <c r="C9" s="270"/>
      <c r="D9" s="271">
        <v>18130.476600000024</v>
      </c>
      <c r="E9" s="271">
        <v>322</v>
      </c>
      <c r="F9" s="271"/>
      <c r="G9" s="272"/>
      <c r="H9" s="270"/>
      <c r="I9" s="271"/>
      <c r="J9" s="271">
        <v>14934.445000000003</v>
      </c>
      <c r="K9" s="271">
        <v>235</v>
      </c>
      <c r="L9" s="271"/>
      <c r="M9" s="273"/>
    </row>
    <row r="10" spans="2:16" ht="12.45" customHeight="1" x14ac:dyDescent="0.3">
      <c r="B10" s="183" t="s">
        <v>10</v>
      </c>
      <c r="C10" s="270"/>
      <c r="D10" s="271">
        <v>1834.2215000000001</v>
      </c>
      <c r="E10" s="271">
        <v>25</v>
      </c>
      <c r="F10" s="271"/>
      <c r="G10" s="272"/>
      <c r="H10" s="270"/>
      <c r="I10" s="271"/>
      <c r="J10" s="271">
        <v>2188.3870000000002</v>
      </c>
      <c r="K10" s="271">
        <v>182</v>
      </c>
      <c r="L10" s="271"/>
      <c r="M10" s="273"/>
      <c r="N10" t="s">
        <v>200</v>
      </c>
      <c r="P10" t="s">
        <v>200</v>
      </c>
    </row>
    <row r="11" spans="2:16" ht="12.45" customHeight="1" x14ac:dyDescent="0.3">
      <c r="B11" s="183" t="s">
        <v>6</v>
      </c>
      <c r="C11" s="270"/>
      <c r="D11" s="271">
        <v>914</v>
      </c>
      <c r="E11" s="271">
        <v>24</v>
      </c>
      <c r="F11" s="271"/>
      <c r="G11" s="272"/>
      <c r="H11" s="270"/>
      <c r="I11" s="271">
        <v>130.07</v>
      </c>
      <c r="J11" s="271">
        <v>3968.1399999999994</v>
      </c>
      <c r="K11" s="271">
        <v>223.7</v>
      </c>
      <c r="L11" s="271"/>
      <c r="M11" s="273"/>
      <c r="N11" t="s">
        <v>200</v>
      </c>
    </row>
    <row r="12" spans="2:16" ht="12.95" customHeight="1" x14ac:dyDescent="0.3">
      <c r="B12" s="183" t="s">
        <v>19</v>
      </c>
      <c r="C12" s="270"/>
      <c r="D12" s="271">
        <v>102</v>
      </c>
      <c r="E12" s="271"/>
      <c r="F12" s="271"/>
      <c r="G12" s="272">
        <v>21</v>
      </c>
      <c r="H12" s="270"/>
      <c r="I12" s="271"/>
      <c r="J12" s="271">
        <v>65</v>
      </c>
      <c r="K12" s="271">
        <v>21</v>
      </c>
      <c r="L12" s="271"/>
      <c r="M12" s="273"/>
    </row>
    <row r="13" spans="2:16" ht="12.95" customHeight="1" x14ac:dyDescent="0.3">
      <c r="B13" s="183" t="s">
        <v>202</v>
      </c>
      <c r="C13" s="270"/>
      <c r="D13" s="271"/>
      <c r="E13" s="271"/>
      <c r="F13" s="271"/>
      <c r="G13" s="272"/>
      <c r="H13" s="270"/>
      <c r="I13" s="271">
        <v>20</v>
      </c>
      <c r="J13" s="271">
        <v>137.02199999999999</v>
      </c>
      <c r="K13" s="271"/>
      <c r="L13" s="271"/>
      <c r="M13" s="273"/>
    </row>
    <row r="14" spans="2:16" ht="12.95" customHeight="1" x14ac:dyDescent="0.3">
      <c r="B14" s="183" t="s">
        <v>12</v>
      </c>
      <c r="C14" s="270"/>
      <c r="D14" s="271">
        <v>16275.040000000006</v>
      </c>
      <c r="E14" s="271">
        <v>120</v>
      </c>
      <c r="F14" s="271"/>
      <c r="G14" s="272"/>
      <c r="H14" s="270">
        <v>78.722279999999998</v>
      </c>
      <c r="I14" s="271"/>
      <c r="J14" s="271">
        <v>16611.79</v>
      </c>
      <c r="K14" s="271">
        <v>104</v>
      </c>
      <c r="L14" s="271"/>
      <c r="M14" s="273"/>
    </row>
    <row r="15" spans="2:16" ht="12.95" customHeight="1" x14ac:dyDescent="0.3">
      <c r="B15" s="183" t="s">
        <v>11</v>
      </c>
      <c r="C15" s="270"/>
      <c r="D15" s="271">
        <v>21.075000000000003</v>
      </c>
      <c r="E15" s="271">
        <v>26</v>
      </c>
      <c r="F15" s="271"/>
      <c r="G15" s="272"/>
      <c r="H15" s="270"/>
      <c r="I15" s="271"/>
      <c r="J15" s="271">
        <v>5.6</v>
      </c>
      <c r="K15" s="271">
        <v>16.835999999999999</v>
      </c>
      <c r="L15" s="271"/>
      <c r="M15" s="273"/>
    </row>
    <row r="16" spans="2:16" ht="12.45" customHeight="1" x14ac:dyDescent="0.3">
      <c r="B16" s="183" t="s">
        <v>17</v>
      </c>
      <c r="C16" s="270"/>
      <c r="D16" s="271">
        <v>2765</v>
      </c>
      <c r="E16" s="271"/>
      <c r="F16" s="271"/>
      <c r="G16" s="272"/>
      <c r="H16" s="270"/>
      <c r="I16" s="271"/>
      <c r="J16" s="271">
        <v>3662.75</v>
      </c>
      <c r="K16" s="271"/>
      <c r="L16" s="271"/>
      <c r="M16" s="273"/>
    </row>
    <row r="17" spans="2:15" ht="12.45" customHeight="1" x14ac:dyDescent="0.3">
      <c r="B17" s="183" t="s">
        <v>21</v>
      </c>
      <c r="C17" s="270"/>
      <c r="D17" s="271">
        <v>596.4</v>
      </c>
      <c r="E17" s="271">
        <v>130</v>
      </c>
      <c r="F17" s="271"/>
      <c r="G17" s="272"/>
      <c r="H17" s="270"/>
      <c r="I17" s="271"/>
      <c r="J17" s="271">
        <v>562.91399999999999</v>
      </c>
      <c r="K17" s="271">
        <v>508.3</v>
      </c>
      <c r="L17" s="271"/>
      <c r="M17" s="273"/>
    </row>
    <row r="18" spans="2:15" ht="12.45" customHeight="1" x14ac:dyDescent="0.3">
      <c r="B18" s="183" t="s">
        <v>5</v>
      </c>
      <c r="C18" s="270"/>
      <c r="D18" s="271"/>
      <c r="E18" s="271">
        <v>104</v>
      </c>
      <c r="F18" s="271"/>
      <c r="G18" s="272"/>
      <c r="H18" s="270"/>
      <c r="I18" s="271"/>
      <c r="J18" s="271">
        <v>942.01</v>
      </c>
      <c r="K18" s="271"/>
      <c r="L18" s="271"/>
      <c r="M18" s="273"/>
    </row>
    <row r="19" spans="2:15" ht="12.45" customHeight="1" x14ac:dyDescent="0.3">
      <c r="B19" s="183" t="s">
        <v>9</v>
      </c>
      <c r="C19" s="270"/>
      <c r="D19" s="271">
        <v>4069.0300000000011</v>
      </c>
      <c r="E19" s="271">
        <v>50</v>
      </c>
      <c r="F19" s="271"/>
      <c r="G19" s="272"/>
      <c r="H19" s="270"/>
      <c r="I19" s="271"/>
      <c r="J19" s="271">
        <v>364</v>
      </c>
      <c r="K19" s="271"/>
      <c r="L19" s="271"/>
      <c r="M19" s="273"/>
    </row>
    <row r="20" spans="2:15" ht="12.45" customHeight="1" x14ac:dyDescent="0.3">
      <c r="B20" s="183" t="s">
        <v>8</v>
      </c>
      <c r="C20" s="270">
        <v>72</v>
      </c>
      <c r="D20" s="271">
        <v>14162.115</v>
      </c>
      <c r="E20" s="271">
        <v>3154</v>
      </c>
      <c r="F20" s="271"/>
      <c r="G20" s="272">
        <v>15103.25</v>
      </c>
      <c r="H20" s="270"/>
      <c r="I20" s="271"/>
      <c r="J20" s="271">
        <v>12698.449999999999</v>
      </c>
      <c r="K20" s="271">
        <v>2715.87</v>
      </c>
      <c r="L20" s="271"/>
      <c r="M20" s="273">
        <v>11326.5</v>
      </c>
    </row>
    <row r="21" spans="2:15" ht="12.45" customHeight="1" x14ac:dyDescent="0.3">
      <c r="B21" s="183" t="s">
        <v>7</v>
      </c>
      <c r="C21" s="270"/>
      <c r="D21" s="271">
        <v>10543.609999999999</v>
      </c>
      <c r="E21" s="271"/>
      <c r="F21" s="271"/>
      <c r="G21" s="272"/>
      <c r="H21" s="270"/>
      <c r="I21" s="271"/>
      <c r="J21" s="271">
        <v>7171.8300000000008</v>
      </c>
      <c r="K21" s="271"/>
      <c r="L21" s="271"/>
      <c r="M21" s="273"/>
    </row>
    <row r="22" spans="2:15" ht="12.45" customHeight="1" x14ac:dyDescent="0.3">
      <c r="B22" s="183" t="s">
        <v>25</v>
      </c>
      <c r="C22" s="270"/>
      <c r="D22" s="271">
        <v>160.5</v>
      </c>
      <c r="E22" s="271"/>
      <c r="F22" s="271"/>
      <c r="G22" s="272"/>
      <c r="H22" s="270"/>
      <c r="I22" s="271"/>
      <c r="J22" s="271">
        <v>249</v>
      </c>
      <c r="K22" s="271"/>
      <c r="L22" s="271"/>
      <c r="M22" s="273"/>
    </row>
    <row r="23" spans="2:15" ht="12.45" customHeight="1" x14ac:dyDescent="0.3">
      <c r="B23" s="183" t="s">
        <v>20</v>
      </c>
      <c r="C23" s="270"/>
      <c r="D23" s="271"/>
      <c r="E23" s="271">
        <v>5</v>
      </c>
      <c r="F23" s="271"/>
      <c r="G23" s="272"/>
      <c r="H23" s="270"/>
      <c r="I23" s="271"/>
      <c r="J23" s="271">
        <v>22</v>
      </c>
      <c r="K23" s="271"/>
      <c r="L23" s="271"/>
      <c r="M23" s="273">
        <v>5</v>
      </c>
    </row>
    <row r="24" spans="2:15" ht="14.4" customHeight="1" x14ac:dyDescent="0.3">
      <c r="B24" s="183" t="s">
        <v>13</v>
      </c>
      <c r="C24" s="270"/>
      <c r="D24" s="271">
        <v>4948.7250000000004</v>
      </c>
      <c r="E24" s="271">
        <v>1518</v>
      </c>
      <c r="F24" s="271"/>
      <c r="G24" s="272"/>
      <c r="H24" s="270"/>
      <c r="I24" s="271"/>
      <c r="J24" s="271">
        <v>10429.3765</v>
      </c>
      <c r="K24" s="271">
        <v>848</v>
      </c>
      <c r="L24" s="271"/>
      <c r="M24" s="273"/>
    </row>
    <row r="25" spans="2:15" ht="14.4" customHeight="1" x14ac:dyDescent="0.3">
      <c r="B25" s="311" t="s">
        <v>73</v>
      </c>
      <c r="C25" s="312"/>
      <c r="D25" s="313"/>
      <c r="E25" s="313"/>
      <c r="F25" s="313">
        <v>15</v>
      </c>
      <c r="G25" s="314"/>
      <c r="H25" s="312"/>
      <c r="I25" s="313"/>
      <c r="J25" s="313"/>
      <c r="K25" s="313"/>
      <c r="L25" s="313">
        <v>0.5</v>
      </c>
      <c r="M25" s="315"/>
    </row>
    <row r="26" spans="2:15" ht="14.4" customHeight="1" x14ac:dyDescent="0.3">
      <c r="B26" s="311" t="s">
        <v>209</v>
      </c>
      <c r="C26" s="312"/>
      <c r="D26" s="313"/>
      <c r="E26" s="313"/>
      <c r="F26" s="313"/>
      <c r="G26" s="314"/>
      <c r="H26" s="312"/>
      <c r="I26" s="313"/>
      <c r="J26" s="313">
        <v>200</v>
      </c>
      <c r="K26" s="313"/>
      <c r="L26" s="313"/>
      <c r="M26" s="315"/>
    </row>
    <row r="27" spans="2:15" ht="17.2" customHeight="1" thickBot="1" x14ac:dyDescent="0.35">
      <c r="B27" s="184" t="s">
        <v>39</v>
      </c>
      <c r="C27" s="274">
        <v>72</v>
      </c>
      <c r="D27" s="275">
        <v>74621.693100000033</v>
      </c>
      <c r="E27" s="275">
        <v>6067</v>
      </c>
      <c r="F27" s="275">
        <v>15</v>
      </c>
      <c r="G27" s="276">
        <v>15124.25</v>
      </c>
      <c r="H27" s="274">
        <v>78.722279999999998</v>
      </c>
      <c r="I27" s="275">
        <v>202.07</v>
      </c>
      <c r="J27" s="275">
        <v>74699.058499999999</v>
      </c>
      <c r="K27" s="275">
        <v>5114.7060000000001</v>
      </c>
      <c r="L27" s="275">
        <v>0.5</v>
      </c>
      <c r="M27" s="277">
        <v>11331.5</v>
      </c>
    </row>
    <row r="28" spans="2:15" ht="19" customHeight="1" thickBot="1" x14ac:dyDescent="0.35">
      <c r="B28" s="464" t="s">
        <v>167</v>
      </c>
      <c r="C28" s="465"/>
      <c r="D28" s="465"/>
      <c r="E28" s="465"/>
      <c r="F28" s="465"/>
      <c r="G28" s="465"/>
      <c r="H28" s="465"/>
      <c r="I28" s="465"/>
      <c r="J28" s="465"/>
      <c r="K28" s="465"/>
      <c r="L28" s="465"/>
      <c r="M28" s="466"/>
    </row>
    <row r="29" spans="2:15" x14ac:dyDescent="0.3">
      <c r="H29" t="s">
        <v>200</v>
      </c>
    </row>
    <row r="30" spans="2:15" x14ac:dyDescent="0.3">
      <c r="B30" s="98" t="s">
        <v>193</v>
      </c>
      <c r="C30" s="99"/>
      <c r="K30" t="s">
        <v>200</v>
      </c>
    </row>
    <row r="31" spans="2:15" x14ac:dyDescent="0.3">
      <c r="B31" s="173">
        <v>10049000</v>
      </c>
      <c r="C31" s="462" t="s">
        <v>186</v>
      </c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174"/>
      <c r="O31" s="174"/>
    </row>
    <row r="32" spans="2:15" x14ac:dyDescent="0.3">
      <c r="B32" s="173">
        <v>11041200</v>
      </c>
      <c r="C32" s="462" t="s">
        <v>187</v>
      </c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174"/>
      <c r="O32" s="174"/>
    </row>
    <row r="33" spans="2:15" x14ac:dyDescent="0.3">
      <c r="B33" s="173">
        <v>11042210</v>
      </c>
      <c r="C33" s="462" t="s">
        <v>188</v>
      </c>
      <c r="D33" s="462"/>
      <c r="E33" s="462"/>
      <c r="F33" s="462"/>
      <c r="G33" s="462"/>
      <c r="H33" s="462"/>
      <c r="I33" s="462"/>
      <c r="J33" s="462"/>
      <c r="K33" s="462"/>
      <c r="L33" s="462"/>
      <c r="M33" s="462"/>
      <c r="N33" s="174"/>
      <c r="O33" s="174"/>
    </row>
    <row r="34" spans="2:15" x14ac:dyDescent="0.3">
      <c r="B34" s="173">
        <v>11042290</v>
      </c>
      <c r="C34" s="462" t="s">
        <v>189</v>
      </c>
      <c r="D34" s="462"/>
      <c r="E34" s="462"/>
      <c r="F34" s="462"/>
      <c r="G34" s="462"/>
      <c r="H34" s="462"/>
      <c r="I34" s="462"/>
      <c r="J34" s="462"/>
      <c r="K34" s="462"/>
      <c r="L34" s="462"/>
      <c r="M34" s="462"/>
      <c r="N34" s="174"/>
      <c r="O34" s="174"/>
    </row>
    <row r="35" spans="2:15" x14ac:dyDescent="0.3">
      <c r="B35" s="173">
        <v>19041000</v>
      </c>
      <c r="C35" s="462" t="s">
        <v>190</v>
      </c>
      <c r="D35" s="462"/>
      <c r="E35" s="462"/>
      <c r="F35" s="462"/>
      <c r="G35" s="462"/>
      <c r="H35" s="462"/>
      <c r="I35" s="462"/>
      <c r="J35" s="462"/>
      <c r="K35" s="462"/>
      <c r="L35" s="462"/>
      <c r="M35" s="462"/>
      <c r="N35" s="174"/>
      <c r="O35" s="174"/>
    </row>
    <row r="36" spans="2:15" ht="23.75" customHeight="1" x14ac:dyDescent="0.3">
      <c r="B36" s="173">
        <v>19042000</v>
      </c>
      <c r="C36" s="461" t="s">
        <v>191</v>
      </c>
      <c r="D36" s="461"/>
      <c r="E36" s="461"/>
      <c r="F36" s="461"/>
      <c r="G36" s="461"/>
      <c r="H36" s="461"/>
      <c r="I36" s="461"/>
      <c r="J36" s="461"/>
      <c r="K36" s="461"/>
      <c r="L36" s="461"/>
      <c r="M36" s="461"/>
      <c r="N36" s="174"/>
      <c r="O36" s="174"/>
    </row>
    <row r="37" spans="2:15" x14ac:dyDescent="0.3">
      <c r="B37" s="173">
        <v>19049000</v>
      </c>
      <c r="C37" s="461" t="s">
        <v>192</v>
      </c>
      <c r="D37" s="461"/>
      <c r="E37" s="461"/>
      <c r="F37" s="461"/>
      <c r="G37" s="461"/>
      <c r="H37" s="461"/>
      <c r="I37" s="461"/>
      <c r="J37" s="461"/>
      <c r="K37" s="461"/>
      <c r="L37" s="461"/>
      <c r="M37" s="461"/>
      <c r="N37" s="174"/>
      <c r="O37" s="174"/>
    </row>
    <row r="38" spans="2:15" x14ac:dyDescent="0.3"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</row>
    <row r="40" spans="2:15" x14ac:dyDescent="0.3">
      <c r="H40" t="s">
        <v>200</v>
      </c>
      <c r="M40" t="s">
        <v>200</v>
      </c>
    </row>
  </sheetData>
  <mergeCells count="13">
    <mergeCell ref="C37:M37"/>
    <mergeCell ref="C31:M31"/>
    <mergeCell ref="C4:G4"/>
    <mergeCell ref="B28:M28"/>
    <mergeCell ref="B2:M2"/>
    <mergeCell ref="B3:M3"/>
    <mergeCell ref="H4:M4"/>
    <mergeCell ref="B4:B6"/>
    <mergeCell ref="C32:M32"/>
    <mergeCell ref="C33:M33"/>
    <mergeCell ref="C34:M34"/>
    <mergeCell ref="C35:M35"/>
    <mergeCell ref="C36:M36"/>
  </mergeCells>
  <pageMargins left="0.70866141732283472" right="0.70866141732283472" top="0.74803149606299213" bottom="0.74803149606299213" header="0.31496062992125984" footer="0.31496062992125984"/>
  <pageSetup paperSize="126" scale="94" orientation="landscape" r:id="rId1"/>
  <ignoredErrors>
    <ignoredError sqref="I5:M5 C5:G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AE6C6-611C-4620-9C0A-A0200C00B225}">
  <sheetPr>
    <pageSetUpPr fitToPage="1"/>
  </sheetPr>
  <dimension ref="B1:R26"/>
  <sheetViews>
    <sheetView zoomScale="80" zoomScaleNormal="80" workbookViewId="0">
      <selection activeCell="H31" sqref="H31"/>
    </sheetView>
  </sheetViews>
  <sheetFormatPr baseColWidth="10" defaultColWidth="11.44140625" defaultRowHeight="15.05" x14ac:dyDescent="0.3"/>
  <cols>
    <col min="1" max="1" width="4.33203125" style="72" customWidth="1"/>
    <col min="2" max="2" width="18.6640625" style="72" bestFit="1" customWidth="1"/>
    <col min="3" max="3" width="8.33203125" style="72" bestFit="1" customWidth="1"/>
    <col min="4" max="4" width="10.109375" style="72" bestFit="1" customWidth="1"/>
    <col min="5" max="5" width="8.6640625" style="72" bestFit="1" customWidth="1"/>
    <col min="6" max="6" width="7.109375" style="72" bestFit="1" customWidth="1"/>
    <col min="7" max="7" width="7.88671875" style="72" bestFit="1" customWidth="1"/>
    <col min="8" max="8" width="5.5546875" style="72" bestFit="1" customWidth="1"/>
    <col min="9" max="9" width="6.88671875" style="72" customWidth="1"/>
    <col min="10" max="10" width="6.6640625" style="72" bestFit="1" customWidth="1"/>
    <col min="11" max="11" width="10" style="72" bestFit="1" customWidth="1"/>
    <col min="12" max="12" width="7.5546875" style="72" bestFit="1" customWidth="1"/>
    <col min="13" max="13" width="9.6640625" style="72" bestFit="1" customWidth="1"/>
    <col min="14" max="14" width="8.88671875" style="72" bestFit="1" customWidth="1"/>
    <col min="15" max="16384" width="11.44140625" style="72"/>
  </cols>
  <sheetData>
    <row r="1" spans="2:18" ht="15.75" thickBot="1" x14ac:dyDescent="0.35">
      <c r="J1" s="71"/>
      <c r="K1" s="71"/>
      <c r="L1" s="71"/>
      <c r="M1" s="71"/>
      <c r="N1" s="71"/>
      <c r="O1" s="71"/>
      <c r="P1" s="71"/>
      <c r="Q1" s="71"/>
      <c r="R1" s="71"/>
    </row>
    <row r="2" spans="2:18" ht="35.200000000000003" customHeight="1" x14ac:dyDescent="0.3">
      <c r="B2" s="393" t="s">
        <v>183</v>
      </c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8"/>
      <c r="O2" s="71"/>
      <c r="P2" s="71"/>
      <c r="Q2" s="71"/>
      <c r="R2" s="71"/>
    </row>
    <row r="3" spans="2:18" x14ac:dyDescent="0.3">
      <c r="B3" s="81" t="s">
        <v>145</v>
      </c>
      <c r="C3" s="83" t="s">
        <v>112</v>
      </c>
      <c r="D3" s="83" t="s">
        <v>113</v>
      </c>
      <c r="E3" s="83" t="s">
        <v>114</v>
      </c>
      <c r="F3" s="83" t="s">
        <v>115</v>
      </c>
      <c r="G3" s="83" t="s">
        <v>116</v>
      </c>
      <c r="H3" s="83" t="s">
        <v>117</v>
      </c>
      <c r="I3" s="83" t="s">
        <v>118</v>
      </c>
      <c r="J3" s="83" t="s">
        <v>119</v>
      </c>
      <c r="K3" s="83" t="s">
        <v>120</v>
      </c>
      <c r="L3" s="83" t="s">
        <v>136</v>
      </c>
      <c r="M3" s="83" t="s">
        <v>137</v>
      </c>
      <c r="N3" s="100" t="s">
        <v>166</v>
      </c>
      <c r="O3" s="71"/>
      <c r="P3" s="71"/>
      <c r="Q3" s="71"/>
      <c r="R3" s="71"/>
    </row>
    <row r="4" spans="2:18" ht="15.05" customHeight="1" x14ac:dyDescent="0.3">
      <c r="B4" s="81" t="s">
        <v>138</v>
      </c>
      <c r="C4" s="218"/>
      <c r="D4" s="218">
        <v>52</v>
      </c>
      <c r="E4" s="218"/>
      <c r="F4" s="218">
        <v>25</v>
      </c>
      <c r="G4" s="218"/>
      <c r="H4" s="218">
        <v>120</v>
      </c>
      <c r="I4" s="218">
        <v>52</v>
      </c>
      <c r="J4" s="218"/>
      <c r="K4" s="346"/>
      <c r="L4" s="218"/>
      <c r="M4" s="154"/>
      <c r="N4" s="155"/>
      <c r="O4" s="71"/>
      <c r="P4" s="71"/>
      <c r="Q4" s="71"/>
      <c r="R4" s="71"/>
    </row>
    <row r="5" spans="2:18" ht="15.05" customHeight="1" x14ac:dyDescent="0.3">
      <c r="B5" s="81" t="s">
        <v>139</v>
      </c>
      <c r="C5" s="218">
        <v>224.89</v>
      </c>
      <c r="D5" s="218">
        <v>608.29</v>
      </c>
      <c r="E5" s="218">
        <v>682.75400000000002</v>
      </c>
      <c r="F5" s="218">
        <v>1059.1300000000001</v>
      </c>
      <c r="G5" s="218">
        <v>1160.8500000000001</v>
      </c>
      <c r="H5" s="218">
        <v>656.71</v>
      </c>
      <c r="I5" s="218">
        <v>1661.9600000000003</v>
      </c>
      <c r="J5" s="218">
        <v>1078.8800000000001</v>
      </c>
      <c r="K5" s="218">
        <v>228.95</v>
      </c>
      <c r="L5" s="218">
        <v>880.63000000000011</v>
      </c>
      <c r="M5" s="154"/>
      <c r="N5" s="155"/>
      <c r="O5" s="71"/>
      <c r="P5" s="71" t="s">
        <v>200</v>
      </c>
      <c r="Q5" s="71"/>
      <c r="R5" s="71"/>
    </row>
    <row r="6" spans="2:18" ht="15.05" customHeight="1" x14ac:dyDescent="0.3">
      <c r="B6" s="81" t="s">
        <v>140</v>
      </c>
      <c r="C6" s="218">
        <v>1832.7669999999998</v>
      </c>
      <c r="D6" s="218">
        <v>926.327</v>
      </c>
      <c r="E6" s="218">
        <v>1348.963</v>
      </c>
      <c r="F6" s="218">
        <v>1628.8265000000001</v>
      </c>
      <c r="G6" s="218">
        <v>3432.2860000000001</v>
      </c>
      <c r="H6" s="218">
        <v>1221.4820000000002</v>
      </c>
      <c r="I6" s="218">
        <v>2614.2549999999997</v>
      </c>
      <c r="J6" s="218">
        <v>2783.5117799999994</v>
      </c>
      <c r="K6" s="218">
        <v>3018.8380000000002</v>
      </c>
      <c r="L6" s="218">
        <v>830.07899999999995</v>
      </c>
      <c r="M6" s="154"/>
      <c r="N6" s="155"/>
      <c r="O6" s="71"/>
      <c r="P6" s="71"/>
      <c r="Q6" s="71"/>
      <c r="R6" s="71"/>
    </row>
    <row r="7" spans="2:18" ht="15.05" customHeight="1" x14ac:dyDescent="0.3">
      <c r="B7" s="81" t="s">
        <v>160</v>
      </c>
      <c r="C7" s="218"/>
      <c r="D7" s="218"/>
      <c r="E7" s="218">
        <v>2.6</v>
      </c>
      <c r="F7" s="218"/>
      <c r="G7" s="218">
        <v>142.53800000000001</v>
      </c>
      <c r="H7" s="218">
        <v>260.01</v>
      </c>
      <c r="I7" s="218"/>
      <c r="J7" s="218">
        <v>711.88400000000001</v>
      </c>
      <c r="K7" s="218">
        <v>52</v>
      </c>
      <c r="L7" s="218">
        <v>130</v>
      </c>
      <c r="M7" s="154"/>
      <c r="N7" s="155"/>
      <c r="O7" s="71"/>
      <c r="P7" s="71"/>
      <c r="Q7" s="71"/>
      <c r="R7" s="71"/>
    </row>
    <row r="8" spans="2:18" ht="15.05" customHeight="1" x14ac:dyDescent="0.3">
      <c r="B8" s="81" t="s">
        <v>141</v>
      </c>
      <c r="C8" s="218">
        <v>5304.18</v>
      </c>
      <c r="D8" s="218">
        <v>3307.3900000000003</v>
      </c>
      <c r="E8" s="218">
        <v>5274.7749999999996</v>
      </c>
      <c r="F8" s="218">
        <v>4452.92</v>
      </c>
      <c r="G8" s="218">
        <v>6476.4664999999995</v>
      </c>
      <c r="H8" s="218">
        <v>5403.7665000000006</v>
      </c>
      <c r="I8" s="218">
        <v>6646.933</v>
      </c>
      <c r="J8" s="218">
        <v>7783.05</v>
      </c>
      <c r="K8" s="218">
        <v>6252.2999999999993</v>
      </c>
      <c r="L8" s="218">
        <v>7433.1144999999997</v>
      </c>
      <c r="M8" s="154"/>
      <c r="N8" s="155"/>
      <c r="O8" s="71"/>
      <c r="P8" s="71"/>
      <c r="Q8" s="71" t="s">
        <v>200</v>
      </c>
      <c r="R8" s="71"/>
    </row>
    <row r="9" spans="2:18" ht="15.05" customHeight="1" x14ac:dyDescent="0.3">
      <c r="B9" s="81" t="s">
        <v>142</v>
      </c>
      <c r="C9" s="218">
        <v>0.5</v>
      </c>
      <c r="D9" s="218"/>
      <c r="E9" s="218"/>
      <c r="F9" s="218"/>
      <c r="G9" s="218"/>
      <c r="H9" s="218"/>
      <c r="I9" s="218"/>
      <c r="J9" s="218"/>
      <c r="K9" s="218"/>
      <c r="L9" s="218"/>
      <c r="M9" s="154"/>
      <c r="N9" s="155"/>
      <c r="O9" s="71"/>
      <c r="P9" s="71"/>
      <c r="Q9" s="71"/>
      <c r="R9" s="71"/>
    </row>
    <row r="10" spans="2:18" ht="15.05" customHeight="1" thickBot="1" x14ac:dyDescent="0.35">
      <c r="B10" s="82" t="s">
        <v>143</v>
      </c>
      <c r="C10" s="219"/>
      <c r="D10" s="219">
        <v>406.4</v>
      </c>
      <c r="E10" s="219">
        <v>309.3</v>
      </c>
      <c r="F10" s="219">
        <v>168</v>
      </c>
      <c r="G10" s="219">
        <v>357.92500000000001</v>
      </c>
      <c r="H10" s="219">
        <v>407.8</v>
      </c>
      <c r="I10" s="219">
        <v>934.22500000000002</v>
      </c>
      <c r="J10" s="219">
        <v>479.09999999999997</v>
      </c>
      <c r="K10" s="219">
        <v>360</v>
      </c>
      <c r="L10" s="219">
        <v>240</v>
      </c>
      <c r="M10" s="156"/>
      <c r="N10" s="157"/>
      <c r="O10" s="71"/>
      <c r="P10" s="71"/>
      <c r="Q10" s="71"/>
      <c r="R10" s="71"/>
    </row>
    <row r="11" spans="2:18" ht="15.75" thickBot="1" x14ac:dyDescent="0.35">
      <c r="B11" s="479" t="s">
        <v>133</v>
      </c>
      <c r="C11" s="480"/>
      <c r="D11" s="480"/>
      <c r="E11" s="480"/>
      <c r="F11" s="480"/>
      <c r="G11" s="480"/>
      <c r="H11" s="480"/>
      <c r="I11" s="480"/>
      <c r="J11" s="480"/>
      <c r="K11" s="480"/>
      <c r="L11" s="480"/>
      <c r="M11" s="480"/>
      <c r="N11" s="481"/>
      <c r="P11" s="71"/>
      <c r="Q11" s="71"/>
      <c r="R11" s="71"/>
    </row>
    <row r="12" spans="2:18" ht="46" customHeight="1" x14ac:dyDescent="0.3"/>
    <row r="14" spans="2:18" x14ac:dyDescent="0.3">
      <c r="J14" s="71"/>
    </row>
    <row r="15" spans="2:18" x14ac:dyDescent="0.3">
      <c r="J15" s="71"/>
    </row>
    <row r="16" spans="2:18" x14ac:dyDescent="0.3">
      <c r="J16" s="71"/>
    </row>
    <row r="17" spans="2:14" x14ac:dyDescent="0.3">
      <c r="J17" s="71"/>
    </row>
    <row r="18" spans="2:14" x14ac:dyDescent="0.3">
      <c r="J18" s="71"/>
    </row>
    <row r="19" spans="2:14" x14ac:dyDescent="0.3">
      <c r="J19" s="71"/>
    </row>
    <row r="20" spans="2:14" x14ac:dyDescent="0.3">
      <c r="J20" s="71"/>
    </row>
    <row r="21" spans="2:14" x14ac:dyDescent="0.3">
      <c r="J21" s="71"/>
    </row>
    <row r="22" spans="2:14" x14ac:dyDescent="0.3">
      <c r="J22" s="71"/>
    </row>
    <row r="23" spans="2:14" x14ac:dyDescent="0.3">
      <c r="J23" s="71"/>
    </row>
    <row r="24" spans="2:14" x14ac:dyDescent="0.3">
      <c r="J24" s="71"/>
    </row>
    <row r="25" spans="2:14" x14ac:dyDescent="0.3">
      <c r="J25" s="71"/>
    </row>
    <row r="26" spans="2:14" ht="29.95" customHeight="1" x14ac:dyDescent="0.3">
      <c r="B26" s="482" t="s">
        <v>167</v>
      </c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</row>
  </sheetData>
  <mergeCells count="3">
    <mergeCell ref="B2:N2"/>
    <mergeCell ref="B11:N11"/>
    <mergeCell ref="B26:N26"/>
  </mergeCells>
  <pageMargins left="0.70866141732283472" right="0.70866141732283472" top="0.74803149606299213" bottom="0.74803149606299213" header="0.31496062992125984" footer="0.31496062992125984"/>
  <pageSetup paperSize="126" scale="94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B83F0-A2A7-4480-905F-8AD885203B07}">
  <sheetPr>
    <pageSetUpPr fitToPage="1"/>
  </sheetPr>
  <dimension ref="B4:O32"/>
  <sheetViews>
    <sheetView zoomScale="70" zoomScaleNormal="70" workbookViewId="0">
      <selection activeCell="C36" sqref="C36"/>
    </sheetView>
  </sheetViews>
  <sheetFormatPr baseColWidth="10" defaultRowHeight="15.05" x14ac:dyDescent="0.3"/>
  <cols>
    <col min="1" max="1" width="4.6640625" customWidth="1"/>
    <col min="2" max="3" width="18.6640625" bestFit="1" customWidth="1"/>
    <col min="4" max="4" width="8.33203125" bestFit="1" customWidth="1"/>
    <col min="5" max="5" width="10.109375" bestFit="1" customWidth="1"/>
    <col min="6" max="6" width="8.5546875" bestFit="1" customWidth="1"/>
    <col min="7" max="7" width="5.5546875" bestFit="1" customWidth="1"/>
    <col min="8" max="8" width="7.6640625" bestFit="1" customWidth="1"/>
    <col min="9" max="9" width="8" bestFit="1" customWidth="1"/>
    <col min="10" max="10" width="7.44140625" bestFit="1" customWidth="1"/>
    <col min="11" max="11" width="6.6640625" bestFit="1" customWidth="1"/>
    <col min="12" max="12" width="13.6640625" bestFit="1" customWidth="1"/>
    <col min="13" max="13" width="10.44140625" bestFit="1" customWidth="1"/>
    <col min="14" max="14" width="13" bestFit="1" customWidth="1"/>
    <col min="15" max="15" width="12.44140625" bestFit="1" customWidth="1"/>
  </cols>
  <sheetData>
    <row r="4" spans="2:15" ht="15.75" thickBot="1" x14ac:dyDescent="0.35"/>
    <row r="5" spans="2:15" ht="37.5" customHeight="1" x14ac:dyDescent="0.3">
      <c r="B5" s="393" t="s">
        <v>182</v>
      </c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6"/>
    </row>
    <row r="6" spans="2:15" x14ac:dyDescent="0.3">
      <c r="B6" s="81" t="s">
        <v>145</v>
      </c>
      <c r="C6" s="83" t="s">
        <v>144</v>
      </c>
      <c r="D6" s="83" t="s">
        <v>112</v>
      </c>
      <c r="E6" s="83" t="s">
        <v>113</v>
      </c>
      <c r="F6" s="83" t="s">
        <v>114</v>
      </c>
      <c r="G6" s="83" t="s">
        <v>115</v>
      </c>
      <c r="H6" s="83" t="s">
        <v>116</v>
      </c>
      <c r="I6" s="83" t="s">
        <v>117</v>
      </c>
      <c r="J6" s="83" t="s">
        <v>118</v>
      </c>
      <c r="K6" s="83" t="s">
        <v>119</v>
      </c>
      <c r="L6" s="83" t="s">
        <v>120</v>
      </c>
      <c r="M6" s="83" t="s">
        <v>136</v>
      </c>
      <c r="N6" s="83" t="s">
        <v>137</v>
      </c>
      <c r="O6" s="100" t="s">
        <v>166</v>
      </c>
    </row>
    <row r="7" spans="2:15" x14ac:dyDescent="0.3">
      <c r="B7" s="81" t="s">
        <v>138</v>
      </c>
      <c r="C7" s="316" t="s">
        <v>25</v>
      </c>
      <c r="D7" s="218"/>
      <c r="E7" s="218">
        <v>52</v>
      </c>
      <c r="F7" s="218"/>
      <c r="G7" s="218">
        <v>25</v>
      </c>
      <c r="H7" s="218"/>
      <c r="I7" s="218">
        <v>120</v>
      </c>
      <c r="J7" s="218">
        <v>52</v>
      </c>
      <c r="K7" s="218"/>
      <c r="L7" s="218"/>
      <c r="M7" s="218"/>
      <c r="N7" s="154"/>
      <c r="O7" s="155"/>
    </row>
    <row r="8" spans="2:15" x14ac:dyDescent="0.3">
      <c r="B8" s="486" t="s">
        <v>139</v>
      </c>
      <c r="C8" s="317" t="s">
        <v>21</v>
      </c>
      <c r="D8" s="241"/>
      <c r="E8" s="241"/>
      <c r="F8" s="241">
        <v>130.01400000000001</v>
      </c>
      <c r="G8" s="241">
        <v>156</v>
      </c>
      <c r="H8" s="241">
        <v>208</v>
      </c>
      <c r="I8" s="241">
        <v>104</v>
      </c>
      <c r="J8" s="241">
        <v>187.2</v>
      </c>
      <c r="K8" s="241">
        <v>26</v>
      </c>
      <c r="L8" s="241">
        <v>104</v>
      </c>
      <c r="M8" s="241">
        <v>156</v>
      </c>
      <c r="N8" s="158"/>
      <c r="O8" s="159"/>
    </row>
    <row r="9" spans="2:15" x14ac:dyDescent="0.3">
      <c r="B9" s="486"/>
      <c r="C9" s="318" t="s">
        <v>7</v>
      </c>
      <c r="D9" s="242">
        <v>224.89</v>
      </c>
      <c r="E9" s="242">
        <v>608.29</v>
      </c>
      <c r="F9" s="242">
        <v>552.74</v>
      </c>
      <c r="G9" s="242">
        <v>903.13</v>
      </c>
      <c r="H9" s="242">
        <v>952.85000000000014</v>
      </c>
      <c r="I9" s="242">
        <v>552.71</v>
      </c>
      <c r="J9" s="242">
        <v>1474.7600000000002</v>
      </c>
      <c r="K9" s="242">
        <v>1052.8800000000001</v>
      </c>
      <c r="L9" s="242">
        <v>124.95</v>
      </c>
      <c r="M9" s="242">
        <v>724.63</v>
      </c>
      <c r="N9" s="160"/>
      <c r="O9" s="161"/>
    </row>
    <row r="10" spans="2:15" x14ac:dyDescent="0.3">
      <c r="B10" s="486" t="s">
        <v>140</v>
      </c>
      <c r="C10" s="317" t="s">
        <v>10</v>
      </c>
      <c r="D10" s="241">
        <v>129.947</v>
      </c>
      <c r="E10" s="241">
        <v>130.06700000000001</v>
      </c>
      <c r="F10" s="241">
        <v>181.74299999999999</v>
      </c>
      <c r="G10" s="241">
        <v>442.38650000000001</v>
      </c>
      <c r="H10" s="241"/>
      <c r="I10" s="241">
        <v>182.03199999999998</v>
      </c>
      <c r="J10" s="241">
        <v>312.27500000000003</v>
      </c>
      <c r="K10" s="241">
        <v>653.45949999999993</v>
      </c>
      <c r="L10" s="241">
        <v>130.328</v>
      </c>
      <c r="M10" s="241">
        <v>208.149</v>
      </c>
      <c r="N10" s="158"/>
      <c r="O10" s="159"/>
    </row>
    <row r="11" spans="2:15" x14ac:dyDescent="0.3">
      <c r="B11" s="486"/>
      <c r="C11" s="319" t="s">
        <v>19</v>
      </c>
      <c r="D11" s="243">
        <v>18</v>
      </c>
      <c r="E11" s="243"/>
      <c r="F11" s="243"/>
      <c r="G11" s="243"/>
      <c r="H11" s="243">
        <v>47</v>
      </c>
      <c r="I11" s="243">
        <v>21</v>
      </c>
      <c r="J11" s="243"/>
      <c r="K11" s="243"/>
      <c r="L11" s="243"/>
      <c r="M11" s="243"/>
      <c r="N11" s="162"/>
      <c r="O11" s="163"/>
    </row>
    <row r="12" spans="2:15" x14ac:dyDescent="0.3">
      <c r="B12" s="486"/>
      <c r="C12" s="319" t="s">
        <v>12</v>
      </c>
      <c r="D12" s="243">
        <v>1632.82</v>
      </c>
      <c r="E12" s="243">
        <v>796.26</v>
      </c>
      <c r="F12" s="243">
        <v>1011.22</v>
      </c>
      <c r="G12" s="243">
        <v>1186.44</v>
      </c>
      <c r="H12" s="243">
        <v>3368.45</v>
      </c>
      <c r="I12" s="243">
        <v>1012.8500000000001</v>
      </c>
      <c r="J12" s="243">
        <v>2301.98</v>
      </c>
      <c r="K12" s="243">
        <v>2130.0522799999999</v>
      </c>
      <c r="L12" s="243">
        <v>2888.51</v>
      </c>
      <c r="M12" s="243">
        <v>465.92999999999995</v>
      </c>
      <c r="N12" s="162"/>
      <c r="O12" s="163"/>
    </row>
    <row r="13" spans="2:15" x14ac:dyDescent="0.3">
      <c r="B13" s="486"/>
      <c r="C13" s="319" t="s">
        <v>11</v>
      </c>
      <c r="D13" s="244"/>
      <c r="E13" s="244"/>
      <c r="F13" s="244"/>
      <c r="G13" s="244"/>
      <c r="H13" s="244">
        <v>16.835999999999999</v>
      </c>
      <c r="I13" s="244">
        <v>5.6</v>
      </c>
      <c r="J13" s="244"/>
      <c r="K13" s="244"/>
      <c r="L13" s="244"/>
      <c r="M13" s="244"/>
      <c r="N13" s="239"/>
      <c r="O13" s="240"/>
    </row>
    <row r="14" spans="2:15" x14ac:dyDescent="0.3">
      <c r="B14" s="486"/>
      <c r="C14" s="318" t="s">
        <v>9</v>
      </c>
      <c r="D14" s="242">
        <v>52</v>
      </c>
      <c r="E14" s="242"/>
      <c r="F14" s="242">
        <v>156</v>
      </c>
      <c r="G14" s="242"/>
      <c r="H14" s="242"/>
      <c r="I14" s="242"/>
      <c r="J14" s="242"/>
      <c r="K14" s="242"/>
      <c r="L14" s="242"/>
      <c r="M14" s="242">
        <v>156</v>
      </c>
      <c r="N14" s="160"/>
      <c r="O14" s="161"/>
    </row>
    <row r="15" spans="2:15" x14ac:dyDescent="0.3">
      <c r="B15" s="486" t="s">
        <v>160</v>
      </c>
      <c r="C15" s="317" t="s">
        <v>202</v>
      </c>
      <c r="D15" s="218"/>
      <c r="E15" s="218"/>
      <c r="F15" s="218">
        <v>2.6</v>
      </c>
      <c r="G15" s="218"/>
      <c r="H15" s="218">
        <v>12.538</v>
      </c>
      <c r="I15" s="218">
        <v>20</v>
      </c>
      <c r="J15" s="218"/>
      <c r="K15" s="218">
        <v>121.884</v>
      </c>
      <c r="L15" s="218"/>
      <c r="M15" s="218"/>
      <c r="N15" s="154"/>
      <c r="O15" s="155"/>
    </row>
    <row r="16" spans="2:15" x14ac:dyDescent="0.3">
      <c r="B16" s="486"/>
      <c r="C16" s="319" t="s">
        <v>5</v>
      </c>
      <c r="D16" s="218"/>
      <c r="E16" s="218"/>
      <c r="F16" s="218"/>
      <c r="G16" s="218"/>
      <c r="H16" s="218">
        <v>130</v>
      </c>
      <c r="I16" s="218">
        <v>240.01</v>
      </c>
      <c r="J16" s="218"/>
      <c r="K16" s="218">
        <v>390</v>
      </c>
      <c r="L16" s="218">
        <v>52</v>
      </c>
      <c r="M16" s="218">
        <v>130</v>
      </c>
      <c r="N16" s="154"/>
      <c r="O16" s="155"/>
    </row>
    <row r="17" spans="2:15" x14ac:dyDescent="0.3">
      <c r="B17" s="486"/>
      <c r="C17" s="319" t="s">
        <v>209</v>
      </c>
      <c r="D17" s="218"/>
      <c r="E17" s="218"/>
      <c r="F17" s="218"/>
      <c r="G17" s="218"/>
      <c r="H17" s="218"/>
      <c r="I17" s="218"/>
      <c r="J17" s="218"/>
      <c r="K17" s="218">
        <v>200</v>
      </c>
      <c r="L17" s="218"/>
      <c r="M17" s="218"/>
      <c r="N17" s="154"/>
      <c r="O17" s="155"/>
    </row>
    <row r="18" spans="2:15" x14ac:dyDescent="0.3">
      <c r="B18" s="487" t="s">
        <v>141</v>
      </c>
      <c r="C18" s="317" t="s">
        <v>3</v>
      </c>
      <c r="D18" s="243">
        <v>182</v>
      </c>
      <c r="E18" s="243">
        <v>25</v>
      </c>
      <c r="F18" s="243">
        <v>52</v>
      </c>
      <c r="G18" s="243">
        <v>104</v>
      </c>
      <c r="H18" s="243">
        <v>104</v>
      </c>
      <c r="I18" s="243">
        <v>26</v>
      </c>
      <c r="J18" s="243">
        <v>20</v>
      </c>
      <c r="K18" s="243">
        <v>155</v>
      </c>
      <c r="L18" s="243">
        <v>26</v>
      </c>
      <c r="M18" s="243">
        <v>52</v>
      </c>
      <c r="N18" s="162"/>
      <c r="O18" s="163"/>
    </row>
    <row r="19" spans="2:15" x14ac:dyDescent="0.3">
      <c r="B19" s="487"/>
      <c r="C19" s="319" t="s">
        <v>29</v>
      </c>
      <c r="D19" s="243"/>
      <c r="E19" s="243"/>
      <c r="F19" s="243"/>
      <c r="G19" s="243"/>
      <c r="H19" s="243"/>
      <c r="I19" s="243"/>
      <c r="J19" s="243"/>
      <c r="K19" s="243">
        <v>26.135000000000002</v>
      </c>
      <c r="L19" s="243"/>
      <c r="M19" s="243">
        <v>26.209</v>
      </c>
      <c r="N19" s="162"/>
      <c r="O19" s="163"/>
    </row>
    <row r="20" spans="2:15" x14ac:dyDescent="0.3">
      <c r="B20" s="486"/>
      <c r="C20" s="319" t="s">
        <v>2</v>
      </c>
      <c r="D20" s="243">
        <v>1634.37</v>
      </c>
      <c r="E20" s="243">
        <v>1723.44</v>
      </c>
      <c r="F20" s="243">
        <v>808.96499999999992</v>
      </c>
      <c r="G20" s="243">
        <v>988.59999999999991</v>
      </c>
      <c r="H20" s="243">
        <v>2138.83</v>
      </c>
      <c r="I20" s="243">
        <v>970.4</v>
      </c>
      <c r="J20" s="243">
        <v>1622.2499999999998</v>
      </c>
      <c r="K20" s="243">
        <v>1874.8000000000002</v>
      </c>
      <c r="L20" s="243">
        <v>2093.7400000000002</v>
      </c>
      <c r="M20" s="243">
        <v>1314.05</v>
      </c>
      <c r="N20" s="162"/>
      <c r="O20" s="163"/>
    </row>
    <row r="21" spans="2:15" x14ac:dyDescent="0.3">
      <c r="B21" s="486"/>
      <c r="C21" s="319" t="s">
        <v>6</v>
      </c>
      <c r="D21" s="243"/>
      <c r="E21" s="243">
        <v>26</v>
      </c>
      <c r="F21" s="243">
        <v>450.72</v>
      </c>
      <c r="G21" s="243">
        <v>26</v>
      </c>
      <c r="H21" s="243">
        <v>647.83999999999992</v>
      </c>
      <c r="I21" s="243">
        <v>358</v>
      </c>
      <c r="J21" s="243">
        <v>427.99</v>
      </c>
      <c r="K21" s="243">
        <v>700.17</v>
      </c>
      <c r="L21" s="243">
        <v>852.57999999999993</v>
      </c>
      <c r="M21" s="243">
        <v>832.61</v>
      </c>
      <c r="N21" s="162"/>
      <c r="O21" s="163"/>
    </row>
    <row r="22" spans="2:15" x14ac:dyDescent="0.3">
      <c r="B22" s="486"/>
      <c r="C22" s="319" t="s">
        <v>8</v>
      </c>
      <c r="D22" s="243">
        <v>2841.7099999999996</v>
      </c>
      <c r="E22" s="243">
        <v>1340.95</v>
      </c>
      <c r="F22" s="243">
        <v>3639.09</v>
      </c>
      <c r="G22" s="243">
        <v>2337.3199999999997</v>
      </c>
      <c r="H22" s="243">
        <v>2393.35</v>
      </c>
      <c r="I22" s="243">
        <v>2737.75</v>
      </c>
      <c r="J22" s="243">
        <v>2829.25</v>
      </c>
      <c r="K22" s="243">
        <v>3373.25</v>
      </c>
      <c r="L22" s="243">
        <v>2135.35</v>
      </c>
      <c r="M22" s="243">
        <v>3112.8</v>
      </c>
      <c r="N22" s="162"/>
      <c r="O22" s="163"/>
    </row>
    <row r="23" spans="2:15" x14ac:dyDescent="0.3">
      <c r="B23" s="486"/>
      <c r="C23" s="319" t="s">
        <v>20</v>
      </c>
      <c r="D23" s="243"/>
      <c r="E23" s="243"/>
      <c r="F23" s="243">
        <v>12</v>
      </c>
      <c r="G23" s="243">
        <v>5</v>
      </c>
      <c r="H23" s="243"/>
      <c r="I23" s="243">
        <v>5</v>
      </c>
      <c r="J23" s="243"/>
      <c r="K23" s="243">
        <v>5</v>
      </c>
      <c r="L23" s="243"/>
      <c r="M23" s="243"/>
      <c r="N23" s="162"/>
      <c r="O23" s="163"/>
    </row>
    <row r="24" spans="2:15" x14ac:dyDescent="0.3">
      <c r="B24" s="486"/>
      <c r="C24" s="318" t="s">
        <v>13</v>
      </c>
      <c r="D24" s="242">
        <v>646.1</v>
      </c>
      <c r="E24" s="242">
        <v>192</v>
      </c>
      <c r="F24" s="242">
        <v>312</v>
      </c>
      <c r="G24" s="242">
        <v>992</v>
      </c>
      <c r="H24" s="242">
        <v>1192.4465</v>
      </c>
      <c r="I24" s="242">
        <v>1306.6165000000001</v>
      </c>
      <c r="J24" s="242">
        <v>1747.443</v>
      </c>
      <c r="K24" s="242">
        <v>1648.6949999999999</v>
      </c>
      <c r="L24" s="242">
        <v>1144.6300000000001</v>
      </c>
      <c r="M24" s="242">
        <v>2095.4454999999998</v>
      </c>
      <c r="N24" s="160"/>
      <c r="O24" s="161"/>
    </row>
    <row r="25" spans="2:15" x14ac:dyDescent="0.3">
      <c r="B25" s="81" t="s">
        <v>142</v>
      </c>
      <c r="C25" s="316" t="s">
        <v>73</v>
      </c>
      <c r="D25" s="218">
        <v>0.5</v>
      </c>
      <c r="E25" s="218"/>
      <c r="F25" s="218"/>
      <c r="G25" s="218"/>
      <c r="H25" s="218"/>
      <c r="I25" s="218"/>
      <c r="J25" s="218"/>
      <c r="K25" s="218"/>
      <c r="L25" s="218"/>
      <c r="M25" s="218"/>
      <c r="N25" s="154"/>
      <c r="O25" s="155"/>
    </row>
    <row r="26" spans="2:15" ht="15.75" thickBot="1" x14ac:dyDescent="0.35">
      <c r="B26" s="82" t="s">
        <v>143</v>
      </c>
      <c r="C26" s="320" t="s">
        <v>17</v>
      </c>
      <c r="D26" s="219"/>
      <c r="E26" s="219">
        <v>406.4</v>
      </c>
      <c r="F26" s="219">
        <v>309.3</v>
      </c>
      <c r="G26" s="219">
        <v>168</v>
      </c>
      <c r="H26" s="219">
        <v>357.92500000000001</v>
      </c>
      <c r="I26" s="219">
        <v>407.8</v>
      </c>
      <c r="J26" s="219">
        <v>934.22500000000002</v>
      </c>
      <c r="K26" s="219">
        <v>479.09999999999997</v>
      </c>
      <c r="L26" s="219">
        <v>360</v>
      </c>
      <c r="M26" s="219">
        <v>240</v>
      </c>
      <c r="N26" s="156"/>
      <c r="O26" s="157"/>
    </row>
    <row r="27" spans="2:15" ht="15.75" thickBot="1" x14ac:dyDescent="0.35">
      <c r="B27" s="483" t="s">
        <v>167</v>
      </c>
      <c r="C27" s="484"/>
      <c r="D27" s="484"/>
      <c r="E27" s="484"/>
      <c r="F27" s="484"/>
      <c r="G27" s="484"/>
      <c r="H27" s="484"/>
      <c r="I27" s="484"/>
      <c r="J27" s="484"/>
      <c r="K27" s="484"/>
      <c r="L27" s="484"/>
      <c r="M27" s="484"/>
      <c r="N27" s="484"/>
      <c r="O27" s="485"/>
    </row>
    <row r="32" spans="2:15" x14ac:dyDescent="0.3">
      <c r="I32" t="s">
        <v>200</v>
      </c>
    </row>
  </sheetData>
  <mergeCells count="6">
    <mergeCell ref="B5:O5"/>
    <mergeCell ref="B27:O27"/>
    <mergeCell ref="B8:B9"/>
    <mergeCell ref="B10:B14"/>
    <mergeCell ref="B18:B24"/>
    <mergeCell ref="B15:B17"/>
  </mergeCells>
  <pageMargins left="0.70866141732283472" right="0.70866141732283472" top="0.74803149606299213" bottom="0.74803149606299213" header="0.31496062992125984" footer="0.31496062992125984"/>
  <pageSetup paperSize="126" scale="8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05655-7A15-4CCD-A7DA-2348B125ABF1}">
  <sheetPr>
    <pageSetUpPr fitToPage="1"/>
  </sheetPr>
  <dimension ref="B4:O31"/>
  <sheetViews>
    <sheetView topLeftCell="C1" zoomScale="80" zoomScaleNormal="80" workbookViewId="0">
      <selection activeCell="R23" sqref="R23"/>
    </sheetView>
  </sheetViews>
  <sheetFormatPr baseColWidth="10" defaultRowHeight="15.05" x14ac:dyDescent="0.3"/>
  <cols>
    <col min="1" max="1" width="6.44140625" customWidth="1"/>
    <col min="2" max="2" width="18.33203125" bestFit="1" customWidth="1"/>
    <col min="3" max="3" width="18.6640625" bestFit="1" customWidth="1"/>
    <col min="4" max="5" width="9" customWidth="1"/>
    <col min="6" max="6" width="8.6640625" bestFit="1" customWidth="1"/>
    <col min="7" max="7" width="7.109375" bestFit="1" customWidth="1"/>
    <col min="8" max="8" width="5.6640625" bestFit="1" customWidth="1"/>
    <col min="9" max="9" width="5.5546875" bestFit="1" customWidth="1"/>
    <col min="10" max="10" width="7.33203125" bestFit="1" customWidth="1"/>
    <col min="11" max="11" width="6.6640625" bestFit="1" customWidth="1"/>
    <col min="12" max="12" width="10" bestFit="1" customWidth="1"/>
    <col min="13" max="13" width="7.5546875" bestFit="1" customWidth="1"/>
    <col min="14" max="14" width="9.6640625" bestFit="1" customWidth="1"/>
    <col min="15" max="15" width="8.88671875" bestFit="1" customWidth="1"/>
  </cols>
  <sheetData>
    <row r="4" spans="2:15" ht="15.75" thickBot="1" x14ac:dyDescent="0.35"/>
    <row r="5" spans="2:15" ht="36" customHeight="1" x14ac:dyDescent="0.3">
      <c r="B5" s="393" t="s">
        <v>210</v>
      </c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6"/>
    </row>
    <row r="6" spans="2:15" x14ac:dyDescent="0.3">
      <c r="B6" s="87" t="s">
        <v>145</v>
      </c>
      <c r="C6" s="83" t="s">
        <v>144</v>
      </c>
      <c r="D6" s="83" t="s">
        <v>112</v>
      </c>
      <c r="E6" s="83" t="s">
        <v>113</v>
      </c>
      <c r="F6" s="83" t="s">
        <v>114</v>
      </c>
      <c r="G6" s="83" t="s">
        <v>115</v>
      </c>
      <c r="H6" s="83" t="s">
        <v>116</v>
      </c>
      <c r="I6" s="83" t="s">
        <v>117</v>
      </c>
      <c r="J6" s="83" t="s">
        <v>118</v>
      </c>
      <c r="K6" s="83" t="s">
        <v>119</v>
      </c>
      <c r="L6" s="83" t="s">
        <v>120</v>
      </c>
      <c r="M6" s="83" t="s">
        <v>136</v>
      </c>
      <c r="N6" s="83" t="s">
        <v>137</v>
      </c>
      <c r="O6" s="100" t="s">
        <v>166</v>
      </c>
    </row>
    <row r="7" spans="2:15" x14ac:dyDescent="0.3">
      <c r="B7" s="81" t="s">
        <v>138</v>
      </c>
      <c r="C7" s="316" t="s">
        <v>25</v>
      </c>
      <c r="D7" s="354"/>
      <c r="E7" s="354">
        <v>665.19230769230762</v>
      </c>
      <c r="F7" s="354"/>
      <c r="G7" s="354">
        <v>537.96</v>
      </c>
      <c r="H7" s="354"/>
      <c r="I7" s="354">
        <v>527.96361111111116</v>
      </c>
      <c r="J7" s="354">
        <v>602.30769230769238</v>
      </c>
      <c r="K7" s="354"/>
      <c r="L7" s="354"/>
      <c r="M7" s="354"/>
      <c r="N7" s="356"/>
      <c r="O7" s="357"/>
    </row>
    <row r="8" spans="2:15" x14ac:dyDescent="0.3">
      <c r="B8" s="486" t="s">
        <v>139</v>
      </c>
      <c r="C8" s="317" t="s">
        <v>21</v>
      </c>
      <c r="D8" s="347"/>
      <c r="E8" s="347"/>
      <c r="F8" s="347">
        <v>611.16389251941268</v>
      </c>
      <c r="G8" s="347">
        <v>518.42506410256408</v>
      </c>
      <c r="H8" s="347">
        <v>587.99169230769235</v>
      </c>
      <c r="I8" s="347">
        <v>580</v>
      </c>
      <c r="J8" s="347">
        <v>575.53826923076917</v>
      </c>
      <c r="K8" s="347">
        <v>580</v>
      </c>
      <c r="L8" s="347">
        <v>635</v>
      </c>
      <c r="M8" s="347">
        <v>638.33333333333337</v>
      </c>
      <c r="N8" s="358"/>
      <c r="O8" s="359"/>
    </row>
    <row r="9" spans="2:15" x14ac:dyDescent="0.3">
      <c r="B9" s="486"/>
      <c r="C9" s="318" t="s">
        <v>7</v>
      </c>
      <c r="D9" s="348">
        <v>718.77766908266256</v>
      </c>
      <c r="E9" s="348">
        <v>704.23527832031255</v>
      </c>
      <c r="F9" s="348">
        <v>719.0552254789942</v>
      </c>
      <c r="G9" s="348">
        <v>693.68048177083335</v>
      </c>
      <c r="H9" s="348">
        <v>717.86308174196188</v>
      </c>
      <c r="I9" s="348">
        <v>719.95925181268524</v>
      </c>
      <c r="J9" s="348">
        <v>671.81821009636963</v>
      </c>
      <c r="K9" s="348">
        <v>571.56301783104959</v>
      </c>
      <c r="L9" s="348">
        <v>585.76998799519811</v>
      </c>
      <c r="M9" s="348">
        <v>578.97104973865669</v>
      </c>
      <c r="N9" s="360"/>
      <c r="O9" s="361"/>
    </row>
    <row r="10" spans="2:15" x14ac:dyDescent="0.3">
      <c r="B10" s="486" t="s">
        <v>140</v>
      </c>
      <c r="C10" s="317" t="s">
        <v>10</v>
      </c>
      <c r="D10" s="347">
        <v>660.55772438076758</v>
      </c>
      <c r="E10" s="347">
        <v>637.50003202377445</v>
      </c>
      <c r="F10" s="347">
        <v>635.00004276811546</v>
      </c>
      <c r="G10" s="347">
        <v>602.95717031507206</v>
      </c>
      <c r="H10" s="347"/>
      <c r="I10" s="347">
        <v>555</v>
      </c>
      <c r="J10" s="347">
        <v>587.00003199857724</v>
      </c>
      <c r="K10" s="347">
        <v>615.62926832708661</v>
      </c>
      <c r="L10" s="347">
        <v>592.5</v>
      </c>
      <c r="M10" s="347">
        <v>613.00001281344908</v>
      </c>
      <c r="N10" s="358"/>
      <c r="O10" s="359"/>
    </row>
    <row r="11" spans="2:15" x14ac:dyDescent="0.3">
      <c r="B11" s="486"/>
      <c r="C11" s="319" t="s">
        <v>19</v>
      </c>
      <c r="D11" s="349">
        <v>650</v>
      </c>
      <c r="E11" s="349"/>
      <c r="F11" s="349"/>
      <c r="G11" s="349"/>
      <c r="H11" s="349">
        <v>552.5</v>
      </c>
      <c r="I11" s="349">
        <v>563.84619047619049</v>
      </c>
      <c r="J11" s="349"/>
      <c r="K11" s="349"/>
      <c r="L11" s="349"/>
      <c r="M11" s="349"/>
      <c r="N11" s="362"/>
      <c r="O11" s="363"/>
    </row>
    <row r="12" spans="2:15" x14ac:dyDescent="0.3">
      <c r="B12" s="486"/>
      <c r="C12" s="319" t="s">
        <v>12</v>
      </c>
      <c r="D12" s="349">
        <v>721.51812458368249</v>
      </c>
      <c r="E12" s="349">
        <v>692.86793927810356</v>
      </c>
      <c r="F12" s="349">
        <v>724.623811223134</v>
      </c>
      <c r="G12" s="349">
        <v>673.10571168615388</v>
      </c>
      <c r="H12" s="349">
        <v>697.8055469725939</v>
      </c>
      <c r="I12" s="349">
        <v>710.6166782101518</v>
      </c>
      <c r="J12" s="349">
        <v>657.19309444848784</v>
      </c>
      <c r="K12" s="349">
        <v>565.07268645005934</v>
      </c>
      <c r="L12" s="349">
        <v>555.10743873943954</v>
      </c>
      <c r="M12" s="349">
        <v>580.57753382598503</v>
      </c>
      <c r="N12" s="362"/>
      <c r="O12" s="363"/>
    </row>
    <row r="13" spans="2:15" x14ac:dyDescent="0.3">
      <c r="B13" s="486"/>
      <c r="C13" s="319" t="s">
        <v>11</v>
      </c>
      <c r="D13" s="350"/>
      <c r="E13" s="350"/>
      <c r="F13" s="350"/>
      <c r="G13" s="350"/>
      <c r="H13" s="350">
        <v>561.60251841292461</v>
      </c>
      <c r="I13" s="350">
        <v>655.90000000000009</v>
      </c>
      <c r="J13" s="350"/>
      <c r="K13" s="350"/>
      <c r="L13" s="350"/>
      <c r="M13" s="350"/>
      <c r="N13" s="364"/>
      <c r="O13" s="365"/>
    </row>
    <row r="14" spans="2:15" x14ac:dyDescent="0.3">
      <c r="B14" s="486"/>
      <c r="C14" s="318" t="s">
        <v>9</v>
      </c>
      <c r="D14" s="348">
        <v>633</v>
      </c>
      <c r="E14" s="348"/>
      <c r="F14" s="348">
        <v>607.30769230769238</v>
      </c>
      <c r="G14" s="348"/>
      <c r="H14" s="348"/>
      <c r="I14" s="348"/>
      <c r="J14" s="348"/>
      <c r="K14" s="348"/>
      <c r="L14" s="348"/>
      <c r="M14" s="348">
        <v>681.85846153846148</v>
      </c>
      <c r="N14" s="360"/>
      <c r="O14" s="361"/>
    </row>
    <row r="15" spans="2:15" x14ac:dyDescent="0.3">
      <c r="B15" s="486" t="s">
        <v>160</v>
      </c>
      <c r="C15" s="317" t="s">
        <v>202</v>
      </c>
      <c r="D15" s="351"/>
      <c r="E15" s="351"/>
      <c r="F15" s="366">
        <v>608.65769230769229</v>
      </c>
      <c r="G15" s="351"/>
      <c r="H15" s="366">
        <v>1532.3368958366566</v>
      </c>
      <c r="I15" s="351">
        <v>650</v>
      </c>
      <c r="J15" s="351"/>
      <c r="K15" s="366">
        <v>747.00009845426791</v>
      </c>
      <c r="L15" s="351"/>
      <c r="M15" s="351"/>
      <c r="N15" s="356"/>
      <c r="O15" s="357"/>
    </row>
    <row r="16" spans="2:15" x14ac:dyDescent="0.3">
      <c r="B16" s="486"/>
      <c r="C16" s="319" t="s">
        <v>5</v>
      </c>
      <c r="D16" s="352"/>
      <c r="E16" s="352"/>
      <c r="F16" s="352"/>
      <c r="G16" s="352"/>
      <c r="H16" s="367">
        <v>616.15</v>
      </c>
      <c r="I16" s="367">
        <v>525.11791175367694</v>
      </c>
      <c r="J16" s="352"/>
      <c r="K16" s="352">
        <v>575</v>
      </c>
      <c r="L16" s="352">
        <v>520</v>
      </c>
      <c r="M16" s="352">
        <v>640</v>
      </c>
      <c r="N16" s="364"/>
      <c r="O16" s="365"/>
    </row>
    <row r="17" spans="2:15" x14ac:dyDescent="0.3">
      <c r="B17" s="486"/>
      <c r="C17" s="319" t="s">
        <v>209</v>
      </c>
      <c r="D17" s="352"/>
      <c r="E17" s="352"/>
      <c r="F17" s="352"/>
      <c r="G17" s="352"/>
      <c r="H17" s="352"/>
      <c r="I17" s="352"/>
      <c r="J17" s="352"/>
      <c r="K17" s="352">
        <v>770</v>
      </c>
      <c r="L17" s="352"/>
      <c r="M17" s="352"/>
      <c r="N17" s="364"/>
      <c r="O17" s="365"/>
    </row>
    <row r="18" spans="2:15" x14ac:dyDescent="0.3">
      <c r="B18" s="487" t="s">
        <v>141</v>
      </c>
      <c r="C18" s="317" t="s">
        <v>3</v>
      </c>
      <c r="D18" s="349">
        <v>562</v>
      </c>
      <c r="E18" s="349">
        <v>560</v>
      </c>
      <c r="F18" s="349">
        <v>537</v>
      </c>
      <c r="G18" s="349">
        <v>517</v>
      </c>
      <c r="H18" s="349">
        <v>517</v>
      </c>
      <c r="I18" s="349">
        <v>524.9</v>
      </c>
      <c r="J18" s="349">
        <v>582.9</v>
      </c>
      <c r="K18" s="349">
        <v>552.33333333333337</v>
      </c>
      <c r="L18" s="349">
        <v>500</v>
      </c>
      <c r="M18" s="349">
        <v>595</v>
      </c>
      <c r="N18" s="362"/>
      <c r="O18" s="363"/>
    </row>
    <row r="19" spans="2:15" x14ac:dyDescent="0.3">
      <c r="B19" s="487"/>
      <c r="C19" s="319" t="s">
        <v>29</v>
      </c>
      <c r="D19" s="353"/>
      <c r="E19" s="353"/>
      <c r="F19" s="353"/>
      <c r="G19" s="353"/>
      <c r="H19" s="353"/>
      <c r="I19" s="353"/>
      <c r="J19" s="353"/>
      <c r="K19" s="368">
        <v>1109.7868758370003</v>
      </c>
      <c r="L19" s="353"/>
      <c r="M19" s="368">
        <v>989.29528024724323</v>
      </c>
      <c r="N19" s="362"/>
      <c r="O19" s="363"/>
    </row>
    <row r="20" spans="2:15" x14ac:dyDescent="0.3">
      <c r="B20" s="486"/>
      <c r="C20" s="319" t="s">
        <v>2</v>
      </c>
      <c r="D20" s="349">
        <v>566.56714327400766</v>
      </c>
      <c r="E20" s="349">
        <v>545.87296207407803</v>
      </c>
      <c r="F20" s="349">
        <v>514.74167200044838</v>
      </c>
      <c r="G20" s="349">
        <v>501.40999591503265</v>
      </c>
      <c r="H20" s="349">
        <v>500.11306121559909</v>
      </c>
      <c r="I20" s="349">
        <v>490.98322578781517</v>
      </c>
      <c r="J20" s="349">
        <v>480.08031317039729</v>
      </c>
      <c r="K20" s="349">
        <v>483.7160950311943</v>
      </c>
      <c r="L20" s="349">
        <v>461.31711264945142</v>
      </c>
      <c r="M20" s="349">
        <v>478.40759238011708</v>
      </c>
      <c r="N20" s="362"/>
      <c r="O20" s="363"/>
    </row>
    <row r="21" spans="2:15" x14ac:dyDescent="0.3">
      <c r="B21" s="486"/>
      <c r="C21" s="319" t="s">
        <v>6</v>
      </c>
      <c r="D21" s="349"/>
      <c r="E21" s="349">
        <v>642.5</v>
      </c>
      <c r="F21" s="349">
        <v>481.33695131716468</v>
      </c>
      <c r="G21" s="349">
        <v>568.26923076923072</v>
      </c>
      <c r="H21" s="349">
        <v>466.62856507724797</v>
      </c>
      <c r="I21" s="349">
        <v>467.62666666666672</v>
      </c>
      <c r="J21" s="349">
        <v>535.57692307692309</v>
      </c>
      <c r="K21" s="349">
        <v>560.33290002166552</v>
      </c>
      <c r="L21" s="349">
        <v>604.59947109027519</v>
      </c>
      <c r="M21" s="349">
        <v>601.66666666666663</v>
      </c>
      <c r="N21" s="362"/>
      <c r="O21" s="363"/>
    </row>
    <row r="22" spans="2:15" x14ac:dyDescent="0.3">
      <c r="B22" s="486"/>
      <c r="C22" s="319" t="s">
        <v>8</v>
      </c>
      <c r="D22" s="349">
        <v>536.71677685185193</v>
      </c>
      <c r="E22" s="349">
        <v>541.86783864759775</v>
      </c>
      <c r="F22" s="349">
        <v>521.31127668970112</v>
      </c>
      <c r="G22" s="349">
        <v>517.1337216111981</v>
      </c>
      <c r="H22" s="349">
        <v>511.0267916297646</v>
      </c>
      <c r="I22" s="349">
        <v>519.07441572580638</v>
      </c>
      <c r="J22" s="349">
        <v>526.95091830101205</v>
      </c>
      <c r="K22" s="349">
        <v>555.29925228937725</v>
      </c>
      <c r="L22" s="349">
        <v>582.88810573166199</v>
      </c>
      <c r="M22" s="349">
        <v>589.62116604750406</v>
      </c>
      <c r="N22" s="362"/>
      <c r="O22" s="363"/>
    </row>
    <row r="23" spans="2:15" x14ac:dyDescent="0.3">
      <c r="B23" s="486"/>
      <c r="C23" s="319" t="s">
        <v>20</v>
      </c>
      <c r="D23" s="349"/>
      <c r="E23" s="349"/>
      <c r="F23" s="349">
        <v>650</v>
      </c>
      <c r="G23" s="349">
        <v>525</v>
      </c>
      <c r="H23" s="349"/>
      <c r="I23" s="349">
        <v>525</v>
      </c>
      <c r="J23" s="349"/>
      <c r="K23" s="349">
        <v>525</v>
      </c>
      <c r="L23" s="349"/>
      <c r="M23" s="349"/>
      <c r="N23" s="362"/>
      <c r="O23" s="363"/>
    </row>
    <row r="24" spans="2:15" x14ac:dyDescent="0.3">
      <c r="B24" s="486"/>
      <c r="C24" s="318" t="s">
        <v>13</v>
      </c>
      <c r="D24" s="348">
        <v>611.19000495018258</v>
      </c>
      <c r="E24" s="348">
        <v>676</v>
      </c>
      <c r="F24" s="348">
        <v>627.5</v>
      </c>
      <c r="G24" s="348">
        <v>578.56456043956041</v>
      </c>
      <c r="H24" s="348">
        <v>603.10727272727274</v>
      </c>
      <c r="I24" s="348">
        <v>584.02757386824828</v>
      </c>
      <c r="J24" s="348">
        <v>613.56394202898139</v>
      </c>
      <c r="K24" s="348">
        <v>581.48562570094794</v>
      </c>
      <c r="L24" s="348">
        <v>594.48262503875287</v>
      </c>
      <c r="M24" s="348">
        <v>563.28618591139798</v>
      </c>
      <c r="N24" s="360"/>
      <c r="O24" s="361"/>
    </row>
    <row r="25" spans="2:15" x14ac:dyDescent="0.3">
      <c r="B25" s="81" t="s">
        <v>142</v>
      </c>
      <c r="C25" s="316" t="s">
        <v>73</v>
      </c>
      <c r="D25" s="354">
        <v>610</v>
      </c>
      <c r="E25" s="354"/>
      <c r="F25" s="354"/>
      <c r="G25" s="354"/>
      <c r="H25" s="354"/>
      <c r="I25" s="354"/>
      <c r="J25" s="354"/>
      <c r="K25" s="354"/>
      <c r="L25" s="354"/>
      <c r="M25" s="354"/>
      <c r="N25" s="356"/>
      <c r="O25" s="357"/>
    </row>
    <row r="26" spans="2:15" ht="15.75" thickBot="1" x14ac:dyDescent="0.35">
      <c r="B26" s="82" t="s">
        <v>143</v>
      </c>
      <c r="C26" s="320" t="s">
        <v>17</v>
      </c>
      <c r="D26" s="355"/>
      <c r="E26" s="355">
        <v>402.40001674253136</v>
      </c>
      <c r="F26" s="355">
        <v>470.58263189759555</v>
      </c>
      <c r="G26" s="355">
        <v>488.96500000000003</v>
      </c>
      <c r="H26" s="355">
        <v>488.25611270152177</v>
      </c>
      <c r="I26" s="355">
        <v>427.48081558803057</v>
      </c>
      <c r="J26" s="355">
        <v>436.07305415631816</v>
      </c>
      <c r="K26" s="355">
        <v>423.69965551218849</v>
      </c>
      <c r="L26" s="355">
        <v>495.54500000000002</v>
      </c>
      <c r="M26" s="355">
        <v>506.66666666666669</v>
      </c>
      <c r="N26" s="369"/>
      <c r="O26" s="370"/>
    </row>
    <row r="27" spans="2:15" ht="29.3" customHeight="1" thickBot="1" x14ac:dyDescent="0.35">
      <c r="B27" s="483" t="s">
        <v>167</v>
      </c>
      <c r="C27" s="488"/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9"/>
    </row>
    <row r="30" spans="2:15" x14ac:dyDescent="0.3">
      <c r="F30" t="s">
        <v>200</v>
      </c>
      <c r="I30" t="s">
        <v>200</v>
      </c>
    </row>
    <row r="31" spans="2:15" x14ac:dyDescent="0.3">
      <c r="G31" t="s">
        <v>200</v>
      </c>
    </row>
  </sheetData>
  <mergeCells count="6">
    <mergeCell ref="B5:O5"/>
    <mergeCell ref="B27:O27"/>
    <mergeCell ref="B8:B9"/>
    <mergeCell ref="B10:B14"/>
    <mergeCell ref="B18:B24"/>
    <mergeCell ref="B15:B17"/>
  </mergeCells>
  <pageMargins left="0.70866141732283472" right="0.70866141732283472" top="0.74803149606299213" bottom="0.74803149606299213" header="0.31496062992125984" footer="0.31496062992125984"/>
  <pageSetup paperSize="126" scale="9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00FFC-CEA2-4831-9227-EA53B9FBCC0B}">
  <sheetPr>
    <pageSetUpPr fitToPage="1"/>
  </sheetPr>
  <dimension ref="B1:O48"/>
  <sheetViews>
    <sheetView zoomScale="90" zoomScaleNormal="90" workbookViewId="0">
      <selection activeCell="K34" sqref="K34"/>
    </sheetView>
  </sheetViews>
  <sheetFormatPr baseColWidth="10" defaultColWidth="11.44140625" defaultRowHeight="15.05" x14ac:dyDescent="0.3"/>
  <cols>
    <col min="1" max="1" width="3.88671875" customWidth="1"/>
    <col min="2" max="2" width="18.6640625" bestFit="1" customWidth="1"/>
    <col min="3" max="3" width="9.6640625" bestFit="1" customWidth="1"/>
    <col min="4" max="4" width="8.5546875" bestFit="1" customWidth="1"/>
    <col min="5" max="5" width="9.6640625" bestFit="1" customWidth="1"/>
    <col min="6" max="6" width="8.5546875" bestFit="1" customWidth="1"/>
    <col min="7" max="7" width="9.6640625" bestFit="1" customWidth="1"/>
    <col min="8" max="8" width="8.5546875" bestFit="1" customWidth="1"/>
    <col min="9" max="9" width="9.6640625" bestFit="1" customWidth="1"/>
    <col min="10" max="10" width="8.33203125" bestFit="1" customWidth="1"/>
  </cols>
  <sheetData>
    <row r="1" spans="2:10" ht="8.1999999999999993" customHeight="1" thickBot="1" x14ac:dyDescent="0.35"/>
    <row r="2" spans="2:10" x14ac:dyDescent="0.3">
      <c r="B2" s="444" t="s">
        <v>111</v>
      </c>
      <c r="C2" s="445"/>
      <c r="D2" s="445"/>
      <c r="E2" s="445"/>
      <c r="F2" s="445"/>
      <c r="G2" s="445"/>
      <c r="H2" s="445"/>
      <c r="I2" s="445"/>
      <c r="J2" s="446"/>
    </row>
    <row r="3" spans="2:10" ht="14.25" customHeight="1" x14ac:dyDescent="0.3">
      <c r="B3" s="452" t="s">
        <v>75</v>
      </c>
      <c r="C3" s="453"/>
      <c r="D3" s="453"/>
      <c r="E3" s="453"/>
      <c r="F3" s="453"/>
      <c r="G3" s="453"/>
      <c r="H3" s="453"/>
      <c r="I3" s="453"/>
      <c r="J3" s="454"/>
    </row>
    <row r="4" spans="2:10" x14ac:dyDescent="0.3">
      <c r="B4" s="458" t="s">
        <v>61</v>
      </c>
      <c r="C4" s="455">
        <v>2019</v>
      </c>
      <c r="D4" s="455"/>
      <c r="E4" s="455">
        <v>2020</v>
      </c>
      <c r="F4" s="455"/>
      <c r="G4" s="455">
        <v>2021</v>
      </c>
      <c r="H4" s="455"/>
      <c r="I4" s="455">
        <v>2022</v>
      </c>
      <c r="J4" s="490"/>
    </row>
    <row r="5" spans="2:10" ht="39.950000000000003" customHeight="1" x14ac:dyDescent="0.3">
      <c r="B5" s="459"/>
      <c r="C5" s="146" t="s">
        <v>0</v>
      </c>
      <c r="D5" s="147" t="s">
        <v>170</v>
      </c>
      <c r="E5" s="146" t="s">
        <v>0</v>
      </c>
      <c r="F5" s="147" t="s">
        <v>170</v>
      </c>
      <c r="G5" s="146" t="s">
        <v>0</v>
      </c>
      <c r="H5" s="147" t="s">
        <v>170</v>
      </c>
      <c r="I5" s="146" t="s">
        <v>0</v>
      </c>
      <c r="J5" s="148" t="s">
        <v>170</v>
      </c>
    </row>
    <row r="6" spans="2:10" ht="41.25" customHeight="1" x14ac:dyDescent="0.3">
      <c r="B6" s="460"/>
      <c r="C6" s="101" t="s">
        <v>46</v>
      </c>
      <c r="D6" s="102" t="s">
        <v>64</v>
      </c>
      <c r="E6" s="101" t="s">
        <v>46</v>
      </c>
      <c r="F6" s="102" t="s">
        <v>64</v>
      </c>
      <c r="G6" s="145" t="s">
        <v>46</v>
      </c>
      <c r="H6" s="142" t="s">
        <v>64</v>
      </c>
      <c r="I6" s="145" t="s">
        <v>46</v>
      </c>
      <c r="J6" s="143" t="s">
        <v>64</v>
      </c>
    </row>
    <row r="7" spans="2:10" ht="14.25" customHeight="1" x14ac:dyDescent="0.3">
      <c r="B7" s="78" t="s">
        <v>71</v>
      </c>
      <c r="C7" s="278">
        <v>25</v>
      </c>
      <c r="D7" s="279">
        <v>418.6</v>
      </c>
      <c r="E7" s="278"/>
      <c r="F7" s="279"/>
      <c r="G7" s="278"/>
      <c r="H7" s="279"/>
      <c r="I7" s="278"/>
      <c r="J7" s="280"/>
    </row>
    <row r="8" spans="2:10" ht="14.25" customHeight="1" x14ac:dyDescent="0.3">
      <c r="B8" s="78" t="s">
        <v>72</v>
      </c>
      <c r="C8" s="278">
        <v>7</v>
      </c>
      <c r="D8" s="279">
        <v>510</v>
      </c>
      <c r="E8" s="278"/>
      <c r="F8" s="279"/>
      <c r="G8" s="278"/>
      <c r="H8" s="279"/>
      <c r="I8" s="278"/>
      <c r="J8" s="280"/>
    </row>
    <row r="9" spans="2:10" ht="14.25" customHeight="1" x14ac:dyDescent="0.3">
      <c r="B9" s="78" t="s">
        <v>24</v>
      </c>
      <c r="C9" s="278">
        <v>4230.7849999999999</v>
      </c>
      <c r="D9" s="279">
        <v>501.38180331971199</v>
      </c>
      <c r="E9" s="278">
        <v>4107.5650000000005</v>
      </c>
      <c r="F9" s="279">
        <v>681.39712880696447</v>
      </c>
      <c r="G9" s="278">
        <v>5754.8150000000023</v>
      </c>
      <c r="H9" s="279">
        <v>711.85068821260268</v>
      </c>
      <c r="I9" s="278">
        <v>4824.9589999999998</v>
      </c>
      <c r="J9" s="280">
        <v>647.00142362961549</v>
      </c>
    </row>
    <row r="10" spans="2:10" ht="14.25" customHeight="1" x14ac:dyDescent="0.3">
      <c r="B10" s="78" t="s">
        <v>3</v>
      </c>
      <c r="C10" s="278">
        <v>2153.2681999999973</v>
      </c>
      <c r="D10" s="279">
        <v>936.4730280353466</v>
      </c>
      <c r="E10" s="278">
        <v>2749.1017000000002</v>
      </c>
      <c r="F10" s="279">
        <v>993.20449248036687</v>
      </c>
      <c r="G10" s="278">
        <v>2197.4322000000002</v>
      </c>
      <c r="H10" s="279">
        <v>980.71721604498737</v>
      </c>
      <c r="I10" s="278">
        <v>1274.0740000000001</v>
      </c>
      <c r="J10" s="280">
        <v>985.90368506021889</v>
      </c>
    </row>
    <row r="11" spans="2:10" ht="14.25" customHeight="1" x14ac:dyDescent="0.3">
      <c r="B11" s="78" t="s">
        <v>29</v>
      </c>
      <c r="C11" s="278"/>
      <c r="D11" s="279"/>
      <c r="E11" s="278"/>
      <c r="F11" s="279"/>
      <c r="G11" s="278">
        <v>182</v>
      </c>
      <c r="H11" s="279">
        <v>707.14285714285711</v>
      </c>
      <c r="I11" s="278"/>
      <c r="J11" s="280"/>
    </row>
    <row r="12" spans="2:10" ht="14.25" customHeight="1" x14ac:dyDescent="0.3">
      <c r="B12" s="78" t="s">
        <v>209</v>
      </c>
      <c r="C12" s="278"/>
      <c r="D12" s="279"/>
      <c r="E12" s="278"/>
      <c r="F12" s="279"/>
      <c r="G12" s="278"/>
      <c r="H12" s="279"/>
      <c r="I12" s="278">
        <v>75</v>
      </c>
      <c r="J12" s="280">
        <v>760</v>
      </c>
    </row>
    <row r="13" spans="2:10" ht="14.25" customHeight="1" x14ac:dyDescent="0.3">
      <c r="B13" s="78" t="s">
        <v>23</v>
      </c>
      <c r="C13" s="278">
        <v>5632.0929999999998</v>
      </c>
      <c r="D13" s="279">
        <v>521.94712377480403</v>
      </c>
      <c r="E13" s="278">
        <v>4827.2860000000001</v>
      </c>
      <c r="F13" s="279">
        <v>624.39398019655096</v>
      </c>
      <c r="G13" s="278">
        <v>3838.7499999999995</v>
      </c>
      <c r="H13" s="279">
        <v>608.16493542550529</v>
      </c>
      <c r="I13" s="278">
        <v>3873.9249999999997</v>
      </c>
      <c r="J13" s="280">
        <v>496.89284077374441</v>
      </c>
    </row>
    <row r="14" spans="2:10" ht="14.25" customHeight="1" x14ac:dyDescent="0.3">
      <c r="B14" s="78" t="s">
        <v>2</v>
      </c>
      <c r="C14" s="278">
        <v>24192.884300000002</v>
      </c>
      <c r="D14" s="279">
        <v>512.78335917960942</v>
      </c>
      <c r="E14" s="278">
        <v>26062.854000000003</v>
      </c>
      <c r="F14" s="279">
        <v>597.73631661797435</v>
      </c>
      <c r="G14" s="278">
        <v>23161.224999999999</v>
      </c>
      <c r="H14" s="279">
        <v>626.15667457716449</v>
      </c>
      <c r="I14" s="278">
        <v>18275.928</v>
      </c>
      <c r="J14" s="280">
        <v>599.0396070238171</v>
      </c>
    </row>
    <row r="15" spans="2:10" ht="14.25" customHeight="1" x14ac:dyDescent="0.3">
      <c r="B15" s="78" t="s">
        <v>10</v>
      </c>
      <c r="C15" s="278">
        <v>4190.7000000000007</v>
      </c>
      <c r="D15" s="279">
        <v>503.48264858747524</v>
      </c>
      <c r="E15" s="278">
        <v>3362.375</v>
      </c>
      <c r="F15" s="279">
        <v>634.18825138594173</v>
      </c>
      <c r="G15" s="278">
        <v>2978.3519999999999</v>
      </c>
      <c r="H15" s="279">
        <v>662.83388050986844</v>
      </c>
      <c r="I15" s="278">
        <v>2278.5</v>
      </c>
      <c r="J15" s="280">
        <v>600.444108020302</v>
      </c>
    </row>
    <row r="16" spans="2:10" ht="14.25" customHeight="1" x14ac:dyDescent="0.3">
      <c r="B16" s="78" t="s">
        <v>34</v>
      </c>
      <c r="C16" s="278">
        <v>10.694999999999995</v>
      </c>
      <c r="D16" s="279">
        <v>1697.3365220835803</v>
      </c>
      <c r="E16" s="278">
        <v>0.76570000000000005</v>
      </c>
      <c r="F16" s="279">
        <v>1526.3157894736842</v>
      </c>
      <c r="G16" s="278">
        <v>4.9970000000000017</v>
      </c>
      <c r="H16" s="279">
        <v>2016.7115587872347</v>
      </c>
      <c r="I16" s="278">
        <v>0.90449999999999997</v>
      </c>
      <c r="J16" s="280">
        <v>1398.8333333333335</v>
      </c>
    </row>
    <row r="17" spans="2:15" ht="14.25" customHeight="1" x14ac:dyDescent="0.3">
      <c r="B17" s="78" t="s">
        <v>6</v>
      </c>
      <c r="C17" s="278">
        <v>20633.055959999998</v>
      </c>
      <c r="D17" s="279">
        <v>774.78830231100517</v>
      </c>
      <c r="E17" s="278">
        <v>22046.418069999996</v>
      </c>
      <c r="F17" s="279">
        <v>673.90538145722064</v>
      </c>
      <c r="G17" s="278">
        <v>21057.308760000007</v>
      </c>
      <c r="H17" s="279">
        <v>709.28715378368054</v>
      </c>
      <c r="I17" s="278">
        <v>14654.013759999998</v>
      </c>
      <c r="J17" s="280">
        <v>574.50226879548927</v>
      </c>
    </row>
    <row r="18" spans="2:15" ht="14.25" customHeight="1" x14ac:dyDescent="0.3">
      <c r="B18" s="78" t="s">
        <v>19</v>
      </c>
      <c r="C18" s="278">
        <v>802.42550000000006</v>
      </c>
      <c r="D18" s="279">
        <v>658.07011054480915</v>
      </c>
      <c r="E18" s="278">
        <v>1373.9740000000002</v>
      </c>
      <c r="F18" s="279">
        <v>751.5966312586844</v>
      </c>
      <c r="G18" s="278">
        <v>659.72900000000016</v>
      </c>
      <c r="H18" s="279">
        <v>1086.898354115491</v>
      </c>
      <c r="I18" s="278">
        <v>923.25400000000013</v>
      </c>
      <c r="J18" s="280">
        <v>737.47492574456896</v>
      </c>
    </row>
    <row r="19" spans="2:15" ht="14.25" customHeight="1" x14ac:dyDescent="0.3">
      <c r="B19" s="78" t="s">
        <v>202</v>
      </c>
      <c r="C19" s="278">
        <v>1946.1666</v>
      </c>
      <c r="D19" s="279">
        <v>443.69832968721681</v>
      </c>
      <c r="E19" s="278">
        <v>3020.8817999999992</v>
      </c>
      <c r="F19" s="279">
        <v>560.71745477319996</v>
      </c>
      <c r="G19" s="278">
        <v>3281.5878399999988</v>
      </c>
      <c r="H19" s="279">
        <v>635.95616269917639</v>
      </c>
      <c r="I19" s="278">
        <v>6445.7935600000037</v>
      </c>
      <c r="J19" s="280">
        <v>673.25246593804695</v>
      </c>
    </row>
    <row r="20" spans="2:15" ht="14.25" customHeight="1" x14ac:dyDescent="0.3">
      <c r="B20" s="78" t="s">
        <v>12</v>
      </c>
      <c r="C20" s="278">
        <v>5880.0035000000016</v>
      </c>
      <c r="D20" s="279">
        <v>507.86883312611172</v>
      </c>
      <c r="E20" s="278">
        <v>13729.465340000004</v>
      </c>
      <c r="F20" s="279">
        <v>655.62233023759961</v>
      </c>
      <c r="G20" s="278">
        <v>4791.8608400000012</v>
      </c>
      <c r="H20" s="279">
        <v>684.05124165265727</v>
      </c>
      <c r="I20" s="278">
        <v>6196.6234799999984</v>
      </c>
      <c r="J20" s="280">
        <v>587.9778771016347</v>
      </c>
    </row>
    <row r="21" spans="2:15" ht="14.25" customHeight="1" x14ac:dyDescent="0.3">
      <c r="B21" s="78" t="s">
        <v>27</v>
      </c>
      <c r="C21" s="278">
        <v>38.499000000000002</v>
      </c>
      <c r="D21" s="279">
        <v>647.17307692307691</v>
      </c>
      <c r="E21" s="278">
        <v>52</v>
      </c>
      <c r="F21" s="279">
        <v>691.66666666666663</v>
      </c>
      <c r="G21" s="278">
        <v>52</v>
      </c>
      <c r="H21" s="279">
        <v>678.84615384615381</v>
      </c>
      <c r="I21" s="278">
        <v>52</v>
      </c>
      <c r="J21" s="280">
        <v>615.70000000000005</v>
      </c>
    </row>
    <row r="22" spans="2:15" ht="14.25" customHeight="1" x14ac:dyDescent="0.3">
      <c r="B22" s="78" t="s">
        <v>11</v>
      </c>
      <c r="C22" s="278">
        <v>1597.1750000000002</v>
      </c>
      <c r="D22" s="279">
        <v>608.62851235386165</v>
      </c>
      <c r="E22" s="278">
        <v>1936.4400000000003</v>
      </c>
      <c r="F22" s="279">
        <v>717.19170624701303</v>
      </c>
      <c r="G22" s="278">
        <v>2263.36</v>
      </c>
      <c r="H22" s="279">
        <v>743.15574149816769</v>
      </c>
      <c r="I22" s="278">
        <v>1093.24</v>
      </c>
      <c r="J22" s="280">
        <v>725.58046668627378</v>
      </c>
    </row>
    <row r="23" spans="2:15" ht="14.25" customHeight="1" x14ac:dyDescent="0.3">
      <c r="B23" s="78" t="s">
        <v>17</v>
      </c>
      <c r="C23" s="278">
        <v>3213.8</v>
      </c>
      <c r="D23" s="279">
        <v>511.84793413959051</v>
      </c>
      <c r="E23" s="278">
        <v>3848</v>
      </c>
      <c r="F23" s="279">
        <v>527.55713675213656</v>
      </c>
      <c r="G23" s="278">
        <v>1767.85</v>
      </c>
      <c r="H23" s="279">
        <v>557.27015854513502</v>
      </c>
      <c r="I23" s="278">
        <v>4764.875</v>
      </c>
      <c r="J23" s="280">
        <v>503.87776098033191</v>
      </c>
    </row>
    <row r="24" spans="2:15" ht="14.25" customHeight="1" x14ac:dyDescent="0.3">
      <c r="B24" s="78" t="s">
        <v>35</v>
      </c>
      <c r="C24" s="278">
        <v>838</v>
      </c>
      <c r="D24" s="279">
        <v>494.78888153846145</v>
      </c>
      <c r="E24" s="278">
        <v>479</v>
      </c>
      <c r="F24" s="279">
        <v>602.31214285714282</v>
      </c>
      <c r="G24" s="278">
        <v>52</v>
      </c>
      <c r="H24" s="279">
        <v>612.02019230769235</v>
      </c>
      <c r="I24" s="278">
        <v>260</v>
      </c>
      <c r="J24" s="280">
        <v>560.19348557692319</v>
      </c>
    </row>
    <row r="25" spans="2:15" ht="14.25" customHeight="1" x14ac:dyDescent="0.3">
      <c r="B25" s="78" t="s">
        <v>169</v>
      </c>
      <c r="C25" s="278"/>
      <c r="D25" s="279"/>
      <c r="E25" s="278"/>
      <c r="F25" s="279"/>
      <c r="G25" s="278">
        <v>0.06</v>
      </c>
      <c r="H25" s="279">
        <v>1003.3333333333334</v>
      </c>
      <c r="I25" s="278"/>
      <c r="J25" s="280"/>
    </row>
    <row r="26" spans="2:15" ht="14.25" customHeight="1" x14ac:dyDescent="0.3">
      <c r="B26" s="78" t="s">
        <v>21</v>
      </c>
      <c r="C26" s="278">
        <v>424.31311999999997</v>
      </c>
      <c r="D26" s="279">
        <v>486.06337567811215</v>
      </c>
      <c r="E26" s="278">
        <v>294.92912000000001</v>
      </c>
      <c r="F26" s="279">
        <v>502.3878317523961</v>
      </c>
      <c r="G26" s="278">
        <v>589.3599999999999</v>
      </c>
      <c r="H26" s="279">
        <v>609.9408283620254</v>
      </c>
      <c r="I26" s="278">
        <v>740.94992000000002</v>
      </c>
      <c r="J26" s="280">
        <v>572.73971959825576</v>
      </c>
      <c r="O26" t="s">
        <v>200</v>
      </c>
    </row>
    <row r="27" spans="2:15" ht="14.25" customHeight="1" x14ac:dyDescent="0.3">
      <c r="B27" s="78" t="s">
        <v>28</v>
      </c>
      <c r="C27" s="278">
        <v>400</v>
      </c>
      <c r="D27" s="279">
        <v>664.01750000000004</v>
      </c>
      <c r="E27" s="278">
        <v>400</v>
      </c>
      <c r="F27" s="279">
        <v>686.5</v>
      </c>
      <c r="G27" s="278"/>
      <c r="H27" s="279"/>
      <c r="I27" s="278"/>
      <c r="J27" s="280"/>
    </row>
    <row r="28" spans="2:15" ht="14.25" customHeight="1" x14ac:dyDescent="0.3">
      <c r="B28" s="78" t="s">
        <v>70</v>
      </c>
      <c r="C28" s="278">
        <v>13.0383</v>
      </c>
      <c r="D28" s="279">
        <v>558.35500026843999</v>
      </c>
      <c r="E28" s="278">
        <v>14</v>
      </c>
      <c r="F28" s="279">
        <v>610</v>
      </c>
      <c r="G28" s="278">
        <v>14</v>
      </c>
      <c r="H28" s="279">
        <v>690</v>
      </c>
      <c r="I28" s="278">
        <v>14</v>
      </c>
      <c r="J28" s="280">
        <v>670</v>
      </c>
    </row>
    <row r="29" spans="2:15" ht="14.25" customHeight="1" x14ac:dyDescent="0.3">
      <c r="B29" s="78" t="s">
        <v>36</v>
      </c>
      <c r="C29" s="278"/>
      <c r="D29" s="279"/>
      <c r="E29" s="278">
        <v>52</v>
      </c>
      <c r="F29" s="279">
        <v>680</v>
      </c>
      <c r="G29" s="278"/>
      <c r="H29" s="279"/>
      <c r="I29" s="278">
        <v>41.625</v>
      </c>
      <c r="J29" s="280">
        <v>628</v>
      </c>
    </row>
    <row r="30" spans="2:15" ht="14.25" customHeight="1" x14ac:dyDescent="0.3">
      <c r="B30" s="78" t="s">
        <v>37</v>
      </c>
      <c r="C30" s="278">
        <v>570.22500000000002</v>
      </c>
      <c r="D30" s="279">
        <v>575.88209619703366</v>
      </c>
      <c r="E30" s="278">
        <v>61.75</v>
      </c>
      <c r="F30" s="279">
        <v>554.15245858744834</v>
      </c>
      <c r="G30" s="278">
        <v>80.5</v>
      </c>
      <c r="H30" s="279">
        <v>710.827</v>
      </c>
      <c r="I30" s="278">
        <v>71</v>
      </c>
      <c r="J30" s="280">
        <v>627.47261538461532</v>
      </c>
    </row>
    <row r="31" spans="2:15" ht="14.25" customHeight="1" x14ac:dyDescent="0.3">
      <c r="B31" s="78" t="s">
        <v>38</v>
      </c>
      <c r="C31" s="278">
        <v>24</v>
      </c>
      <c r="D31" s="279">
        <v>480</v>
      </c>
      <c r="E31" s="278"/>
      <c r="F31" s="279"/>
      <c r="G31" s="278"/>
      <c r="H31" s="279"/>
      <c r="I31" s="278">
        <v>260</v>
      </c>
      <c r="J31" s="280">
        <v>333.57451923076928</v>
      </c>
    </row>
    <row r="32" spans="2:15" ht="14.25" customHeight="1" x14ac:dyDescent="0.3">
      <c r="B32" s="78" t="s">
        <v>5</v>
      </c>
      <c r="C32" s="278">
        <v>4861</v>
      </c>
      <c r="D32" s="279">
        <v>521.5006563585988</v>
      </c>
      <c r="E32" s="278">
        <v>2825</v>
      </c>
      <c r="F32" s="279">
        <v>581.12012288786491</v>
      </c>
      <c r="G32" s="278">
        <v>2971.3199999999997</v>
      </c>
      <c r="H32" s="279">
        <v>641.69211658911672</v>
      </c>
      <c r="I32" s="278">
        <v>9787.7000000000007</v>
      </c>
      <c r="J32" s="280">
        <v>616.73887494550354</v>
      </c>
    </row>
    <row r="33" spans="2:10" ht="14.25" customHeight="1" x14ac:dyDescent="0.3">
      <c r="B33" s="78" t="s">
        <v>9</v>
      </c>
      <c r="C33" s="278">
        <v>4558.0414000000001</v>
      </c>
      <c r="D33" s="279">
        <v>602.23429723371703</v>
      </c>
      <c r="E33" s="278">
        <v>5621.7530999999981</v>
      </c>
      <c r="F33" s="279">
        <v>732.15654298936033</v>
      </c>
      <c r="G33" s="278">
        <v>4210.0305000000008</v>
      </c>
      <c r="H33" s="279">
        <v>749.77912932075867</v>
      </c>
      <c r="I33" s="278">
        <v>3994.1507999999999</v>
      </c>
      <c r="J33" s="280">
        <v>676.38852206951526</v>
      </c>
    </row>
    <row r="34" spans="2:10" ht="14.25" customHeight="1" x14ac:dyDescent="0.3">
      <c r="B34" s="78" t="s">
        <v>14</v>
      </c>
      <c r="C34" s="278">
        <v>3050</v>
      </c>
      <c r="D34" s="279">
        <v>506.57648376878575</v>
      </c>
      <c r="E34" s="278">
        <v>4209.6080000000002</v>
      </c>
      <c r="F34" s="279">
        <v>641.00874233583238</v>
      </c>
      <c r="G34" s="278">
        <v>3152.9830000000002</v>
      </c>
      <c r="H34" s="279">
        <v>652.08581275281392</v>
      </c>
      <c r="I34" s="278">
        <v>2643.194</v>
      </c>
      <c r="J34" s="280">
        <v>641.37140780378104</v>
      </c>
    </row>
    <row r="35" spans="2:10" ht="14.25" customHeight="1" x14ac:dyDescent="0.3">
      <c r="B35" s="78" t="s">
        <v>22</v>
      </c>
      <c r="C35" s="278"/>
      <c r="D35" s="279"/>
      <c r="E35" s="278">
        <v>53</v>
      </c>
      <c r="F35" s="279">
        <v>791.31603703703706</v>
      </c>
      <c r="G35" s="278">
        <v>157.86138</v>
      </c>
      <c r="H35" s="279">
        <v>1687.9319787915431</v>
      </c>
      <c r="I35" s="278">
        <v>121.51957999999999</v>
      </c>
      <c r="J35" s="280">
        <v>1555.2657881102268</v>
      </c>
    </row>
    <row r="36" spans="2:10" ht="14.25" customHeight="1" x14ac:dyDescent="0.3">
      <c r="B36" s="78" t="s">
        <v>8</v>
      </c>
      <c r="C36" s="278">
        <v>9521.3372000000072</v>
      </c>
      <c r="D36" s="279">
        <v>862.73160746220321</v>
      </c>
      <c r="E36" s="278">
        <v>13436.882420000007</v>
      </c>
      <c r="F36" s="279">
        <v>1255.695452022451</v>
      </c>
      <c r="G36" s="278">
        <v>12283.72002000001</v>
      </c>
      <c r="H36" s="279">
        <v>1459.1691118001629</v>
      </c>
      <c r="I36" s="278">
        <v>24325.405299999999</v>
      </c>
      <c r="J36" s="280">
        <v>904.32155666896244</v>
      </c>
    </row>
    <row r="37" spans="2:10" ht="14.25" customHeight="1" x14ac:dyDescent="0.3">
      <c r="B37" s="78" t="s">
        <v>7</v>
      </c>
      <c r="C37" s="278">
        <v>3195.6565200000009</v>
      </c>
      <c r="D37" s="279">
        <v>464.34150697737476</v>
      </c>
      <c r="E37" s="278">
        <v>4204.5361599999987</v>
      </c>
      <c r="F37" s="279">
        <v>619.59834983842654</v>
      </c>
      <c r="G37" s="278">
        <v>4885.3400800000009</v>
      </c>
      <c r="H37" s="279">
        <v>639.74944759845175</v>
      </c>
      <c r="I37" s="278">
        <v>2741.6927599999999</v>
      </c>
      <c r="J37" s="280">
        <v>602.78876045412164</v>
      </c>
    </row>
    <row r="38" spans="2:10" ht="14.25" customHeight="1" x14ac:dyDescent="0.3">
      <c r="B38" s="78" t="s">
        <v>172</v>
      </c>
      <c r="C38" s="278"/>
      <c r="D38" s="279"/>
      <c r="E38" s="278"/>
      <c r="F38" s="279"/>
      <c r="G38" s="278">
        <v>3</v>
      </c>
      <c r="H38" s="279">
        <v>704</v>
      </c>
      <c r="I38" s="278">
        <v>1</v>
      </c>
      <c r="J38" s="280">
        <v>667</v>
      </c>
    </row>
    <row r="39" spans="2:10" ht="14.25" customHeight="1" x14ac:dyDescent="0.3">
      <c r="B39" s="78" t="s">
        <v>16</v>
      </c>
      <c r="C39" s="278">
        <v>75</v>
      </c>
      <c r="D39" s="279">
        <v>499.23400000000004</v>
      </c>
      <c r="E39" s="278"/>
      <c r="F39" s="279"/>
      <c r="G39" s="278"/>
      <c r="H39" s="279"/>
      <c r="I39" s="278"/>
      <c r="J39" s="280"/>
    </row>
    <row r="40" spans="2:10" ht="14.25" customHeight="1" x14ac:dyDescent="0.3">
      <c r="B40" s="78" t="s">
        <v>32</v>
      </c>
      <c r="C40" s="278">
        <v>289</v>
      </c>
      <c r="D40" s="279">
        <v>564.06691555555562</v>
      </c>
      <c r="E40" s="278">
        <v>355.5</v>
      </c>
      <c r="F40" s="279">
        <v>674.52564102564099</v>
      </c>
      <c r="G40" s="278">
        <v>236</v>
      </c>
      <c r="H40" s="279">
        <v>734.1161978021978</v>
      </c>
      <c r="I40" s="278">
        <v>260</v>
      </c>
      <c r="J40" s="280">
        <v>653.95769230769224</v>
      </c>
    </row>
    <row r="41" spans="2:10" ht="14.25" customHeight="1" x14ac:dyDescent="0.3">
      <c r="B41" s="78" t="s">
        <v>25</v>
      </c>
      <c r="C41" s="278">
        <v>629.60600000000011</v>
      </c>
      <c r="D41" s="279">
        <v>495.69109922357967</v>
      </c>
      <c r="E41" s="278">
        <v>59</v>
      </c>
      <c r="F41" s="279">
        <v>621</v>
      </c>
      <c r="G41" s="278">
        <v>223</v>
      </c>
      <c r="H41" s="279">
        <v>593.18749999999989</v>
      </c>
      <c r="I41" s="278">
        <v>72</v>
      </c>
      <c r="J41" s="280">
        <v>528.10819444444451</v>
      </c>
    </row>
    <row r="42" spans="2:10" ht="14.25" customHeight="1" x14ac:dyDescent="0.3">
      <c r="B42" s="78" t="s">
        <v>203</v>
      </c>
      <c r="C42" s="278">
        <v>207.31328000000002</v>
      </c>
      <c r="D42" s="279">
        <v>530.96861740937209</v>
      </c>
      <c r="E42" s="278"/>
      <c r="F42" s="279"/>
      <c r="G42" s="278">
        <v>77.991280000000003</v>
      </c>
      <c r="H42" s="279">
        <v>576.30113489097153</v>
      </c>
      <c r="I42" s="278">
        <v>311.44175999999999</v>
      </c>
      <c r="J42" s="280">
        <v>565.23442991762488</v>
      </c>
    </row>
    <row r="43" spans="2:10" ht="14.25" customHeight="1" x14ac:dyDescent="0.3">
      <c r="B43" s="78" t="s">
        <v>173</v>
      </c>
      <c r="C43" s="278"/>
      <c r="D43" s="279"/>
      <c r="E43" s="278"/>
      <c r="F43" s="279"/>
      <c r="G43" s="278">
        <v>14</v>
      </c>
      <c r="H43" s="279">
        <v>803.71428571428567</v>
      </c>
      <c r="I43" s="278"/>
      <c r="J43" s="280"/>
    </row>
    <row r="44" spans="2:10" ht="14.25" customHeight="1" x14ac:dyDescent="0.3">
      <c r="B44" s="78" t="s">
        <v>20</v>
      </c>
      <c r="C44" s="278">
        <v>1589.875</v>
      </c>
      <c r="D44" s="279">
        <v>479.85768884892087</v>
      </c>
      <c r="E44" s="278">
        <v>2408.5</v>
      </c>
      <c r="F44" s="279">
        <v>587.81099572981361</v>
      </c>
      <c r="G44" s="278">
        <v>2300.1615999999999</v>
      </c>
      <c r="H44" s="279">
        <v>692.55699246574954</v>
      </c>
      <c r="I44" s="278">
        <v>2194.4499999999998</v>
      </c>
      <c r="J44" s="280">
        <v>574.47886235405133</v>
      </c>
    </row>
    <row r="45" spans="2:10" ht="14.25" customHeight="1" x14ac:dyDescent="0.3">
      <c r="B45" s="78" t="s">
        <v>13</v>
      </c>
      <c r="C45" s="278">
        <v>1613.5</v>
      </c>
      <c r="D45" s="279">
        <v>532.78648791208786</v>
      </c>
      <c r="E45" s="278">
        <v>2866.7</v>
      </c>
      <c r="F45" s="279">
        <v>698.3600988758368</v>
      </c>
      <c r="G45" s="278">
        <v>4161.7219999999998</v>
      </c>
      <c r="H45" s="279">
        <v>775.30692758669875</v>
      </c>
      <c r="I45" s="278">
        <v>8194.3550000000014</v>
      </c>
      <c r="J45" s="280">
        <v>773.36761480081429</v>
      </c>
    </row>
    <row r="46" spans="2:10" ht="14.25" customHeight="1" x14ac:dyDescent="0.3">
      <c r="B46" s="266" t="s">
        <v>73</v>
      </c>
      <c r="C46" s="321"/>
      <c r="D46" s="322"/>
      <c r="E46" s="321">
        <v>44</v>
      </c>
      <c r="F46" s="322">
        <v>589.79166666666663</v>
      </c>
      <c r="G46" s="321">
        <v>61</v>
      </c>
      <c r="H46" s="322">
        <v>711.5</v>
      </c>
      <c r="I46" s="321">
        <v>16</v>
      </c>
      <c r="J46" s="323">
        <v>630</v>
      </c>
    </row>
    <row r="47" spans="2:10" ht="29" customHeight="1" thickBot="1" x14ac:dyDescent="0.35">
      <c r="B47" s="144" t="s">
        <v>39</v>
      </c>
      <c r="C47" s="281">
        <v>106413.45687999915</v>
      </c>
      <c r="D47" s="282">
        <v>609.45392982881822</v>
      </c>
      <c r="E47" s="281">
        <v>124503.28540999953</v>
      </c>
      <c r="F47" s="282">
        <v>729.04736290839537</v>
      </c>
      <c r="G47" s="281">
        <v>107465.31749999983</v>
      </c>
      <c r="H47" s="282">
        <v>828.55082736990312</v>
      </c>
      <c r="I47" s="281">
        <v>120783.57442000011</v>
      </c>
      <c r="J47" s="283">
        <v>672.6650544282528</v>
      </c>
    </row>
    <row r="48" spans="2:10" ht="25.55" customHeight="1" thickBot="1" x14ac:dyDescent="0.35">
      <c r="B48" s="429" t="s">
        <v>167</v>
      </c>
      <c r="C48" s="430"/>
      <c r="D48" s="430"/>
      <c r="E48" s="430"/>
      <c r="F48" s="430"/>
      <c r="G48" s="430"/>
      <c r="H48" s="430"/>
      <c r="I48" s="430"/>
      <c r="J48" s="431"/>
    </row>
  </sheetData>
  <mergeCells count="8">
    <mergeCell ref="I4:J4"/>
    <mergeCell ref="B2:J2"/>
    <mergeCell ref="B3:J3"/>
    <mergeCell ref="B48:J48"/>
    <mergeCell ref="C4:D4"/>
    <mergeCell ref="E4:F4"/>
    <mergeCell ref="G4:H4"/>
    <mergeCell ref="B4:B6"/>
  </mergeCells>
  <pageMargins left="0.70866141732283472" right="0.70866141732283472" top="0.74803149606299213" bottom="0.74803149606299213" header="0.31496062992125984" footer="0.31496062992125984"/>
  <pageSetup paperSize="126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0DE98-4FF8-4092-89E7-B9556F016E4D}">
  <sheetPr>
    <pageSetUpPr fitToPage="1"/>
  </sheetPr>
  <dimension ref="B1:Q46"/>
  <sheetViews>
    <sheetView zoomScale="90" zoomScaleNormal="90" workbookViewId="0">
      <selection activeCell="H34" sqref="H34"/>
    </sheetView>
  </sheetViews>
  <sheetFormatPr baseColWidth="10" defaultRowHeight="15.05" x14ac:dyDescent="0.3"/>
  <cols>
    <col min="1" max="1" width="1.109375" customWidth="1"/>
    <col min="2" max="2" width="13.6640625" bestFit="1" customWidth="1"/>
    <col min="3" max="4" width="9.33203125" bestFit="1" customWidth="1"/>
    <col min="5" max="6" width="9.6640625" bestFit="1" customWidth="1"/>
    <col min="7" max="8" width="10.109375" bestFit="1" customWidth="1"/>
    <col min="9" max="9" width="10.109375" customWidth="1"/>
    <col min="10" max="11" width="9.33203125" bestFit="1" customWidth="1"/>
    <col min="12" max="13" width="9.6640625" bestFit="1" customWidth="1"/>
    <col min="14" max="14" width="10.109375" bestFit="1" customWidth="1"/>
  </cols>
  <sheetData>
    <row r="1" spans="2:17" ht="15.75" thickBot="1" x14ac:dyDescent="0.35"/>
    <row r="2" spans="2:17" x14ac:dyDescent="0.3">
      <c r="B2" s="492" t="s">
        <v>149</v>
      </c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4"/>
    </row>
    <row r="3" spans="2:17" x14ac:dyDescent="0.3">
      <c r="B3" s="495" t="s">
        <v>110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7"/>
    </row>
    <row r="4" spans="2:17" x14ac:dyDescent="0.3">
      <c r="B4" s="498" t="s">
        <v>196</v>
      </c>
      <c r="C4" s="491">
        <v>2021</v>
      </c>
      <c r="D4" s="491"/>
      <c r="E4" s="491"/>
      <c r="F4" s="491"/>
      <c r="G4" s="491"/>
      <c r="H4" s="491"/>
      <c r="I4" s="501">
        <v>2022</v>
      </c>
      <c r="J4" s="502"/>
      <c r="K4" s="502"/>
      <c r="L4" s="502"/>
      <c r="M4" s="502"/>
      <c r="N4" s="503"/>
    </row>
    <row r="5" spans="2:17" x14ac:dyDescent="0.3">
      <c r="B5" s="499"/>
      <c r="C5" s="185" t="s">
        <v>18</v>
      </c>
      <c r="D5" s="186" t="s">
        <v>31</v>
      </c>
      <c r="E5" s="186" t="s">
        <v>30</v>
      </c>
      <c r="F5" s="186" t="s">
        <v>44</v>
      </c>
      <c r="G5" s="186" t="s">
        <v>45</v>
      </c>
      <c r="H5" s="187" t="s">
        <v>1</v>
      </c>
      <c r="I5" s="307">
        <v>10049000</v>
      </c>
      <c r="J5" s="186" t="s">
        <v>18</v>
      </c>
      <c r="K5" s="186" t="s">
        <v>31</v>
      </c>
      <c r="L5" s="186" t="s">
        <v>30</v>
      </c>
      <c r="M5" s="186" t="s">
        <v>44</v>
      </c>
      <c r="N5" s="188" t="s">
        <v>1</v>
      </c>
    </row>
    <row r="6" spans="2:17" x14ac:dyDescent="0.3">
      <c r="B6" s="500"/>
      <c r="C6" s="189" t="s">
        <v>46</v>
      </c>
      <c r="D6" s="190" t="s">
        <v>46</v>
      </c>
      <c r="E6" s="190" t="s">
        <v>46</v>
      </c>
      <c r="F6" s="190" t="s">
        <v>46</v>
      </c>
      <c r="G6" s="190" t="s">
        <v>46</v>
      </c>
      <c r="H6" s="191" t="s">
        <v>46</v>
      </c>
      <c r="I6" s="191" t="s">
        <v>46</v>
      </c>
      <c r="J6" s="190" t="s">
        <v>46</v>
      </c>
      <c r="K6" s="190" t="s">
        <v>46</v>
      </c>
      <c r="L6" s="190" t="s">
        <v>46</v>
      </c>
      <c r="M6" s="190" t="s">
        <v>46</v>
      </c>
      <c r="N6" s="192" t="s">
        <v>46</v>
      </c>
    </row>
    <row r="7" spans="2:17" x14ac:dyDescent="0.3">
      <c r="B7" s="193" t="s">
        <v>24</v>
      </c>
      <c r="C7" s="284">
        <v>5720.8150000000023</v>
      </c>
      <c r="D7" s="285"/>
      <c r="E7" s="285"/>
      <c r="F7" s="285"/>
      <c r="G7" s="285"/>
      <c r="H7" s="286">
        <v>34</v>
      </c>
      <c r="I7" s="308"/>
      <c r="J7" s="285">
        <v>4810.9589999999998</v>
      </c>
      <c r="K7" s="285"/>
      <c r="L7" s="285"/>
      <c r="M7" s="285"/>
      <c r="N7" s="287">
        <v>14</v>
      </c>
    </row>
    <row r="8" spans="2:17" x14ac:dyDescent="0.3">
      <c r="B8" s="193" t="s">
        <v>3</v>
      </c>
      <c r="C8" s="284">
        <v>2192.8750000000005</v>
      </c>
      <c r="D8" s="285"/>
      <c r="E8" s="285"/>
      <c r="F8" s="285">
        <v>4.3064</v>
      </c>
      <c r="G8" s="285"/>
      <c r="H8" s="286">
        <v>0.25080000000000002</v>
      </c>
      <c r="I8" s="308"/>
      <c r="J8" s="285">
        <v>1065.68</v>
      </c>
      <c r="K8" s="285">
        <v>104</v>
      </c>
      <c r="L8" s="285">
        <v>104</v>
      </c>
      <c r="M8" s="285"/>
      <c r="N8" s="287">
        <v>0.39400000000000002</v>
      </c>
    </row>
    <row r="9" spans="2:17" x14ac:dyDescent="0.3">
      <c r="B9" s="193" t="s">
        <v>29</v>
      </c>
      <c r="C9" s="284">
        <v>182</v>
      </c>
      <c r="D9" s="285"/>
      <c r="E9" s="285"/>
      <c r="F9" s="285"/>
      <c r="G9" s="285"/>
      <c r="H9" s="286"/>
      <c r="I9" s="308"/>
      <c r="J9" s="285"/>
      <c r="K9" s="285"/>
      <c r="L9" s="285"/>
      <c r="M9" s="285"/>
      <c r="N9" s="287"/>
      <c r="O9" t="s">
        <v>200</v>
      </c>
    </row>
    <row r="10" spans="2:17" x14ac:dyDescent="0.3">
      <c r="B10" s="193" t="s">
        <v>209</v>
      </c>
      <c r="C10" s="284"/>
      <c r="D10" s="285"/>
      <c r="E10" s="285"/>
      <c r="F10" s="285"/>
      <c r="G10" s="285"/>
      <c r="H10" s="286"/>
      <c r="I10" s="1"/>
      <c r="J10" s="285"/>
      <c r="K10" s="285">
        <v>75</v>
      </c>
      <c r="L10" s="285"/>
      <c r="M10" s="285"/>
      <c r="N10" s="287"/>
    </row>
    <row r="11" spans="2:17" x14ac:dyDescent="0.3">
      <c r="B11" s="193" t="s">
        <v>23</v>
      </c>
      <c r="C11" s="284"/>
      <c r="D11" s="285"/>
      <c r="E11" s="285"/>
      <c r="F11" s="285">
        <v>2812.7499999999995</v>
      </c>
      <c r="G11" s="285">
        <v>714</v>
      </c>
      <c r="H11" s="286">
        <v>312</v>
      </c>
      <c r="I11" s="308"/>
      <c r="J11" s="285">
        <v>312</v>
      </c>
      <c r="K11" s="285"/>
      <c r="L11" s="285"/>
      <c r="M11" s="285">
        <v>3561.9249999999997</v>
      </c>
      <c r="N11" s="287"/>
    </row>
    <row r="12" spans="2:17" x14ac:dyDescent="0.3">
      <c r="B12" s="193" t="s">
        <v>2</v>
      </c>
      <c r="C12" s="284">
        <v>22953.224999999999</v>
      </c>
      <c r="D12" s="285"/>
      <c r="E12" s="285"/>
      <c r="F12" s="285">
        <v>26</v>
      </c>
      <c r="G12" s="285"/>
      <c r="H12" s="286">
        <v>182</v>
      </c>
      <c r="I12" s="308"/>
      <c r="J12" s="285">
        <v>18275.928</v>
      </c>
      <c r="K12" s="285"/>
      <c r="L12" s="285"/>
      <c r="M12" s="285"/>
      <c r="N12" s="287"/>
    </row>
    <row r="13" spans="2:17" x14ac:dyDescent="0.3">
      <c r="B13" s="193" t="s">
        <v>10</v>
      </c>
      <c r="C13" s="284">
        <v>2978.3519999999999</v>
      </c>
      <c r="D13" s="285"/>
      <c r="E13" s="285"/>
      <c r="F13" s="285"/>
      <c r="G13" s="285"/>
      <c r="H13" s="286"/>
      <c r="I13" s="308"/>
      <c r="J13" s="285">
        <v>2252.5</v>
      </c>
      <c r="K13" s="285"/>
      <c r="L13" s="285"/>
      <c r="M13" s="285"/>
      <c r="N13" s="287">
        <v>26</v>
      </c>
      <c r="Q13" t="s">
        <v>200</v>
      </c>
    </row>
    <row r="14" spans="2:17" x14ac:dyDescent="0.3">
      <c r="B14" s="193" t="s">
        <v>34</v>
      </c>
      <c r="C14" s="284">
        <v>2.6930000000000001</v>
      </c>
      <c r="D14" s="285"/>
      <c r="E14" s="285"/>
      <c r="F14" s="285"/>
      <c r="G14" s="285"/>
      <c r="H14" s="286">
        <v>2.3039999999999998</v>
      </c>
      <c r="I14" s="308"/>
      <c r="J14" s="285">
        <v>0.90449999999999997</v>
      </c>
      <c r="K14" s="285"/>
      <c r="L14" s="285"/>
      <c r="M14" s="285"/>
      <c r="N14" s="287"/>
    </row>
    <row r="15" spans="2:17" x14ac:dyDescent="0.3">
      <c r="B15" s="193" t="s">
        <v>6</v>
      </c>
      <c r="C15" s="284">
        <v>21049.937960000003</v>
      </c>
      <c r="D15" s="285"/>
      <c r="E15" s="285"/>
      <c r="F15" s="285">
        <v>6.7707999999999995</v>
      </c>
      <c r="G15" s="285"/>
      <c r="H15" s="286">
        <v>0.6</v>
      </c>
      <c r="I15" s="308"/>
      <c r="J15" s="285">
        <v>14346.013759999998</v>
      </c>
      <c r="K15" s="285">
        <v>74</v>
      </c>
      <c r="L15" s="285"/>
      <c r="M15" s="285">
        <v>182</v>
      </c>
      <c r="N15" s="287">
        <v>52</v>
      </c>
    </row>
    <row r="16" spans="2:17" x14ac:dyDescent="0.3">
      <c r="B16" s="194" t="s">
        <v>19</v>
      </c>
      <c r="C16" s="284">
        <v>658.99200000000008</v>
      </c>
      <c r="D16" s="285"/>
      <c r="E16" s="285"/>
      <c r="F16" s="285"/>
      <c r="G16" s="285"/>
      <c r="H16" s="286">
        <v>0.73699999999999999</v>
      </c>
      <c r="I16" s="308"/>
      <c r="J16" s="285">
        <v>871.25400000000013</v>
      </c>
      <c r="K16" s="285"/>
      <c r="L16" s="285"/>
      <c r="M16" s="285">
        <v>52</v>
      </c>
      <c r="N16" s="287"/>
    </row>
    <row r="17" spans="2:14" x14ac:dyDescent="0.3">
      <c r="B17" s="193" t="s">
        <v>202</v>
      </c>
      <c r="C17" s="284">
        <v>3281.5878399999988</v>
      </c>
      <c r="D17" s="285"/>
      <c r="E17" s="285"/>
      <c r="F17" s="285"/>
      <c r="G17" s="285"/>
      <c r="H17" s="286"/>
      <c r="I17" s="308"/>
      <c r="J17" s="285">
        <v>6320.9085600000035</v>
      </c>
      <c r="K17" s="285">
        <v>124.88500000000001</v>
      </c>
      <c r="L17" s="285"/>
      <c r="M17" s="285"/>
      <c r="N17" s="287"/>
    </row>
    <row r="18" spans="2:14" x14ac:dyDescent="0.3">
      <c r="B18" s="193" t="s">
        <v>12</v>
      </c>
      <c r="C18" s="284">
        <v>4791.8608400000012</v>
      </c>
      <c r="D18" s="285"/>
      <c r="E18" s="285"/>
      <c r="F18" s="285"/>
      <c r="G18" s="285"/>
      <c r="H18" s="286"/>
      <c r="I18" s="308"/>
      <c r="J18" s="285">
        <v>6170.6234799999984</v>
      </c>
      <c r="K18" s="285">
        <v>26</v>
      </c>
      <c r="L18" s="285"/>
      <c r="M18" s="285"/>
      <c r="N18" s="287"/>
    </row>
    <row r="19" spans="2:14" x14ac:dyDescent="0.3">
      <c r="B19" s="193" t="s">
        <v>27</v>
      </c>
      <c r="C19" s="284">
        <v>52</v>
      </c>
      <c r="D19" s="285"/>
      <c r="E19" s="285"/>
      <c r="F19" s="285"/>
      <c r="G19" s="285"/>
      <c r="H19" s="286"/>
      <c r="I19" s="308"/>
      <c r="J19" s="285">
        <v>52</v>
      </c>
      <c r="K19" s="285"/>
      <c r="L19" s="285"/>
      <c r="M19" s="285"/>
      <c r="N19" s="287"/>
    </row>
    <row r="20" spans="2:14" x14ac:dyDescent="0.3">
      <c r="B20" s="193" t="s">
        <v>11</v>
      </c>
      <c r="C20" s="284">
        <v>2243.36</v>
      </c>
      <c r="D20" s="285">
        <v>20</v>
      </c>
      <c r="E20" s="285"/>
      <c r="F20" s="285"/>
      <c r="G20" s="285"/>
      <c r="H20" s="286"/>
      <c r="I20" s="308"/>
      <c r="J20" s="285">
        <v>1090.74</v>
      </c>
      <c r="K20" s="285">
        <v>2.5</v>
      </c>
      <c r="L20" s="285"/>
      <c r="M20" s="285"/>
      <c r="N20" s="287"/>
    </row>
    <row r="21" spans="2:14" x14ac:dyDescent="0.3">
      <c r="B21" s="193" t="s">
        <v>17</v>
      </c>
      <c r="C21" s="284">
        <v>1767.85</v>
      </c>
      <c r="D21" s="285"/>
      <c r="E21" s="285"/>
      <c r="F21" s="285"/>
      <c r="G21" s="285"/>
      <c r="H21" s="286"/>
      <c r="I21" s="308"/>
      <c r="J21" s="285">
        <v>4270.875</v>
      </c>
      <c r="K21" s="285">
        <v>494</v>
      </c>
      <c r="L21" s="285"/>
      <c r="M21" s="285"/>
      <c r="N21" s="287"/>
    </row>
    <row r="22" spans="2:14" x14ac:dyDescent="0.3">
      <c r="B22" s="193" t="s">
        <v>35</v>
      </c>
      <c r="C22" s="284">
        <v>52</v>
      </c>
      <c r="D22" s="285"/>
      <c r="E22" s="285"/>
      <c r="F22" s="285"/>
      <c r="G22" s="285"/>
      <c r="H22" s="286"/>
      <c r="I22" s="308"/>
      <c r="J22" s="285">
        <v>260</v>
      </c>
      <c r="K22" s="285"/>
      <c r="L22" s="285"/>
      <c r="M22" s="285"/>
      <c r="N22" s="287"/>
    </row>
    <row r="23" spans="2:14" x14ac:dyDescent="0.3">
      <c r="B23" s="193" t="s">
        <v>169</v>
      </c>
      <c r="C23" s="284">
        <v>0.06</v>
      </c>
      <c r="D23" s="285"/>
      <c r="E23" s="285"/>
      <c r="F23" s="285"/>
      <c r="G23" s="285"/>
      <c r="H23" s="286"/>
      <c r="I23" s="308"/>
      <c r="J23" s="285"/>
      <c r="K23" s="285"/>
      <c r="L23" s="285"/>
      <c r="M23" s="285"/>
      <c r="N23" s="287"/>
    </row>
    <row r="24" spans="2:14" x14ac:dyDescent="0.3">
      <c r="B24" s="193" t="s">
        <v>21</v>
      </c>
      <c r="C24" s="284">
        <v>589.3599999999999</v>
      </c>
      <c r="D24" s="285"/>
      <c r="E24" s="285"/>
      <c r="F24" s="285"/>
      <c r="G24" s="285"/>
      <c r="H24" s="286"/>
      <c r="I24" s="308"/>
      <c r="J24" s="285">
        <v>740.94992000000002</v>
      </c>
      <c r="K24" s="285"/>
      <c r="L24" s="285"/>
      <c r="M24" s="285"/>
      <c r="N24" s="287"/>
    </row>
    <row r="25" spans="2:14" x14ac:dyDescent="0.3">
      <c r="B25" s="193" t="s">
        <v>70</v>
      </c>
      <c r="C25" s="284">
        <v>14</v>
      </c>
      <c r="D25" s="285"/>
      <c r="E25" s="285"/>
      <c r="F25" s="285"/>
      <c r="G25" s="285"/>
      <c r="H25" s="286"/>
      <c r="I25" s="308"/>
      <c r="J25" s="285">
        <v>14</v>
      </c>
      <c r="K25" s="285"/>
      <c r="L25" s="285"/>
      <c r="M25" s="285"/>
      <c r="N25" s="287"/>
    </row>
    <row r="26" spans="2:14" x14ac:dyDescent="0.3">
      <c r="B26" s="193" t="s">
        <v>36</v>
      </c>
      <c r="C26" s="284"/>
      <c r="D26" s="285"/>
      <c r="E26" s="285"/>
      <c r="F26" s="285"/>
      <c r="G26" s="285"/>
      <c r="H26" s="286"/>
      <c r="I26" s="308"/>
      <c r="J26" s="285">
        <v>41.625</v>
      </c>
      <c r="K26" s="285"/>
      <c r="L26" s="285"/>
      <c r="M26" s="285"/>
      <c r="N26" s="287"/>
    </row>
    <row r="27" spans="2:14" x14ac:dyDescent="0.3">
      <c r="B27" s="193" t="s">
        <v>37</v>
      </c>
      <c r="C27" s="284">
        <v>80.5</v>
      </c>
      <c r="D27" s="285"/>
      <c r="E27" s="285"/>
      <c r="F27" s="285"/>
      <c r="G27" s="285"/>
      <c r="H27" s="286"/>
      <c r="I27" s="308"/>
      <c r="J27" s="285">
        <v>71</v>
      </c>
      <c r="K27" s="285"/>
      <c r="L27" s="285"/>
      <c r="M27" s="285"/>
      <c r="N27" s="287"/>
    </row>
    <row r="28" spans="2:14" x14ac:dyDescent="0.3">
      <c r="B28" s="193" t="s">
        <v>38</v>
      </c>
      <c r="C28" s="284"/>
      <c r="D28" s="285"/>
      <c r="E28" s="285"/>
      <c r="F28" s="285"/>
      <c r="G28" s="285"/>
      <c r="H28" s="286"/>
      <c r="I28" s="308"/>
      <c r="J28" s="285">
        <v>260</v>
      </c>
      <c r="K28" s="285"/>
      <c r="L28" s="285"/>
      <c r="M28" s="285"/>
      <c r="N28" s="287"/>
    </row>
    <row r="29" spans="2:14" x14ac:dyDescent="0.3">
      <c r="B29" s="193" t="s">
        <v>5</v>
      </c>
      <c r="C29" s="284">
        <v>2886.3199999999997</v>
      </c>
      <c r="D29" s="285"/>
      <c r="E29" s="285">
        <v>63</v>
      </c>
      <c r="F29" s="285">
        <v>22</v>
      </c>
      <c r="G29" s="285"/>
      <c r="H29" s="286"/>
      <c r="I29" s="308"/>
      <c r="J29" s="285">
        <v>9687.7000000000007</v>
      </c>
      <c r="K29" s="285">
        <v>52</v>
      </c>
      <c r="L29" s="285"/>
      <c r="M29" s="285">
        <v>48</v>
      </c>
      <c r="N29" s="287"/>
    </row>
    <row r="30" spans="2:14" x14ac:dyDescent="0.3">
      <c r="B30" s="193" t="s">
        <v>9</v>
      </c>
      <c r="C30" s="284">
        <v>4210.0305000000008</v>
      </c>
      <c r="D30" s="285"/>
      <c r="E30" s="285"/>
      <c r="F30" s="285"/>
      <c r="G30" s="285"/>
      <c r="H30" s="286"/>
      <c r="I30" s="308"/>
      <c r="J30" s="285">
        <v>3969.6507999999999</v>
      </c>
      <c r="K30" s="285"/>
      <c r="L30" s="285"/>
      <c r="M30" s="285">
        <v>24.5</v>
      </c>
      <c r="N30" s="287"/>
    </row>
    <row r="31" spans="2:14" x14ac:dyDescent="0.3">
      <c r="B31" s="193" t="s">
        <v>14</v>
      </c>
      <c r="C31" s="284">
        <v>3152.9830000000002</v>
      </c>
      <c r="D31" s="285"/>
      <c r="E31" s="285"/>
      <c r="F31" s="285"/>
      <c r="G31" s="285"/>
      <c r="H31" s="286"/>
      <c r="I31" s="308"/>
      <c r="J31" s="285">
        <v>2643.194</v>
      </c>
      <c r="K31" s="285"/>
      <c r="L31" s="285"/>
      <c r="M31" s="285"/>
      <c r="N31" s="287"/>
    </row>
    <row r="32" spans="2:14" x14ac:dyDescent="0.3">
      <c r="B32" s="194" t="s">
        <v>22</v>
      </c>
      <c r="C32" s="284">
        <v>107</v>
      </c>
      <c r="D32" s="285"/>
      <c r="E32" s="285"/>
      <c r="F32" s="285">
        <v>49.925380000000004</v>
      </c>
      <c r="G32" s="285"/>
      <c r="H32" s="286">
        <v>0.93600000000000005</v>
      </c>
      <c r="I32" s="308"/>
      <c r="J32" s="285">
        <v>109</v>
      </c>
      <c r="K32" s="285"/>
      <c r="L32" s="285"/>
      <c r="M32" s="285"/>
      <c r="N32" s="287">
        <v>12.519580000000001</v>
      </c>
    </row>
    <row r="33" spans="2:14" x14ac:dyDescent="0.3">
      <c r="B33" s="193" t="s">
        <v>8</v>
      </c>
      <c r="C33" s="284">
        <v>11692.279080000008</v>
      </c>
      <c r="D33" s="285">
        <v>24</v>
      </c>
      <c r="E33" s="285">
        <v>24</v>
      </c>
      <c r="F33" s="285">
        <v>498.01490000000001</v>
      </c>
      <c r="G33" s="285"/>
      <c r="H33" s="286">
        <v>45.426039999999993</v>
      </c>
      <c r="I33" s="308">
        <v>11014</v>
      </c>
      <c r="J33" s="285">
        <v>11745.442000000003</v>
      </c>
      <c r="K33" s="285">
        <v>460</v>
      </c>
      <c r="L33" s="285">
        <v>97.430399999999992</v>
      </c>
      <c r="M33" s="285">
        <v>572</v>
      </c>
      <c r="N33" s="287">
        <v>436.53289999999998</v>
      </c>
    </row>
    <row r="34" spans="2:14" x14ac:dyDescent="0.3">
      <c r="B34" s="193" t="s">
        <v>7</v>
      </c>
      <c r="C34" s="284">
        <v>4885.3400800000009</v>
      </c>
      <c r="D34" s="285"/>
      <c r="E34" s="285"/>
      <c r="F34" s="285"/>
      <c r="G34" s="285"/>
      <c r="H34" s="286"/>
      <c r="I34" s="308"/>
      <c r="J34" s="285">
        <v>2741.6927599999999</v>
      </c>
      <c r="K34" s="285"/>
      <c r="L34" s="285"/>
      <c r="M34" s="285"/>
      <c r="N34" s="287"/>
    </row>
    <row r="35" spans="2:14" x14ac:dyDescent="0.3">
      <c r="B35" s="193" t="s">
        <v>172</v>
      </c>
      <c r="C35" s="284">
        <v>3</v>
      </c>
      <c r="D35" s="285"/>
      <c r="E35" s="285"/>
      <c r="F35" s="285"/>
      <c r="G35" s="285"/>
      <c r="H35" s="286"/>
      <c r="I35" s="308"/>
      <c r="J35" s="285">
        <v>1</v>
      </c>
      <c r="K35" s="285"/>
      <c r="L35" s="285"/>
      <c r="M35" s="285"/>
      <c r="N35" s="287"/>
    </row>
    <row r="36" spans="2:14" x14ac:dyDescent="0.3">
      <c r="B36" s="194" t="s">
        <v>32</v>
      </c>
      <c r="C36" s="284">
        <v>236</v>
      </c>
      <c r="D36" s="285"/>
      <c r="E36" s="285"/>
      <c r="F36" s="285"/>
      <c r="G36" s="285"/>
      <c r="H36" s="286"/>
      <c r="I36" s="308"/>
      <c r="J36" s="285">
        <v>260</v>
      </c>
      <c r="K36" s="285"/>
      <c r="L36" s="285"/>
      <c r="M36" s="285"/>
      <c r="N36" s="287"/>
    </row>
    <row r="37" spans="2:14" x14ac:dyDescent="0.3">
      <c r="B37" s="193" t="s">
        <v>25</v>
      </c>
      <c r="C37" s="284">
        <v>223</v>
      </c>
      <c r="D37" s="285"/>
      <c r="E37" s="285"/>
      <c r="F37" s="285"/>
      <c r="G37" s="285"/>
      <c r="H37" s="286"/>
      <c r="I37" s="308"/>
      <c r="J37" s="285">
        <v>72</v>
      </c>
      <c r="K37" s="285"/>
      <c r="L37" s="285"/>
      <c r="M37" s="285"/>
      <c r="N37" s="287"/>
    </row>
    <row r="38" spans="2:14" x14ac:dyDescent="0.3">
      <c r="B38" s="193" t="s">
        <v>203</v>
      </c>
      <c r="C38" s="284">
        <v>77.991280000000003</v>
      </c>
      <c r="D38" s="285"/>
      <c r="E38" s="285"/>
      <c r="F38" s="285"/>
      <c r="G38" s="285"/>
      <c r="H38" s="286"/>
      <c r="I38" s="308"/>
      <c r="J38" s="285">
        <v>311.44175999999999</v>
      </c>
      <c r="K38" s="285"/>
      <c r="L38" s="285"/>
      <c r="M38" s="285"/>
      <c r="N38" s="287"/>
    </row>
    <row r="39" spans="2:14" x14ac:dyDescent="0.3">
      <c r="B39" s="193" t="s">
        <v>173</v>
      </c>
      <c r="C39" s="284">
        <v>14</v>
      </c>
      <c r="D39" s="285"/>
      <c r="E39" s="285"/>
      <c r="F39" s="285"/>
      <c r="G39" s="285"/>
      <c r="H39" s="286"/>
      <c r="I39" s="308"/>
      <c r="J39" s="285"/>
      <c r="K39" s="285"/>
      <c r="L39" s="285"/>
      <c r="M39" s="285"/>
      <c r="N39" s="287"/>
    </row>
    <row r="40" spans="2:14" x14ac:dyDescent="0.3">
      <c r="B40" s="193" t="s">
        <v>20</v>
      </c>
      <c r="C40" s="284">
        <v>2296</v>
      </c>
      <c r="D40" s="285"/>
      <c r="E40" s="285"/>
      <c r="F40" s="285">
        <v>4.1616</v>
      </c>
      <c r="G40" s="285"/>
      <c r="H40" s="286"/>
      <c r="I40" s="308"/>
      <c r="J40" s="285">
        <v>2194.4499999999998</v>
      </c>
      <c r="K40" s="285"/>
      <c r="L40" s="285"/>
      <c r="M40" s="285"/>
      <c r="N40" s="287"/>
    </row>
    <row r="41" spans="2:14" x14ac:dyDescent="0.3">
      <c r="B41" s="193" t="s">
        <v>13</v>
      </c>
      <c r="C41" s="284">
        <v>4160</v>
      </c>
      <c r="D41" s="285"/>
      <c r="E41" s="285"/>
      <c r="F41" s="285">
        <v>1.722</v>
      </c>
      <c r="G41" s="285"/>
      <c r="H41" s="286"/>
      <c r="I41" s="308"/>
      <c r="J41" s="285">
        <v>8158.2250000000004</v>
      </c>
      <c r="K41" s="285">
        <v>24.3</v>
      </c>
      <c r="L41" s="285"/>
      <c r="M41" s="285">
        <v>1.92</v>
      </c>
      <c r="N41" s="287">
        <v>9.91</v>
      </c>
    </row>
    <row r="42" spans="2:14" ht="15.75" thickBot="1" x14ac:dyDescent="0.35">
      <c r="B42" s="324" t="s">
        <v>73</v>
      </c>
      <c r="C42" s="325"/>
      <c r="D42" s="326"/>
      <c r="E42" s="326"/>
      <c r="F42" s="326">
        <v>61</v>
      </c>
      <c r="G42" s="326"/>
      <c r="H42" s="327"/>
      <c r="I42" s="328"/>
      <c r="J42" s="326"/>
      <c r="K42" s="326"/>
      <c r="L42" s="326"/>
      <c r="M42" s="326">
        <v>16</v>
      </c>
      <c r="N42" s="329"/>
    </row>
    <row r="43" spans="2:14" s="85" customFormat="1" ht="15.75" thickBot="1" x14ac:dyDescent="0.35">
      <c r="B43" s="330" t="s">
        <v>39</v>
      </c>
      <c r="C43" s="331">
        <v>102555.41258000002</v>
      </c>
      <c r="D43" s="331">
        <v>44</v>
      </c>
      <c r="E43" s="331">
        <v>87</v>
      </c>
      <c r="F43" s="331">
        <v>3486.6510799999996</v>
      </c>
      <c r="G43" s="331">
        <v>714</v>
      </c>
      <c r="H43" s="331">
        <v>578.25383999999997</v>
      </c>
      <c r="I43" s="331">
        <v>11014</v>
      </c>
      <c r="J43" s="331">
        <v>103121.75754000002</v>
      </c>
      <c r="K43" s="331">
        <v>1436.6849999999999</v>
      </c>
      <c r="L43" s="331">
        <v>201.43039999999999</v>
      </c>
      <c r="M43" s="331">
        <v>4458.3449999999993</v>
      </c>
      <c r="N43" s="332">
        <v>551.35647999999992</v>
      </c>
    </row>
    <row r="44" spans="2:14" x14ac:dyDescent="0.3">
      <c r="N44" s="2"/>
    </row>
    <row r="45" spans="2:14" x14ac:dyDescent="0.3">
      <c r="N45" s="2"/>
    </row>
    <row r="46" spans="2:14" x14ac:dyDescent="0.3">
      <c r="F46" t="s">
        <v>200</v>
      </c>
      <c r="J46" s="89"/>
      <c r="K46" s="89"/>
      <c r="L46" s="89"/>
      <c r="M46" s="89"/>
      <c r="N46" s="89"/>
    </row>
  </sheetData>
  <mergeCells count="5">
    <mergeCell ref="C4:H4"/>
    <mergeCell ref="B2:N2"/>
    <mergeCell ref="B3:N3"/>
    <mergeCell ref="B4:B6"/>
    <mergeCell ref="I4:N4"/>
  </mergeCells>
  <phoneticPr fontId="40" type="noConversion"/>
  <pageMargins left="0.70866141732283472" right="0.70866141732283472" top="0.74803149606299213" bottom="0.74803149606299213" header="0.31496062992125984" footer="0.31496062992125984"/>
  <pageSetup paperSize="126" scale="66" orientation="portrait" r:id="rId1"/>
  <ignoredErrors>
    <ignoredError sqref="J5:N5 C5:H5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125D6-FD8D-4AF0-8DE8-6CA8EF40CEA9}">
  <sheetPr>
    <pageSetUpPr fitToPage="1"/>
  </sheetPr>
  <dimension ref="A1:AF32"/>
  <sheetViews>
    <sheetView zoomScaleNormal="100" workbookViewId="0">
      <selection activeCell="P3" sqref="P3"/>
    </sheetView>
  </sheetViews>
  <sheetFormatPr baseColWidth="10" defaultColWidth="11.44140625" defaultRowHeight="15.05" x14ac:dyDescent="0.3"/>
  <cols>
    <col min="1" max="1" width="3.5546875" style="4" customWidth="1"/>
    <col min="2" max="2" width="18.6640625" style="4" bestFit="1" customWidth="1"/>
    <col min="3" max="3" width="8.33203125" style="4" bestFit="1" customWidth="1"/>
    <col min="4" max="4" width="10.109375" style="4" bestFit="1" customWidth="1"/>
    <col min="5" max="5" width="8.6640625" style="4" bestFit="1" customWidth="1"/>
    <col min="6" max="6" width="7.109375" style="4" bestFit="1" customWidth="1"/>
    <col min="7" max="7" width="6.33203125" style="4" customWidth="1"/>
    <col min="8" max="8" width="7.109375" style="4" customWidth="1"/>
    <col min="9" max="9" width="6.33203125" style="4" customWidth="1"/>
    <col min="10" max="10" width="8" style="4" customWidth="1"/>
    <col min="11" max="11" width="11.5546875" style="4" customWidth="1"/>
    <col min="12" max="12" width="10.109375" style="4" bestFit="1" customWidth="1"/>
    <col min="13" max="13" width="10.6640625" style="4" customWidth="1"/>
    <col min="14" max="14" width="11.109375" style="4" customWidth="1"/>
    <col min="15" max="32" width="11.44140625" style="72"/>
    <col min="33" max="16384" width="11.44140625" style="4"/>
  </cols>
  <sheetData>
    <row r="1" spans="2:14" ht="15.75" thickBot="1" x14ac:dyDescent="0.35">
      <c r="C1" s="4" t="s">
        <v>200</v>
      </c>
    </row>
    <row r="2" spans="2:14" ht="33.75" customHeight="1" x14ac:dyDescent="0.3">
      <c r="B2" s="393" t="s">
        <v>185</v>
      </c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8"/>
    </row>
    <row r="3" spans="2:14" x14ac:dyDescent="0.3">
      <c r="B3" s="81" t="s">
        <v>145</v>
      </c>
      <c r="C3" s="83" t="s">
        <v>112</v>
      </c>
      <c r="D3" s="83" t="s">
        <v>113</v>
      </c>
      <c r="E3" s="83" t="s">
        <v>114</v>
      </c>
      <c r="F3" s="83" t="s">
        <v>115</v>
      </c>
      <c r="G3" s="83" t="s">
        <v>116</v>
      </c>
      <c r="H3" s="83" t="s">
        <v>117</v>
      </c>
      <c r="I3" s="83" t="s">
        <v>118</v>
      </c>
      <c r="J3" s="83" t="s">
        <v>119</v>
      </c>
      <c r="K3" s="83" t="s">
        <v>120</v>
      </c>
      <c r="L3" s="83" t="s">
        <v>136</v>
      </c>
      <c r="M3" s="83" t="s">
        <v>137</v>
      </c>
      <c r="N3" s="100" t="s">
        <v>166</v>
      </c>
    </row>
    <row r="4" spans="2:14" x14ac:dyDescent="0.3">
      <c r="B4" s="288" t="s">
        <v>208</v>
      </c>
      <c r="C4" s="218"/>
      <c r="D4" s="218"/>
      <c r="E4" s="218"/>
      <c r="F4" s="218"/>
      <c r="G4" s="218"/>
      <c r="H4" s="218">
        <v>156</v>
      </c>
      <c r="I4" s="218">
        <v>104</v>
      </c>
      <c r="J4" s="218"/>
      <c r="K4" s="218"/>
      <c r="L4" s="218"/>
      <c r="M4" s="154"/>
      <c r="N4" s="155"/>
    </row>
    <row r="5" spans="2:14" x14ac:dyDescent="0.3">
      <c r="B5" s="288" t="s">
        <v>138</v>
      </c>
      <c r="C5" s="218"/>
      <c r="D5" s="218">
        <v>285.97500000000002</v>
      </c>
      <c r="E5" s="218"/>
      <c r="F5" s="218">
        <v>520</v>
      </c>
      <c r="G5" s="218">
        <v>904</v>
      </c>
      <c r="H5" s="218">
        <v>182</v>
      </c>
      <c r="I5" s="218">
        <v>467.97500000000002</v>
      </c>
      <c r="J5" s="218">
        <v>676</v>
      </c>
      <c r="K5" s="218">
        <v>649.97500000000002</v>
      </c>
      <c r="L5" s="218">
        <v>260</v>
      </c>
      <c r="M5" s="154"/>
      <c r="N5" s="155"/>
    </row>
    <row r="6" spans="2:14" x14ac:dyDescent="0.3">
      <c r="B6" s="288" t="s">
        <v>139</v>
      </c>
      <c r="C6" s="218">
        <v>213.19</v>
      </c>
      <c r="D6" s="218">
        <v>263.86200000000002</v>
      </c>
      <c r="E6" s="218">
        <v>207.99128000000002</v>
      </c>
      <c r="F6" s="218">
        <v>201.00728000000004</v>
      </c>
      <c r="G6" s="218">
        <v>433.96539999999999</v>
      </c>
      <c r="H6" s="218">
        <v>200.99155999999999</v>
      </c>
      <c r="I6" s="218">
        <v>493.9704000000001</v>
      </c>
      <c r="J6" s="218">
        <v>387.4476800000001</v>
      </c>
      <c r="K6" s="218">
        <v>632.34767999999997</v>
      </c>
      <c r="L6" s="218">
        <v>812.21565999999996</v>
      </c>
      <c r="M6" s="154"/>
      <c r="N6" s="155"/>
    </row>
    <row r="7" spans="2:14" x14ac:dyDescent="0.3">
      <c r="B7" s="288" t="s">
        <v>140</v>
      </c>
      <c r="C7" s="218">
        <v>829.24080000000004</v>
      </c>
      <c r="D7" s="218">
        <v>965.13040000000012</v>
      </c>
      <c r="E7" s="218">
        <v>1099.7168799999999</v>
      </c>
      <c r="F7" s="218">
        <v>1735.1508199999998</v>
      </c>
      <c r="G7" s="218">
        <v>2003.2810800000004</v>
      </c>
      <c r="H7" s="218">
        <v>2267.8850399999997</v>
      </c>
      <c r="I7" s="218">
        <v>1353.5594999999998</v>
      </c>
      <c r="J7" s="218">
        <v>1833.3017600000001</v>
      </c>
      <c r="K7" s="218">
        <v>2072.3109999999997</v>
      </c>
      <c r="L7" s="218">
        <v>2969.3849999999998</v>
      </c>
      <c r="M7" s="154"/>
      <c r="N7" s="155"/>
    </row>
    <row r="8" spans="2:14" x14ac:dyDescent="0.3">
      <c r="B8" s="288" t="s">
        <v>159</v>
      </c>
      <c r="C8" s="218"/>
      <c r="D8" s="218">
        <v>15.625</v>
      </c>
      <c r="E8" s="218"/>
      <c r="F8" s="218"/>
      <c r="G8" s="218">
        <v>40</v>
      </c>
      <c r="H8" s="218"/>
      <c r="I8" s="218"/>
      <c r="J8" s="218"/>
      <c r="K8" s="218"/>
      <c r="L8" s="218"/>
      <c r="M8" s="154"/>
      <c r="N8" s="155"/>
    </row>
    <row r="9" spans="2:14" x14ac:dyDescent="0.3">
      <c r="B9" s="288" t="s">
        <v>160</v>
      </c>
      <c r="C9" s="218">
        <v>1202.52964</v>
      </c>
      <c r="D9" s="218">
        <v>1816.355</v>
      </c>
      <c r="E9" s="218">
        <v>1091.86796</v>
      </c>
      <c r="F9" s="218">
        <v>709.44560000000001</v>
      </c>
      <c r="G9" s="218">
        <v>2683.17328</v>
      </c>
      <c r="H9" s="218">
        <v>1356.9738400000001</v>
      </c>
      <c r="I9" s="218">
        <v>2434.9979200000002</v>
      </c>
      <c r="J9" s="218">
        <v>2417.2210000000005</v>
      </c>
      <c r="K9" s="218">
        <v>1325.6110399999998</v>
      </c>
      <c r="L9" s="218">
        <v>1270.31828</v>
      </c>
      <c r="M9" s="154"/>
      <c r="N9" s="155"/>
    </row>
    <row r="10" spans="2:14" x14ac:dyDescent="0.3">
      <c r="B10" s="288" t="s">
        <v>141</v>
      </c>
      <c r="C10" s="218">
        <v>3717.2978000000003</v>
      </c>
      <c r="D10" s="218">
        <v>3486.07</v>
      </c>
      <c r="E10" s="218">
        <v>4248.317</v>
      </c>
      <c r="F10" s="218">
        <v>5828.7245399999983</v>
      </c>
      <c r="G10" s="218">
        <v>6944.5669799999996</v>
      </c>
      <c r="H10" s="218">
        <v>17551.325280000001</v>
      </c>
      <c r="I10" s="218">
        <v>7891.3788800000011</v>
      </c>
      <c r="J10" s="218">
        <v>8348.237000000001</v>
      </c>
      <c r="K10" s="218">
        <v>7709.1018599999989</v>
      </c>
      <c r="L10" s="218">
        <v>8139.6853000000028</v>
      </c>
      <c r="M10" s="154"/>
      <c r="N10" s="155"/>
    </row>
    <row r="11" spans="2:14" x14ac:dyDescent="0.3">
      <c r="B11" s="289" t="s">
        <v>142</v>
      </c>
      <c r="C11" s="290">
        <v>94</v>
      </c>
      <c r="D11" s="290"/>
      <c r="E11" s="290">
        <v>30</v>
      </c>
      <c r="F11" s="290"/>
      <c r="G11" s="290">
        <v>26</v>
      </c>
      <c r="H11" s="290">
        <v>36</v>
      </c>
      <c r="I11" s="290">
        <v>26</v>
      </c>
      <c r="J11" s="290">
        <v>110</v>
      </c>
      <c r="K11" s="290">
        <v>260</v>
      </c>
      <c r="L11" s="290">
        <v>26</v>
      </c>
      <c r="M11" s="291"/>
      <c r="N11" s="292"/>
    </row>
    <row r="12" spans="2:14" ht="15.75" thickBot="1" x14ac:dyDescent="0.35">
      <c r="B12" s="289" t="s">
        <v>143</v>
      </c>
      <c r="C12" s="290"/>
      <c r="D12" s="290">
        <v>234</v>
      </c>
      <c r="E12" s="290">
        <v>650</v>
      </c>
      <c r="F12" s="290">
        <v>780</v>
      </c>
      <c r="G12" s="290">
        <v>449</v>
      </c>
      <c r="H12" s="290">
        <v>727.875</v>
      </c>
      <c r="I12" s="290">
        <v>598</v>
      </c>
      <c r="J12" s="290">
        <v>650</v>
      </c>
      <c r="K12" s="290">
        <v>260</v>
      </c>
      <c r="L12" s="290">
        <v>416</v>
      </c>
      <c r="M12" s="291"/>
      <c r="N12" s="292"/>
    </row>
    <row r="13" spans="2:14" ht="30.8" customHeight="1" thickBot="1" x14ac:dyDescent="0.35">
      <c r="B13" s="504" t="s">
        <v>167</v>
      </c>
      <c r="C13" s="505"/>
      <c r="D13" s="505"/>
      <c r="E13" s="505"/>
      <c r="F13" s="505"/>
      <c r="G13" s="505"/>
      <c r="H13" s="505"/>
      <c r="I13" s="505"/>
      <c r="J13" s="505"/>
      <c r="K13" s="505"/>
      <c r="L13" s="505"/>
      <c r="M13" s="505"/>
      <c r="N13" s="506"/>
    </row>
    <row r="14" spans="2:14" x14ac:dyDescent="0.3"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</row>
    <row r="15" spans="2:14" x14ac:dyDescent="0.3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</row>
    <row r="16" spans="2:14" x14ac:dyDescent="0.3">
      <c r="B16" s="72"/>
      <c r="C16" s="72"/>
      <c r="D16" s="72"/>
      <c r="E16" s="72"/>
      <c r="F16" s="72"/>
      <c r="G16" s="72"/>
      <c r="H16" s="72"/>
      <c r="I16" s="72"/>
      <c r="J16" s="71"/>
      <c r="K16" s="72"/>
      <c r="L16" s="72"/>
      <c r="M16" s="72"/>
      <c r="N16" s="72"/>
    </row>
    <row r="17" spans="1:14" x14ac:dyDescent="0.3">
      <c r="B17" s="72"/>
      <c r="C17" s="72"/>
      <c r="D17" s="72"/>
      <c r="E17" s="72"/>
      <c r="F17" s="72"/>
      <c r="G17" s="72"/>
      <c r="H17" s="72"/>
      <c r="I17" s="72"/>
      <c r="J17" s="71"/>
      <c r="K17" s="72"/>
      <c r="L17" s="72"/>
      <c r="M17" s="72"/>
      <c r="N17" s="72"/>
    </row>
    <row r="18" spans="1:14" x14ac:dyDescent="0.3">
      <c r="B18" s="72"/>
      <c r="C18" s="72"/>
      <c r="D18" s="72"/>
      <c r="E18" s="72"/>
      <c r="F18" s="72"/>
      <c r="G18" s="72"/>
      <c r="H18" s="72"/>
      <c r="I18" s="72"/>
      <c r="J18" s="71"/>
      <c r="K18" s="72"/>
      <c r="L18" s="72"/>
      <c r="M18" s="72"/>
      <c r="N18" s="72"/>
    </row>
    <row r="19" spans="1:14" x14ac:dyDescent="0.3">
      <c r="B19" s="72"/>
      <c r="C19" s="72"/>
      <c r="D19" s="72"/>
      <c r="E19" s="72"/>
      <c r="F19" s="72"/>
      <c r="G19" s="72"/>
      <c r="H19" s="72"/>
      <c r="I19" s="72"/>
      <c r="J19" s="71"/>
      <c r="K19" s="72"/>
      <c r="L19" s="72"/>
      <c r="M19" s="72"/>
      <c r="N19" s="72"/>
    </row>
    <row r="20" spans="1:14" x14ac:dyDescent="0.3">
      <c r="B20" s="72"/>
      <c r="C20" s="72"/>
      <c r="D20" s="72"/>
      <c r="E20" s="72"/>
      <c r="F20" s="72"/>
      <c r="G20" s="72"/>
      <c r="H20" s="72"/>
      <c r="I20" s="72"/>
      <c r="J20" s="71"/>
      <c r="K20" s="72"/>
      <c r="L20" s="72"/>
      <c r="M20" s="72"/>
      <c r="N20" s="72"/>
    </row>
    <row r="21" spans="1:14" x14ac:dyDescent="0.3">
      <c r="B21" s="72"/>
      <c r="C21" s="72"/>
      <c r="D21" s="72"/>
      <c r="E21" s="72"/>
      <c r="F21" s="72"/>
      <c r="G21" s="72"/>
      <c r="H21" s="72"/>
      <c r="I21" s="72"/>
      <c r="J21" s="71"/>
      <c r="K21" s="72"/>
      <c r="L21" s="72"/>
      <c r="M21" s="72"/>
      <c r="N21" s="72"/>
    </row>
    <row r="22" spans="1:14" x14ac:dyDescent="0.3">
      <c r="B22" s="72"/>
      <c r="C22" s="72"/>
      <c r="D22" s="72"/>
      <c r="E22" s="72"/>
      <c r="F22" s="72"/>
      <c r="G22" s="72"/>
      <c r="H22" s="72"/>
      <c r="I22" s="72"/>
      <c r="J22" s="71"/>
      <c r="K22" s="72"/>
      <c r="L22" s="72"/>
      <c r="M22" s="72"/>
      <c r="N22" s="72"/>
    </row>
    <row r="23" spans="1:14" x14ac:dyDescent="0.3">
      <c r="B23" s="72"/>
      <c r="C23" s="72"/>
      <c r="D23" s="72"/>
      <c r="E23" s="72"/>
      <c r="F23" s="72"/>
      <c r="G23" s="72"/>
      <c r="H23" s="72"/>
      <c r="I23" s="72"/>
      <c r="J23" s="71"/>
      <c r="K23" s="72"/>
      <c r="L23" s="72"/>
      <c r="M23" s="72"/>
      <c r="N23" s="72"/>
    </row>
    <row r="24" spans="1:14" x14ac:dyDescent="0.3">
      <c r="B24" s="72"/>
      <c r="C24" s="72"/>
      <c r="D24" s="72"/>
      <c r="E24" s="72"/>
      <c r="F24" s="72"/>
      <c r="G24" s="72"/>
      <c r="H24" s="72"/>
      <c r="I24" s="72"/>
      <c r="J24" s="71"/>
      <c r="K24" s="72"/>
      <c r="L24" s="72"/>
      <c r="M24" s="72"/>
      <c r="N24" s="72"/>
    </row>
    <row r="25" spans="1:14" x14ac:dyDescent="0.3">
      <c r="B25" s="72"/>
      <c r="C25" s="72"/>
      <c r="D25" s="72"/>
      <c r="E25" s="72"/>
      <c r="F25" s="72"/>
      <c r="G25" s="72"/>
      <c r="H25" s="72"/>
      <c r="I25" s="72"/>
      <c r="J25" s="71"/>
      <c r="K25" s="72"/>
      <c r="L25" s="72"/>
      <c r="M25" s="72"/>
      <c r="N25" s="72"/>
    </row>
    <row r="26" spans="1:14" x14ac:dyDescent="0.3">
      <c r="B26" s="72"/>
      <c r="C26" s="72"/>
      <c r="D26" s="72"/>
      <c r="E26" s="72"/>
      <c r="F26" s="72"/>
      <c r="G26" s="72"/>
      <c r="H26" s="72"/>
      <c r="I26" s="72"/>
      <c r="J26" s="71"/>
      <c r="K26" s="72"/>
      <c r="L26" s="72"/>
      <c r="M26" s="72"/>
      <c r="N26" s="72"/>
    </row>
    <row r="27" spans="1:14" x14ac:dyDescent="0.3">
      <c r="B27" s="72"/>
      <c r="C27" s="72"/>
      <c r="D27" s="72"/>
      <c r="E27" s="72"/>
      <c r="F27" s="72"/>
      <c r="G27" s="72"/>
      <c r="H27" s="72"/>
      <c r="I27" s="72"/>
      <c r="J27" s="71"/>
      <c r="K27" s="72"/>
      <c r="L27" s="72"/>
      <c r="M27" s="72"/>
      <c r="N27" s="72"/>
    </row>
    <row r="28" spans="1:14" ht="29.3" customHeight="1" x14ac:dyDescent="0.3">
      <c r="B28" s="482" t="s">
        <v>167</v>
      </c>
      <c r="C28" s="482"/>
      <c r="D28" s="482"/>
      <c r="E28" s="482"/>
      <c r="F28" s="482"/>
      <c r="G28" s="482"/>
      <c r="H28" s="482"/>
      <c r="I28" s="482"/>
      <c r="J28" s="482"/>
      <c r="K28" s="482"/>
      <c r="L28" s="482"/>
      <c r="M28" s="482"/>
      <c r="N28" s="482"/>
    </row>
    <row r="29" spans="1:14" x14ac:dyDescent="0.3"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</row>
    <row r="30" spans="1:14" x14ac:dyDescent="0.3">
      <c r="B30" s="4" t="s">
        <v>200</v>
      </c>
    </row>
    <row r="32" spans="1:14" ht="29.3" customHeight="1" x14ac:dyDescent="0.3">
      <c r="A32" s="67"/>
      <c r="B32" s="67"/>
    </row>
  </sheetData>
  <mergeCells count="3">
    <mergeCell ref="B2:N2"/>
    <mergeCell ref="B13:N13"/>
    <mergeCell ref="B28:N28"/>
  </mergeCells>
  <pageMargins left="0.70866141732283472" right="0.70866141732283472" top="0.74803149606299213" bottom="0.74803149606299213" header="0.31496062992125984" footer="0.31496062992125984"/>
  <pageSetup paperSize="126"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6C189-82F0-4157-A99C-9E11FBEAC8FB}">
  <sheetPr>
    <pageSetUpPr fitToPage="1"/>
  </sheetPr>
  <dimension ref="A1:K54"/>
  <sheetViews>
    <sheetView topLeftCell="A9" zoomScaleNormal="100" workbookViewId="0">
      <selection activeCell="G19" sqref="G19"/>
    </sheetView>
  </sheetViews>
  <sheetFormatPr baseColWidth="10" defaultColWidth="17.44140625" defaultRowHeight="15.05" customHeight="1" x14ac:dyDescent="0.3"/>
  <cols>
    <col min="1" max="1" width="8.33203125" style="45" customWidth="1"/>
    <col min="2" max="5" width="13.109375" style="45" customWidth="1"/>
    <col min="6" max="6" width="15.5546875" style="45" customWidth="1"/>
    <col min="7" max="7" width="11.44140625" style="45" customWidth="1"/>
    <col min="8" max="8" width="5.33203125" style="45" customWidth="1"/>
    <col min="9" max="16384" width="17.44140625" style="45"/>
  </cols>
  <sheetData>
    <row r="1" spans="1:8" ht="15.05" customHeight="1" x14ac:dyDescent="0.3">
      <c r="A1" s="385"/>
      <c r="B1" s="385"/>
      <c r="C1" s="385"/>
      <c r="D1" s="385"/>
      <c r="E1" s="385"/>
      <c r="F1" s="385"/>
      <c r="G1" s="385"/>
    </row>
    <row r="2" spans="1:8" s="46" customFormat="1" ht="15.05" customHeight="1" x14ac:dyDescent="0.3">
      <c r="A2" s="385" t="s">
        <v>94</v>
      </c>
      <c r="B2" s="385"/>
      <c r="C2" s="385"/>
      <c r="D2" s="385"/>
      <c r="E2" s="385"/>
      <c r="F2" s="385"/>
      <c r="G2" s="385"/>
    </row>
    <row r="3" spans="1:8" s="46" customFormat="1" ht="15.05" customHeight="1" x14ac:dyDescent="0.3">
      <c r="A3" s="385" t="s">
        <v>95</v>
      </c>
      <c r="B3" s="385"/>
      <c r="C3" s="385"/>
      <c r="D3" s="385"/>
      <c r="E3" s="385"/>
      <c r="F3" s="385"/>
      <c r="G3" s="385"/>
    </row>
    <row r="4" spans="1:8" s="46" customFormat="1" ht="15.05" customHeight="1" x14ac:dyDescent="0.3">
      <c r="A4" s="47"/>
      <c r="B4" s="47"/>
      <c r="C4" s="47"/>
      <c r="D4" s="47"/>
      <c r="E4" s="47"/>
      <c r="F4" s="47"/>
      <c r="G4" s="47"/>
    </row>
    <row r="5" spans="1:8" s="46" customFormat="1" ht="15.05" customHeight="1" x14ac:dyDescent="0.3">
      <c r="A5" s="48" t="s">
        <v>96</v>
      </c>
      <c r="B5" s="49" t="s">
        <v>85</v>
      </c>
      <c r="C5" s="49"/>
      <c r="D5" s="49"/>
      <c r="E5" s="49"/>
      <c r="F5" s="49"/>
      <c r="G5" s="50" t="s">
        <v>86</v>
      </c>
      <c r="H5" s="51"/>
    </row>
    <row r="6" spans="1:8" s="46" customFormat="1" ht="15.05" customHeight="1" x14ac:dyDescent="0.3">
      <c r="A6" s="52"/>
      <c r="B6" s="52"/>
      <c r="C6" s="52"/>
      <c r="D6" s="52"/>
      <c r="E6" s="52"/>
      <c r="F6" s="52"/>
      <c r="G6" s="53"/>
    </row>
    <row r="7" spans="1:8" s="46" customFormat="1" ht="29.95" customHeight="1" x14ac:dyDescent="0.3">
      <c r="A7" s="54" t="s">
        <v>87</v>
      </c>
      <c r="B7" s="386" t="s">
        <v>97</v>
      </c>
      <c r="C7" s="386"/>
      <c r="D7" s="386"/>
      <c r="E7" s="386"/>
      <c r="F7" s="386"/>
      <c r="G7" s="65">
        <v>1</v>
      </c>
    </row>
    <row r="8" spans="1:8" s="46" customFormat="1" ht="15.05" customHeight="1" x14ac:dyDescent="0.3">
      <c r="A8" s="54" t="s">
        <v>88</v>
      </c>
      <c r="B8" s="384" t="s">
        <v>66</v>
      </c>
      <c r="C8" s="384"/>
      <c r="D8" s="384"/>
      <c r="E8" s="384"/>
      <c r="F8" s="384"/>
      <c r="G8" s="65">
        <v>4</v>
      </c>
    </row>
    <row r="9" spans="1:8" s="46" customFormat="1" ht="15.05" customHeight="1" x14ac:dyDescent="0.3">
      <c r="A9" s="54" t="s">
        <v>89</v>
      </c>
      <c r="B9" s="384" t="s">
        <v>67</v>
      </c>
      <c r="C9" s="384"/>
      <c r="D9" s="384"/>
      <c r="E9" s="384"/>
      <c r="F9" s="384"/>
      <c r="G9" s="64">
        <v>6</v>
      </c>
    </row>
    <row r="10" spans="1:8" s="46" customFormat="1" ht="15.05" customHeight="1" x14ac:dyDescent="0.3">
      <c r="A10" s="54" t="s">
        <v>90</v>
      </c>
      <c r="B10" s="384" t="s">
        <v>108</v>
      </c>
      <c r="C10" s="384"/>
      <c r="D10" s="384"/>
      <c r="E10" s="384"/>
      <c r="F10" s="384"/>
      <c r="G10" s="64">
        <v>7</v>
      </c>
    </row>
    <row r="11" spans="1:8" s="46" customFormat="1" ht="15.05" customHeight="1" x14ac:dyDescent="0.3">
      <c r="A11" s="54" t="s">
        <v>91</v>
      </c>
      <c r="B11" s="384" t="s">
        <v>99</v>
      </c>
      <c r="C11" s="384"/>
      <c r="D11" s="384"/>
      <c r="E11" s="384"/>
      <c r="F11" s="384"/>
      <c r="G11" s="64">
        <v>9</v>
      </c>
    </row>
    <row r="12" spans="1:8" s="46" customFormat="1" ht="15.05" customHeight="1" x14ac:dyDescent="0.3">
      <c r="A12" s="54" t="s">
        <v>92</v>
      </c>
      <c r="B12" s="384" t="s">
        <v>74</v>
      </c>
      <c r="C12" s="384"/>
      <c r="D12" s="384"/>
      <c r="E12" s="384"/>
      <c r="F12" s="384"/>
      <c r="G12" s="64">
        <v>10</v>
      </c>
    </row>
    <row r="13" spans="1:8" s="46" customFormat="1" ht="15.05" customHeight="1" x14ac:dyDescent="0.3">
      <c r="A13" s="54" t="s">
        <v>93</v>
      </c>
      <c r="B13" s="384" t="s">
        <v>109</v>
      </c>
      <c r="C13" s="384"/>
      <c r="D13" s="384"/>
      <c r="E13" s="384"/>
      <c r="F13" s="384"/>
      <c r="G13" s="64">
        <v>11</v>
      </c>
    </row>
    <row r="14" spans="1:8" s="46" customFormat="1" ht="15.05" customHeight="1" x14ac:dyDescent="0.3">
      <c r="A14" s="54" t="s">
        <v>107</v>
      </c>
      <c r="B14" s="384" t="s">
        <v>146</v>
      </c>
      <c r="C14" s="384"/>
      <c r="D14" s="384"/>
      <c r="E14" s="384"/>
      <c r="F14" s="384"/>
      <c r="G14" s="75">
        <v>12</v>
      </c>
    </row>
    <row r="15" spans="1:8" s="46" customFormat="1" ht="15.05" customHeight="1" x14ac:dyDescent="0.3">
      <c r="A15" s="54" t="s">
        <v>130</v>
      </c>
      <c r="B15" s="384" t="s">
        <v>147</v>
      </c>
      <c r="C15" s="384"/>
      <c r="D15" s="384"/>
      <c r="E15" s="384"/>
      <c r="F15" s="384"/>
      <c r="G15" s="64">
        <v>13</v>
      </c>
    </row>
    <row r="16" spans="1:8" s="46" customFormat="1" ht="29.95" customHeight="1" x14ac:dyDescent="0.3">
      <c r="A16" s="54" t="s">
        <v>131</v>
      </c>
      <c r="B16" s="384" t="s">
        <v>148</v>
      </c>
      <c r="C16" s="384"/>
      <c r="D16" s="384"/>
      <c r="E16" s="384"/>
      <c r="F16" s="384"/>
      <c r="G16" s="64">
        <v>14</v>
      </c>
    </row>
    <row r="17" spans="1:11" s="46" customFormat="1" ht="15.05" customHeight="1" x14ac:dyDescent="0.3">
      <c r="A17" s="46" t="s">
        <v>132</v>
      </c>
      <c r="B17" s="384" t="s">
        <v>75</v>
      </c>
      <c r="C17" s="384"/>
      <c r="D17" s="384"/>
      <c r="E17" s="384"/>
      <c r="F17" s="384"/>
      <c r="G17" s="75">
        <v>15</v>
      </c>
    </row>
    <row r="18" spans="1:11" s="46" customFormat="1" ht="15.05" customHeight="1" x14ac:dyDescent="0.3">
      <c r="A18" s="54" t="s">
        <v>150</v>
      </c>
      <c r="B18" s="384" t="s">
        <v>110</v>
      </c>
      <c r="C18" s="384"/>
      <c r="D18" s="384"/>
      <c r="E18" s="384"/>
      <c r="F18" s="384"/>
      <c r="G18" s="75">
        <v>16</v>
      </c>
    </row>
    <row r="19" spans="1:11" s="46" customFormat="1" ht="15.05" customHeight="1" x14ac:dyDescent="0.3">
      <c r="A19" s="46" t="s">
        <v>153</v>
      </c>
      <c r="B19" s="384" t="s">
        <v>151</v>
      </c>
      <c r="C19" s="384"/>
      <c r="D19" s="384"/>
      <c r="E19" s="384"/>
      <c r="F19" s="384"/>
      <c r="G19" s="75">
        <v>17</v>
      </c>
    </row>
    <row r="20" spans="1:11" s="46" customFormat="1" ht="29.95" customHeight="1" x14ac:dyDescent="0.3">
      <c r="A20" s="54" t="s">
        <v>154</v>
      </c>
      <c r="B20" s="384" t="s">
        <v>152</v>
      </c>
      <c r="C20" s="384"/>
      <c r="D20" s="384"/>
      <c r="E20" s="384"/>
      <c r="F20" s="384"/>
      <c r="G20" s="75">
        <v>18</v>
      </c>
    </row>
    <row r="21" spans="1:11" s="46" customFormat="1" ht="29.95" customHeight="1" x14ac:dyDescent="0.3">
      <c r="A21" s="46" t="s">
        <v>155</v>
      </c>
      <c r="B21" s="384" t="s">
        <v>157</v>
      </c>
      <c r="C21" s="384"/>
      <c r="D21" s="384"/>
      <c r="E21" s="384"/>
      <c r="F21" s="384"/>
      <c r="G21" s="75">
        <v>19</v>
      </c>
    </row>
    <row r="22" spans="1:11" s="46" customFormat="1" ht="15.05" customHeight="1" x14ac:dyDescent="0.3">
      <c r="A22" s="54" t="s">
        <v>156</v>
      </c>
      <c r="B22" s="387" t="s">
        <v>100</v>
      </c>
      <c r="C22" s="387"/>
      <c r="D22" s="387"/>
      <c r="E22" s="387"/>
      <c r="F22" s="387"/>
      <c r="G22" s="75">
        <v>20</v>
      </c>
      <c r="H22" s="55"/>
    </row>
    <row r="23" spans="1:11" s="46" customFormat="1" ht="15.05" customHeight="1" x14ac:dyDescent="0.3">
      <c r="A23" s="46" t="s">
        <v>158</v>
      </c>
      <c r="B23" s="387" t="s">
        <v>69</v>
      </c>
      <c r="C23" s="387"/>
      <c r="D23" s="387"/>
      <c r="E23" s="387"/>
      <c r="F23" s="387"/>
      <c r="G23" s="75">
        <v>21</v>
      </c>
      <c r="H23" s="55"/>
    </row>
    <row r="24" spans="1:11" s="46" customFormat="1" ht="15.05" customHeight="1" x14ac:dyDescent="0.3">
      <c r="A24" s="46" t="s">
        <v>176</v>
      </c>
      <c r="B24" s="387" t="s">
        <v>175</v>
      </c>
      <c r="C24" s="387"/>
      <c r="D24" s="387"/>
      <c r="E24" s="387"/>
      <c r="F24" s="387"/>
      <c r="G24" s="75">
        <v>22</v>
      </c>
      <c r="H24" s="55"/>
    </row>
    <row r="25" spans="1:11" s="46" customFormat="1" ht="15.05" customHeight="1" x14ac:dyDescent="0.3">
      <c r="A25" s="54"/>
      <c r="B25" s="68"/>
      <c r="C25" s="68"/>
      <c r="D25" s="68"/>
      <c r="E25" s="68"/>
      <c r="F25" s="68"/>
      <c r="G25" s="75"/>
      <c r="H25" s="55"/>
    </row>
    <row r="26" spans="1:11" s="46" customFormat="1" ht="15.05" customHeight="1" x14ac:dyDescent="0.3">
      <c r="A26" s="48" t="s">
        <v>101</v>
      </c>
      <c r="B26" s="49" t="s">
        <v>85</v>
      </c>
      <c r="C26" s="49"/>
      <c r="D26" s="49"/>
      <c r="E26" s="49"/>
      <c r="F26" s="49"/>
      <c r="G26" s="50" t="s">
        <v>86</v>
      </c>
      <c r="J26" s="56"/>
    </row>
    <row r="27" spans="1:11" s="46" customFormat="1" ht="15.05" customHeight="1" x14ac:dyDescent="0.3">
      <c r="A27" s="57"/>
      <c r="B27" s="52"/>
      <c r="C27" s="52"/>
      <c r="D27" s="52"/>
      <c r="E27" s="52"/>
      <c r="F27" s="52"/>
      <c r="G27" s="63"/>
    </row>
    <row r="28" spans="1:11" s="46" customFormat="1" ht="15.05" customHeight="1" x14ac:dyDescent="0.2">
      <c r="A28" s="54" t="s">
        <v>87</v>
      </c>
      <c r="B28" s="388" t="s">
        <v>122</v>
      </c>
      <c r="C28" s="388"/>
      <c r="D28" s="388"/>
      <c r="E28" s="388"/>
      <c r="F28" s="388"/>
      <c r="G28" s="69">
        <v>2</v>
      </c>
    </row>
    <row r="29" spans="1:11" s="46" customFormat="1" x14ac:dyDescent="0.3">
      <c r="A29" s="54" t="s">
        <v>88</v>
      </c>
      <c r="B29" s="387" t="s">
        <v>123</v>
      </c>
      <c r="C29" s="387"/>
      <c r="D29" s="387"/>
      <c r="E29" s="387"/>
      <c r="F29" s="387"/>
      <c r="G29" s="69">
        <v>3</v>
      </c>
      <c r="H29"/>
      <c r="I29"/>
      <c r="J29"/>
      <c r="K29"/>
    </row>
    <row r="30" spans="1:11" s="46" customFormat="1" ht="15.75" customHeight="1" x14ac:dyDescent="0.3">
      <c r="A30" s="58" t="s">
        <v>121</v>
      </c>
      <c r="B30" s="390" t="s">
        <v>124</v>
      </c>
      <c r="C30" s="390"/>
      <c r="D30" s="390"/>
      <c r="E30" s="390"/>
      <c r="F30" s="390"/>
      <c r="G30" s="64">
        <v>5</v>
      </c>
      <c r="H30" s="55"/>
    </row>
    <row r="31" spans="1:11" s="46" customFormat="1" ht="15.75" customHeight="1" x14ac:dyDescent="0.3">
      <c r="A31" s="58" t="s">
        <v>126</v>
      </c>
      <c r="B31" s="390" t="s">
        <v>125</v>
      </c>
      <c r="C31" s="390"/>
      <c r="D31" s="390"/>
      <c r="E31" s="390"/>
      <c r="F31" s="390"/>
      <c r="G31" s="64">
        <v>5</v>
      </c>
    </row>
    <row r="32" spans="1:11" s="46" customFormat="1" ht="15.75" customHeight="1" x14ac:dyDescent="0.3">
      <c r="A32" s="54" t="s">
        <v>91</v>
      </c>
      <c r="B32" s="390" t="s">
        <v>128</v>
      </c>
      <c r="C32" s="390"/>
      <c r="D32" s="390"/>
      <c r="E32" s="390"/>
      <c r="F32" s="390"/>
      <c r="G32" s="64">
        <v>8</v>
      </c>
    </row>
    <row r="33" spans="1:7" s="46" customFormat="1" ht="15.75" customHeight="1" x14ac:dyDescent="0.3">
      <c r="A33" s="54" t="s">
        <v>92</v>
      </c>
      <c r="B33" s="384" t="s">
        <v>129</v>
      </c>
      <c r="C33" s="384"/>
      <c r="D33" s="384"/>
      <c r="E33" s="384"/>
      <c r="F33" s="384"/>
      <c r="G33" s="64">
        <v>8</v>
      </c>
    </row>
    <row r="34" spans="1:7" s="46" customFormat="1" ht="15.75" customHeight="1" x14ac:dyDescent="0.3">
      <c r="A34" s="58" t="s">
        <v>127</v>
      </c>
      <c r="B34" s="384" t="s">
        <v>146</v>
      </c>
      <c r="C34" s="384"/>
      <c r="D34" s="384"/>
      <c r="E34" s="384"/>
      <c r="F34" s="384"/>
      <c r="G34" s="64">
        <v>12</v>
      </c>
    </row>
    <row r="35" spans="1:7" s="46" customFormat="1" ht="15.75" customHeight="1" x14ac:dyDescent="0.3">
      <c r="A35" s="58" t="s">
        <v>107</v>
      </c>
      <c r="B35" s="384" t="s">
        <v>151</v>
      </c>
      <c r="C35" s="384"/>
      <c r="D35" s="384"/>
      <c r="E35" s="384"/>
      <c r="F35" s="384"/>
      <c r="G35" s="64">
        <v>17</v>
      </c>
    </row>
    <row r="36" spans="1:7" s="46" customFormat="1" ht="15.75" customHeight="1" x14ac:dyDescent="0.3">
      <c r="A36" s="54"/>
      <c r="B36" s="68"/>
      <c r="C36" s="68"/>
      <c r="D36" s="68"/>
      <c r="E36" s="68"/>
      <c r="F36" s="68"/>
      <c r="G36" s="64"/>
    </row>
    <row r="37" spans="1:7" s="46" customFormat="1" ht="15.75" customHeight="1" x14ac:dyDescent="0.3">
      <c r="A37" s="54"/>
      <c r="B37" s="68"/>
      <c r="C37" s="68"/>
      <c r="D37" s="68"/>
      <c r="E37" s="68"/>
      <c r="F37" s="68"/>
      <c r="G37" s="64"/>
    </row>
    <row r="38" spans="1:7" s="46" customFormat="1" ht="11.95" customHeight="1" x14ac:dyDescent="0.3">
      <c r="A38" s="59"/>
      <c r="B38" s="60"/>
      <c r="G38" s="63"/>
    </row>
    <row r="39" spans="1:7" s="46" customFormat="1" ht="11.95" customHeight="1" x14ac:dyDescent="0.3"/>
    <row r="41" spans="1:7" ht="15.05" customHeight="1" x14ac:dyDescent="0.3">
      <c r="A41" s="54"/>
      <c r="B41" s="389"/>
      <c r="C41" s="389"/>
      <c r="D41" s="389"/>
      <c r="E41" s="389"/>
      <c r="F41" s="389"/>
    </row>
    <row r="54" spans="1:8" ht="29.95" customHeight="1" x14ac:dyDescent="0.3">
      <c r="A54" s="61"/>
      <c r="H54" s="61"/>
    </row>
  </sheetData>
  <mergeCells count="30">
    <mergeCell ref="B35:F35"/>
    <mergeCell ref="B41:F41"/>
    <mergeCell ref="B30:F30"/>
    <mergeCell ref="B31:F31"/>
    <mergeCell ref="B32:F32"/>
    <mergeCell ref="B33:F33"/>
    <mergeCell ref="B34:F34"/>
    <mergeCell ref="B29:F29"/>
    <mergeCell ref="B10:F10"/>
    <mergeCell ref="B13:F13"/>
    <mergeCell ref="B18:F18"/>
    <mergeCell ref="B28:F28"/>
    <mergeCell ref="B23:F23"/>
    <mergeCell ref="B24:F24"/>
    <mergeCell ref="B9:F9"/>
    <mergeCell ref="B11:F11"/>
    <mergeCell ref="B12:F12"/>
    <mergeCell ref="B17:F17"/>
    <mergeCell ref="B22:F22"/>
    <mergeCell ref="B14:F14"/>
    <mergeCell ref="B15:F15"/>
    <mergeCell ref="B16:F16"/>
    <mergeCell ref="B19:F19"/>
    <mergeCell ref="B20:F20"/>
    <mergeCell ref="B21:F21"/>
    <mergeCell ref="B8:F8"/>
    <mergeCell ref="A1:G1"/>
    <mergeCell ref="A2:G2"/>
    <mergeCell ref="A3:G3"/>
    <mergeCell ref="B7:F7"/>
  </mergeCells>
  <phoneticPr fontId="40" type="noConversion"/>
  <hyperlinks>
    <hyperlink ref="G7" location="'1'!A1" display="'1'!A1" xr:uid="{0D6257C2-3F25-4873-B494-9F11C4D10301}"/>
    <hyperlink ref="G8" location="'4'!A1" display="'4'!A1" xr:uid="{A84E5BC2-C35A-4259-B885-873674C6B5B7}"/>
    <hyperlink ref="G29" location="'3'!A1" display="'3'!A1" xr:uid="{E55E4E70-F07E-441A-9F49-DADF0B4B534D}"/>
    <hyperlink ref="G28" location="'2'!A1" display="'2'!A1" xr:uid="{478C9577-57BF-410E-892E-0A8885B332CB}"/>
    <hyperlink ref="G30" location="'5'!A1" display="'5'!A1" xr:uid="{0C3BF2D0-65D7-4F90-882D-5D09B45B51B5}"/>
    <hyperlink ref="G31" location="'5'!A1" display="'5'!A1" xr:uid="{06BDD56A-1BEA-48A2-8362-AA1612E5EEB2}"/>
    <hyperlink ref="G9" location="'6'!A1" display="'6'!A1" xr:uid="{B20D88D6-1942-4B6F-AFB6-2EB628B1E506}"/>
    <hyperlink ref="G10" location="'7'!A1" display="'7'!A1" xr:uid="{D427F444-836B-4E7C-91BA-AD5A1873DEA1}"/>
    <hyperlink ref="G32" location="'8'!A1" display="'8'!A1" xr:uid="{7B02E28D-EBC7-4579-8B4C-A021A8112D5E}"/>
    <hyperlink ref="G33" location="'8'!A1" display="'8'!A1" xr:uid="{A553FDD0-F4D3-44A5-876D-85513524E4DC}"/>
    <hyperlink ref="G11" location="'9'!A1" display="'9'!A1" xr:uid="{1980AEFE-F213-4ED5-8325-123D606BAC5D}"/>
    <hyperlink ref="G12" location="'10'!A1" display="'10'!A1" xr:uid="{5533225B-59FD-4FBC-B336-23790314C30D}"/>
    <hyperlink ref="G13" location="'11'!A1" display="'11'!A1" xr:uid="{EAA4706C-90BE-4A56-A322-0E78D8275279}"/>
    <hyperlink ref="G34" location="'12'!A1" display="'12'!A1" xr:uid="{44C6CBC9-113C-4DE2-A385-8BB1CFD9C89A}"/>
    <hyperlink ref="G17" location="'15'!A1" display="'15'!A1" xr:uid="{8653399E-E8A2-4FCA-923E-3D38280E81B2}"/>
    <hyperlink ref="G18" location="'16'!A1" display="'16'!A1" xr:uid="{F6E7874D-807D-4C65-B73B-087226A18DB9}"/>
    <hyperlink ref="G22" location="'20'!A1" display="'20'!A1" xr:uid="{078598C4-D749-42C3-991F-DB1B58C5B6D0}"/>
    <hyperlink ref="G23" location="'21'!A1" display="'21'!A1" xr:uid="{736FB7B5-3485-442F-812B-78580C1EA71F}"/>
    <hyperlink ref="G15" location="'13'!A1" display="'13'!A1" xr:uid="{0C38ACFC-9D97-4D75-BE66-CA7A656714B1}"/>
    <hyperlink ref="G14" location="'12'!A1" display="'12'!A1" xr:uid="{958072E9-61F5-4288-B25D-A34C82520212}"/>
    <hyperlink ref="G16" location="'14'!A1" display="'14'!A1" xr:uid="{50416FDB-624A-404E-8A36-700E5D3BE1A4}"/>
    <hyperlink ref="G35" location="'17'!A1" display="'17'!A1" xr:uid="{7D7E245C-F535-4E3F-A60F-48A835B207FA}"/>
    <hyperlink ref="G19" location="'17'!A1" display="'17'!A1" xr:uid="{6217448E-CEBF-47D8-AD65-55E4D9CE6BA4}"/>
    <hyperlink ref="G20" location="'18'!A1" display="'18'!A1" xr:uid="{53AA2088-3886-4FCD-A653-3D0F484297A5}"/>
    <hyperlink ref="G21" location="'19'!A1" display="'19'!A1" xr:uid="{5B7E7460-9DE3-4C67-94C2-6EF46C7790C1}"/>
    <hyperlink ref="G24" location="'22'!A1" display="'22'!A1" xr:uid="{5B429297-4ED6-4386-AEC8-59F1AF0D1B2E}"/>
  </hyperlinks>
  <pageMargins left="0.70866141732283472" right="0.70866141732283472" top="0.74803149606299213" bottom="0.74803149606299213" header="0.31496062992125984" footer="0.31496062992125984"/>
  <pageSetup paperSize="126" scale="9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DC81D-0F0B-4EF9-9DC4-7B4C19733ECA}">
  <sheetPr>
    <pageSetUpPr fitToPage="1"/>
  </sheetPr>
  <dimension ref="B1:O40"/>
  <sheetViews>
    <sheetView zoomScale="90" zoomScaleNormal="90" workbookViewId="0">
      <selection activeCell="Q7" sqref="Q7"/>
    </sheetView>
  </sheetViews>
  <sheetFormatPr baseColWidth="10" defaultColWidth="11.44140625" defaultRowHeight="15.05" x14ac:dyDescent="0.3"/>
  <cols>
    <col min="1" max="1" width="1.88671875" style="72" customWidth="1"/>
    <col min="2" max="2" width="8.33203125" style="84" customWidth="1"/>
    <col min="3" max="3" width="11.6640625" style="195" bestFit="1" customWidth="1"/>
    <col min="4" max="4" width="6.44140625" style="72" bestFit="1" customWidth="1"/>
    <col min="5" max="5" width="8.33203125" style="72" bestFit="1" customWidth="1"/>
    <col min="6" max="6" width="7" style="72" bestFit="1" customWidth="1"/>
    <col min="7" max="7" width="5.88671875" style="72" bestFit="1" customWidth="1"/>
    <col min="8" max="8" width="6.33203125" style="72" bestFit="1" customWidth="1"/>
    <col min="9" max="9" width="7.109375" style="72" customWidth="1"/>
    <col min="10" max="10" width="5.6640625" style="72" bestFit="1" customWidth="1"/>
    <col min="11" max="11" width="7.88671875" style="72" bestFit="1" customWidth="1"/>
    <col min="12" max="12" width="8.33203125" style="72" customWidth="1"/>
    <col min="13" max="13" width="6.44140625" style="72" bestFit="1" customWidth="1"/>
    <col min="14" max="14" width="8.33203125" style="72" bestFit="1" customWidth="1"/>
    <col min="15" max="15" width="7.6640625" style="72" bestFit="1" customWidth="1"/>
    <col min="16" max="16384" width="11.44140625" style="72"/>
  </cols>
  <sheetData>
    <row r="1" spans="2:15" ht="15.75" thickBot="1" x14ac:dyDescent="0.35"/>
    <row r="2" spans="2:15" ht="29.3" customHeight="1" x14ac:dyDescent="0.3">
      <c r="B2" s="507" t="s">
        <v>197</v>
      </c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9"/>
    </row>
    <row r="3" spans="2:15" ht="26.85" customHeight="1" x14ac:dyDescent="0.3">
      <c r="B3" s="196" t="s">
        <v>145</v>
      </c>
      <c r="C3" s="197" t="s">
        <v>144</v>
      </c>
      <c r="D3" s="197" t="s">
        <v>112</v>
      </c>
      <c r="E3" s="197" t="s">
        <v>113</v>
      </c>
      <c r="F3" s="260" t="s">
        <v>114</v>
      </c>
      <c r="G3" s="197" t="s">
        <v>115</v>
      </c>
      <c r="H3" s="197" t="s">
        <v>116</v>
      </c>
      <c r="I3" s="197" t="s">
        <v>117</v>
      </c>
      <c r="J3" s="197" t="s">
        <v>118</v>
      </c>
      <c r="K3" s="197" t="s">
        <v>119</v>
      </c>
      <c r="L3" s="197" t="s">
        <v>120</v>
      </c>
      <c r="M3" s="197" t="s">
        <v>136</v>
      </c>
      <c r="N3" s="197" t="s">
        <v>137</v>
      </c>
      <c r="O3" s="198" t="s">
        <v>166</v>
      </c>
    </row>
    <row r="4" spans="2:15" ht="26.85" customHeight="1" x14ac:dyDescent="0.3">
      <c r="B4" s="295" t="s">
        <v>208</v>
      </c>
      <c r="C4" s="333" t="s">
        <v>38</v>
      </c>
      <c r="D4" s="293"/>
      <c r="E4" s="293"/>
      <c r="F4" s="293"/>
      <c r="G4" s="293"/>
      <c r="H4" s="293"/>
      <c r="I4" s="246">
        <v>156</v>
      </c>
      <c r="J4" s="221">
        <v>104</v>
      </c>
      <c r="K4" s="293"/>
      <c r="L4" s="371"/>
      <c r="M4" s="293"/>
      <c r="N4" s="293"/>
      <c r="O4" s="294"/>
    </row>
    <row r="5" spans="2:15" ht="26.2" customHeight="1" x14ac:dyDescent="0.3">
      <c r="B5" s="511" t="s">
        <v>138</v>
      </c>
      <c r="C5" s="334" t="s">
        <v>23</v>
      </c>
      <c r="D5" s="220"/>
      <c r="E5" s="220">
        <v>285.97500000000002</v>
      </c>
      <c r="F5" s="220"/>
      <c r="G5" s="220">
        <v>520</v>
      </c>
      <c r="H5" s="220">
        <v>832</v>
      </c>
      <c r="I5" s="220">
        <v>182</v>
      </c>
      <c r="J5" s="220">
        <v>467.97500000000002</v>
      </c>
      <c r="K5" s="220">
        <v>676</v>
      </c>
      <c r="L5" s="220">
        <v>649.97500000000002</v>
      </c>
      <c r="M5" s="220">
        <v>260</v>
      </c>
      <c r="N5" s="199"/>
      <c r="O5" s="200"/>
    </row>
    <row r="6" spans="2:15" ht="26.2" customHeight="1" x14ac:dyDescent="0.3">
      <c r="B6" s="512"/>
      <c r="C6" s="249" t="s">
        <v>25</v>
      </c>
      <c r="D6" s="222"/>
      <c r="E6" s="222"/>
      <c r="F6" s="222"/>
      <c r="G6" s="222"/>
      <c r="H6" s="222">
        <v>72</v>
      </c>
      <c r="I6" s="222"/>
      <c r="J6" s="222"/>
      <c r="K6" s="222"/>
      <c r="L6" s="222"/>
      <c r="M6" s="222"/>
      <c r="N6" s="203"/>
      <c r="O6" s="204"/>
    </row>
    <row r="7" spans="2:15" x14ac:dyDescent="0.3">
      <c r="B7" s="511" t="s">
        <v>139</v>
      </c>
      <c r="C7" s="333" t="s">
        <v>34</v>
      </c>
      <c r="D7" s="221"/>
      <c r="E7" s="221"/>
      <c r="F7" s="221"/>
      <c r="G7" s="221"/>
      <c r="H7" s="221"/>
      <c r="I7" s="221"/>
      <c r="J7" s="221"/>
      <c r="K7" s="221"/>
      <c r="L7" s="221">
        <v>0.9</v>
      </c>
      <c r="M7" s="221">
        <v>4.4999999999999997E-3</v>
      </c>
      <c r="N7" s="201"/>
      <c r="O7" s="202"/>
    </row>
    <row r="8" spans="2:15" x14ac:dyDescent="0.3">
      <c r="B8" s="513"/>
      <c r="C8" s="333" t="s">
        <v>27</v>
      </c>
      <c r="D8" s="221">
        <v>26</v>
      </c>
      <c r="E8" s="221"/>
      <c r="F8" s="221"/>
      <c r="G8" s="221"/>
      <c r="H8" s="221"/>
      <c r="I8" s="221"/>
      <c r="J8" s="221">
        <v>26</v>
      </c>
      <c r="K8" s="221"/>
      <c r="L8" s="221"/>
      <c r="M8" s="221"/>
      <c r="N8" s="201"/>
      <c r="O8" s="202"/>
    </row>
    <row r="9" spans="2:15" x14ac:dyDescent="0.3">
      <c r="B9" s="513"/>
      <c r="C9" s="333" t="s">
        <v>21</v>
      </c>
      <c r="D9" s="221">
        <v>104.014</v>
      </c>
      <c r="E9" s="221">
        <v>104.014</v>
      </c>
      <c r="F9" s="221">
        <v>78</v>
      </c>
      <c r="G9" s="221">
        <v>65.007279999999994</v>
      </c>
      <c r="H9" s="221">
        <v>51.982559999999999</v>
      </c>
      <c r="I9" s="221"/>
      <c r="J9" s="221">
        <v>77.996560000000002</v>
      </c>
      <c r="K9" s="221">
        <v>103.96512</v>
      </c>
      <c r="L9" s="221">
        <v>77.973839999999996</v>
      </c>
      <c r="M9" s="221">
        <v>77.996560000000002</v>
      </c>
      <c r="N9" s="201"/>
      <c r="O9" s="202"/>
    </row>
    <row r="10" spans="2:15" ht="24.9" x14ac:dyDescent="0.3">
      <c r="B10" s="513"/>
      <c r="C10" s="249" t="s">
        <v>7</v>
      </c>
      <c r="D10" s="222">
        <v>83.176000000000002</v>
      </c>
      <c r="E10" s="222">
        <v>159.84800000000001</v>
      </c>
      <c r="F10" s="222">
        <v>129.99128000000002</v>
      </c>
      <c r="G10" s="222">
        <v>136</v>
      </c>
      <c r="H10" s="222">
        <v>330.00027999999998</v>
      </c>
      <c r="I10" s="222">
        <v>175.00028</v>
      </c>
      <c r="J10" s="222">
        <v>337.99128000000002</v>
      </c>
      <c r="K10" s="222">
        <v>257.49128000000002</v>
      </c>
      <c r="L10" s="222">
        <v>501.49128000000002</v>
      </c>
      <c r="M10" s="222">
        <v>630.70308</v>
      </c>
      <c r="N10" s="203"/>
      <c r="O10" s="204"/>
    </row>
    <row r="11" spans="2:15" ht="24.9" x14ac:dyDescent="0.3">
      <c r="B11" s="512"/>
      <c r="C11" s="248" t="s">
        <v>203</v>
      </c>
      <c r="D11" s="221"/>
      <c r="E11" s="246"/>
      <c r="F11" s="246"/>
      <c r="G11" s="246"/>
      <c r="H11" s="246">
        <v>51.982559999999999</v>
      </c>
      <c r="I11" s="246">
        <v>25.99128</v>
      </c>
      <c r="J11" s="246">
        <v>51.982559999999999</v>
      </c>
      <c r="K11" s="246">
        <v>25.99128</v>
      </c>
      <c r="L11" s="246">
        <v>51.982559999999999</v>
      </c>
      <c r="M11" s="246">
        <v>103.51152</v>
      </c>
      <c r="N11" s="245"/>
      <c r="O11" s="247"/>
    </row>
    <row r="12" spans="2:15" x14ac:dyDescent="0.3">
      <c r="B12" s="510" t="s">
        <v>161</v>
      </c>
      <c r="C12" s="334" t="s">
        <v>10</v>
      </c>
      <c r="D12" s="220">
        <v>93</v>
      </c>
      <c r="E12" s="220">
        <v>155.5</v>
      </c>
      <c r="F12" s="220">
        <v>175.5</v>
      </c>
      <c r="G12" s="220">
        <v>414</v>
      </c>
      <c r="H12" s="220">
        <v>206.5</v>
      </c>
      <c r="I12" s="220">
        <v>163.75</v>
      </c>
      <c r="J12" s="220">
        <v>233.75</v>
      </c>
      <c r="K12" s="220">
        <v>211</v>
      </c>
      <c r="L12" s="220">
        <v>226</v>
      </c>
      <c r="M12" s="220">
        <v>399.5</v>
      </c>
      <c r="N12" s="199"/>
      <c r="O12" s="200"/>
    </row>
    <row r="13" spans="2:15" x14ac:dyDescent="0.3">
      <c r="B13" s="510"/>
      <c r="C13" s="333" t="s">
        <v>19</v>
      </c>
      <c r="D13" s="221">
        <v>60.25</v>
      </c>
      <c r="E13" s="221">
        <v>57.725999999999999</v>
      </c>
      <c r="F13" s="221">
        <v>26</v>
      </c>
      <c r="G13" s="221">
        <v>116.73400000000001</v>
      </c>
      <c r="H13" s="221">
        <v>69.506</v>
      </c>
      <c r="I13" s="221">
        <v>197.95400000000001</v>
      </c>
      <c r="J13" s="221">
        <v>64.796999999999997</v>
      </c>
      <c r="K13" s="221">
        <v>45.5</v>
      </c>
      <c r="L13" s="221">
        <v>96.296999999999997</v>
      </c>
      <c r="M13" s="221">
        <v>188.49</v>
      </c>
      <c r="N13" s="201"/>
      <c r="O13" s="202"/>
    </row>
    <row r="14" spans="2:15" x14ac:dyDescent="0.3">
      <c r="B14" s="510"/>
      <c r="C14" s="333" t="s">
        <v>12</v>
      </c>
      <c r="D14" s="221">
        <v>270.46500000000003</v>
      </c>
      <c r="E14" s="221">
        <v>246.58940000000001</v>
      </c>
      <c r="F14" s="221">
        <v>384.90687999999994</v>
      </c>
      <c r="G14" s="221">
        <v>325.39431999999999</v>
      </c>
      <c r="H14" s="221">
        <v>1058.9750799999999</v>
      </c>
      <c r="I14" s="221">
        <v>1155.4610400000001</v>
      </c>
      <c r="J14" s="221">
        <v>382.93599999999998</v>
      </c>
      <c r="K14" s="221">
        <v>921.88675999999998</v>
      </c>
      <c r="L14" s="221">
        <v>486.03499999999991</v>
      </c>
      <c r="M14" s="221">
        <v>963.97399999999993</v>
      </c>
      <c r="N14" s="201"/>
      <c r="O14" s="202"/>
    </row>
    <row r="15" spans="2:15" x14ac:dyDescent="0.3">
      <c r="B15" s="510"/>
      <c r="C15" s="333" t="s">
        <v>11</v>
      </c>
      <c r="D15" s="221"/>
      <c r="E15" s="221"/>
      <c r="F15" s="221">
        <v>65.3</v>
      </c>
      <c r="G15" s="221">
        <v>156</v>
      </c>
      <c r="H15" s="221">
        <v>139.19999999999999</v>
      </c>
      <c r="I15" s="221">
        <v>72.400000000000006</v>
      </c>
      <c r="J15" s="221">
        <v>227.5</v>
      </c>
      <c r="K15" s="221">
        <v>104</v>
      </c>
      <c r="L15" s="221">
        <v>52</v>
      </c>
      <c r="M15" s="221">
        <v>276.83999999999997</v>
      </c>
      <c r="N15" s="201"/>
      <c r="O15" s="202"/>
    </row>
    <row r="16" spans="2:15" x14ac:dyDescent="0.3">
      <c r="B16" s="510"/>
      <c r="C16" s="333" t="s">
        <v>9</v>
      </c>
      <c r="D16" s="221">
        <v>253.5258</v>
      </c>
      <c r="E16" s="221">
        <v>277.565</v>
      </c>
      <c r="F16" s="221">
        <v>317.78499999999997</v>
      </c>
      <c r="G16" s="221">
        <v>678.45050000000003</v>
      </c>
      <c r="H16" s="221">
        <v>253.8</v>
      </c>
      <c r="I16" s="221">
        <v>303.32</v>
      </c>
      <c r="J16" s="221">
        <v>395.57650000000001</v>
      </c>
      <c r="K16" s="221">
        <v>221.94</v>
      </c>
      <c r="L16" s="221">
        <v>695.97900000000004</v>
      </c>
      <c r="M16" s="221">
        <v>596.20900000000006</v>
      </c>
      <c r="N16" s="201"/>
      <c r="O16" s="202"/>
    </row>
    <row r="17" spans="2:15" x14ac:dyDescent="0.3">
      <c r="B17" s="510"/>
      <c r="C17" s="249" t="s">
        <v>14</v>
      </c>
      <c r="D17" s="222">
        <v>152</v>
      </c>
      <c r="E17" s="222">
        <v>227.75</v>
      </c>
      <c r="F17" s="222">
        <v>130.22499999999999</v>
      </c>
      <c r="G17" s="222">
        <v>44.572000000000003</v>
      </c>
      <c r="H17" s="222">
        <v>275.3</v>
      </c>
      <c r="I17" s="222">
        <v>375</v>
      </c>
      <c r="J17" s="222">
        <v>49</v>
      </c>
      <c r="K17" s="222">
        <v>328.97500000000002</v>
      </c>
      <c r="L17" s="222">
        <v>516</v>
      </c>
      <c r="M17" s="222">
        <v>544.37200000000007</v>
      </c>
      <c r="N17" s="203"/>
      <c r="O17" s="204"/>
    </row>
    <row r="18" spans="2:15" x14ac:dyDescent="0.3">
      <c r="B18" s="511" t="s">
        <v>159</v>
      </c>
      <c r="C18" s="249" t="s">
        <v>70</v>
      </c>
      <c r="D18" s="222"/>
      <c r="E18" s="222"/>
      <c r="F18" s="222"/>
      <c r="G18" s="222"/>
      <c r="H18" s="222">
        <v>14</v>
      </c>
      <c r="I18" s="222"/>
      <c r="J18" s="222"/>
      <c r="K18" s="222"/>
      <c r="L18" s="222"/>
      <c r="M18" s="222"/>
      <c r="N18" s="203"/>
      <c r="O18" s="204"/>
    </row>
    <row r="19" spans="2:15" x14ac:dyDescent="0.3">
      <c r="B19" s="512"/>
      <c r="C19" s="249" t="s">
        <v>36</v>
      </c>
      <c r="D19" s="222"/>
      <c r="E19" s="222">
        <v>15.625</v>
      </c>
      <c r="F19" s="222"/>
      <c r="G19" s="222"/>
      <c r="H19" s="222">
        <v>26</v>
      </c>
      <c r="I19" s="222"/>
      <c r="J19" s="222"/>
      <c r="K19" s="222"/>
      <c r="L19" s="222"/>
      <c r="M19" s="222"/>
      <c r="N19" s="203"/>
      <c r="O19" s="204"/>
    </row>
    <row r="20" spans="2:15" x14ac:dyDescent="0.3">
      <c r="B20" s="510" t="s">
        <v>162</v>
      </c>
      <c r="C20" s="334" t="s">
        <v>202</v>
      </c>
      <c r="D20" s="220">
        <v>529.63463999999999</v>
      </c>
      <c r="E20" s="220">
        <v>130</v>
      </c>
      <c r="F20" s="220">
        <v>104.02796000000001</v>
      </c>
      <c r="G20" s="220">
        <v>384.94559999999996</v>
      </c>
      <c r="H20" s="220">
        <v>1716.7732799999999</v>
      </c>
      <c r="I20" s="220">
        <v>517.97384</v>
      </c>
      <c r="J20" s="220">
        <v>1377.0779199999997</v>
      </c>
      <c r="K20" s="220">
        <v>665.81099999999992</v>
      </c>
      <c r="L20" s="220">
        <v>683.61104</v>
      </c>
      <c r="M20" s="220">
        <v>335.93827999999996</v>
      </c>
      <c r="N20" s="199"/>
      <c r="O20" s="200"/>
    </row>
    <row r="21" spans="2:15" x14ac:dyDescent="0.3">
      <c r="B21" s="510"/>
      <c r="C21" s="248" t="s">
        <v>5</v>
      </c>
      <c r="D21" s="246">
        <v>672.89499999999998</v>
      </c>
      <c r="E21" s="246">
        <v>1686.355</v>
      </c>
      <c r="F21" s="246">
        <v>987.83999999999992</v>
      </c>
      <c r="G21" s="246">
        <v>324.5</v>
      </c>
      <c r="H21" s="246">
        <v>966.40000000000009</v>
      </c>
      <c r="I21" s="246">
        <v>839</v>
      </c>
      <c r="J21" s="246">
        <v>1057.92</v>
      </c>
      <c r="K21" s="246">
        <v>1676.4099999999999</v>
      </c>
      <c r="L21" s="246">
        <v>642</v>
      </c>
      <c r="M21" s="246">
        <v>934.38000000000011</v>
      </c>
      <c r="N21" s="245"/>
      <c r="O21" s="247"/>
    </row>
    <row r="22" spans="2:15" x14ac:dyDescent="0.3">
      <c r="B22" s="510"/>
      <c r="C22" s="249" t="s">
        <v>209</v>
      </c>
      <c r="D22" s="222"/>
      <c r="E22" s="222"/>
      <c r="F22" s="222"/>
      <c r="G22" s="222"/>
      <c r="H22" s="222"/>
      <c r="I22" s="222"/>
      <c r="J22" s="222"/>
      <c r="K22" s="222">
        <v>75</v>
      </c>
      <c r="L22" s="222"/>
      <c r="M22" s="222"/>
      <c r="N22" s="203"/>
      <c r="O22" s="204"/>
    </row>
    <row r="23" spans="2:15" x14ac:dyDescent="0.3">
      <c r="B23" s="510" t="s">
        <v>165</v>
      </c>
      <c r="C23" s="334" t="s">
        <v>24</v>
      </c>
      <c r="D23" s="220">
        <v>221.3</v>
      </c>
      <c r="E23" s="220">
        <v>233.04999999999998</v>
      </c>
      <c r="F23" s="220">
        <v>198</v>
      </c>
      <c r="G23" s="220">
        <v>815.40899999999999</v>
      </c>
      <c r="H23" s="220">
        <v>534.20000000000005</v>
      </c>
      <c r="I23" s="220">
        <v>750.6</v>
      </c>
      <c r="J23" s="220">
        <v>561.6</v>
      </c>
      <c r="K23" s="220">
        <v>591.4</v>
      </c>
      <c r="L23" s="220">
        <v>539.4</v>
      </c>
      <c r="M23" s="220">
        <v>380</v>
      </c>
      <c r="N23" s="199"/>
      <c r="O23" s="200"/>
    </row>
    <row r="24" spans="2:15" x14ac:dyDescent="0.3">
      <c r="B24" s="510"/>
      <c r="C24" s="333" t="s">
        <v>3</v>
      </c>
      <c r="D24" s="221">
        <v>100.92</v>
      </c>
      <c r="E24" s="221">
        <v>44</v>
      </c>
      <c r="F24" s="221">
        <v>31.92</v>
      </c>
      <c r="G24" s="221">
        <v>154.19999999999999</v>
      </c>
      <c r="H24" s="221">
        <v>253.96</v>
      </c>
      <c r="I24" s="221">
        <v>61.12</v>
      </c>
      <c r="J24" s="221">
        <v>141.31400000000002</v>
      </c>
      <c r="K24" s="221">
        <v>205.88</v>
      </c>
      <c r="L24" s="221">
        <v>150</v>
      </c>
      <c r="M24" s="221">
        <v>130.76</v>
      </c>
      <c r="N24" s="201"/>
      <c r="O24" s="202"/>
    </row>
    <row r="25" spans="2:15" x14ac:dyDescent="0.3">
      <c r="B25" s="510"/>
      <c r="C25" s="333" t="s">
        <v>2</v>
      </c>
      <c r="D25" s="221">
        <v>1403</v>
      </c>
      <c r="E25" s="221">
        <v>686.5</v>
      </c>
      <c r="F25" s="221">
        <v>1062.26</v>
      </c>
      <c r="G25" s="221">
        <v>1275.5</v>
      </c>
      <c r="H25" s="221">
        <v>1750.2249999999999</v>
      </c>
      <c r="I25" s="221">
        <v>1549.625</v>
      </c>
      <c r="J25" s="221">
        <v>1426</v>
      </c>
      <c r="K25" s="221">
        <v>2436.8429999999998</v>
      </c>
      <c r="L25" s="221">
        <v>3704.4749999999999</v>
      </c>
      <c r="M25" s="221">
        <v>2981.5</v>
      </c>
      <c r="N25" s="201"/>
      <c r="O25" s="202"/>
    </row>
    <row r="26" spans="2:15" x14ac:dyDescent="0.3">
      <c r="B26" s="510"/>
      <c r="C26" s="333" t="s">
        <v>6</v>
      </c>
      <c r="D26" s="221">
        <v>858.80899999999997</v>
      </c>
      <c r="E26" s="221">
        <v>572.06999999999994</v>
      </c>
      <c r="F26" s="221">
        <v>927.11200000000008</v>
      </c>
      <c r="G26" s="221">
        <v>947.19700000000012</v>
      </c>
      <c r="H26" s="221">
        <v>2101.2110000000002</v>
      </c>
      <c r="I26" s="221">
        <v>1032.55828</v>
      </c>
      <c r="J26" s="221">
        <v>1972.636</v>
      </c>
      <c r="K26" s="221">
        <v>2351.8470000000002</v>
      </c>
      <c r="L26" s="221">
        <v>1534.7070799999999</v>
      </c>
      <c r="M26" s="221">
        <v>2355.8663999999999</v>
      </c>
      <c r="N26" s="201"/>
      <c r="O26" s="202"/>
    </row>
    <row r="27" spans="2:15" x14ac:dyDescent="0.3">
      <c r="B27" s="510"/>
      <c r="C27" s="333" t="s">
        <v>22</v>
      </c>
      <c r="D27" s="221">
        <v>3.2688000000000001</v>
      </c>
      <c r="E27" s="221">
        <v>28</v>
      </c>
      <c r="F27" s="221"/>
      <c r="G27" s="221"/>
      <c r="H27" s="221"/>
      <c r="I27" s="221">
        <v>26</v>
      </c>
      <c r="J27" s="221"/>
      <c r="K27" s="221">
        <v>28.367999999999999</v>
      </c>
      <c r="L27" s="221">
        <v>5.1787799999999997</v>
      </c>
      <c r="M27" s="221">
        <v>30.704000000000001</v>
      </c>
      <c r="N27" s="201"/>
      <c r="O27" s="202"/>
    </row>
    <row r="28" spans="2:15" x14ac:dyDescent="0.3">
      <c r="B28" s="510"/>
      <c r="C28" s="333" t="s">
        <v>8</v>
      </c>
      <c r="D28" s="221">
        <v>748</v>
      </c>
      <c r="E28" s="221">
        <v>1127.45</v>
      </c>
      <c r="F28" s="221">
        <v>911.9</v>
      </c>
      <c r="G28" s="221">
        <v>1216.1685400000001</v>
      </c>
      <c r="H28" s="221">
        <v>1492.9709799999998</v>
      </c>
      <c r="I28" s="221">
        <v>12834.371999999999</v>
      </c>
      <c r="J28" s="221">
        <v>2135.7678800000003</v>
      </c>
      <c r="K28" s="221">
        <v>1598.979</v>
      </c>
      <c r="L28" s="221">
        <v>1092.6300000000001</v>
      </c>
      <c r="M28" s="221">
        <v>1167.1669000000002</v>
      </c>
      <c r="N28" s="201"/>
      <c r="O28" s="202"/>
    </row>
    <row r="29" spans="2:15" x14ac:dyDescent="0.3">
      <c r="B29" s="510"/>
      <c r="C29" s="333" t="s">
        <v>20</v>
      </c>
      <c r="D29" s="221">
        <v>44</v>
      </c>
      <c r="E29" s="221">
        <v>23</v>
      </c>
      <c r="F29" s="221">
        <v>258.375</v>
      </c>
      <c r="G29" s="221">
        <v>146</v>
      </c>
      <c r="H29" s="221">
        <v>292</v>
      </c>
      <c r="I29" s="221">
        <v>296</v>
      </c>
      <c r="J29" s="221">
        <v>326</v>
      </c>
      <c r="K29" s="221">
        <v>379</v>
      </c>
      <c r="L29" s="221">
        <v>127.075</v>
      </c>
      <c r="M29" s="221">
        <v>303</v>
      </c>
      <c r="N29" s="201"/>
      <c r="O29" s="202"/>
    </row>
    <row r="30" spans="2:15" x14ac:dyDescent="0.3">
      <c r="B30" s="510"/>
      <c r="C30" s="249" t="s">
        <v>13</v>
      </c>
      <c r="D30" s="222">
        <v>338</v>
      </c>
      <c r="E30" s="222">
        <v>772</v>
      </c>
      <c r="F30" s="222">
        <v>858.75</v>
      </c>
      <c r="G30" s="222">
        <v>1274.25</v>
      </c>
      <c r="H30" s="222">
        <v>520</v>
      </c>
      <c r="I30" s="222">
        <v>1001.0500000000001</v>
      </c>
      <c r="J30" s="222">
        <v>1328.0610000000001</v>
      </c>
      <c r="K30" s="222">
        <v>755.92000000000007</v>
      </c>
      <c r="L30" s="222">
        <v>555.63599999999997</v>
      </c>
      <c r="M30" s="222">
        <v>790.68799999999999</v>
      </c>
      <c r="N30" s="203"/>
      <c r="O30" s="204"/>
    </row>
    <row r="31" spans="2:15" x14ac:dyDescent="0.3">
      <c r="B31" s="511" t="s">
        <v>142</v>
      </c>
      <c r="C31" s="248" t="s">
        <v>35</v>
      </c>
      <c r="D31" s="246"/>
      <c r="E31" s="246"/>
      <c r="F31" s="246"/>
      <c r="G31" s="246"/>
      <c r="H31" s="246">
        <v>26</v>
      </c>
      <c r="I31" s="246"/>
      <c r="J31" s="246"/>
      <c r="K31" s="246">
        <v>104</v>
      </c>
      <c r="L31" s="246">
        <v>130</v>
      </c>
      <c r="M31" s="246"/>
      <c r="N31" s="245"/>
      <c r="O31" s="247"/>
    </row>
    <row r="32" spans="2:15" ht="15.05" customHeight="1" x14ac:dyDescent="0.3">
      <c r="B32" s="513"/>
      <c r="C32" s="333" t="s">
        <v>37</v>
      </c>
      <c r="D32" s="221"/>
      <c r="E32" s="221"/>
      <c r="F32" s="221">
        <v>3</v>
      </c>
      <c r="G32" s="221"/>
      <c r="H32" s="221"/>
      <c r="I32" s="221">
        <v>10</v>
      </c>
      <c r="J32" s="221"/>
      <c r="K32" s="221">
        <v>6</v>
      </c>
      <c r="L32" s="221">
        <v>52</v>
      </c>
      <c r="M32" s="221"/>
      <c r="N32" s="201"/>
      <c r="O32" s="202"/>
    </row>
    <row r="33" spans="2:15" x14ac:dyDescent="0.3">
      <c r="B33" s="513"/>
      <c r="C33" s="333" t="s">
        <v>32</v>
      </c>
      <c r="D33" s="221">
        <v>78</v>
      </c>
      <c r="E33" s="221"/>
      <c r="F33" s="221">
        <v>26</v>
      </c>
      <c r="G33" s="221"/>
      <c r="H33" s="221"/>
      <c r="I33" s="221">
        <v>26</v>
      </c>
      <c r="J33" s="221">
        <v>26</v>
      </c>
      <c r="K33" s="221"/>
      <c r="L33" s="221">
        <v>78</v>
      </c>
      <c r="M33" s="221">
        <v>26</v>
      </c>
      <c r="N33" s="201"/>
      <c r="O33" s="202"/>
    </row>
    <row r="34" spans="2:15" x14ac:dyDescent="0.3">
      <c r="B34" s="513"/>
      <c r="C34" s="333" t="s">
        <v>73</v>
      </c>
      <c r="D34" s="221">
        <v>16</v>
      </c>
      <c r="E34" s="221"/>
      <c r="F34" s="221"/>
      <c r="G34" s="221"/>
      <c r="H34" s="221"/>
      <c r="I34" s="221"/>
      <c r="J34" s="221"/>
      <c r="K34" s="221"/>
      <c r="L34" s="221"/>
      <c r="M34" s="221"/>
      <c r="N34" s="201"/>
      <c r="O34" s="202"/>
    </row>
    <row r="35" spans="2:15" x14ac:dyDescent="0.3">
      <c r="B35" s="512"/>
      <c r="C35" s="249" t="s">
        <v>172</v>
      </c>
      <c r="D35" s="222"/>
      <c r="E35" s="222"/>
      <c r="F35" s="222">
        <v>1</v>
      </c>
      <c r="G35" s="222"/>
      <c r="H35" s="222"/>
      <c r="I35" s="222"/>
      <c r="J35" s="222"/>
      <c r="K35" s="222"/>
      <c r="L35" s="222"/>
      <c r="M35" s="222"/>
      <c r="N35" s="203"/>
      <c r="O35" s="204"/>
    </row>
    <row r="36" spans="2:15" ht="15.75" thickBot="1" x14ac:dyDescent="0.35">
      <c r="B36" s="205" t="s">
        <v>143</v>
      </c>
      <c r="C36" s="335" t="s">
        <v>17</v>
      </c>
      <c r="D36" s="223"/>
      <c r="E36" s="223">
        <v>234</v>
      </c>
      <c r="F36" s="223">
        <v>650</v>
      </c>
      <c r="G36" s="223">
        <v>780</v>
      </c>
      <c r="H36" s="223">
        <v>449</v>
      </c>
      <c r="I36" s="223">
        <v>727.875</v>
      </c>
      <c r="J36" s="223">
        <v>598</v>
      </c>
      <c r="K36" s="223">
        <v>650</v>
      </c>
      <c r="L36" s="223">
        <v>260</v>
      </c>
      <c r="M36" s="223">
        <v>416</v>
      </c>
      <c r="N36" s="206"/>
      <c r="O36" s="207"/>
    </row>
    <row r="37" spans="2:15" ht="15.75" thickBot="1" x14ac:dyDescent="0.35">
      <c r="B37" s="483" t="s">
        <v>167</v>
      </c>
      <c r="C37" s="484"/>
      <c r="D37" s="484"/>
      <c r="E37" s="484"/>
      <c r="F37" s="484"/>
      <c r="G37" s="484"/>
      <c r="H37" s="484"/>
      <c r="I37" s="484"/>
      <c r="J37" s="484"/>
      <c r="K37" s="484"/>
      <c r="L37" s="484"/>
      <c r="M37" s="484"/>
      <c r="N37" s="484"/>
      <c r="O37" s="485"/>
    </row>
    <row r="40" spans="2:15" x14ac:dyDescent="0.3">
      <c r="I40" s="72" t="s">
        <v>200</v>
      </c>
    </row>
  </sheetData>
  <mergeCells count="9">
    <mergeCell ref="B2:O2"/>
    <mergeCell ref="B12:B17"/>
    <mergeCell ref="B23:B30"/>
    <mergeCell ref="B37:O37"/>
    <mergeCell ref="B20:B22"/>
    <mergeCell ref="B5:B6"/>
    <mergeCell ref="B7:B11"/>
    <mergeCell ref="B18:B19"/>
    <mergeCell ref="B31:B35"/>
  </mergeCells>
  <phoneticPr fontId="40" type="noConversion"/>
  <pageMargins left="0.70866141732283472" right="0.70866141732283472" top="0.74803149606299213" bottom="0.74803149606299213" header="0.31496062992125984" footer="0.31496062992125984"/>
  <pageSetup paperSize="126" scale="8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E0211-220F-4557-A6A6-08EE14E77FB6}">
  <sheetPr>
    <pageSetUpPr fitToPage="1"/>
  </sheetPr>
  <dimension ref="B1:R46"/>
  <sheetViews>
    <sheetView zoomScale="80" zoomScaleNormal="80" workbookViewId="0">
      <selection activeCell="B2" sqref="B2:O2"/>
    </sheetView>
  </sheetViews>
  <sheetFormatPr baseColWidth="10" defaultRowHeight="15.05" x14ac:dyDescent="0.3"/>
  <cols>
    <col min="1" max="1" width="2.109375" customWidth="1"/>
    <col min="2" max="2" width="7.88671875" customWidth="1"/>
    <col min="3" max="3" width="14.88671875" style="208" bestFit="1" customWidth="1"/>
    <col min="4" max="4" width="6" bestFit="1" customWidth="1"/>
    <col min="5" max="5" width="8.44140625" customWidth="1"/>
    <col min="6" max="6" width="5.6640625" bestFit="1" customWidth="1"/>
    <col min="7" max="7" width="6.5546875" customWidth="1"/>
    <col min="8" max="9" width="7.6640625" customWidth="1"/>
    <col min="10" max="10" width="5.88671875" customWidth="1"/>
    <col min="11" max="11" width="7" customWidth="1"/>
    <col min="12" max="12" width="10.33203125" customWidth="1"/>
    <col min="13" max="13" width="8.88671875" customWidth="1"/>
    <col min="14" max="14" width="9.6640625" customWidth="1"/>
    <col min="15" max="15" width="10" customWidth="1"/>
  </cols>
  <sheetData>
    <row r="1" spans="2:18" ht="15.75" thickBot="1" x14ac:dyDescent="0.35"/>
    <row r="2" spans="2:18" ht="28" customHeight="1" x14ac:dyDescent="0.3">
      <c r="B2" s="517" t="s">
        <v>198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9"/>
    </row>
    <row r="3" spans="2:18" ht="37.35" customHeight="1" x14ac:dyDescent="0.3">
      <c r="B3" s="209" t="s">
        <v>145</v>
      </c>
      <c r="C3" s="210" t="s">
        <v>144</v>
      </c>
      <c r="D3" s="210" t="s">
        <v>112</v>
      </c>
      <c r="E3" s="210" t="s">
        <v>113</v>
      </c>
      <c r="F3" s="250" t="s">
        <v>114</v>
      </c>
      <c r="G3" s="210" t="s">
        <v>115</v>
      </c>
      <c r="H3" s="210" t="s">
        <v>116</v>
      </c>
      <c r="I3" s="210" t="s">
        <v>117</v>
      </c>
      <c r="J3" s="210" t="s">
        <v>118</v>
      </c>
      <c r="K3" s="210" t="s">
        <v>119</v>
      </c>
      <c r="L3" s="210" t="s">
        <v>120</v>
      </c>
      <c r="M3" s="210" t="s">
        <v>136</v>
      </c>
      <c r="N3" s="210" t="s">
        <v>137</v>
      </c>
      <c r="O3" s="211" t="s">
        <v>166</v>
      </c>
    </row>
    <row r="4" spans="2:18" ht="37.35" customHeight="1" x14ac:dyDescent="0.3">
      <c r="B4" s="295" t="s">
        <v>208</v>
      </c>
      <c r="C4" s="333" t="s">
        <v>38</v>
      </c>
      <c r="D4" s="296"/>
      <c r="E4" s="296"/>
      <c r="F4" s="296"/>
      <c r="G4" s="296"/>
      <c r="H4" s="296"/>
      <c r="I4" s="221">
        <v>323.72596153846155</v>
      </c>
      <c r="J4" s="221">
        <v>343.42307692307696</v>
      </c>
      <c r="K4" s="296"/>
      <c r="L4" s="372"/>
      <c r="M4" s="296"/>
      <c r="N4" s="296"/>
      <c r="O4" s="297"/>
    </row>
    <row r="5" spans="2:18" x14ac:dyDescent="0.3">
      <c r="B5" s="511" t="s">
        <v>138</v>
      </c>
      <c r="C5" s="334" t="s">
        <v>23</v>
      </c>
      <c r="D5" s="220"/>
      <c r="E5" s="220">
        <v>553.53333333333342</v>
      </c>
      <c r="F5" s="220"/>
      <c r="G5" s="220">
        <v>484.58030769230771</v>
      </c>
      <c r="H5" s="220">
        <v>489.33921474358976</v>
      </c>
      <c r="I5" s="220">
        <v>514.97615384615381</v>
      </c>
      <c r="J5" s="220">
        <v>482.38666987223519</v>
      </c>
      <c r="K5" s="220">
        <v>495.31025641025639</v>
      </c>
      <c r="L5" s="220">
        <v>494.85551047332302</v>
      </c>
      <c r="M5" s="220">
        <v>479.91</v>
      </c>
      <c r="N5" s="220"/>
      <c r="O5" s="255"/>
    </row>
    <row r="6" spans="2:18" x14ac:dyDescent="0.3">
      <c r="B6" s="512"/>
      <c r="C6" s="249" t="s">
        <v>25</v>
      </c>
      <c r="D6" s="222"/>
      <c r="E6" s="222"/>
      <c r="F6" s="222"/>
      <c r="G6" s="222"/>
      <c r="H6" s="222">
        <v>528.10819444444451</v>
      </c>
      <c r="I6" s="222"/>
      <c r="J6" s="222"/>
      <c r="K6" s="222"/>
      <c r="L6" s="222"/>
      <c r="M6" s="222"/>
      <c r="N6" s="222"/>
      <c r="O6" s="253"/>
    </row>
    <row r="7" spans="2:18" x14ac:dyDescent="0.3">
      <c r="B7" s="511" t="s">
        <v>139</v>
      </c>
      <c r="C7" s="333" t="s">
        <v>34</v>
      </c>
      <c r="D7" s="221"/>
      <c r="E7" s="221"/>
      <c r="F7" s="221"/>
      <c r="G7" s="221"/>
      <c r="H7" s="221"/>
      <c r="I7" s="221"/>
      <c r="J7" s="221"/>
      <c r="K7" s="221"/>
      <c r="L7" s="221">
        <v>1884.3333333333335</v>
      </c>
      <c r="M7" s="221">
        <v>913.33333333333348</v>
      </c>
      <c r="N7" s="221"/>
      <c r="O7" s="252"/>
    </row>
    <row r="8" spans="2:18" x14ac:dyDescent="0.3">
      <c r="B8" s="513"/>
      <c r="C8" s="333" t="s">
        <v>27</v>
      </c>
      <c r="D8" s="221">
        <v>650</v>
      </c>
      <c r="E8" s="221"/>
      <c r="F8" s="221"/>
      <c r="G8" s="221"/>
      <c r="H8" s="221"/>
      <c r="I8" s="221"/>
      <c r="J8" s="221">
        <v>581.4</v>
      </c>
      <c r="K8" s="221"/>
      <c r="L8" s="221"/>
      <c r="M8" s="221"/>
      <c r="N8" s="221"/>
      <c r="O8" s="252"/>
    </row>
    <row r="9" spans="2:18" x14ac:dyDescent="0.3">
      <c r="B9" s="513"/>
      <c r="C9" s="333" t="s">
        <v>21</v>
      </c>
      <c r="D9" s="221">
        <v>585</v>
      </c>
      <c r="E9" s="221">
        <v>585</v>
      </c>
      <c r="F9" s="221">
        <v>630</v>
      </c>
      <c r="G9" s="221">
        <v>604.57093665440914</v>
      </c>
      <c r="H9" s="221">
        <v>551.14484550202997</v>
      </c>
      <c r="I9" s="221"/>
      <c r="J9" s="221">
        <v>569.66825999916443</v>
      </c>
      <c r="K9" s="221">
        <v>543.02750768719363</v>
      </c>
      <c r="L9" s="221">
        <v>540.12691948992131</v>
      </c>
      <c r="M9" s="221">
        <v>595.17182685885416</v>
      </c>
      <c r="N9" s="221"/>
      <c r="O9" s="252"/>
    </row>
    <row r="10" spans="2:18" ht="23.75" customHeight="1" x14ac:dyDescent="0.3">
      <c r="B10" s="513"/>
      <c r="C10" s="249" t="s">
        <v>7</v>
      </c>
      <c r="D10" s="222">
        <v>651.57460496079204</v>
      </c>
      <c r="E10" s="222">
        <v>577.46411253189854</v>
      </c>
      <c r="F10" s="222">
        <v>611.80663275751294</v>
      </c>
      <c r="G10" s="222">
        <v>557.322532051282</v>
      </c>
      <c r="H10" s="222">
        <v>568.39776513478182</v>
      </c>
      <c r="I10" s="222">
        <v>671.02919753130743</v>
      </c>
      <c r="J10" s="222">
        <v>607.70272897679536</v>
      </c>
      <c r="K10" s="222">
        <v>598.27522503703756</v>
      </c>
      <c r="L10" s="222">
        <v>597.35031180797068</v>
      </c>
      <c r="M10" s="222">
        <v>615.50881375040444</v>
      </c>
      <c r="N10" s="222"/>
      <c r="O10" s="253"/>
    </row>
    <row r="11" spans="2:18" ht="36.65" customHeight="1" x14ac:dyDescent="0.3">
      <c r="B11" s="512"/>
      <c r="C11" s="248" t="s">
        <v>203</v>
      </c>
      <c r="D11" s="221"/>
      <c r="E11" s="246"/>
      <c r="F11" s="246"/>
      <c r="G11" s="246"/>
      <c r="H11" s="246">
        <v>555.18812463256904</v>
      </c>
      <c r="I11" s="221">
        <v>560.59301427247908</v>
      </c>
      <c r="J11" s="246">
        <v>560.31445931096891</v>
      </c>
      <c r="K11" s="246">
        <v>557.85017128821664</v>
      </c>
      <c r="L11" s="246">
        <v>545.61529866939986</v>
      </c>
      <c r="M11" s="246">
        <v>585.53355205623188</v>
      </c>
      <c r="N11" s="221"/>
      <c r="O11" s="251"/>
    </row>
    <row r="12" spans="2:18" ht="15.05" customHeight="1" x14ac:dyDescent="0.3">
      <c r="B12" s="510" t="s">
        <v>161</v>
      </c>
      <c r="C12" s="334" t="s">
        <v>10</v>
      </c>
      <c r="D12" s="220">
        <v>633.71500000000003</v>
      </c>
      <c r="E12" s="220">
        <v>585.17735619047619</v>
      </c>
      <c r="F12" s="220">
        <v>609.3522727686393</v>
      </c>
      <c r="G12" s="220">
        <v>576.02762806424346</v>
      </c>
      <c r="H12" s="220">
        <v>538.48739865689856</v>
      </c>
      <c r="I12" s="220">
        <v>586.42916862801064</v>
      </c>
      <c r="J12" s="220">
        <v>575.9639727891157</v>
      </c>
      <c r="K12" s="220">
        <v>631.99051534391538</v>
      </c>
      <c r="L12" s="220">
        <v>621.98662692862695</v>
      </c>
      <c r="M12" s="220">
        <v>620.9134032121724</v>
      </c>
      <c r="N12" s="220"/>
      <c r="O12" s="255"/>
    </row>
    <row r="13" spans="2:18" x14ac:dyDescent="0.3">
      <c r="B13" s="510"/>
      <c r="C13" s="333" t="s">
        <v>19</v>
      </c>
      <c r="D13" s="221">
        <v>622.41701587301588</v>
      </c>
      <c r="E13" s="221">
        <v>948.8577070990541</v>
      </c>
      <c r="F13" s="221">
        <v>540.76923076923083</v>
      </c>
      <c r="G13" s="221">
        <v>652.53667726676201</v>
      </c>
      <c r="H13" s="221">
        <v>681.90966230507263</v>
      </c>
      <c r="I13" s="221">
        <v>868.54859094533026</v>
      </c>
      <c r="J13" s="221">
        <v>807.67463771499831</v>
      </c>
      <c r="K13" s="221">
        <v>784.77948717948721</v>
      </c>
      <c r="L13" s="221">
        <v>988.00824532436104</v>
      </c>
      <c r="M13" s="221">
        <v>671.86911370926032</v>
      </c>
      <c r="N13" s="221"/>
      <c r="O13" s="252"/>
    </row>
    <row r="14" spans="2:18" x14ac:dyDescent="0.3">
      <c r="B14" s="510"/>
      <c r="C14" s="333" t="s">
        <v>12</v>
      </c>
      <c r="D14" s="221">
        <v>635.75839512525579</v>
      </c>
      <c r="E14" s="221">
        <v>596.28716216472026</v>
      </c>
      <c r="F14" s="221">
        <v>611.31283378002831</v>
      </c>
      <c r="G14" s="221">
        <v>535.87791392173017</v>
      </c>
      <c r="H14" s="221">
        <v>575.27541884862239</v>
      </c>
      <c r="I14" s="221">
        <v>542.98098404902225</v>
      </c>
      <c r="J14" s="221">
        <v>565.53484988667628</v>
      </c>
      <c r="K14" s="221">
        <v>599.7808875284336</v>
      </c>
      <c r="L14" s="221">
        <v>626.64957851034865</v>
      </c>
      <c r="M14" s="221">
        <v>659.43700673042883</v>
      </c>
      <c r="N14" s="221"/>
      <c r="O14" s="252"/>
    </row>
    <row r="15" spans="2:18" x14ac:dyDescent="0.3">
      <c r="B15" s="510"/>
      <c r="C15" s="333" t="s">
        <v>11</v>
      </c>
      <c r="D15" s="221"/>
      <c r="E15" s="221"/>
      <c r="F15" s="221">
        <v>854.16539440203564</v>
      </c>
      <c r="G15" s="221">
        <v>531</v>
      </c>
      <c r="H15" s="221">
        <v>583.21429738562097</v>
      </c>
      <c r="I15" s="221">
        <v>677.95</v>
      </c>
      <c r="J15" s="221">
        <v>695.86538461538464</v>
      </c>
      <c r="K15" s="221">
        <v>665</v>
      </c>
      <c r="L15" s="221">
        <v>633.84615384615381</v>
      </c>
      <c r="M15" s="221">
        <v>915.82642924974323</v>
      </c>
      <c r="N15" s="221"/>
      <c r="O15" s="252"/>
      <c r="R15" t="s">
        <v>200</v>
      </c>
    </row>
    <row r="16" spans="2:18" x14ac:dyDescent="0.3">
      <c r="B16" s="510"/>
      <c r="C16" s="333" t="s">
        <v>9</v>
      </c>
      <c r="D16" s="221">
        <v>644.76848731919949</v>
      </c>
      <c r="E16" s="221">
        <v>669.07425677543176</v>
      </c>
      <c r="F16" s="221">
        <v>639.07806537397994</v>
      </c>
      <c r="G16" s="221">
        <v>674.85884109960091</v>
      </c>
      <c r="H16" s="221">
        <v>563.02073570168807</v>
      </c>
      <c r="I16" s="221">
        <v>759.3248292157341</v>
      </c>
      <c r="J16" s="221">
        <v>655.76121583258578</v>
      </c>
      <c r="K16" s="221">
        <v>692.18311871442984</v>
      </c>
      <c r="L16" s="221">
        <v>687.26898289209282</v>
      </c>
      <c r="M16" s="221">
        <v>730.86895360882738</v>
      </c>
      <c r="N16" s="221"/>
      <c r="O16" s="252"/>
    </row>
    <row r="17" spans="2:15" ht="24.25" customHeight="1" x14ac:dyDescent="0.3">
      <c r="B17" s="510"/>
      <c r="C17" s="249" t="s">
        <v>14</v>
      </c>
      <c r="D17" s="222">
        <v>607.76666666666677</v>
      </c>
      <c r="E17" s="222">
        <v>721.85984702093401</v>
      </c>
      <c r="F17" s="222">
        <v>527.93627850101325</v>
      </c>
      <c r="G17" s="222">
        <v>838.52073365231263</v>
      </c>
      <c r="H17" s="222">
        <v>593.68508024267396</v>
      </c>
      <c r="I17" s="222">
        <v>594.6390128205129</v>
      </c>
      <c r="J17" s="222">
        <v>598.84617056856189</v>
      </c>
      <c r="K17" s="222">
        <v>607.09600114984721</v>
      </c>
      <c r="L17" s="222">
        <v>634.64652802197804</v>
      </c>
      <c r="M17" s="222">
        <v>689.77027313046381</v>
      </c>
      <c r="N17" s="222"/>
      <c r="O17" s="253"/>
    </row>
    <row r="18" spans="2:15" ht="29.45" customHeight="1" x14ac:dyDescent="0.3">
      <c r="B18" s="511" t="s">
        <v>159</v>
      </c>
      <c r="C18" s="249" t="s">
        <v>70</v>
      </c>
      <c r="D18" s="222"/>
      <c r="E18" s="222"/>
      <c r="F18" s="222"/>
      <c r="G18" s="222"/>
      <c r="H18" s="222">
        <v>670</v>
      </c>
      <c r="I18" s="222"/>
      <c r="J18" s="222"/>
      <c r="K18" s="222"/>
      <c r="L18" s="222"/>
      <c r="M18" s="222"/>
      <c r="N18" s="222"/>
      <c r="O18" s="253"/>
    </row>
    <row r="19" spans="2:15" x14ac:dyDescent="0.3">
      <c r="B19" s="512"/>
      <c r="C19" s="249" t="s">
        <v>36</v>
      </c>
      <c r="D19" s="222"/>
      <c r="E19" s="222">
        <v>636</v>
      </c>
      <c r="F19" s="222"/>
      <c r="G19" s="222"/>
      <c r="H19" s="222">
        <v>620</v>
      </c>
      <c r="I19" s="222"/>
      <c r="J19" s="222"/>
      <c r="K19" s="222"/>
      <c r="L19" s="222"/>
      <c r="M19" s="222"/>
      <c r="N19" s="222"/>
      <c r="O19" s="253"/>
    </row>
    <row r="20" spans="2:15" ht="15.05" customHeight="1" x14ac:dyDescent="0.3">
      <c r="B20" s="510" t="s">
        <v>162</v>
      </c>
      <c r="C20" s="334" t="s">
        <v>202</v>
      </c>
      <c r="D20" s="220">
        <v>583.60873793005908</v>
      </c>
      <c r="E20" s="220">
        <v>630</v>
      </c>
      <c r="F20" s="220">
        <v>581.57628898160988</v>
      </c>
      <c r="G20" s="220">
        <v>608.84689955998726</v>
      </c>
      <c r="H20" s="220">
        <v>593.31699793628707</v>
      </c>
      <c r="I20" s="220">
        <v>620.93157870935647</v>
      </c>
      <c r="J20" s="220">
        <v>664.65483796710384</v>
      </c>
      <c r="K20" s="220">
        <v>752.89209776207247</v>
      </c>
      <c r="L20" s="220">
        <v>735.08174298549102</v>
      </c>
      <c r="M20" s="220">
        <v>906.02180242560564</v>
      </c>
      <c r="N20" s="220"/>
      <c r="O20" s="255"/>
    </row>
    <row r="21" spans="2:15" ht="15.05" customHeight="1" x14ac:dyDescent="0.3">
      <c r="B21" s="510"/>
      <c r="C21" s="248" t="s">
        <v>5</v>
      </c>
      <c r="D21" s="246">
        <v>684.23078904428905</v>
      </c>
      <c r="E21" s="246">
        <v>571.00454258071738</v>
      </c>
      <c r="F21" s="246">
        <v>580.64017615176147</v>
      </c>
      <c r="G21" s="246">
        <v>609.19101190476181</v>
      </c>
      <c r="H21" s="246">
        <v>566.29699658826962</v>
      </c>
      <c r="I21" s="246">
        <v>548.70922196796334</v>
      </c>
      <c r="J21" s="246">
        <v>615.38891459226761</v>
      </c>
      <c r="K21" s="246">
        <v>772.91192761324044</v>
      </c>
      <c r="L21" s="246">
        <v>568.99362672583823</v>
      </c>
      <c r="M21" s="246">
        <v>598.3702822195952</v>
      </c>
      <c r="N21" s="246"/>
      <c r="O21" s="251"/>
    </row>
    <row r="22" spans="2:15" ht="15.05" customHeight="1" x14ac:dyDescent="0.3">
      <c r="B22" s="510"/>
      <c r="C22" s="249" t="s">
        <v>209</v>
      </c>
      <c r="D22" s="222"/>
      <c r="E22" s="222"/>
      <c r="F22" s="222"/>
      <c r="G22" s="222"/>
      <c r="H22" s="222"/>
      <c r="I22" s="222"/>
      <c r="J22" s="222"/>
      <c r="K22" s="222">
        <v>760</v>
      </c>
      <c r="L22" s="222"/>
      <c r="M22" s="222"/>
      <c r="N22" s="222"/>
      <c r="O22" s="253"/>
    </row>
    <row r="23" spans="2:15" ht="15.05" customHeight="1" x14ac:dyDescent="0.3">
      <c r="B23" s="510" t="s">
        <v>165</v>
      </c>
      <c r="C23" s="334" t="s">
        <v>24</v>
      </c>
      <c r="D23" s="220">
        <v>655.18523809523811</v>
      </c>
      <c r="E23" s="220">
        <v>645.31111111111102</v>
      </c>
      <c r="F23" s="220">
        <v>648.61114583333335</v>
      </c>
      <c r="G23" s="220">
        <v>693.15418228493729</v>
      </c>
      <c r="H23" s="220">
        <v>633.72065586419751</v>
      </c>
      <c r="I23" s="220">
        <v>642.58163773148146</v>
      </c>
      <c r="J23" s="220">
        <v>585.72702331961591</v>
      </c>
      <c r="K23" s="220">
        <v>651.29629044834314</v>
      </c>
      <c r="L23" s="220">
        <v>692.63447971781318</v>
      </c>
      <c r="M23" s="220">
        <v>601.54074074074072</v>
      </c>
      <c r="N23" s="220"/>
      <c r="O23" s="255"/>
    </row>
    <row r="24" spans="2:15" x14ac:dyDescent="0.3">
      <c r="B24" s="510"/>
      <c r="C24" s="333" t="s">
        <v>3</v>
      </c>
      <c r="D24" s="221">
        <v>1183.1296296296296</v>
      </c>
      <c r="E24" s="221">
        <v>880</v>
      </c>
      <c r="F24" s="221">
        <v>1329.7530864197531</v>
      </c>
      <c r="G24" s="221">
        <v>903.1414141414142</v>
      </c>
      <c r="H24" s="221">
        <v>762.27160493827159</v>
      </c>
      <c r="I24" s="221">
        <v>1126.605316973415</v>
      </c>
      <c r="J24" s="221">
        <v>1346.5614589208496</v>
      </c>
      <c r="K24" s="221">
        <v>931.90033334656141</v>
      </c>
      <c r="L24" s="221">
        <v>610.45943181818188</v>
      </c>
      <c r="M24" s="221">
        <v>953.59740906826119</v>
      </c>
      <c r="N24" s="221"/>
      <c r="O24" s="252"/>
    </row>
    <row r="25" spans="2:15" x14ac:dyDescent="0.3">
      <c r="B25" s="510"/>
      <c r="C25" s="333" t="s">
        <v>2</v>
      </c>
      <c r="D25" s="221">
        <v>604.01764705882351</v>
      </c>
      <c r="E25" s="221">
        <v>594.14120202261506</v>
      </c>
      <c r="F25" s="221">
        <v>582.23949187844335</v>
      </c>
      <c r="G25" s="221">
        <v>583.85180119880124</v>
      </c>
      <c r="H25" s="221">
        <v>536.63920787467043</v>
      </c>
      <c r="I25" s="221">
        <v>802.90284339337882</v>
      </c>
      <c r="J25" s="221">
        <v>539.99349076923068</v>
      </c>
      <c r="K25" s="221">
        <v>587.69577892023392</v>
      </c>
      <c r="L25" s="221">
        <v>576.4062173000832</v>
      </c>
      <c r="M25" s="221">
        <v>627.58074986064651</v>
      </c>
      <c r="N25" s="221"/>
      <c r="O25" s="252"/>
    </row>
    <row r="26" spans="2:15" x14ac:dyDescent="0.3">
      <c r="B26" s="510"/>
      <c r="C26" s="333" t="s">
        <v>6</v>
      </c>
      <c r="D26" s="221">
        <v>539.82606731245971</v>
      </c>
      <c r="E26" s="221">
        <v>540.20856711136946</v>
      </c>
      <c r="F26" s="221">
        <v>554.0706886984932</v>
      </c>
      <c r="G26" s="221">
        <v>519.78007622339908</v>
      </c>
      <c r="H26" s="221">
        <v>526.55561849800927</v>
      </c>
      <c r="I26" s="221">
        <v>552.81271545507559</v>
      </c>
      <c r="J26" s="221">
        <v>556.99776429127621</v>
      </c>
      <c r="K26" s="221">
        <v>595.839101451484</v>
      </c>
      <c r="L26" s="221">
        <v>599.04404697278403</v>
      </c>
      <c r="M26" s="221">
        <v>654.60572109977488</v>
      </c>
      <c r="N26" s="221"/>
      <c r="O26" s="252"/>
    </row>
    <row r="27" spans="2:15" x14ac:dyDescent="0.3">
      <c r="B27" s="510"/>
      <c r="C27" s="333" t="s">
        <v>22</v>
      </c>
      <c r="D27" s="221">
        <v>2986.2334801762113</v>
      </c>
      <c r="E27" s="221">
        <v>572.32142857142856</v>
      </c>
      <c r="F27" s="221"/>
      <c r="G27" s="221"/>
      <c r="H27" s="221"/>
      <c r="I27" s="221">
        <v>562.32153846153858</v>
      </c>
      <c r="J27" s="221"/>
      <c r="K27" s="221">
        <v>1246.1474074074072</v>
      </c>
      <c r="L27" s="221">
        <v>3224.6513657656819</v>
      </c>
      <c r="M27" s="221">
        <v>1302.1518385460695</v>
      </c>
      <c r="N27" s="221"/>
      <c r="O27" s="252"/>
    </row>
    <row r="28" spans="2:15" x14ac:dyDescent="0.3">
      <c r="B28" s="510"/>
      <c r="C28" s="333" t="s">
        <v>8</v>
      </c>
      <c r="D28" s="221">
        <v>615.64185314685312</v>
      </c>
      <c r="E28" s="221">
        <v>584.65860037807442</v>
      </c>
      <c r="F28" s="221">
        <v>583.54243197387677</v>
      </c>
      <c r="G28" s="221">
        <v>652.5786808935618</v>
      </c>
      <c r="H28" s="221">
        <v>1061.9465310752448</v>
      </c>
      <c r="I28" s="221">
        <v>854.57189827944137</v>
      </c>
      <c r="J28" s="221">
        <v>1143.1796371509122</v>
      </c>
      <c r="K28" s="221">
        <v>962.70052158952149</v>
      </c>
      <c r="L28" s="221">
        <v>835.16755187238687</v>
      </c>
      <c r="M28" s="221">
        <v>1076.800475041561</v>
      </c>
      <c r="N28" s="221"/>
      <c r="O28" s="252"/>
    </row>
    <row r="29" spans="2:15" x14ac:dyDescent="0.3">
      <c r="B29" s="510"/>
      <c r="C29" s="333" t="s">
        <v>20</v>
      </c>
      <c r="D29" s="221">
        <v>610</v>
      </c>
      <c r="E29" s="221">
        <v>711.42844444444449</v>
      </c>
      <c r="F29" s="221">
        <v>601.93880745341619</v>
      </c>
      <c r="G29" s="221">
        <v>541.25</v>
      </c>
      <c r="H29" s="221">
        <v>512.5</v>
      </c>
      <c r="I29" s="221">
        <v>533</v>
      </c>
      <c r="J29" s="221">
        <v>563.00714285714287</v>
      </c>
      <c r="K29" s="221">
        <v>557.5</v>
      </c>
      <c r="L29" s="221">
        <v>630.79999999999995</v>
      </c>
      <c r="M29" s="221">
        <v>617</v>
      </c>
      <c r="N29" s="221"/>
      <c r="O29" s="252"/>
    </row>
    <row r="30" spans="2:15" x14ac:dyDescent="0.3">
      <c r="B30" s="510"/>
      <c r="C30" s="249" t="s">
        <v>13</v>
      </c>
      <c r="D30" s="222">
        <v>666.33333333333337</v>
      </c>
      <c r="E30" s="222">
        <v>658.78600000000006</v>
      </c>
      <c r="F30" s="222">
        <v>629.20744615384626</v>
      </c>
      <c r="G30" s="222">
        <v>638.58306575963729</v>
      </c>
      <c r="H30" s="222">
        <v>625.5454545454545</v>
      </c>
      <c r="I30" s="222">
        <v>654.01167133520084</v>
      </c>
      <c r="J30" s="222">
        <v>699.30459134633077</v>
      </c>
      <c r="K30" s="222">
        <v>1496.2235749506906</v>
      </c>
      <c r="L30" s="222">
        <v>832.70873304777422</v>
      </c>
      <c r="M30" s="222">
        <v>900.63981940959638</v>
      </c>
      <c r="N30" s="222"/>
      <c r="O30" s="253"/>
    </row>
    <row r="31" spans="2:15" ht="15.05" customHeight="1" x14ac:dyDescent="0.3">
      <c r="B31" s="511" t="s">
        <v>142</v>
      </c>
      <c r="C31" s="248" t="s">
        <v>35</v>
      </c>
      <c r="D31" s="246"/>
      <c r="E31" s="246"/>
      <c r="F31" s="246"/>
      <c r="G31" s="246"/>
      <c r="H31" s="246">
        <v>525.92000000000007</v>
      </c>
      <c r="I31" s="246"/>
      <c r="J31" s="246"/>
      <c r="K31" s="246">
        <v>570.07394230769239</v>
      </c>
      <c r="L31" s="246">
        <v>572.3900000000001</v>
      </c>
      <c r="M31" s="246"/>
      <c r="N31" s="246"/>
      <c r="O31" s="251"/>
    </row>
    <row r="32" spans="2:15" x14ac:dyDescent="0.3">
      <c r="B32" s="513"/>
      <c r="C32" s="333" t="s">
        <v>37</v>
      </c>
      <c r="D32" s="221"/>
      <c r="E32" s="221"/>
      <c r="F32" s="221">
        <v>657.5</v>
      </c>
      <c r="G32" s="221"/>
      <c r="H32" s="221"/>
      <c r="I32" s="221">
        <v>624</v>
      </c>
      <c r="J32" s="221"/>
      <c r="K32" s="221">
        <v>601.73</v>
      </c>
      <c r="L32" s="221">
        <v>627.06653846153847</v>
      </c>
      <c r="M32" s="221"/>
      <c r="N32" s="221"/>
      <c r="O32" s="252"/>
    </row>
    <row r="33" spans="2:15" x14ac:dyDescent="0.3">
      <c r="B33" s="513"/>
      <c r="C33" s="333" t="s">
        <v>32</v>
      </c>
      <c r="D33" s="221">
        <v>670.83333333333337</v>
      </c>
      <c r="E33" s="221"/>
      <c r="F33" s="221">
        <v>617.5</v>
      </c>
      <c r="G33" s="221"/>
      <c r="H33" s="221"/>
      <c r="I33" s="221">
        <v>657.5</v>
      </c>
      <c r="J33" s="221">
        <v>657.5</v>
      </c>
      <c r="K33" s="221"/>
      <c r="L33" s="221">
        <v>645.69230769230774</v>
      </c>
      <c r="M33" s="221">
        <v>657.5</v>
      </c>
      <c r="N33" s="221"/>
      <c r="O33" s="252"/>
    </row>
    <row r="34" spans="2:15" x14ac:dyDescent="0.3">
      <c r="B34" s="513"/>
      <c r="C34" s="333" t="s">
        <v>73</v>
      </c>
      <c r="D34" s="221">
        <v>630</v>
      </c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52"/>
    </row>
    <row r="35" spans="2:15" x14ac:dyDescent="0.3">
      <c r="B35" s="512"/>
      <c r="C35" s="249" t="s">
        <v>172</v>
      </c>
      <c r="D35" s="222"/>
      <c r="E35" s="222"/>
      <c r="F35" s="222">
        <v>667</v>
      </c>
      <c r="G35" s="222"/>
      <c r="H35" s="222"/>
      <c r="I35" s="222"/>
      <c r="J35" s="222"/>
      <c r="K35" s="222"/>
      <c r="L35" s="222"/>
      <c r="M35" s="222"/>
      <c r="N35" s="222"/>
      <c r="O35" s="253"/>
    </row>
    <row r="36" spans="2:15" ht="15.75" thickBot="1" x14ac:dyDescent="0.35">
      <c r="B36" s="205" t="s">
        <v>143</v>
      </c>
      <c r="C36" s="335" t="s">
        <v>17</v>
      </c>
      <c r="D36" s="223"/>
      <c r="E36" s="223">
        <v>492.61333333333329</v>
      </c>
      <c r="F36" s="223">
        <v>465.67344729344723</v>
      </c>
      <c r="G36" s="223">
        <v>508.18762820512819</v>
      </c>
      <c r="H36" s="223">
        <v>460.89380041606944</v>
      </c>
      <c r="I36" s="223">
        <v>496.01116999358027</v>
      </c>
      <c r="J36" s="223">
        <v>594.64692307692303</v>
      </c>
      <c r="K36" s="223">
        <v>474.13517948717953</v>
      </c>
      <c r="L36" s="223">
        <v>499.18384615384616</v>
      </c>
      <c r="M36" s="223">
        <v>560.12564102564102</v>
      </c>
      <c r="N36" s="223"/>
      <c r="O36" s="254"/>
    </row>
    <row r="37" spans="2:15" ht="15.75" thickBot="1" x14ac:dyDescent="0.35">
      <c r="B37" s="514" t="s">
        <v>167</v>
      </c>
      <c r="C37" s="515"/>
      <c r="D37" s="515"/>
      <c r="E37" s="515"/>
      <c r="F37" s="515"/>
      <c r="G37" s="515"/>
      <c r="H37" s="515"/>
      <c r="I37" s="515"/>
      <c r="J37" s="515"/>
      <c r="K37" s="515"/>
      <c r="L37" s="515"/>
      <c r="M37" s="515"/>
      <c r="N37" s="515"/>
      <c r="O37" s="516"/>
    </row>
    <row r="38" spans="2:15" x14ac:dyDescent="0.3">
      <c r="J38" t="s">
        <v>200</v>
      </c>
    </row>
    <row r="40" spans="2:15" ht="15.05" customHeight="1" x14ac:dyDescent="0.3"/>
    <row r="44" spans="2:15" ht="15.05" customHeight="1" x14ac:dyDescent="0.3"/>
    <row r="46" spans="2:15" ht="27" customHeight="1" x14ac:dyDescent="0.3"/>
  </sheetData>
  <mergeCells count="9">
    <mergeCell ref="B37:O37"/>
    <mergeCell ref="B2:O2"/>
    <mergeCell ref="B5:B6"/>
    <mergeCell ref="B7:B11"/>
    <mergeCell ref="B12:B17"/>
    <mergeCell ref="B18:B19"/>
    <mergeCell ref="B20:B22"/>
    <mergeCell ref="B23:B30"/>
    <mergeCell ref="B31:B35"/>
  </mergeCells>
  <pageMargins left="0.70866141732283472" right="0.70866141732283472" top="0.74803149606299213" bottom="0.74803149606299213" header="0.31496062992125984" footer="0.31496062992125984"/>
  <pageSetup paperSize="126"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11D81-965E-4852-9F0C-9FBC7AF85161}">
  <sheetPr>
    <pageSetUpPr fitToPage="1"/>
  </sheetPr>
  <dimension ref="B1:H27"/>
  <sheetViews>
    <sheetView zoomScaleNormal="100" workbookViewId="0">
      <selection activeCell="B24" sqref="B24:H24"/>
    </sheetView>
  </sheetViews>
  <sheetFormatPr baseColWidth="10" defaultRowHeight="15.05" x14ac:dyDescent="0.3"/>
  <cols>
    <col min="1" max="1" width="8.33203125" customWidth="1"/>
    <col min="2" max="2" width="13.44140625" customWidth="1"/>
    <col min="3" max="3" width="7.109375" bestFit="1" customWidth="1"/>
    <col min="4" max="4" width="8.33203125" bestFit="1" customWidth="1"/>
    <col min="5" max="5" width="7.109375" bestFit="1" customWidth="1"/>
    <col min="6" max="6" width="8.33203125" bestFit="1" customWidth="1"/>
    <col min="7" max="7" width="7.109375" bestFit="1" customWidth="1"/>
    <col min="8" max="8" width="8.33203125" bestFit="1" customWidth="1"/>
  </cols>
  <sheetData>
    <row r="1" spans="2:8" ht="15.75" thickBot="1" x14ac:dyDescent="0.35"/>
    <row r="2" spans="2:8" x14ac:dyDescent="0.3">
      <c r="B2" s="444" t="s">
        <v>163</v>
      </c>
      <c r="C2" s="445"/>
      <c r="D2" s="445"/>
      <c r="E2" s="445"/>
      <c r="F2" s="445"/>
      <c r="G2" s="445"/>
      <c r="H2" s="446"/>
    </row>
    <row r="3" spans="2:8" x14ac:dyDescent="0.3">
      <c r="B3" s="452" t="s">
        <v>100</v>
      </c>
      <c r="C3" s="453"/>
      <c r="D3" s="453"/>
      <c r="E3" s="453"/>
      <c r="F3" s="453"/>
      <c r="G3" s="453"/>
      <c r="H3" s="454"/>
    </row>
    <row r="4" spans="2:8" x14ac:dyDescent="0.3">
      <c r="B4" s="458" t="s">
        <v>61</v>
      </c>
      <c r="C4" s="455">
        <v>2020</v>
      </c>
      <c r="D4" s="455"/>
      <c r="E4" s="455">
        <v>2021</v>
      </c>
      <c r="F4" s="455"/>
      <c r="G4" s="455">
        <v>2022</v>
      </c>
      <c r="H4" s="490"/>
    </row>
    <row r="5" spans="2:8" ht="24.9" customHeight="1" x14ac:dyDescent="0.3">
      <c r="B5" s="459"/>
      <c r="C5" s="139" t="s">
        <v>0</v>
      </c>
      <c r="D5" s="140" t="s">
        <v>170</v>
      </c>
      <c r="E5" s="139" t="s">
        <v>0</v>
      </c>
      <c r="F5" s="140" t="s">
        <v>170</v>
      </c>
      <c r="G5" s="139" t="s">
        <v>0</v>
      </c>
      <c r="H5" s="141" t="s">
        <v>170</v>
      </c>
    </row>
    <row r="6" spans="2:8" ht="33.4" customHeight="1" x14ac:dyDescent="0.3">
      <c r="B6" s="460"/>
      <c r="C6" s="101" t="s">
        <v>46</v>
      </c>
      <c r="D6" s="102" t="s">
        <v>64</v>
      </c>
      <c r="E6" s="101" t="s">
        <v>46</v>
      </c>
      <c r="F6" s="102" t="s">
        <v>64</v>
      </c>
      <c r="G6" s="101" t="s">
        <v>46</v>
      </c>
      <c r="H6" s="103" t="s">
        <v>64</v>
      </c>
    </row>
    <row r="7" spans="2:8" ht="17.2" customHeight="1" x14ac:dyDescent="0.3">
      <c r="B7" s="224" t="s">
        <v>24</v>
      </c>
      <c r="C7" s="298">
        <v>832.02499999999986</v>
      </c>
      <c r="D7" s="299">
        <v>705.26333797943835</v>
      </c>
      <c r="E7" s="300">
        <v>789.90000000000009</v>
      </c>
      <c r="F7" s="300">
        <v>715.65934411155752</v>
      </c>
      <c r="G7" s="298">
        <v>807.49999999999989</v>
      </c>
      <c r="H7" s="301">
        <v>682.87268042998903</v>
      </c>
    </row>
    <row r="8" spans="2:8" x14ac:dyDescent="0.3">
      <c r="B8" s="224" t="s">
        <v>3</v>
      </c>
      <c r="C8" s="298">
        <v>80</v>
      </c>
      <c r="D8" s="299">
        <v>660</v>
      </c>
      <c r="E8" s="300">
        <v>72</v>
      </c>
      <c r="F8" s="300">
        <v>665</v>
      </c>
      <c r="G8" s="298">
        <v>80</v>
      </c>
      <c r="H8" s="301">
        <v>603.75</v>
      </c>
    </row>
    <row r="9" spans="2:8" x14ac:dyDescent="0.3">
      <c r="B9" s="224" t="s">
        <v>2</v>
      </c>
      <c r="C9" s="298">
        <v>3666.2250000000004</v>
      </c>
      <c r="D9" s="299">
        <v>660.31408303476655</v>
      </c>
      <c r="E9" s="300">
        <v>2512.6000000000004</v>
      </c>
      <c r="F9" s="300">
        <v>640.18607166447737</v>
      </c>
      <c r="G9" s="298">
        <v>2238.317</v>
      </c>
      <c r="H9" s="301">
        <v>701.81114130416006</v>
      </c>
    </row>
    <row r="10" spans="2:8" x14ac:dyDescent="0.3">
      <c r="B10" s="224" t="s">
        <v>10</v>
      </c>
      <c r="C10" s="298">
        <v>20.375</v>
      </c>
      <c r="D10" s="299">
        <v>623.7063333333333</v>
      </c>
      <c r="E10" s="300">
        <v>17.380000000000003</v>
      </c>
      <c r="F10" s="300">
        <v>664.71261022927695</v>
      </c>
      <c r="G10" s="298">
        <v>23.774999999999999</v>
      </c>
      <c r="H10" s="301">
        <v>605.98713492063496</v>
      </c>
    </row>
    <row r="11" spans="2:8" x14ac:dyDescent="0.3">
      <c r="B11" s="224" t="s">
        <v>6</v>
      </c>
      <c r="C11" s="298">
        <v>31.983000000000001</v>
      </c>
      <c r="D11" s="299">
        <v>752.8489052314892</v>
      </c>
      <c r="E11" s="300">
        <v>92.938000000000002</v>
      </c>
      <c r="F11" s="300">
        <v>629.51348775571125</v>
      </c>
      <c r="G11" s="298">
        <v>26.966000000000001</v>
      </c>
      <c r="H11" s="301">
        <v>552.82384255390275</v>
      </c>
    </row>
    <row r="12" spans="2:8" x14ac:dyDescent="0.3">
      <c r="B12" s="224" t="s">
        <v>202</v>
      </c>
      <c r="C12" s="298">
        <v>14.528</v>
      </c>
      <c r="D12" s="299">
        <v>590</v>
      </c>
      <c r="E12" s="300">
        <v>50.847999999999999</v>
      </c>
      <c r="F12" s="300">
        <v>643.31655129011961</v>
      </c>
      <c r="G12" s="298">
        <v>2973.170000000001</v>
      </c>
      <c r="H12" s="301">
        <v>962.78344434943529</v>
      </c>
    </row>
    <row r="13" spans="2:8" x14ac:dyDescent="0.3">
      <c r="B13" s="224" t="s">
        <v>36</v>
      </c>
      <c r="C13" s="298">
        <v>78</v>
      </c>
      <c r="D13" s="299">
        <v>625</v>
      </c>
      <c r="E13" s="300">
        <v>52</v>
      </c>
      <c r="F13" s="300">
        <v>630.26</v>
      </c>
      <c r="G13" s="298"/>
      <c r="H13" s="301"/>
    </row>
    <row r="14" spans="2:8" x14ac:dyDescent="0.3">
      <c r="B14" s="224" t="s">
        <v>37</v>
      </c>
      <c r="C14" s="298">
        <v>48.5</v>
      </c>
      <c r="D14" s="299">
        <v>719.83325051759823</v>
      </c>
      <c r="E14" s="300">
        <v>56.75</v>
      </c>
      <c r="F14" s="300">
        <v>827.75995967741937</v>
      </c>
      <c r="G14" s="298">
        <v>54</v>
      </c>
      <c r="H14" s="301">
        <v>660.35444444444443</v>
      </c>
    </row>
    <row r="15" spans="2:8" x14ac:dyDescent="0.3">
      <c r="B15" s="224" t="s">
        <v>5</v>
      </c>
      <c r="C15" s="298"/>
      <c r="D15" s="299"/>
      <c r="E15" s="300"/>
      <c r="F15" s="300"/>
      <c r="G15" s="298">
        <v>169.47499999999999</v>
      </c>
      <c r="H15" s="301">
        <v>653.84137517433749</v>
      </c>
    </row>
    <row r="16" spans="2:8" x14ac:dyDescent="0.3">
      <c r="B16" s="224" t="s">
        <v>14</v>
      </c>
      <c r="C16" s="298">
        <v>752.8</v>
      </c>
      <c r="D16" s="299">
        <v>663.90990779092704</v>
      </c>
      <c r="E16" s="300">
        <v>897</v>
      </c>
      <c r="F16" s="300">
        <v>647.347297008547</v>
      </c>
      <c r="G16" s="298">
        <v>592</v>
      </c>
      <c r="H16" s="301">
        <v>604.12442650368246</v>
      </c>
    </row>
    <row r="17" spans="2:8" x14ac:dyDescent="0.3">
      <c r="B17" s="17" t="s">
        <v>22</v>
      </c>
      <c r="C17" s="213"/>
      <c r="D17" s="214"/>
      <c r="E17" s="302">
        <v>22.075199999999999</v>
      </c>
      <c r="F17" s="302">
        <v>1482.8042328042332</v>
      </c>
      <c r="G17" s="213">
        <v>4.1555999999999997</v>
      </c>
      <c r="H17" s="215">
        <v>1068.8497777777779</v>
      </c>
    </row>
    <row r="18" spans="2:8" x14ac:dyDescent="0.3">
      <c r="B18" s="17" t="s">
        <v>8</v>
      </c>
      <c r="C18" s="213">
        <v>53.994</v>
      </c>
      <c r="D18" s="214">
        <v>729.95600902184242</v>
      </c>
      <c r="E18" s="302">
        <v>7.0895999999999999</v>
      </c>
      <c r="F18" s="302">
        <v>1077.1166338582677</v>
      </c>
      <c r="G18" s="213">
        <v>30.6416</v>
      </c>
      <c r="H18" s="215">
        <v>894.4238639458074</v>
      </c>
    </row>
    <row r="19" spans="2:8" x14ac:dyDescent="0.3">
      <c r="B19" s="17" t="s">
        <v>7</v>
      </c>
      <c r="C19" s="213">
        <v>375.27499999999998</v>
      </c>
      <c r="D19" s="214">
        <v>657.87843470901521</v>
      </c>
      <c r="E19" s="302">
        <v>276.5</v>
      </c>
      <c r="F19" s="302">
        <v>664.86041648486935</v>
      </c>
      <c r="G19" s="213">
        <v>293.55900000000003</v>
      </c>
      <c r="H19" s="215">
        <v>679.51952623018235</v>
      </c>
    </row>
    <row r="20" spans="2:8" x14ac:dyDescent="0.3">
      <c r="B20" s="17" t="s">
        <v>20</v>
      </c>
      <c r="C20" s="213">
        <v>36.5</v>
      </c>
      <c r="D20" s="214">
        <v>630.83333333333337</v>
      </c>
      <c r="E20" s="302">
        <v>45</v>
      </c>
      <c r="F20" s="302">
        <v>653.45866666666666</v>
      </c>
      <c r="G20" s="213">
        <v>75.775000000000006</v>
      </c>
      <c r="H20" s="215">
        <v>593.66666666666663</v>
      </c>
    </row>
    <row r="21" spans="2:8" x14ac:dyDescent="0.3">
      <c r="B21" s="17" t="s">
        <v>13</v>
      </c>
      <c r="C21" s="213">
        <v>123.2</v>
      </c>
      <c r="D21" s="214">
        <v>537.82808302808303</v>
      </c>
      <c r="E21" s="302">
        <v>50</v>
      </c>
      <c r="F21" s="302">
        <v>448</v>
      </c>
      <c r="G21" s="213">
        <v>51.15</v>
      </c>
      <c r="H21" s="215">
        <v>480</v>
      </c>
    </row>
    <row r="22" spans="2:8" x14ac:dyDescent="0.3">
      <c r="B22" s="17" t="s">
        <v>172</v>
      </c>
      <c r="C22" s="213"/>
      <c r="D22" s="214"/>
      <c r="E22" s="302">
        <v>7</v>
      </c>
      <c r="F22" s="302">
        <v>704</v>
      </c>
      <c r="G22" s="213">
        <v>9</v>
      </c>
      <c r="H22" s="215">
        <v>667</v>
      </c>
    </row>
    <row r="23" spans="2:8" ht="15.75" thickBot="1" x14ac:dyDescent="0.35">
      <c r="B23" s="26" t="s">
        <v>39</v>
      </c>
      <c r="C23" s="264">
        <v>6113.4049999999979</v>
      </c>
      <c r="D23" s="303">
        <v>667.35389981014498</v>
      </c>
      <c r="E23" s="304">
        <v>4949.0807999999988</v>
      </c>
      <c r="F23" s="304">
        <v>693.74142007779176</v>
      </c>
      <c r="G23" s="264">
        <v>7429.4841999999971</v>
      </c>
      <c r="H23" s="265">
        <v>723.3302913211063</v>
      </c>
    </row>
    <row r="24" spans="2:8" ht="57.6" customHeight="1" thickBot="1" x14ac:dyDescent="0.35">
      <c r="B24" s="418" t="s">
        <v>206</v>
      </c>
      <c r="C24" s="520"/>
      <c r="D24" s="520"/>
      <c r="E24" s="520"/>
      <c r="F24" s="520"/>
      <c r="G24" s="520"/>
      <c r="H24" s="521"/>
    </row>
    <row r="27" spans="2:8" x14ac:dyDescent="0.3">
      <c r="C27" t="s">
        <v>200</v>
      </c>
    </row>
  </sheetData>
  <mergeCells count="7">
    <mergeCell ref="B24:H24"/>
    <mergeCell ref="B2:H2"/>
    <mergeCell ref="B3:H3"/>
    <mergeCell ref="C4:D4"/>
    <mergeCell ref="G4:H4"/>
    <mergeCell ref="B4:B6"/>
    <mergeCell ref="E4:F4"/>
  </mergeCells>
  <pageMargins left="0.70866141732283472" right="0.70866141732283472" top="0.74803149606299213" bottom="0.74803149606299213" header="0.31496062992125984" footer="0.31496062992125984"/>
  <pageSetup paperSize="12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4E591-B611-4D44-9ED7-808E79E2379B}">
  <sheetPr>
    <pageSetUpPr fitToPage="1"/>
  </sheetPr>
  <dimension ref="B1:O22"/>
  <sheetViews>
    <sheetView zoomScaleNormal="100" workbookViewId="0">
      <selection activeCell="F26" sqref="F26"/>
    </sheetView>
  </sheetViews>
  <sheetFormatPr baseColWidth="10" defaultRowHeight="15.05" x14ac:dyDescent="0.3"/>
  <cols>
    <col min="1" max="1" width="4.109375" customWidth="1"/>
    <col min="2" max="2" width="16.6640625" bestFit="1" customWidth="1"/>
    <col min="3" max="3" width="7.6640625" bestFit="1" customWidth="1"/>
    <col min="4" max="4" width="8.5546875" bestFit="1" customWidth="1"/>
    <col min="5" max="5" width="7.6640625" bestFit="1" customWidth="1"/>
    <col min="6" max="6" width="8.5546875" bestFit="1" customWidth="1"/>
    <col min="7" max="7" width="7.6640625" bestFit="1" customWidth="1"/>
    <col min="8" max="8" width="8.5546875" bestFit="1" customWidth="1"/>
    <col min="9" max="9" width="7.6640625" bestFit="1" customWidth="1"/>
    <col min="10" max="10" width="8.5546875" bestFit="1" customWidth="1"/>
  </cols>
  <sheetData>
    <row r="1" spans="2:15" ht="15.75" thickBot="1" x14ac:dyDescent="0.35"/>
    <row r="2" spans="2:15" x14ac:dyDescent="0.3">
      <c r="B2" s="412" t="s">
        <v>164</v>
      </c>
      <c r="C2" s="413"/>
      <c r="D2" s="413"/>
      <c r="E2" s="413"/>
      <c r="F2" s="413"/>
      <c r="G2" s="413"/>
      <c r="H2" s="413"/>
      <c r="I2" s="413"/>
      <c r="J2" s="414"/>
    </row>
    <row r="3" spans="2:15" x14ac:dyDescent="0.3">
      <c r="B3" s="415" t="s">
        <v>69</v>
      </c>
      <c r="C3" s="416"/>
      <c r="D3" s="416"/>
      <c r="E3" s="416"/>
      <c r="F3" s="416"/>
      <c r="G3" s="416"/>
      <c r="H3" s="416"/>
      <c r="I3" s="416"/>
      <c r="J3" s="417"/>
    </row>
    <row r="4" spans="2:15" x14ac:dyDescent="0.3">
      <c r="B4" s="424" t="s">
        <v>61</v>
      </c>
      <c r="C4" s="421">
        <v>2018</v>
      </c>
      <c r="D4" s="421"/>
      <c r="E4" s="421">
        <v>2020</v>
      </c>
      <c r="F4" s="421"/>
      <c r="G4" s="421">
        <v>2021</v>
      </c>
      <c r="H4" s="421"/>
      <c r="I4" s="421">
        <v>2022</v>
      </c>
      <c r="J4" s="432"/>
    </row>
    <row r="5" spans="2:15" ht="31.6" customHeight="1" x14ac:dyDescent="0.3">
      <c r="B5" s="425"/>
      <c r="C5" s="149" t="s">
        <v>0</v>
      </c>
      <c r="D5" s="150" t="s">
        <v>170</v>
      </c>
      <c r="E5" s="149" t="s">
        <v>0</v>
      </c>
      <c r="F5" s="150" t="s">
        <v>170</v>
      </c>
      <c r="G5" s="149" t="s">
        <v>0</v>
      </c>
      <c r="H5" s="150" t="s">
        <v>170</v>
      </c>
      <c r="I5" s="149" t="s">
        <v>0</v>
      </c>
      <c r="J5" s="129" t="s">
        <v>170</v>
      </c>
    </row>
    <row r="6" spans="2:15" ht="32.9" customHeight="1" x14ac:dyDescent="0.3">
      <c r="B6" s="426"/>
      <c r="C6" s="123" t="s">
        <v>46</v>
      </c>
      <c r="D6" s="130" t="s">
        <v>64</v>
      </c>
      <c r="E6" s="123" t="s">
        <v>46</v>
      </c>
      <c r="F6" s="130" t="s">
        <v>64</v>
      </c>
      <c r="G6" s="123" t="s">
        <v>46</v>
      </c>
      <c r="H6" s="130" t="s">
        <v>64</v>
      </c>
      <c r="I6" s="123" t="s">
        <v>46</v>
      </c>
      <c r="J6" s="131" t="s">
        <v>64</v>
      </c>
    </row>
    <row r="7" spans="2:15" x14ac:dyDescent="0.3">
      <c r="B7" s="27" t="s">
        <v>24</v>
      </c>
      <c r="C7" s="213"/>
      <c r="D7" s="214"/>
      <c r="E7" s="213">
        <v>4.7712000000000003</v>
      </c>
      <c r="F7" s="214">
        <v>3100</v>
      </c>
      <c r="G7" s="213"/>
      <c r="H7" s="214"/>
      <c r="I7" s="213"/>
      <c r="J7" s="215"/>
    </row>
    <row r="8" spans="2:15" x14ac:dyDescent="0.3">
      <c r="B8" s="27" t="s">
        <v>3</v>
      </c>
      <c r="C8" s="213"/>
      <c r="D8" s="214"/>
      <c r="E8" s="213">
        <v>3.0604</v>
      </c>
      <c r="F8" s="214">
        <v>4315.0153628717744</v>
      </c>
      <c r="G8" s="213">
        <v>0.28599999999999998</v>
      </c>
      <c r="H8" s="214">
        <v>8795.9440559440554</v>
      </c>
      <c r="I8" s="213">
        <v>135.42326</v>
      </c>
      <c r="J8" s="215">
        <v>3753.2670902803211</v>
      </c>
    </row>
    <row r="9" spans="2:15" x14ac:dyDescent="0.3">
      <c r="B9" s="27" t="s">
        <v>23</v>
      </c>
      <c r="C9" s="213"/>
      <c r="D9" s="214"/>
      <c r="E9" s="213"/>
      <c r="F9" s="214"/>
      <c r="G9" s="213">
        <v>7.980000000000001E-3</v>
      </c>
      <c r="H9" s="214">
        <v>1512.531328320802</v>
      </c>
      <c r="I9" s="213"/>
      <c r="J9" s="215"/>
    </row>
    <row r="10" spans="2:15" x14ac:dyDescent="0.3">
      <c r="B10" s="27" t="s">
        <v>2</v>
      </c>
      <c r="C10" s="213">
        <v>3</v>
      </c>
      <c r="D10" s="214">
        <v>1345.8333333333335</v>
      </c>
      <c r="E10" s="213">
        <v>1.9751999999999998</v>
      </c>
      <c r="F10" s="214">
        <v>3166.666666666667</v>
      </c>
      <c r="G10" s="213"/>
      <c r="H10" s="214"/>
      <c r="I10" s="213"/>
      <c r="J10" s="215"/>
    </row>
    <row r="11" spans="2:15" x14ac:dyDescent="0.3">
      <c r="B11" s="27" t="s">
        <v>34</v>
      </c>
      <c r="C11" s="213"/>
      <c r="D11" s="214"/>
      <c r="E11" s="213">
        <v>0.1</v>
      </c>
      <c r="F11" s="214">
        <v>1350</v>
      </c>
      <c r="G11" s="213">
        <v>0.63</v>
      </c>
      <c r="H11" s="214">
        <v>2222.2222222222222</v>
      </c>
      <c r="I11" s="213">
        <v>2.88</v>
      </c>
      <c r="J11" s="215">
        <v>2007.2256944444446</v>
      </c>
    </row>
    <row r="12" spans="2:15" x14ac:dyDescent="0.3">
      <c r="B12" s="27" t="s">
        <v>17</v>
      </c>
      <c r="C12" s="213"/>
      <c r="D12" s="214"/>
      <c r="E12" s="213"/>
      <c r="F12" s="214"/>
      <c r="G12" s="213"/>
      <c r="H12" s="214"/>
      <c r="I12" s="213">
        <v>1.0249999999999999</v>
      </c>
      <c r="J12" s="215">
        <v>300</v>
      </c>
    </row>
    <row r="13" spans="2:15" x14ac:dyDescent="0.3">
      <c r="B13" s="27" t="s">
        <v>22</v>
      </c>
      <c r="C13" s="213"/>
      <c r="D13" s="214"/>
      <c r="E13" s="213">
        <v>73.991459999999989</v>
      </c>
      <c r="F13" s="214">
        <v>2412.6652476061327</v>
      </c>
      <c r="G13" s="213">
        <v>78.252599999999987</v>
      </c>
      <c r="H13" s="214">
        <v>2029.3070282780652</v>
      </c>
      <c r="I13" s="213">
        <v>103.40161000000003</v>
      </c>
      <c r="J13" s="215">
        <v>1820.6645828374706</v>
      </c>
      <c r="O13" t="s">
        <v>200</v>
      </c>
    </row>
    <row r="14" spans="2:15" x14ac:dyDescent="0.3">
      <c r="B14" s="27" t="s">
        <v>8</v>
      </c>
      <c r="C14" s="213"/>
      <c r="D14" s="214"/>
      <c r="E14" s="213">
        <v>18.30172</v>
      </c>
      <c r="F14" s="214">
        <v>4238.547473708566</v>
      </c>
      <c r="G14" s="213">
        <v>31.672599999999996</v>
      </c>
      <c r="H14" s="214">
        <v>3537.5444167195365</v>
      </c>
      <c r="I14" s="213">
        <v>37.077100000000023</v>
      </c>
      <c r="J14" s="215">
        <v>3911.8791039518946</v>
      </c>
    </row>
    <row r="15" spans="2:15" x14ac:dyDescent="0.3">
      <c r="B15" s="27" t="s">
        <v>7</v>
      </c>
      <c r="C15" s="213"/>
      <c r="D15" s="214"/>
      <c r="E15" s="213">
        <v>6.6608000000000001</v>
      </c>
      <c r="F15" s="214">
        <v>4065.401447008599</v>
      </c>
      <c r="G15" s="213">
        <v>0.5</v>
      </c>
      <c r="H15" s="214">
        <v>2196.5811965811968</v>
      </c>
      <c r="I15" s="213">
        <v>0.32500000000000001</v>
      </c>
      <c r="J15" s="215">
        <v>1923.0769230769231</v>
      </c>
      <c r="K15" t="s">
        <v>200</v>
      </c>
    </row>
    <row r="16" spans="2:15" x14ac:dyDescent="0.3">
      <c r="B16" s="27" t="s">
        <v>20</v>
      </c>
      <c r="C16" s="213"/>
      <c r="D16" s="214"/>
      <c r="E16" s="213">
        <v>2.4671999999999996</v>
      </c>
      <c r="F16" s="214">
        <v>3775.0000000000005</v>
      </c>
      <c r="G16" s="213"/>
      <c r="H16" s="214"/>
      <c r="I16" s="213">
        <v>5.04</v>
      </c>
      <c r="J16" s="215">
        <v>1736.1111111111109</v>
      </c>
    </row>
    <row r="17" spans="2:10" x14ac:dyDescent="0.3">
      <c r="B17" s="27" t="s">
        <v>13</v>
      </c>
      <c r="C17" s="213"/>
      <c r="D17" s="214"/>
      <c r="E17" s="213"/>
      <c r="F17" s="214"/>
      <c r="G17" s="213">
        <v>0.8</v>
      </c>
      <c r="H17" s="214">
        <v>1062.5</v>
      </c>
      <c r="I17" s="213">
        <v>1.6</v>
      </c>
      <c r="J17" s="215">
        <v>1062.5</v>
      </c>
    </row>
    <row r="18" spans="2:10" ht="15.75" thickBot="1" x14ac:dyDescent="0.35">
      <c r="B18" s="79" t="s">
        <v>39</v>
      </c>
      <c r="C18" s="216">
        <v>3</v>
      </c>
      <c r="D18" s="217">
        <v>1345.8333333333335</v>
      </c>
      <c r="E18" s="216">
        <v>111.32798000000001</v>
      </c>
      <c r="F18" s="217">
        <v>3187.1801670827012</v>
      </c>
      <c r="G18" s="216">
        <v>112.14918000000002</v>
      </c>
      <c r="H18" s="217">
        <v>3047.7796723807919</v>
      </c>
      <c r="I18" s="216">
        <v>286.77196999999984</v>
      </c>
      <c r="J18" s="269">
        <v>2917.4872588536982</v>
      </c>
    </row>
    <row r="19" spans="2:10" ht="43.55" customHeight="1" thickBot="1" x14ac:dyDescent="0.35">
      <c r="B19" s="418" t="s">
        <v>171</v>
      </c>
      <c r="C19" s="419"/>
      <c r="D19" s="419"/>
      <c r="E19" s="419"/>
      <c r="F19" s="419"/>
      <c r="G19" s="419"/>
      <c r="H19" s="419"/>
      <c r="I19" s="419"/>
      <c r="J19" s="420"/>
    </row>
    <row r="22" spans="2:10" x14ac:dyDescent="0.3">
      <c r="I22" t="s">
        <v>200</v>
      </c>
    </row>
  </sheetData>
  <mergeCells count="8">
    <mergeCell ref="B2:J2"/>
    <mergeCell ref="B3:J3"/>
    <mergeCell ref="B19:J19"/>
    <mergeCell ref="C4:D4"/>
    <mergeCell ref="E4:F4"/>
    <mergeCell ref="G4:H4"/>
    <mergeCell ref="I4:J4"/>
    <mergeCell ref="B4:B6"/>
  </mergeCells>
  <pageMargins left="0.70866141732283472" right="0.70866141732283472" top="0.74803149606299213" bottom="0.74803149606299213" header="0.31496062992125984" footer="0.31496062992125984"/>
  <pageSetup paperSize="126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1A72D-E548-4BA1-9EA0-5D4E1301580A}">
  <sheetPr>
    <pageSetUpPr fitToPage="1"/>
  </sheetPr>
  <dimension ref="B1:O18"/>
  <sheetViews>
    <sheetView zoomScaleNormal="100" workbookViewId="0">
      <selection activeCell="I25" sqref="I25"/>
    </sheetView>
  </sheetViews>
  <sheetFormatPr baseColWidth="10" defaultRowHeight="15.05" x14ac:dyDescent="0.3"/>
  <cols>
    <col min="1" max="1" width="4" customWidth="1"/>
    <col min="2" max="2" width="15.33203125" customWidth="1"/>
    <col min="3" max="5" width="7.6640625" bestFit="1" customWidth="1"/>
    <col min="6" max="6" width="7.33203125" bestFit="1" customWidth="1"/>
    <col min="7" max="7" width="7.6640625" bestFit="1" customWidth="1"/>
    <col min="8" max="9" width="7.33203125" bestFit="1" customWidth="1"/>
    <col min="10" max="10" width="7.6640625" bestFit="1" customWidth="1"/>
    <col min="11" max="11" width="10.109375" bestFit="1" customWidth="1"/>
  </cols>
  <sheetData>
    <row r="1" spans="2:15" ht="15.75" thickBot="1" x14ac:dyDescent="0.35"/>
    <row r="2" spans="2:15" x14ac:dyDescent="0.3">
      <c r="B2" s="412" t="s">
        <v>174</v>
      </c>
      <c r="C2" s="522"/>
      <c r="D2" s="522"/>
      <c r="E2" s="413"/>
      <c r="F2" s="413"/>
      <c r="G2" s="413"/>
      <c r="H2" s="413"/>
      <c r="I2" s="413"/>
      <c r="J2" s="413"/>
      <c r="K2" s="414"/>
    </row>
    <row r="3" spans="2:15" ht="28" customHeight="1" x14ac:dyDescent="0.3">
      <c r="B3" s="523" t="s">
        <v>199</v>
      </c>
      <c r="C3" s="524"/>
      <c r="D3" s="524"/>
      <c r="E3" s="525"/>
      <c r="F3" s="525"/>
      <c r="G3" s="525"/>
      <c r="H3" s="525"/>
      <c r="I3" s="525"/>
      <c r="J3" s="525"/>
      <c r="K3" s="526"/>
    </row>
    <row r="4" spans="2:15" ht="24.9" customHeight="1" x14ac:dyDescent="0.3">
      <c r="B4" s="151" t="s">
        <v>184</v>
      </c>
      <c r="C4" s="171" t="s">
        <v>15</v>
      </c>
      <c r="D4" s="171" t="s">
        <v>18</v>
      </c>
      <c r="E4" s="70" t="s">
        <v>31</v>
      </c>
      <c r="F4" s="20" t="s">
        <v>30</v>
      </c>
      <c r="G4" s="70" t="s">
        <v>44</v>
      </c>
      <c r="H4" s="20" t="s">
        <v>45</v>
      </c>
      <c r="I4" s="20" t="s">
        <v>1</v>
      </c>
      <c r="J4" s="70" t="s">
        <v>204</v>
      </c>
      <c r="K4" s="21" t="s">
        <v>39</v>
      </c>
    </row>
    <row r="5" spans="2:15" x14ac:dyDescent="0.3">
      <c r="B5" s="152" t="s">
        <v>112</v>
      </c>
      <c r="C5" s="225">
        <v>376.86505</v>
      </c>
      <c r="D5" s="225">
        <v>2.5131000000000001</v>
      </c>
      <c r="E5" s="256">
        <v>0.25719999999999998</v>
      </c>
      <c r="F5" s="257">
        <v>18.121200000000002</v>
      </c>
      <c r="G5" s="256"/>
      <c r="H5" s="257"/>
      <c r="I5" s="257">
        <v>0.21</v>
      </c>
      <c r="J5" s="256">
        <v>0.72309000000000001</v>
      </c>
      <c r="K5" s="258">
        <v>398.68964</v>
      </c>
    </row>
    <row r="6" spans="2:15" x14ac:dyDescent="0.3">
      <c r="B6" s="152" t="s">
        <v>113</v>
      </c>
      <c r="C6" s="225"/>
      <c r="D6" s="225">
        <v>3.6513999999999998</v>
      </c>
      <c r="E6" s="256"/>
      <c r="F6" s="256">
        <v>3.5E-4</v>
      </c>
      <c r="G6" s="256"/>
      <c r="H6" s="256">
        <v>12.096</v>
      </c>
      <c r="I6" s="256">
        <v>0.44297999999999998</v>
      </c>
      <c r="J6" s="256">
        <v>1.6748799999999999</v>
      </c>
      <c r="K6" s="258">
        <v>17.865609999999997</v>
      </c>
    </row>
    <row r="7" spans="2:15" x14ac:dyDescent="0.3">
      <c r="B7" s="152" t="s">
        <v>114</v>
      </c>
      <c r="C7" s="225"/>
      <c r="D7" s="225">
        <v>0.35699999999999998</v>
      </c>
      <c r="E7" s="256"/>
      <c r="F7" s="256"/>
      <c r="G7" s="256">
        <v>0.76083000000000001</v>
      </c>
      <c r="H7" s="256">
        <v>13.895000000000001</v>
      </c>
      <c r="I7" s="256">
        <v>0.26250000000000001</v>
      </c>
      <c r="J7" s="256">
        <v>0.83600000000000008</v>
      </c>
      <c r="K7" s="258">
        <v>16.111329999999999</v>
      </c>
    </row>
    <row r="8" spans="2:15" x14ac:dyDescent="0.3">
      <c r="B8" s="152" t="s">
        <v>115</v>
      </c>
      <c r="C8" s="225"/>
      <c r="D8" s="225">
        <v>1.36599</v>
      </c>
      <c r="E8" s="256"/>
      <c r="F8" s="256"/>
      <c r="G8" s="256">
        <v>0.17237</v>
      </c>
      <c r="H8" s="256"/>
      <c r="I8" s="256">
        <v>0.15192</v>
      </c>
      <c r="J8" s="256"/>
      <c r="K8" s="258">
        <v>1.69028</v>
      </c>
    </row>
    <row r="9" spans="2:15" x14ac:dyDescent="0.3">
      <c r="B9" s="152" t="s">
        <v>116</v>
      </c>
      <c r="C9" s="172">
        <v>7.1999999999999998E-3</v>
      </c>
      <c r="D9" s="172">
        <v>6.4982899999999999</v>
      </c>
      <c r="E9" s="229"/>
      <c r="F9" s="229">
        <v>1.2218800000000001</v>
      </c>
      <c r="G9" s="229">
        <v>2.9187699999999999</v>
      </c>
      <c r="H9" s="229"/>
      <c r="I9" s="229">
        <v>1.6721799999999998</v>
      </c>
      <c r="J9" s="229">
        <v>18.399999999999999</v>
      </c>
      <c r="K9" s="259">
        <v>30.718319999999999</v>
      </c>
    </row>
    <row r="10" spans="2:15" x14ac:dyDescent="0.3">
      <c r="B10" s="152" t="s">
        <v>117</v>
      </c>
      <c r="C10" s="172">
        <v>0.3</v>
      </c>
      <c r="D10" s="172">
        <v>1.6661699999999997</v>
      </c>
      <c r="E10" s="229"/>
      <c r="F10" s="229">
        <v>38.147500000000001</v>
      </c>
      <c r="G10" s="229">
        <v>2.6287700000000003</v>
      </c>
      <c r="H10" s="229"/>
      <c r="I10" s="229">
        <v>7.4543499999999998</v>
      </c>
      <c r="J10" s="229">
        <v>1.1234999999999999</v>
      </c>
      <c r="K10" s="259">
        <v>51.32029</v>
      </c>
    </row>
    <row r="11" spans="2:15" x14ac:dyDescent="0.3">
      <c r="B11" s="152" t="s">
        <v>118</v>
      </c>
      <c r="C11" s="172"/>
      <c r="D11" s="172">
        <v>1.397</v>
      </c>
      <c r="E11" s="229"/>
      <c r="F11" s="229">
        <v>36.287800000000004</v>
      </c>
      <c r="G11" s="229">
        <v>0.7056</v>
      </c>
      <c r="H11" s="229">
        <v>19.488</v>
      </c>
      <c r="I11" s="229"/>
      <c r="J11" s="229">
        <v>19.069690000000001</v>
      </c>
      <c r="K11" s="259">
        <v>76.948090000000008</v>
      </c>
    </row>
    <row r="12" spans="2:15" x14ac:dyDescent="0.3">
      <c r="B12" s="152" t="s">
        <v>119</v>
      </c>
      <c r="C12" s="172">
        <v>1.0893600000000001</v>
      </c>
      <c r="D12" s="172"/>
      <c r="E12" s="229"/>
      <c r="F12" s="229"/>
      <c r="G12" s="229"/>
      <c r="H12" s="229">
        <v>45.45</v>
      </c>
      <c r="I12" s="229">
        <v>11.19098</v>
      </c>
      <c r="J12" s="229">
        <v>9.4339999999999993</v>
      </c>
      <c r="K12" s="259">
        <v>67.164339999999996</v>
      </c>
    </row>
    <row r="13" spans="2:15" x14ac:dyDescent="0.3">
      <c r="B13" s="152" t="s">
        <v>120</v>
      </c>
      <c r="C13" s="172">
        <v>0.2</v>
      </c>
      <c r="D13" s="172">
        <v>16.952739999999999</v>
      </c>
      <c r="E13" s="229"/>
      <c r="F13" s="229"/>
      <c r="G13" s="229"/>
      <c r="H13" s="229">
        <v>28.896000000000001</v>
      </c>
      <c r="I13" s="229">
        <v>2.0623</v>
      </c>
      <c r="J13" s="229">
        <v>1.8408499999999999</v>
      </c>
      <c r="K13" s="259">
        <v>49.951889999999999</v>
      </c>
    </row>
    <row r="14" spans="2:15" x14ac:dyDescent="0.3">
      <c r="B14" s="152" t="s">
        <v>136</v>
      </c>
      <c r="C14" s="172"/>
      <c r="D14" s="172">
        <v>2.2220199999999997</v>
      </c>
      <c r="E14" s="229"/>
      <c r="F14" s="229">
        <v>4.5999999999999999E-2</v>
      </c>
      <c r="G14" s="229">
        <v>0.33600000000000002</v>
      </c>
      <c r="H14" s="229"/>
      <c r="I14" s="229">
        <v>0.85050000000000003</v>
      </c>
      <c r="J14" s="229"/>
      <c r="K14" s="259">
        <v>3.4545199999999996</v>
      </c>
    </row>
    <row r="15" spans="2:15" x14ac:dyDescent="0.3">
      <c r="B15" s="152" t="s">
        <v>137</v>
      </c>
      <c r="C15" s="172"/>
      <c r="D15" s="172"/>
      <c r="E15" s="164"/>
      <c r="F15" s="164"/>
      <c r="G15" s="164"/>
      <c r="H15" s="164"/>
      <c r="I15" s="164"/>
      <c r="J15" s="164"/>
      <c r="K15" s="165"/>
    </row>
    <row r="16" spans="2:15" x14ac:dyDescent="0.3">
      <c r="B16" s="152" t="s">
        <v>166</v>
      </c>
      <c r="C16" s="172"/>
      <c r="D16" s="172"/>
      <c r="E16" s="164"/>
      <c r="F16" s="164"/>
      <c r="G16" s="164"/>
      <c r="H16" s="164"/>
      <c r="I16" s="164"/>
      <c r="J16" s="164"/>
      <c r="K16" s="165"/>
      <c r="O16" t="s">
        <v>200</v>
      </c>
    </row>
    <row r="17" spans="2:11" ht="15.75" thickBot="1" x14ac:dyDescent="0.35">
      <c r="B17" s="79" t="s">
        <v>39</v>
      </c>
      <c r="C17" s="226">
        <f>SUM(C5:C16)</f>
        <v>378.46161000000001</v>
      </c>
      <c r="D17" s="226">
        <f>SUM(D5:D16)</f>
        <v>36.623710000000003</v>
      </c>
      <c r="E17" s="226">
        <f>SUM(E5:E16)</f>
        <v>0.25719999999999998</v>
      </c>
      <c r="F17" s="226">
        <f t="shared" ref="F17:K17" si="0">SUM(F5:F16)</f>
        <v>93.824730000000017</v>
      </c>
      <c r="G17" s="226">
        <f t="shared" si="0"/>
        <v>7.5223399999999998</v>
      </c>
      <c r="H17" s="226">
        <f t="shared" si="0"/>
        <v>119.825</v>
      </c>
      <c r="I17" s="226">
        <f t="shared" si="0"/>
        <v>24.297709999999999</v>
      </c>
      <c r="J17" s="226">
        <f t="shared" si="0"/>
        <v>53.10201</v>
      </c>
      <c r="K17" s="227">
        <f t="shared" si="0"/>
        <v>713.91431</v>
      </c>
    </row>
    <row r="18" spans="2:11" ht="49.1" customHeight="1" thickBot="1" x14ac:dyDescent="0.35">
      <c r="B18" s="418" t="s">
        <v>206</v>
      </c>
      <c r="C18" s="419"/>
      <c r="D18" s="419"/>
      <c r="E18" s="419"/>
      <c r="F18" s="419"/>
      <c r="G18" s="419"/>
      <c r="H18" s="419"/>
      <c r="I18" s="419"/>
      <c r="J18" s="419"/>
      <c r="K18" s="420"/>
    </row>
  </sheetData>
  <mergeCells count="3">
    <mergeCell ref="B18:K18"/>
    <mergeCell ref="B2:K2"/>
    <mergeCell ref="B3:K3"/>
  </mergeCells>
  <phoneticPr fontId="40" type="noConversion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C4:J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20F6D-D122-4266-A7E2-1704D9F26EDB}">
  <sheetPr>
    <pageSetUpPr fitToPage="1"/>
  </sheetPr>
  <dimension ref="A1:AC50"/>
  <sheetViews>
    <sheetView zoomScale="70" zoomScaleNormal="70" workbookViewId="0">
      <selection activeCell="AD26" sqref="AD26"/>
    </sheetView>
  </sheetViews>
  <sheetFormatPr baseColWidth="10" defaultColWidth="11.44140625" defaultRowHeight="13.1" x14ac:dyDescent="0.25"/>
  <cols>
    <col min="1" max="1" width="5.5546875" style="97" customWidth="1"/>
    <col min="2" max="2" width="8.109375" style="97" customWidth="1"/>
    <col min="3" max="6" width="13.44140625" style="97" customWidth="1"/>
    <col min="7" max="7" width="17.6640625" style="97" bestFit="1" customWidth="1"/>
    <col min="8" max="8" width="19" style="97" bestFit="1" customWidth="1"/>
    <col min="9" max="9" width="15.109375" style="97" customWidth="1"/>
    <col min="10" max="10" width="14" style="97" customWidth="1"/>
    <col min="11" max="16" width="0" style="104" hidden="1" customWidth="1"/>
    <col min="17" max="20" width="14.33203125" style="104" hidden="1" customWidth="1"/>
    <col min="21" max="23" width="0" style="104" hidden="1" customWidth="1"/>
    <col min="24" max="24" width="19.6640625" style="104" hidden="1" customWidth="1"/>
    <col min="25" max="16384" width="11.44140625" style="97"/>
  </cols>
  <sheetData>
    <row r="1" spans="2:28" ht="13.75" thickBot="1" x14ac:dyDescent="0.3"/>
    <row r="2" spans="2:28" x14ac:dyDescent="0.25">
      <c r="B2" s="393" t="s">
        <v>50</v>
      </c>
      <c r="C2" s="394"/>
      <c r="D2" s="394"/>
      <c r="E2" s="394"/>
      <c r="F2" s="394"/>
      <c r="G2" s="394"/>
      <c r="H2" s="394"/>
      <c r="I2" s="395"/>
      <c r="J2" s="396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2:28" ht="22.45" customHeight="1" x14ac:dyDescent="0.25">
      <c r="B3" s="397" t="s">
        <v>97</v>
      </c>
      <c r="C3" s="398"/>
      <c r="D3" s="398"/>
      <c r="E3" s="398"/>
      <c r="F3" s="398"/>
      <c r="G3" s="398"/>
      <c r="H3" s="398"/>
      <c r="I3" s="399"/>
      <c r="J3" s="400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8" ht="32.25" customHeight="1" thickBot="1" x14ac:dyDescent="0.3">
      <c r="B4" s="401" t="s">
        <v>40</v>
      </c>
      <c r="C4" s="407" t="s">
        <v>102</v>
      </c>
      <c r="D4" s="407" t="s">
        <v>103</v>
      </c>
      <c r="E4" s="407" t="s">
        <v>104</v>
      </c>
      <c r="F4" s="402" t="s">
        <v>106</v>
      </c>
      <c r="G4" s="402" t="s">
        <v>47</v>
      </c>
      <c r="H4" s="402" t="s">
        <v>48</v>
      </c>
      <c r="I4" s="407" t="s">
        <v>105</v>
      </c>
      <c r="J4" s="403" t="s">
        <v>49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8" ht="39.950000000000003" thickBot="1" x14ac:dyDescent="0.3">
      <c r="B5" s="401"/>
      <c r="C5" s="408"/>
      <c r="D5" s="409"/>
      <c r="E5" s="409"/>
      <c r="F5" s="402"/>
      <c r="G5" s="402"/>
      <c r="H5" s="402"/>
      <c r="I5" s="409"/>
      <c r="J5" s="403"/>
      <c r="K5" s="105"/>
      <c r="L5" s="105"/>
      <c r="M5" s="105"/>
      <c r="N5" s="106" t="s">
        <v>54</v>
      </c>
      <c r="O5" s="107" t="s">
        <v>55</v>
      </c>
      <c r="P5" s="105"/>
      <c r="Q5" s="7" t="s">
        <v>51</v>
      </c>
      <c r="R5" s="8" t="s">
        <v>52</v>
      </c>
      <c r="S5" s="105" t="s">
        <v>56</v>
      </c>
      <c r="T5" s="105"/>
      <c r="U5" s="6"/>
    </row>
    <row r="6" spans="2:28" ht="13.75" thickBot="1" x14ac:dyDescent="0.3">
      <c r="B6" s="76">
        <v>2005</v>
      </c>
      <c r="C6" s="16">
        <v>76680</v>
      </c>
      <c r="D6" s="16">
        <v>357352</v>
      </c>
      <c r="E6" s="91">
        <v>46.6</v>
      </c>
      <c r="F6" s="16">
        <v>1827</v>
      </c>
      <c r="G6" s="16">
        <v>20284</v>
      </c>
      <c r="H6" s="16">
        <v>79944.645999999993</v>
      </c>
      <c r="I6" s="62">
        <v>102055.64599999999</v>
      </c>
      <c r="J6" s="3">
        <v>0</v>
      </c>
      <c r="K6" s="9">
        <f t="shared" ref="K6:K18" si="0">(C7/C6)-1</f>
        <v>0.17618675013041218</v>
      </c>
      <c r="L6" s="9">
        <f t="shared" ref="L6:L20" si="1">H6/D6</f>
        <v>0.22371400188049875</v>
      </c>
      <c r="M6" s="9">
        <f>SUM(G11:G19)/SUM(F11:H19)</f>
        <v>0.23134062829939545</v>
      </c>
      <c r="N6" s="13" t="e">
        <f>(C6-#REF!)/#REF!*100</f>
        <v>#REF!</v>
      </c>
      <c r="O6" s="14" t="e">
        <f>(D6-#REF!)/#REF!*100</f>
        <v>#REF!</v>
      </c>
      <c r="P6" s="10"/>
      <c r="Q6" s="11">
        <f t="shared" ref="Q6:Q19" si="2">SUM(F6:H6)</f>
        <v>102055.64599999999</v>
      </c>
      <c r="R6" s="12">
        <f t="shared" ref="R6:R20" si="3">H6/Q6*100</f>
        <v>78.334368683531736</v>
      </c>
      <c r="S6" s="10"/>
      <c r="T6" s="10"/>
      <c r="U6" s="10"/>
    </row>
    <row r="7" spans="2:28" ht="13.75" thickBot="1" x14ac:dyDescent="0.3">
      <c r="B7" s="76">
        <v>2006</v>
      </c>
      <c r="C7" s="16">
        <v>90190</v>
      </c>
      <c r="D7" s="16">
        <v>435041</v>
      </c>
      <c r="E7" s="91">
        <v>48.2</v>
      </c>
      <c r="F7" s="16">
        <v>2369</v>
      </c>
      <c r="G7" s="16">
        <v>23967</v>
      </c>
      <c r="H7" s="16">
        <v>94491.623999999996</v>
      </c>
      <c r="I7" s="62">
        <v>120827.624</v>
      </c>
      <c r="J7" s="3">
        <v>22</v>
      </c>
      <c r="K7" s="9">
        <f t="shared" si="0"/>
        <v>-8.558598514247695E-2</v>
      </c>
      <c r="L7" s="9">
        <f t="shared" si="1"/>
        <v>0.21720165225806301</v>
      </c>
      <c r="M7" s="9">
        <f>SUM(H11:H19)/SUM(F11:H19)</f>
        <v>0.75155891837189759</v>
      </c>
      <c r="N7" s="13">
        <f t="shared" ref="N7:N19" si="4">(C7-C6)/C6*100</f>
        <v>17.618675013041209</v>
      </c>
      <c r="O7" s="14">
        <f t="shared" ref="O7:O19" si="5">(D7-D6)/D6*100</f>
        <v>21.740188945353601</v>
      </c>
      <c r="P7" s="10"/>
      <c r="Q7" s="11">
        <f t="shared" si="2"/>
        <v>120827.624</v>
      </c>
      <c r="R7" s="12">
        <f t="shared" si="3"/>
        <v>78.203659785613269</v>
      </c>
      <c r="S7" s="10"/>
      <c r="T7" s="10"/>
      <c r="U7" s="10"/>
    </row>
    <row r="8" spans="2:28" ht="13.75" thickBot="1" x14ac:dyDescent="0.3">
      <c r="B8" s="76">
        <v>2007</v>
      </c>
      <c r="C8" s="16">
        <v>82471</v>
      </c>
      <c r="D8" s="16">
        <v>341911</v>
      </c>
      <c r="E8" s="91">
        <v>41.5</v>
      </c>
      <c r="F8" s="16">
        <v>2411</v>
      </c>
      <c r="G8" s="16">
        <v>31264</v>
      </c>
      <c r="H8" s="16">
        <v>112334.78</v>
      </c>
      <c r="I8" s="62">
        <v>146009.78</v>
      </c>
      <c r="J8" s="3">
        <v>142.00048000000001</v>
      </c>
      <c r="K8" s="9">
        <f t="shared" si="0"/>
        <v>0.18752046173806547</v>
      </c>
      <c r="L8" s="9">
        <f t="shared" si="1"/>
        <v>0.32854976879948289</v>
      </c>
      <c r="M8" s="9"/>
      <c r="N8" s="13">
        <f t="shared" si="4"/>
        <v>-8.5585985142476986</v>
      </c>
      <c r="O8" s="14">
        <f t="shared" si="5"/>
        <v>-21.407177714284401</v>
      </c>
      <c r="P8" s="10"/>
      <c r="Q8" s="11">
        <f t="shared" si="2"/>
        <v>146009.78</v>
      </c>
      <c r="R8" s="12">
        <f t="shared" si="3"/>
        <v>76.936476446988692</v>
      </c>
      <c r="S8" s="10"/>
      <c r="T8" s="10"/>
      <c r="U8" s="10"/>
    </row>
    <row r="9" spans="2:28" ht="13.75" thickBot="1" x14ac:dyDescent="0.3">
      <c r="B9" s="76">
        <v>2008</v>
      </c>
      <c r="C9" s="16">
        <v>97936</v>
      </c>
      <c r="D9" s="16">
        <v>383759</v>
      </c>
      <c r="E9" s="91">
        <v>39.200000000000003</v>
      </c>
      <c r="F9" s="16">
        <v>1998</v>
      </c>
      <c r="G9" s="16">
        <v>22055</v>
      </c>
      <c r="H9" s="16">
        <v>109227.02</v>
      </c>
      <c r="I9" s="62">
        <v>133280.02000000002</v>
      </c>
      <c r="J9" s="3">
        <v>145.03629000000001</v>
      </c>
      <c r="K9" s="9">
        <f t="shared" si="0"/>
        <v>3.2317023362195663E-2</v>
      </c>
      <c r="L9" s="9">
        <f t="shared" si="1"/>
        <v>0.28462399578902386</v>
      </c>
      <c r="M9" s="9"/>
      <c r="N9" s="13">
        <f t="shared" si="4"/>
        <v>18.752046173806551</v>
      </c>
      <c r="O9" s="14">
        <f t="shared" si="5"/>
        <v>12.239442428000268</v>
      </c>
      <c r="P9" s="10"/>
      <c r="Q9" s="11">
        <f t="shared" si="2"/>
        <v>133280.02000000002</v>
      </c>
      <c r="R9" s="12">
        <f t="shared" si="3"/>
        <v>81.953033920613152</v>
      </c>
      <c r="S9" s="10"/>
      <c r="T9" s="10"/>
      <c r="U9" s="10"/>
    </row>
    <row r="10" spans="2:28" ht="13.75" thickBot="1" x14ac:dyDescent="0.3">
      <c r="B10" s="76">
        <v>2009</v>
      </c>
      <c r="C10" s="16">
        <v>101101</v>
      </c>
      <c r="D10" s="16">
        <v>344212</v>
      </c>
      <c r="E10" s="91">
        <v>34</v>
      </c>
      <c r="F10" s="16">
        <v>4990</v>
      </c>
      <c r="G10" s="16">
        <v>33317</v>
      </c>
      <c r="H10" s="16">
        <v>107969.2</v>
      </c>
      <c r="I10" s="62">
        <v>146276.20000000001</v>
      </c>
      <c r="J10" s="3">
        <v>0.29228999999999999</v>
      </c>
      <c r="K10" s="9">
        <f t="shared" si="0"/>
        <v>-0.24953264557224952</v>
      </c>
      <c r="L10" s="9">
        <f t="shared" si="1"/>
        <v>0.31367064483515972</v>
      </c>
      <c r="M10" s="9"/>
      <c r="N10" s="13">
        <f t="shared" si="4"/>
        <v>3.2317023362195716</v>
      </c>
      <c r="O10" s="14">
        <f t="shared" si="5"/>
        <v>-10.305165481461021</v>
      </c>
      <c r="P10" s="10"/>
      <c r="Q10" s="11">
        <f t="shared" si="2"/>
        <v>146276.20000000001</v>
      </c>
      <c r="R10" s="12">
        <f t="shared" si="3"/>
        <v>73.811870967389083</v>
      </c>
      <c r="S10" s="10"/>
      <c r="T10" s="10"/>
      <c r="U10" s="10"/>
    </row>
    <row r="11" spans="2:28" ht="13.75" thickBot="1" x14ac:dyDescent="0.3">
      <c r="B11" s="76">
        <v>2010</v>
      </c>
      <c r="C11" s="16">
        <v>75873</v>
      </c>
      <c r="D11" s="16">
        <v>380853</v>
      </c>
      <c r="E11" s="91">
        <v>50.2</v>
      </c>
      <c r="F11" s="16">
        <v>3801</v>
      </c>
      <c r="G11" s="16">
        <v>56010</v>
      </c>
      <c r="H11" s="16">
        <v>127055.10381</v>
      </c>
      <c r="I11" s="62">
        <v>186866.10381</v>
      </c>
      <c r="J11" s="3">
        <v>17.349589999999999</v>
      </c>
      <c r="K11" s="9">
        <f t="shared" si="0"/>
        <v>0.39236619087158808</v>
      </c>
      <c r="L11" s="9">
        <f t="shared" si="1"/>
        <v>0.33360667714314973</v>
      </c>
      <c r="M11" s="9"/>
      <c r="N11" s="13">
        <f t="shared" si="4"/>
        <v>-24.953264557224951</v>
      </c>
      <c r="O11" s="14">
        <f t="shared" si="5"/>
        <v>10.644893263453918</v>
      </c>
      <c r="P11" s="10"/>
      <c r="Q11" s="11">
        <f t="shared" si="2"/>
        <v>186866.10381</v>
      </c>
      <c r="R11" s="12">
        <f t="shared" si="3"/>
        <v>67.992589998658033</v>
      </c>
      <c r="S11" s="10"/>
      <c r="T11" s="10"/>
      <c r="U11" s="10"/>
      <c r="Z11" s="261"/>
    </row>
    <row r="12" spans="2:28" ht="13.75" thickBot="1" x14ac:dyDescent="0.3">
      <c r="B12" s="76">
        <v>2011</v>
      </c>
      <c r="C12" s="16">
        <v>105643</v>
      </c>
      <c r="D12" s="16">
        <v>563812</v>
      </c>
      <c r="E12" s="91">
        <v>53.4</v>
      </c>
      <c r="F12" s="16">
        <v>4246</v>
      </c>
      <c r="G12" s="16">
        <v>134775</v>
      </c>
      <c r="H12" s="16">
        <v>170468.1298</v>
      </c>
      <c r="I12" s="62">
        <v>309489.1298</v>
      </c>
      <c r="J12" s="3">
        <v>1.1769699999999998</v>
      </c>
      <c r="K12" s="9">
        <f t="shared" si="0"/>
        <v>-4.4555720681919264E-2</v>
      </c>
      <c r="L12" s="9">
        <f t="shared" si="1"/>
        <v>0.30234924017225601</v>
      </c>
      <c r="M12" s="9"/>
      <c r="N12" s="13">
        <f t="shared" si="4"/>
        <v>39.2366190871588</v>
      </c>
      <c r="O12" s="14">
        <f t="shared" si="5"/>
        <v>48.039269744494597</v>
      </c>
      <c r="P12" s="10"/>
      <c r="Q12" s="11">
        <f t="shared" si="2"/>
        <v>309489.1298</v>
      </c>
      <c r="R12" s="12">
        <f t="shared" si="3"/>
        <v>55.080490196912891</v>
      </c>
      <c r="S12" s="10"/>
      <c r="T12" s="10"/>
      <c r="U12" s="10"/>
      <c r="Z12" s="261"/>
      <c r="AB12" s="97" t="s">
        <v>200</v>
      </c>
    </row>
    <row r="13" spans="2:28" ht="13.75" thickBot="1" x14ac:dyDescent="0.3">
      <c r="B13" s="76">
        <v>2012</v>
      </c>
      <c r="C13" s="16">
        <v>100936</v>
      </c>
      <c r="D13" s="16">
        <v>450798</v>
      </c>
      <c r="E13" s="91">
        <v>44.7</v>
      </c>
      <c r="F13" s="16">
        <v>2614</v>
      </c>
      <c r="G13" s="16">
        <v>62313</v>
      </c>
      <c r="H13" s="16">
        <v>154557.32175</v>
      </c>
      <c r="I13" s="62">
        <v>219484.32175</v>
      </c>
      <c r="J13" s="3">
        <v>10.1822</v>
      </c>
      <c r="K13" s="9">
        <f t="shared" si="0"/>
        <v>0.25656851866529284</v>
      </c>
      <c r="L13" s="9">
        <f t="shared" si="1"/>
        <v>0.34285272283816698</v>
      </c>
      <c r="M13" s="9"/>
      <c r="N13" s="13">
        <f t="shared" si="4"/>
        <v>-4.4555720681919295</v>
      </c>
      <c r="O13" s="14">
        <f t="shared" si="5"/>
        <v>-20.044624804012685</v>
      </c>
      <c r="P13" s="10"/>
      <c r="Q13" s="11">
        <f t="shared" si="2"/>
        <v>219484.32175</v>
      </c>
      <c r="R13" s="12">
        <f t="shared" si="3"/>
        <v>70.41838820999979</v>
      </c>
      <c r="S13" s="10"/>
      <c r="T13" s="10"/>
      <c r="U13" s="10"/>
      <c r="Z13" s="261"/>
    </row>
    <row r="14" spans="2:28" ht="13.75" thickBot="1" x14ac:dyDescent="0.3">
      <c r="B14" s="76">
        <v>2013</v>
      </c>
      <c r="C14" s="16">
        <v>126833</v>
      </c>
      <c r="D14" s="16">
        <v>680382</v>
      </c>
      <c r="E14" s="91">
        <v>53.6</v>
      </c>
      <c r="F14" s="16">
        <v>2697</v>
      </c>
      <c r="G14" s="16">
        <v>44168</v>
      </c>
      <c r="H14" s="16">
        <v>165701.25839999999</v>
      </c>
      <c r="I14" s="62">
        <v>212566.25839999999</v>
      </c>
      <c r="J14" s="3">
        <v>17.070619999999998</v>
      </c>
      <c r="K14" s="9">
        <f t="shared" si="0"/>
        <v>7.4948948617473476E-2</v>
      </c>
      <c r="L14" s="9">
        <f t="shared" si="1"/>
        <v>0.24354150815277298</v>
      </c>
      <c r="M14" s="9"/>
      <c r="N14" s="13">
        <f t="shared" si="4"/>
        <v>25.656851866529284</v>
      </c>
      <c r="O14" s="14">
        <f t="shared" si="5"/>
        <v>50.928353719404249</v>
      </c>
      <c r="P14" s="10"/>
      <c r="Q14" s="11">
        <f t="shared" si="2"/>
        <v>212566.25839999999</v>
      </c>
      <c r="R14" s="12">
        <f t="shared" si="3"/>
        <v>77.95275677675474</v>
      </c>
      <c r="S14" s="10"/>
      <c r="T14" s="10"/>
      <c r="U14" s="10"/>
      <c r="Z14" s="261"/>
    </row>
    <row r="15" spans="2:28" ht="13.75" thickBot="1" x14ac:dyDescent="0.3">
      <c r="B15" s="76">
        <v>2014</v>
      </c>
      <c r="C15" s="16">
        <v>136339</v>
      </c>
      <c r="D15" s="16">
        <v>609926</v>
      </c>
      <c r="E15" s="91">
        <v>44.7</v>
      </c>
      <c r="F15" s="16">
        <v>2399</v>
      </c>
      <c r="G15" s="16">
        <v>54349</v>
      </c>
      <c r="H15" s="16">
        <v>177270.63058999999</v>
      </c>
      <c r="I15" s="62">
        <v>234018.63058999999</v>
      </c>
      <c r="J15" s="3">
        <v>7.6492400000000007</v>
      </c>
      <c r="K15" s="9">
        <f t="shared" si="0"/>
        <v>-0.33658747680414258</v>
      </c>
      <c r="L15" s="9">
        <f t="shared" si="1"/>
        <v>0.2906428494440309</v>
      </c>
      <c r="M15" s="9"/>
      <c r="N15" s="13">
        <f t="shared" si="4"/>
        <v>7.494894861747337</v>
      </c>
      <c r="O15" s="14">
        <f t="shared" si="5"/>
        <v>-10.355359195275597</v>
      </c>
      <c r="P15" s="10"/>
      <c r="Q15" s="11">
        <f t="shared" si="2"/>
        <v>234018.63058999999</v>
      </c>
      <c r="R15" s="12">
        <f t="shared" si="3"/>
        <v>75.750648631295377</v>
      </c>
      <c r="S15" s="10"/>
      <c r="T15" s="10"/>
      <c r="U15" s="10"/>
      <c r="Z15" s="261"/>
    </row>
    <row r="16" spans="2:28" ht="13.75" thickBot="1" x14ac:dyDescent="0.3">
      <c r="B16" s="76">
        <v>2015</v>
      </c>
      <c r="C16" s="16">
        <v>90449</v>
      </c>
      <c r="D16" s="16">
        <v>421048</v>
      </c>
      <c r="E16" s="91">
        <v>46.6</v>
      </c>
      <c r="F16" s="16">
        <v>9175</v>
      </c>
      <c r="G16" s="16">
        <v>61219</v>
      </c>
      <c r="H16" s="16">
        <v>204309.1905</v>
      </c>
      <c r="I16" s="62">
        <v>274703.19050000003</v>
      </c>
      <c r="J16" s="3">
        <v>42.70617</v>
      </c>
      <c r="K16" s="9">
        <f t="shared" si="0"/>
        <v>0.1918871408196885</v>
      </c>
      <c r="L16" s="9">
        <f t="shared" si="1"/>
        <v>0.48523966507381583</v>
      </c>
      <c r="M16" s="9"/>
      <c r="N16" s="13">
        <f t="shared" si="4"/>
        <v>-33.658747680414265</v>
      </c>
      <c r="O16" s="14">
        <f t="shared" si="5"/>
        <v>-30.967363253902931</v>
      </c>
      <c r="P16" s="10"/>
      <c r="Q16" s="11">
        <f t="shared" si="2"/>
        <v>274703.19050000003</v>
      </c>
      <c r="R16" s="12">
        <f t="shared" si="3"/>
        <v>74.374524055627958</v>
      </c>
      <c r="S16" s="10"/>
      <c r="T16" s="10"/>
      <c r="U16" s="10"/>
      <c r="Z16" s="261"/>
    </row>
    <row r="17" spans="2:29" ht="13.75" thickBot="1" x14ac:dyDescent="0.3">
      <c r="B17" s="76">
        <v>2016</v>
      </c>
      <c r="C17" s="16">
        <v>107805</v>
      </c>
      <c r="D17" s="16">
        <v>533080</v>
      </c>
      <c r="E17" s="91">
        <v>49.4</v>
      </c>
      <c r="F17" s="16">
        <v>2757.1499999999992</v>
      </c>
      <c r="G17" s="16">
        <v>7170.78</v>
      </c>
      <c r="H17" s="16">
        <v>182839.76158000011</v>
      </c>
      <c r="I17" s="62">
        <v>192767.6915800001</v>
      </c>
      <c r="J17" s="3">
        <v>8251.9765299999999</v>
      </c>
      <c r="K17" s="9">
        <f t="shared" si="0"/>
        <v>0.26912480868234301</v>
      </c>
      <c r="L17" s="9">
        <f t="shared" si="1"/>
        <v>0.34298747201170576</v>
      </c>
      <c r="M17" s="9"/>
      <c r="N17" s="13">
        <f t="shared" si="4"/>
        <v>19.188714081968843</v>
      </c>
      <c r="O17" s="14">
        <f t="shared" si="5"/>
        <v>26.607892686819557</v>
      </c>
      <c r="P17" s="10"/>
      <c r="Q17" s="11">
        <f t="shared" si="2"/>
        <v>192767.6915800001</v>
      </c>
      <c r="R17" s="12">
        <f t="shared" si="3"/>
        <v>94.849795669270748</v>
      </c>
      <c r="S17" s="10"/>
      <c r="T17" s="10"/>
      <c r="U17" s="10"/>
      <c r="Z17" s="261"/>
    </row>
    <row r="18" spans="2:29" ht="13.75" thickBot="1" x14ac:dyDescent="0.3">
      <c r="B18" s="76">
        <v>2017</v>
      </c>
      <c r="C18" s="16">
        <v>136818</v>
      </c>
      <c r="D18" s="16">
        <v>713102</v>
      </c>
      <c r="E18" s="91">
        <v>52.1</v>
      </c>
      <c r="F18" s="16">
        <v>2799.5249999999996</v>
      </c>
      <c r="G18" s="16">
        <v>31021.990000000005</v>
      </c>
      <c r="H18" s="16">
        <v>196013.9178099999</v>
      </c>
      <c r="I18" s="62">
        <v>229835.43280999991</v>
      </c>
      <c r="J18" s="3">
        <v>82.269370000000009</v>
      </c>
      <c r="K18" s="9">
        <f t="shared" si="0"/>
        <v>-0.21408001871098836</v>
      </c>
      <c r="L18" s="9">
        <f t="shared" si="1"/>
        <v>0.27487500779692092</v>
      </c>
      <c r="M18" s="9"/>
      <c r="N18" s="13">
        <f t="shared" si="4"/>
        <v>26.912480868234312</v>
      </c>
      <c r="O18" s="14">
        <f t="shared" si="5"/>
        <v>33.770165828768668</v>
      </c>
      <c r="P18" s="10"/>
      <c r="Q18" s="11">
        <f t="shared" si="2"/>
        <v>229835.43280999991</v>
      </c>
      <c r="R18" s="12">
        <f t="shared" si="3"/>
        <v>85.284464372401828</v>
      </c>
      <c r="S18" s="10"/>
      <c r="T18" s="10"/>
      <c r="U18" s="10"/>
      <c r="Z18" s="261"/>
    </row>
    <row r="19" spans="2:29" ht="13.75" thickBot="1" x14ac:dyDescent="0.3">
      <c r="B19" s="76">
        <v>2018</v>
      </c>
      <c r="C19" s="16">
        <v>107528</v>
      </c>
      <c r="D19" s="16">
        <v>571471</v>
      </c>
      <c r="E19" s="91">
        <v>53.1</v>
      </c>
      <c r="F19" s="16">
        <v>5276.6500000000005</v>
      </c>
      <c r="G19" s="16">
        <v>32818.459000000003</v>
      </c>
      <c r="H19" s="16">
        <v>193658.15925999981</v>
      </c>
      <c r="I19" s="62">
        <v>231753.26825999981</v>
      </c>
      <c r="J19" s="3">
        <v>102.48992</v>
      </c>
      <c r="K19" s="9" t="e">
        <f>(#REF!/C19)-1</f>
        <v>#REF!</v>
      </c>
      <c r="L19" s="9">
        <f t="shared" si="1"/>
        <v>0.33887661711617878</v>
      </c>
      <c r="M19" s="9"/>
      <c r="N19" s="13">
        <f t="shared" si="4"/>
        <v>-21.408001871098829</v>
      </c>
      <c r="O19" s="14">
        <f t="shared" si="5"/>
        <v>-19.861254070245209</v>
      </c>
      <c r="P19" s="10"/>
      <c r="Q19" s="11">
        <f t="shared" si="2"/>
        <v>231753.26825999981</v>
      </c>
      <c r="R19" s="12">
        <f t="shared" si="3"/>
        <v>83.562212828316291</v>
      </c>
      <c r="S19" s="10"/>
      <c r="T19" s="10"/>
      <c r="U19" s="10"/>
      <c r="Z19" s="261"/>
    </row>
    <row r="20" spans="2:29" x14ac:dyDescent="0.25">
      <c r="B20" s="76">
        <v>2019</v>
      </c>
      <c r="C20" s="16">
        <v>74617</v>
      </c>
      <c r="D20" s="16">
        <v>384922</v>
      </c>
      <c r="E20" s="91" t="s">
        <v>57</v>
      </c>
      <c r="F20" s="16">
        <v>5750.9539999999997</v>
      </c>
      <c r="G20" s="16">
        <v>16789.530000000002</v>
      </c>
      <c r="H20" s="16">
        <v>217860.04787999968</v>
      </c>
      <c r="I20" s="62">
        <v>240400.53187999967</v>
      </c>
      <c r="J20" s="3">
        <v>53.767660000000006</v>
      </c>
      <c r="K20" s="9"/>
      <c r="L20" s="9">
        <f t="shared" si="1"/>
        <v>0.56598492130873179</v>
      </c>
      <c r="M20" s="9"/>
      <c r="N20" s="22"/>
      <c r="O20" s="23"/>
      <c r="P20" s="10"/>
      <c r="Q20" s="24">
        <f>SUM(F20:J20)</f>
        <v>480854.83141999936</v>
      </c>
      <c r="R20" s="25">
        <f t="shared" si="3"/>
        <v>45.30682310847186</v>
      </c>
      <c r="S20" s="10"/>
      <c r="T20" s="10"/>
      <c r="U20" s="10"/>
      <c r="Z20" s="261"/>
    </row>
    <row r="21" spans="2:29" x14ac:dyDescent="0.25">
      <c r="B21" s="76">
        <v>2020</v>
      </c>
      <c r="C21" s="16">
        <v>96994</v>
      </c>
      <c r="D21" s="16">
        <v>477395.6</v>
      </c>
      <c r="E21" s="166">
        <v>49.2</v>
      </c>
      <c r="F21" s="16">
        <v>2155.9</v>
      </c>
      <c r="G21" s="16">
        <v>665.71199999999999</v>
      </c>
      <c r="H21" s="16">
        <v>257570.44819999958</v>
      </c>
      <c r="I21" s="62">
        <v>260392.06020000001</v>
      </c>
      <c r="J21" s="3">
        <v>121426.75324000001</v>
      </c>
      <c r="K21" s="9"/>
      <c r="L21" s="9"/>
      <c r="M21" s="9"/>
      <c r="N21" s="22"/>
      <c r="O21" s="23"/>
      <c r="P21" s="10"/>
      <c r="Q21" s="24"/>
      <c r="R21" s="25"/>
      <c r="S21" s="10"/>
      <c r="T21" s="10"/>
      <c r="U21" s="10"/>
      <c r="Z21" s="261"/>
    </row>
    <row r="22" spans="2:29" x14ac:dyDescent="0.25">
      <c r="B22" s="76">
        <v>2021</v>
      </c>
      <c r="C22" s="16">
        <v>112640</v>
      </c>
      <c r="D22" s="16">
        <v>525244.63012784102</v>
      </c>
      <c r="E22" s="166">
        <v>46.6</v>
      </c>
      <c r="F22" s="16">
        <v>949.75</v>
      </c>
      <c r="G22" s="16">
        <v>530.30104000000006</v>
      </c>
      <c r="H22" s="16">
        <v>208426.51757999993</v>
      </c>
      <c r="I22" s="62">
        <v>209906.56862000001</v>
      </c>
      <c r="J22" s="3">
        <v>88780.714909999995</v>
      </c>
      <c r="K22" s="9"/>
      <c r="L22" s="9"/>
      <c r="M22" s="9"/>
      <c r="N22" s="22"/>
      <c r="O22" s="23"/>
      <c r="P22" s="10"/>
      <c r="Q22" s="24"/>
      <c r="R22" s="25"/>
      <c r="S22" s="10"/>
      <c r="T22" s="10"/>
      <c r="U22" s="10"/>
      <c r="Z22" s="261"/>
    </row>
    <row r="23" spans="2:29" ht="13.75" thickBot="1" x14ac:dyDescent="0.3">
      <c r="B23" s="76" t="s">
        <v>207</v>
      </c>
      <c r="C23" s="167">
        <v>123445</v>
      </c>
      <c r="D23" s="16">
        <v>578448.05786300101</v>
      </c>
      <c r="E23" s="166">
        <v>46.858767699218333</v>
      </c>
      <c r="F23" s="16">
        <v>1142.19</v>
      </c>
      <c r="G23" s="16">
        <v>47036.631559999987</v>
      </c>
      <c r="H23" s="16">
        <v>219926.38736999995</v>
      </c>
      <c r="I23" s="16">
        <v>268105.20892999996</v>
      </c>
      <c r="J23" s="3">
        <v>713.91431000000011</v>
      </c>
      <c r="K23" s="9"/>
      <c r="L23" s="9"/>
      <c r="M23" s="9"/>
      <c r="N23" s="22"/>
      <c r="O23" s="23"/>
      <c r="P23" s="10"/>
      <c r="Q23" s="24"/>
      <c r="R23" s="25"/>
      <c r="S23" s="10"/>
      <c r="T23" s="10"/>
      <c r="U23" s="10"/>
      <c r="Y23" s="97" t="s">
        <v>200</v>
      </c>
      <c r="Z23" s="261"/>
    </row>
    <row r="24" spans="2:29" ht="93.6" customHeight="1" thickBot="1" x14ac:dyDescent="0.3">
      <c r="B24" s="404" t="s">
        <v>216</v>
      </c>
      <c r="C24" s="405"/>
      <c r="D24" s="405"/>
      <c r="E24" s="405"/>
      <c r="F24" s="405"/>
      <c r="G24" s="405"/>
      <c r="H24" s="405"/>
      <c r="I24" s="405"/>
      <c r="J24" s="406"/>
      <c r="N24" s="109"/>
      <c r="O24" s="109"/>
      <c r="P24" s="110"/>
      <c r="Q24" s="391" t="s">
        <v>53</v>
      </c>
      <c r="R24" s="392"/>
      <c r="S24" s="10"/>
      <c r="T24" s="10"/>
      <c r="U24" s="110"/>
      <c r="AC24" s="97" t="s">
        <v>200</v>
      </c>
    </row>
    <row r="25" spans="2:29" x14ac:dyDescent="0.25">
      <c r="B25" s="111"/>
      <c r="C25" s="112"/>
      <c r="D25" s="111"/>
      <c r="E25" s="111"/>
      <c r="F25" s="113"/>
      <c r="G25" s="113"/>
      <c r="H25" s="113"/>
      <c r="I25" s="113"/>
      <c r="J25" s="111"/>
      <c r="N25" s="109"/>
      <c r="O25" s="109"/>
      <c r="P25" s="110"/>
      <c r="Q25" s="15"/>
      <c r="R25" s="15"/>
      <c r="S25" s="10"/>
      <c r="T25" s="10"/>
      <c r="U25" s="110"/>
    </row>
    <row r="27" spans="2:29" x14ac:dyDescent="0.25">
      <c r="B27" s="114"/>
      <c r="C27" s="261"/>
      <c r="D27" s="115"/>
      <c r="E27" s="115"/>
      <c r="F27" s="114"/>
      <c r="G27" s="114"/>
      <c r="H27" s="114"/>
      <c r="I27" s="114"/>
      <c r="J27" s="114"/>
    </row>
    <row r="28" spans="2:29" x14ac:dyDescent="0.25">
      <c r="B28" s="114"/>
      <c r="C28" s="114"/>
      <c r="D28" s="114"/>
      <c r="E28" s="114"/>
      <c r="F28" s="114"/>
      <c r="G28" s="114"/>
    </row>
    <row r="29" spans="2:29" x14ac:dyDescent="0.25">
      <c r="K29" s="116" t="s">
        <v>179</v>
      </c>
    </row>
    <row r="30" spans="2:29" x14ac:dyDescent="0.25">
      <c r="K30" s="116" t="s">
        <v>180</v>
      </c>
    </row>
    <row r="31" spans="2:29" x14ac:dyDescent="0.25">
      <c r="K31" s="117" t="s">
        <v>181</v>
      </c>
    </row>
    <row r="32" spans="2:29" x14ac:dyDescent="0.25">
      <c r="K32" s="104">
        <v>-5.3</v>
      </c>
    </row>
    <row r="41" spans="9:9" x14ac:dyDescent="0.25">
      <c r="I41" s="118"/>
    </row>
    <row r="42" spans="9:9" x14ac:dyDescent="0.25">
      <c r="I42" s="118"/>
    </row>
    <row r="50" spans="1:1" x14ac:dyDescent="0.25">
      <c r="A50" s="108"/>
    </row>
  </sheetData>
  <mergeCells count="13">
    <mergeCell ref="Q24:R24"/>
    <mergeCell ref="B2:J2"/>
    <mergeCell ref="B3:J3"/>
    <mergeCell ref="B4:B5"/>
    <mergeCell ref="F4:F5"/>
    <mergeCell ref="G4:G5"/>
    <mergeCell ref="H4:H5"/>
    <mergeCell ref="J4:J5"/>
    <mergeCell ref="B24:J24"/>
    <mergeCell ref="C4:C5"/>
    <mergeCell ref="D4:D5"/>
    <mergeCell ref="E4:E5"/>
    <mergeCell ref="I4:I5"/>
  </mergeCells>
  <pageMargins left="0.70866141732283472" right="0.70866141732283472" top="0.74803149606299213" bottom="0.74803149606299213" header="0.31496062992125984" footer="0.31496062992125984"/>
  <pageSetup paperSize="126" scale="90" orientation="landscape" r:id="rId1"/>
  <ignoredErrors>
    <ignoredError sqref="Q6:Q1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7D7D0-62B3-4E23-B85E-6727EEC74BC9}">
  <sheetPr>
    <pageSetUpPr fitToPage="1"/>
  </sheetPr>
  <dimension ref="A1"/>
  <sheetViews>
    <sheetView zoomScaleNormal="100" workbookViewId="0">
      <selection activeCell="H17" sqref="H17"/>
    </sheetView>
  </sheetViews>
  <sheetFormatPr baseColWidth="10" defaultRowHeight="15.05" x14ac:dyDescent="0.3"/>
  <sheetData/>
  <pageMargins left="0.70866141732283472" right="0.70866141732283472" top="0.74803149606299213" bottom="0.74803149606299213" header="0.31496062992125984" footer="0.31496062992125984"/>
  <pageSetup paperSize="12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73D1D-89BB-4ADA-ABB4-1345ACABB517}">
  <sheetPr>
    <pageSetUpPr fitToPage="1"/>
  </sheetPr>
  <dimension ref="A1"/>
  <sheetViews>
    <sheetView zoomScaleNormal="100" workbookViewId="0">
      <selection activeCell="D25" sqref="D25"/>
    </sheetView>
  </sheetViews>
  <sheetFormatPr baseColWidth="10" defaultRowHeight="15.05" x14ac:dyDescent="0.3"/>
  <sheetData/>
  <pageMargins left="0.70866141732283472" right="0.70866141732283472" top="0.74803149606299213" bottom="0.74803149606299213" header="0.31496062992125984" footer="0.31496062992125984"/>
  <pageSetup paperSize="12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C7A1D-D0F2-48B5-98C6-F2F91BFE930E}">
  <sheetPr>
    <pageSetUpPr fitToPage="1"/>
  </sheetPr>
  <dimension ref="B1:O26"/>
  <sheetViews>
    <sheetView zoomScale="80" zoomScaleNormal="80" workbookViewId="0">
      <selection activeCell="P8" sqref="P8"/>
    </sheetView>
  </sheetViews>
  <sheetFormatPr baseColWidth="10" defaultRowHeight="15.05" x14ac:dyDescent="0.3"/>
  <cols>
    <col min="1" max="1" width="3.6640625" customWidth="1"/>
    <col min="2" max="2" width="14.44140625" customWidth="1"/>
    <col min="3" max="3" width="10.88671875" bestFit="1" customWidth="1"/>
    <col min="4" max="4" width="12.109375" bestFit="1" customWidth="1"/>
    <col min="5" max="5" width="10.88671875" bestFit="1" customWidth="1"/>
    <col min="6" max="6" width="12.109375" bestFit="1" customWidth="1"/>
    <col min="7" max="7" width="10.88671875" bestFit="1" customWidth="1"/>
    <col min="8" max="8" width="8.88671875" bestFit="1" customWidth="1"/>
    <col min="9" max="9" width="7.88671875" bestFit="1" customWidth="1"/>
    <col min="10" max="10" width="8.88671875" bestFit="1" customWidth="1"/>
    <col min="11" max="11" width="10.88671875" bestFit="1" customWidth="1"/>
    <col min="12" max="12" width="12.109375" bestFit="1" customWidth="1"/>
    <col min="13" max="13" width="4.109375" customWidth="1"/>
  </cols>
  <sheetData>
    <row r="1" spans="2:15" ht="15.75" thickBot="1" x14ac:dyDescent="0.35">
      <c r="C1" s="2"/>
      <c r="D1" s="2"/>
      <c r="E1" s="2"/>
      <c r="F1" s="2"/>
    </row>
    <row r="2" spans="2:15" x14ac:dyDescent="0.3">
      <c r="B2" s="412" t="s">
        <v>58</v>
      </c>
      <c r="C2" s="413"/>
      <c r="D2" s="413"/>
      <c r="E2" s="413"/>
      <c r="F2" s="413"/>
      <c r="G2" s="413"/>
      <c r="H2" s="413"/>
      <c r="I2" s="413"/>
      <c r="J2" s="413"/>
      <c r="K2" s="413"/>
      <c r="L2" s="414"/>
    </row>
    <row r="3" spans="2:15" x14ac:dyDescent="0.3">
      <c r="B3" s="415" t="s">
        <v>66</v>
      </c>
      <c r="C3" s="416"/>
      <c r="D3" s="416"/>
      <c r="E3" s="416"/>
      <c r="F3" s="416"/>
      <c r="G3" s="416"/>
      <c r="H3" s="416"/>
      <c r="I3" s="416"/>
      <c r="J3" s="416"/>
      <c r="K3" s="416"/>
      <c r="L3" s="417"/>
    </row>
    <row r="4" spans="2:15" x14ac:dyDescent="0.3">
      <c r="B4" s="424" t="s">
        <v>61</v>
      </c>
      <c r="C4" s="422">
        <v>2018</v>
      </c>
      <c r="D4" s="423"/>
      <c r="E4" s="422">
        <v>2019</v>
      </c>
      <c r="F4" s="423"/>
      <c r="G4" s="422">
        <v>2020</v>
      </c>
      <c r="H4" s="423"/>
      <c r="I4" s="421">
        <v>2021</v>
      </c>
      <c r="J4" s="421"/>
      <c r="K4" s="410">
        <v>2022</v>
      </c>
      <c r="L4" s="411"/>
    </row>
    <row r="5" spans="2:15" ht="30.3" customHeight="1" x14ac:dyDescent="0.3">
      <c r="B5" s="425"/>
      <c r="C5" s="149" t="s">
        <v>0</v>
      </c>
      <c r="D5" s="150" t="s">
        <v>170</v>
      </c>
      <c r="E5" s="149" t="s">
        <v>0</v>
      </c>
      <c r="F5" s="150" t="s">
        <v>170</v>
      </c>
      <c r="G5" s="149" t="s">
        <v>0</v>
      </c>
      <c r="H5" s="150" t="s">
        <v>170</v>
      </c>
      <c r="I5" s="149" t="s">
        <v>0</v>
      </c>
      <c r="J5" s="150" t="s">
        <v>170</v>
      </c>
      <c r="K5" s="149" t="s">
        <v>0</v>
      </c>
      <c r="L5" s="153" t="s">
        <v>170</v>
      </c>
    </row>
    <row r="6" spans="2:15" ht="22.95" customHeight="1" x14ac:dyDescent="0.3">
      <c r="B6" s="426"/>
      <c r="C6" s="123" t="s">
        <v>46</v>
      </c>
      <c r="D6" s="124" t="s">
        <v>64</v>
      </c>
      <c r="E6" s="123" t="s">
        <v>46</v>
      </c>
      <c r="F6" s="124" t="s">
        <v>64</v>
      </c>
      <c r="G6" s="123" t="s">
        <v>46</v>
      </c>
      <c r="H6" s="124" t="s">
        <v>64</v>
      </c>
      <c r="I6" s="123" t="s">
        <v>46</v>
      </c>
      <c r="J6" s="124" t="s">
        <v>64</v>
      </c>
      <c r="K6" s="123" t="s">
        <v>46</v>
      </c>
      <c r="L6" s="126" t="s">
        <v>64</v>
      </c>
    </row>
    <row r="7" spans="2:15" x14ac:dyDescent="0.3">
      <c r="B7" s="19" t="s">
        <v>24</v>
      </c>
      <c r="C7" s="340">
        <v>957</v>
      </c>
      <c r="D7" s="341">
        <v>152.5</v>
      </c>
      <c r="E7" s="340"/>
      <c r="F7" s="341"/>
      <c r="G7" s="213"/>
      <c r="H7" s="338"/>
      <c r="I7" s="262"/>
      <c r="J7" s="339"/>
      <c r="K7" s="262"/>
      <c r="L7" s="263"/>
      <c r="N7" s="1"/>
      <c r="O7" s="1"/>
    </row>
    <row r="8" spans="2:15" x14ac:dyDescent="0.3">
      <c r="B8" s="19" t="s">
        <v>2</v>
      </c>
      <c r="C8" s="340">
        <v>921.85</v>
      </c>
      <c r="D8" s="341">
        <v>267.22222222222223</v>
      </c>
      <c r="E8" s="340">
        <v>1055.55</v>
      </c>
      <c r="F8" s="341">
        <v>300.46355891643532</v>
      </c>
      <c r="G8" s="213">
        <v>235.5</v>
      </c>
      <c r="H8" s="338">
        <v>306.875</v>
      </c>
      <c r="I8" s="262">
        <v>160.75</v>
      </c>
      <c r="J8" s="339">
        <v>387.36118336842975</v>
      </c>
      <c r="K8" s="262">
        <v>419</v>
      </c>
      <c r="L8" s="263">
        <v>421.04289332067106</v>
      </c>
      <c r="N8" s="1"/>
      <c r="O8" s="1"/>
    </row>
    <row r="9" spans="2:15" x14ac:dyDescent="0.3">
      <c r="B9" s="19" t="s">
        <v>10</v>
      </c>
      <c r="C9" s="340">
        <v>55.45</v>
      </c>
      <c r="D9" s="341">
        <v>320.68666666666667</v>
      </c>
      <c r="E9" s="340">
        <v>45</v>
      </c>
      <c r="F9" s="341">
        <v>337.5</v>
      </c>
      <c r="G9" s="213"/>
      <c r="H9" s="338"/>
      <c r="I9" s="262"/>
      <c r="J9" s="339"/>
      <c r="K9" s="262"/>
      <c r="L9" s="263"/>
      <c r="N9" s="1"/>
      <c r="O9" s="1"/>
    </row>
    <row r="10" spans="2:15" x14ac:dyDescent="0.3">
      <c r="B10" s="19" t="s">
        <v>34</v>
      </c>
      <c r="C10" s="340">
        <v>455</v>
      </c>
      <c r="D10" s="341">
        <v>284</v>
      </c>
      <c r="E10" s="340">
        <v>781</v>
      </c>
      <c r="F10" s="341">
        <v>278.74965555249378</v>
      </c>
      <c r="G10" s="213"/>
      <c r="H10" s="338"/>
      <c r="I10" s="262"/>
      <c r="J10" s="339"/>
      <c r="K10" s="262"/>
      <c r="L10" s="263"/>
      <c r="N10" s="1"/>
      <c r="O10" s="1"/>
    </row>
    <row r="11" spans="2:15" x14ac:dyDescent="0.3">
      <c r="B11" s="19" t="s">
        <v>6</v>
      </c>
      <c r="C11" s="340">
        <v>265</v>
      </c>
      <c r="D11" s="341">
        <v>294.40001261431723</v>
      </c>
      <c r="E11" s="340">
        <v>364.42500000000001</v>
      </c>
      <c r="F11" s="341">
        <v>341.33333333333331</v>
      </c>
      <c r="G11" s="213">
        <v>346.5</v>
      </c>
      <c r="H11" s="338">
        <v>387.5</v>
      </c>
      <c r="I11" s="262">
        <v>313</v>
      </c>
      <c r="J11" s="339">
        <v>403.33333333333331</v>
      </c>
      <c r="K11" s="262">
        <v>26.5</v>
      </c>
      <c r="L11" s="263">
        <v>500</v>
      </c>
      <c r="N11" s="1"/>
      <c r="O11" s="1"/>
    </row>
    <row r="12" spans="2:15" x14ac:dyDescent="0.3">
      <c r="B12" s="19" t="s">
        <v>33</v>
      </c>
      <c r="C12" s="340"/>
      <c r="D12" s="341"/>
      <c r="E12" s="340">
        <v>10</v>
      </c>
      <c r="F12" s="341">
        <v>502</v>
      </c>
      <c r="G12" s="213"/>
      <c r="H12" s="338"/>
      <c r="I12" s="262"/>
      <c r="J12" s="339"/>
      <c r="K12" s="262"/>
      <c r="L12" s="263"/>
      <c r="N12" s="1"/>
      <c r="O12" s="1"/>
    </row>
    <row r="13" spans="2:15" x14ac:dyDescent="0.3">
      <c r="B13" s="19" t="s">
        <v>4</v>
      </c>
      <c r="C13" s="340"/>
      <c r="D13" s="341"/>
      <c r="E13" s="340"/>
      <c r="F13" s="341"/>
      <c r="G13" s="213"/>
      <c r="H13" s="338"/>
      <c r="I13" s="262"/>
      <c r="J13" s="339"/>
      <c r="K13" s="262"/>
      <c r="L13" s="263"/>
      <c r="N13" s="1"/>
      <c r="O13" s="1"/>
    </row>
    <row r="14" spans="2:15" x14ac:dyDescent="0.3">
      <c r="B14" s="19" t="s">
        <v>12</v>
      </c>
      <c r="C14" s="340">
        <v>988</v>
      </c>
      <c r="D14" s="341">
        <v>206.15700320512823</v>
      </c>
      <c r="E14" s="340">
        <v>2210.029</v>
      </c>
      <c r="F14" s="341">
        <v>259.27365576387137</v>
      </c>
      <c r="G14" s="213">
        <v>780</v>
      </c>
      <c r="H14" s="338">
        <v>268.41192561284868</v>
      </c>
      <c r="I14" s="262"/>
      <c r="J14" s="339"/>
      <c r="K14" s="262"/>
      <c r="L14" s="263"/>
      <c r="N14" s="1"/>
      <c r="O14" s="1"/>
    </row>
    <row r="15" spans="2:15" x14ac:dyDescent="0.3">
      <c r="B15" s="19" t="s">
        <v>14</v>
      </c>
      <c r="C15" s="340">
        <v>842.125</v>
      </c>
      <c r="D15" s="341">
        <v>299.63163394368962</v>
      </c>
      <c r="E15" s="340">
        <v>783.55</v>
      </c>
      <c r="F15" s="341">
        <v>308.10762797520005</v>
      </c>
      <c r="G15" s="213">
        <v>583.4</v>
      </c>
      <c r="H15" s="338">
        <v>361.53009159079909</v>
      </c>
      <c r="I15" s="262">
        <v>314</v>
      </c>
      <c r="J15" s="339">
        <v>414.9297895500726</v>
      </c>
      <c r="K15" s="262">
        <v>538.5</v>
      </c>
      <c r="L15" s="263">
        <v>403.35413642960816</v>
      </c>
      <c r="N15" s="1"/>
      <c r="O15" s="1"/>
    </row>
    <row r="16" spans="2:15" x14ac:dyDescent="0.3">
      <c r="B16" s="19" t="s">
        <v>8</v>
      </c>
      <c r="C16" s="340">
        <v>5</v>
      </c>
      <c r="D16" s="341">
        <v>305</v>
      </c>
      <c r="E16" s="340"/>
      <c r="F16" s="341"/>
      <c r="G16" s="213"/>
      <c r="H16" s="338"/>
      <c r="I16" s="262"/>
      <c r="J16" s="339"/>
      <c r="K16" s="262"/>
      <c r="L16" s="263"/>
      <c r="N16" s="1"/>
      <c r="O16" s="1"/>
    </row>
    <row r="17" spans="2:15" x14ac:dyDescent="0.3">
      <c r="B17" s="19" t="s">
        <v>7</v>
      </c>
      <c r="C17" s="340">
        <v>682.47500000000002</v>
      </c>
      <c r="D17" s="341">
        <v>295.07655120707761</v>
      </c>
      <c r="E17" s="340">
        <v>395.9</v>
      </c>
      <c r="F17" s="341">
        <v>293.23667698901653</v>
      </c>
      <c r="G17" s="213">
        <v>131</v>
      </c>
      <c r="H17" s="338">
        <v>300</v>
      </c>
      <c r="I17" s="262">
        <v>162</v>
      </c>
      <c r="J17" s="339">
        <v>361.91358024691363</v>
      </c>
      <c r="K17" s="262">
        <v>158.19</v>
      </c>
      <c r="L17" s="263">
        <v>313.60188807932565</v>
      </c>
      <c r="N17" s="1"/>
      <c r="O17" s="1"/>
    </row>
    <row r="18" spans="2:15" x14ac:dyDescent="0.3">
      <c r="B18" s="19" t="s">
        <v>13</v>
      </c>
      <c r="C18" s="340">
        <v>104.97499999999999</v>
      </c>
      <c r="D18" s="341">
        <v>301.34615384615387</v>
      </c>
      <c r="E18" s="340">
        <v>105.5</v>
      </c>
      <c r="F18" s="341">
        <v>311.25</v>
      </c>
      <c r="G18" s="213">
        <v>79.5</v>
      </c>
      <c r="H18" s="338">
        <v>479.40880503144655</v>
      </c>
      <c r="I18" s="262"/>
      <c r="J18" s="339"/>
      <c r="K18" s="262"/>
      <c r="L18" s="263"/>
      <c r="N18" s="1"/>
      <c r="O18" s="1"/>
    </row>
    <row r="19" spans="2:15" ht="15.75" thickBot="1" x14ac:dyDescent="0.35">
      <c r="B19" s="74" t="s">
        <v>39</v>
      </c>
      <c r="C19" s="342">
        <v>5277</v>
      </c>
      <c r="D19" s="343">
        <v>279</v>
      </c>
      <c r="E19" s="342">
        <v>5750.9539999999997</v>
      </c>
      <c r="F19" s="343">
        <v>301.23512694988011</v>
      </c>
      <c r="G19" s="264">
        <v>2155.9</v>
      </c>
      <c r="H19" s="303">
        <v>347.43335386856995</v>
      </c>
      <c r="I19" s="264">
        <v>949.75</v>
      </c>
      <c r="J19" s="303">
        <v>396.96730786759503</v>
      </c>
      <c r="K19" s="264">
        <v>1142.19</v>
      </c>
      <c r="L19" s="265">
        <v>396.46425906669907</v>
      </c>
      <c r="N19" s="1"/>
      <c r="O19" s="1"/>
    </row>
    <row r="20" spans="2:15" ht="31.75" customHeight="1" thickBot="1" x14ac:dyDescent="0.35">
      <c r="B20" s="418" t="s">
        <v>167</v>
      </c>
      <c r="C20" s="419"/>
      <c r="D20" s="419"/>
      <c r="E20" s="419"/>
      <c r="F20" s="419"/>
      <c r="G20" s="419"/>
      <c r="H20" s="419"/>
      <c r="I20" s="419"/>
      <c r="J20" s="419"/>
      <c r="K20" s="419"/>
      <c r="L20" s="420"/>
      <c r="N20" s="1"/>
      <c r="O20" s="1"/>
    </row>
    <row r="21" spans="2:15" ht="15.75" thickBot="1" x14ac:dyDescent="0.35"/>
    <row r="22" spans="2:15" ht="54.35" customHeight="1" thickBot="1" x14ac:dyDescent="0.35">
      <c r="B22" s="120" t="s">
        <v>177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2"/>
    </row>
    <row r="23" spans="2:15" x14ac:dyDescent="0.3"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</row>
    <row r="24" spans="2:15" x14ac:dyDescent="0.3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</row>
    <row r="26" spans="2:15" x14ac:dyDescent="0.3">
      <c r="K26" t="s">
        <v>200</v>
      </c>
    </row>
  </sheetData>
  <mergeCells count="9">
    <mergeCell ref="K4:L4"/>
    <mergeCell ref="B2:L2"/>
    <mergeCell ref="B3:L3"/>
    <mergeCell ref="B20:L20"/>
    <mergeCell ref="I4:J4"/>
    <mergeCell ref="C4:D4"/>
    <mergeCell ref="E4:F4"/>
    <mergeCell ref="G4:H4"/>
    <mergeCell ref="B4:B6"/>
  </mergeCells>
  <pageMargins left="0.70866141732283472" right="0.70866141732283472" top="0.74803149606299213" bottom="0.74803149606299213" header="0.31496062992125984" footer="0.31496062992125984"/>
  <pageSetup paperSize="12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17EAC-76AD-4A44-93BB-C4CFFAA27809}">
  <sheetPr>
    <pageSetUpPr fitToPage="1"/>
  </sheetPr>
  <dimension ref="B4:Y43"/>
  <sheetViews>
    <sheetView zoomScale="90" zoomScaleNormal="90" workbookViewId="0">
      <selection activeCell="R22" sqref="R22"/>
    </sheetView>
  </sheetViews>
  <sheetFormatPr baseColWidth="10" defaultColWidth="11.44140625" defaultRowHeight="12.45" x14ac:dyDescent="0.25"/>
  <cols>
    <col min="1" max="1" width="7.33203125" style="92" customWidth="1"/>
    <col min="2" max="11" width="11.44140625" style="92"/>
    <col min="12" max="25" width="11.44140625" style="93"/>
    <col min="26" max="16384" width="11.44140625" style="92"/>
  </cols>
  <sheetData>
    <row r="4" spans="12:17" x14ac:dyDescent="0.25">
      <c r="L4" s="94" t="s">
        <v>135</v>
      </c>
      <c r="M4" s="94" t="s">
        <v>2</v>
      </c>
      <c r="N4" s="94" t="s">
        <v>6</v>
      </c>
      <c r="O4" s="94" t="s">
        <v>14</v>
      </c>
      <c r="P4" s="94" t="s">
        <v>7</v>
      </c>
      <c r="Q4" s="94"/>
    </row>
    <row r="5" spans="12:17" x14ac:dyDescent="0.25">
      <c r="L5" s="94" t="s">
        <v>112</v>
      </c>
      <c r="M5" s="94"/>
      <c r="N5" s="94"/>
      <c r="O5" s="94">
        <v>243</v>
      </c>
      <c r="P5" s="94"/>
      <c r="Q5" s="94"/>
    </row>
    <row r="6" spans="12:17" x14ac:dyDescent="0.25">
      <c r="L6" s="93" t="s">
        <v>113</v>
      </c>
      <c r="M6" s="94"/>
      <c r="N6" s="94">
        <v>26.5</v>
      </c>
      <c r="O6" s="94"/>
      <c r="P6" s="94">
        <v>104.75</v>
      </c>
      <c r="Q6" s="94"/>
    </row>
    <row r="7" spans="12:17" x14ac:dyDescent="0.25">
      <c r="L7" s="93" t="s">
        <v>114</v>
      </c>
      <c r="M7" s="93">
        <v>52</v>
      </c>
      <c r="N7" s="94"/>
      <c r="O7" s="93">
        <v>53</v>
      </c>
      <c r="P7" s="94"/>
      <c r="Q7" s="94"/>
    </row>
    <row r="8" spans="12:17" x14ac:dyDescent="0.25">
      <c r="L8" s="93" t="s">
        <v>115</v>
      </c>
      <c r="M8" s="93">
        <v>54</v>
      </c>
      <c r="N8" s="94"/>
      <c r="O8" s="94"/>
      <c r="P8" s="94"/>
      <c r="Q8" s="94"/>
    </row>
    <row r="9" spans="12:17" x14ac:dyDescent="0.25">
      <c r="L9" s="93" t="s">
        <v>116</v>
      </c>
      <c r="P9" s="93">
        <v>53.44</v>
      </c>
    </row>
    <row r="10" spans="12:17" x14ac:dyDescent="0.25">
      <c r="L10" s="93" t="s">
        <v>117</v>
      </c>
      <c r="M10" s="212">
        <v>78</v>
      </c>
      <c r="N10" s="212"/>
      <c r="O10" s="212">
        <v>216</v>
      </c>
      <c r="P10" s="94"/>
      <c r="Q10" s="94"/>
    </row>
    <row r="11" spans="12:17" x14ac:dyDescent="0.25">
      <c r="L11" s="93" t="s">
        <v>118</v>
      </c>
      <c r="M11" s="94">
        <v>27</v>
      </c>
      <c r="N11" s="94"/>
      <c r="O11" s="94"/>
      <c r="P11" s="94"/>
      <c r="Q11" s="94"/>
    </row>
    <row r="12" spans="12:17" x14ac:dyDescent="0.25">
      <c r="L12" s="93" t="s">
        <v>119</v>
      </c>
      <c r="M12" s="212">
        <v>78</v>
      </c>
    </row>
    <row r="13" spans="12:17" x14ac:dyDescent="0.25">
      <c r="L13" s="93" t="s">
        <v>120</v>
      </c>
      <c r="M13" s="94">
        <v>130</v>
      </c>
      <c r="O13" s="94"/>
      <c r="P13" s="94"/>
      <c r="Q13" s="94"/>
    </row>
    <row r="14" spans="12:17" x14ac:dyDescent="0.25">
      <c r="L14" s="93" t="s">
        <v>134</v>
      </c>
      <c r="M14" s="94"/>
      <c r="N14" s="94"/>
      <c r="O14" s="94">
        <v>27</v>
      </c>
      <c r="P14" s="94"/>
      <c r="Q14" s="94"/>
    </row>
    <row r="15" spans="12:17" x14ac:dyDescent="0.25">
      <c r="L15" s="93" t="s">
        <v>137</v>
      </c>
    </row>
    <row r="16" spans="12:17" x14ac:dyDescent="0.25">
      <c r="L16" s="93" t="s">
        <v>166</v>
      </c>
    </row>
    <row r="17" spans="2:17" x14ac:dyDescent="0.25">
      <c r="L17" s="94"/>
    </row>
    <row r="22" spans="2:17" ht="29.95" customHeight="1" x14ac:dyDescent="0.3">
      <c r="B22" s="427"/>
      <c r="C22" s="427"/>
      <c r="D22" s="427"/>
      <c r="E22" s="427"/>
      <c r="F22" s="427"/>
      <c r="G22" s="427"/>
      <c r="H22" s="427"/>
      <c r="I22" s="427"/>
      <c r="J22" s="427"/>
      <c r="K22" s="427"/>
      <c r="L22" s="168"/>
      <c r="M22" s="168"/>
      <c r="N22" s="168"/>
    </row>
    <row r="24" spans="2:17" x14ac:dyDescent="0.25">
      <c r="L24" s="93" t="s">
        <v>135</v>
      </c>
      <c r="M24" s="93" t="s">
        <v>2</v>
      </c>
      <c r="N24" s="93" t="s">
        <v>6</v>
      </c>
      <c r="O24" s="93" t="s">
        <v>14</v>
      </c>
      <c r="P24" s="93" t="s">
        <v>7</v>
      </c>
    </row>
    <row r="25" spans="2:17" ht="29.95" customHeight="1" x14ac:dyDescent="0.3">
      <c r="B25" s="428" t="s">
        <v>168</v>
      </c>
      <c r="C25" s="428"/>
      <c r="D25" s="428"/>
      <c r="E25" s="428"/>
      <c r="F25" s="428"/>
      <c r="G25" s="428"/>
      <c r="H25" s="428"/>
      <c r="I25" s="428"/>
      <c r="J25" s="428"/>
      <c r="K25" s="428"/>
      <c r="L25" s="168"/>
      <c r="M25" s="168"/>
      <c r="N25" s="168"/>
    </row>
    <row r="26" spans="2:17" x14ac:dyDescent="0.25">
      <c r="L26" s="93" t="s">
        <v>113</v>
      </c>
      <c r="M26" s="94"/>
      <c r="N26" s="94">
        <v>500</v>
      </c>
      <c r="O26" s="94"/>
      <c r="P26" s="94">
        <v>376.08131119625369</v>
      </c>
      <c r="Q26" s="94"/>
    </row>
    <row r="27" spans="2:17" x14ac:dyDescent="0.25">
      <c r="L27" s="93" t="s">
        <v>114</v>
      </c>
      <c r="M27" s="93">
        <v>417</v>
      </c>
      <c r="N27" s="94"/>
      <c r="O27" s="169">
        <v>428.11320754716979</v>
      </c>
      <c r="P27" s="94"/>
      <c r="Q27" s="94"/>
    </row>
    <row r="28" spans="2:17" x14ac:dyDescent="0.25">
      <c r="L28" s="93" t="s">
        <v>115</v>
      </c>
      <c r="M28" s="212">
        <v>435</v>
      </c>
      <c r="N28" s="94"/>
      <c r="O28" s="94"/>
      <c r="P28" s="94"/>
      <c r="Q28" s="94"/>
    </row>
    <row r="29" spans="2:17" x14ac:dyDescent="0.25">
      <c r="L29" s="93" t="s">
        <v>116</v>
      </c>
      <c r="P29" s="169">
        <v>219.88275340393344</v>
      </c>
      <c r="Q29" s="169"/>
    </row>
    <row r="30" spans="2:17" x14ac:dyDescent="0.25">
      <c r="L30" s="93" t="s">
        <v>117</v>
      </c>
      <c r="M30" s="212">
        <v>414</v>
      </c>
      <c r="N30" s="212"/>
      <c r="O30" s="212">
        <v>403.51851851851853</v>
      </c>
      <c r="P30" s="94"/>
      <c r="Q30" s="94"/>
    </row>
    <row r="31" spans="2:17" x14ac:dyDescent="0.25">
      <c r="L31" s="93" t="s">
        <v>118</v>
      </c>
      <c r="M31" s="94">
        <v>418.2962962962963</v>
      </c>
      <c r="N31" s="94"/>
      <c r="O31" s="94"/>
      <c r="P31" s="94"/>
      <c r="Q31" s="94"/>
    </row>
    <row r="32" spans="2:17" x14ac:dyDescent="0.25">
      <c r="L32" s="93" t="s">
        <v>119</v>
      </c>
      <c r="M32" s="212">
        <v>412.17307692307691</v>
      </c>
    </row>
    <row r="33" spans="2:17" x14ac:dyDescent="0.25">
      <c r="L33" s="93" t="s">
        <v>120</v>
      </c>
      <c r="M33" s="94">
        <v>433.37179487179486</v>
      </c>
      <c r="N33" s="94"/>
      <c r="O33" s="94"/>
      <c r="P33" s="94"/>
      <c r="Q33" s="94"/>
    </row>
    <row r="34" spans="2:17" x14ac:dyDescent="0.25">
      <c r="L34" s="93" t="s">
        <v>134</v>
      </c>
      <c r="O34" s="93">
        <v>444</v>
      </c>
    </row>
    <row r="35" spans="2:17" x14ac:dyDescent="0.25">
      <c r="L35" s="93" t="s">
        <v>137</v>
      </c>
    </row>
    <row r="36" spans="2:17" x14ac:dyDescent="0.25">
      <c r="L36" s="93" t="s">
        <v>166</v>
      </c>
    </row>
    <row r="39" spans="2:17" x14ac:dyDescent="0.25">
      <c r="O39" s="93" t="s">
        <v>200</v>
      </c>
    </row>
    <row r="43" spans="2:17" ht="28" customHeight="1" x14ac:dyDescent="0.25">
      <c r="B43" s="428" t="s">
        <v>168</v>
      </c>
      <c r="C43" s="428"/>
      <c r="D43" s="428"/>
      <c r="E43" s="428"/>
      <c r="F43" s="428"/>
      <c r="G43" s="428"/>
      <c r="H43" s="428"/>
      <c r="I43" s="428"/>
      <c r="J43" s="428"/>
      <c r="K43" s="428"/>
    </row>
  </sheetData>
  <mergeCells count="3">
    <mergeCell ref="B22:K22"/>
    <mergeCell ref="B43:K43"/>
    <mergeCell ref="B25:K25"/>
  </mergeCells>
  <phoneticPr fontId="40" type="noConversion"/>
  <pageMargins left="0.70866141732283472" right="0.70866141732283472" top="0.74803149606299213" bottom="0.74803149606299213" header="0.31496062992125984" footer="0.31496062992125984"/>
  <pageSetup paperSize="126" scale="9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6E608-A9A2-43F2-86A4-1DC69F12E4B5}">
  <sheetPr>
    <pageSetUpPr fitToPage="1"/>
  </sheetPr>
  <dimension ref="B1:O25"/>
  <sheetViews>
    <sheetView zoomScale="80" zoomScaleNormal="80" workbookViewId="0">
      <selection activeCell="H27" sqref="H27"/>
    </sheetView>
  </sheetViews>
  <sheetFormatPr baseColWidth="10" defaultRowHeight="15.05" x14ac:dyDescent="0.3"/>
  <cols>
    <col min="1" max="1" width="5" customWidth="1"/>
    <col min="2" max="2" width="18" customWidth="1"/>
    <col min="3" max="3" width="8.6640625" customWidth="1"/>
    <col min="4" max="4" width="10.88671875" customWidth="1"/>
    <col min="5" max="5" width="8.6640625" customWidth="1"/>
    <col min="6" max="6" width="10.109375" customWidth="1"/>
    <col min="7" max="7" width="8.6640625" customWidth="1"/>
    <col min="8" max="8" width="11.44140625" customWidth="1"/>
    <col min="9" max="9" width="8.6640625" customWidth="1"/>
    <col min="10" max="10" width="11" customWidth="1"/>
    <col min="11" max="11" width="10.88671875" bestFit="1" customWidth="1"/>
    <col min="12" max="12" width="12.109375" bestFit="1" customWidth="1"/>
  </cols>
  <sheetData>
    <row r="1" spans="2:15" ht="15.75" thickBot="1" x14ac:dyDescent="0.35">
      <c r="H1" s="1"/>
      <c r="I1" s="1"/>
      <c r="J1" s="1"/>
      <c r="K1" s="1"/>
    </row>
    <row r="2" spans="2:15" x14ac:dyDescent="0.3">
      <c r="B2" s="412" t="s">
        <v>59</v>
      </c>
      <c r="C2" s="413"/>
      <c r="D2" s="413"/>
      <c r="E2" s="413"/>
      <c r="F2" s="413"/>
      <c r="G2" s="413"/>
      <c r="H2" s="413"/>
      <c r="I2" s="413"/>
      <c r="J2" s="413"/>
      <c r="K2" s="413"/>
      <c r="L2" s="414"/>
    </row>
    <row r="3" spans="2:15" x14ac:dyDescent="0.3">
      <c r="B3" s="415" t="s">
        <v>67</v>
      </c>
      <c r="C3" s="416"/>
      <c r="D3" s="416"/>
      <c r="E3" s="416"/>
      <c r="F3" s="416"/>
      <c r="G3" s="416"/>
      <c r="H3" s="416"/>
      <c r="I3" s="416"/>
      <c r="J3" s="416"/>
      <c r="K3" s="416"/>
      <c r="L3" s="417"/>
    </row>
    <row r="4" spans="2:15" x14ac:dyDescent="0.3">
      <c r="B4" s="424" t="s">
        <v>61</v>
      </c>
      <c r="C4" s="422">
        <v>2018</v>
      </c>
      <c r="D4" s="423"/>
      <c r="E4" s="422">
        <v>2019</v>
      </c>
      <c r="F4" s="423"/>
      <c r="G4" s="422">
        <v>2020</v>
      </c>
      <c r="H4" s="423"/>
      <c r="I4" s="421">
        <v>2021</v>
      </c>
      <c r="J4" s="421"/>
      <c r="K4" s="421">
        <v>2022</v>
      </c>
      <c r="L4" s="432"/>
    </row>
    <row r="5" spans="2:15" ht="28.15" customHeight="1" x14ac:dyDescent="0.3">
      <c r="B5" s="425"/>
      <c r="C5" s="127" t="s">
        <v>0</v>
      </c>
      <c r="D5" s="128" t="s">
        <v>170</v>
      </c>
      <c r="E5" s="127" t="s">
        <v>0</v>
      </c>
      <c r="F5" s="128" t="s">
        <v>170</v>
      </c>
      <c r="G5" s="127" t="s">
        <v>0</v>
      </c>
      <c r="H5" s="128" t="s">
        <v>170</v>
      </c>
      <c r="I5" s="127" t="s">
        <v>0</v>
      </c>
      <c r="J5" s="128" t="s">
        <v>170</v>
      </c>
      <c r="K5" s="127" t="s">
        <v>0</v>
      </c>
      <c r="L5" s="129" t="s">
        <v>170</v>
      </c>
    </row>
    <row r="6" spans="2:15" x14ac:dyDescent="0.3">
      <c r="B6" s="426"/>
      <c r="C6" s="123" t="s">
        <v>46</v>
      </c>
      <c r="D6" s="124" t="s">
        <v>64</v>
      </c>
      <c r="E6" s="123" t="s">
        <v>46</v>
      </c>
      <c r="F6" s="124" t="s">
        <v>64</v>
      </c>
      <c r="G6" s="123" t="s">
        <v>46</v>
      </c>
      <c r="H6" s="124" t="s">
        <v>64</v>
      </c>
      <c r="I6" s="123" t="s">
        <v>46</v>
      </c>
      <c r="J6" s="124" t="s">
        <v>64</v>
      </c>
      <c r="K6" s="125" t="s">
        <v>46</v>
      </c>
      <c r="L6" s="126" t="s">
        <v>64</v>
      </c>
    </row>
    <row r="7" spans="2:15" x14ac:dyDescent="0.3">
      <c r="B7" s="78" t="s">
        <v>2</v>
      </c>
      <c r="C7" s="213">
        <v>77</v>
      </c>
      <c r="D7" s="214">
        <v>260</v>
      </c>
      <c r="E7" s="213">
        <v>77.885999999999996</v>
      </c>
      <c r="F7" s="214">
        <v>265</v>
      </c>
      <c r="G7" s="213"/>
      <c r="H7" s="214"/>
      <c r="I7" s="213"/>
      <c r="J7" s="214"/>
      <c r="K7" s="213"/>
      <c r="L7" s="215"/>
      <c r="N7" s="1"/>
      <c r="O7" s="1"/>
    </row>
    <row r="8" spans="2:15" x14ac:dyDescent="0.3">
      <c r="B8" s="78" t="s">
        <v>26</v>
      </c>
      <c r="C8" s="213">
        <v>771.96</v>
      </c>
      <c r="D8" s="214">
        <v>241.22862498705436</v>
      </c>
      <c r="E8" s="213">
        <v>359.6</v>
      </c>
      <c r="F8" s="214">
        <v>262.45645583930701</v>
      </c>
      <c r="G8" s="213"/>
      <c r="H8" s="214"/>
      <c r="I8" s="213"/>
      <c r="J8" s="214"/>
      <c r="K8" s="213"/>
      <c r="L8" s="215"/>
      <c r="N8" s="1"/>
      <c r="O8" s="1"/>
    </row>
    <row r="9" spans="2:15" x14ac:dyDescent="0.3">
      <c r="B9" s="78" t="s">
        <v>34</v>
      </c>
      <c r="C9" s="213">
        <v>224.4</v>
      </c>
      <c r="D9" s="214">
        <v>302.22956547283701</v>
      </c>
      <c r="E9" s="213"/>
      <c r="F9" s="214"/>
      <c r="G9" s="213"/>
      <c r="H9" s="214"/>
      <c r="I9" s="213"/>
      <c r="J9" s="214"/>
      <c r="K9" s="213"/>
      <c r="L9" s="215"/>
      <c r="N9" s="1"/>
      <c r="O9" s="1"/>
    </row>
    <row r="10" spans="2:15" x14ac:dyDescent="0.3">
      <c r="B10" s="78" t="s">
        <v>6</v>
      </c>
      <c r="C10" s="213">
        <v>7990</v>
      </c>
      <c r="D10" s="214">
        <v>243.04807692307691</v>
      </c>
      <c r="E10" s="213">
        <v>7158.81</v>
      </c>
      <c r="F10" s="214">
        <v>248.13460438885389</v>
      </c>
      <c r="G10" s="213">
        <v>130</v>
      </c>
      <c r="H10" s="214">
        <v>350</v>
      </c>
      <c r="I10" s="213">
        <v>106</v>
      </c>
      <c r="J10" s="214">
        <v>525</v>
      </c>
      <c r="K10" s="213"/>
      <c r="L10" s="215"/>
      <c r="N10" s="1"/>
      <c r="O10" s="1"/>
    </row>
    <row r="11" spans="2:15" x14ac:dyDescent="0.3">
      <c r="B11" s="78" t="s">
        <v>202</v>
      </c>
      <c r="C11" s="213"/>
      <c r="D11" s="214"/>
      <c r="E11" s="213"/>
      <c r="F11" s="214"/>
      <c r="G11" s="213"/>
      <c r="H11" s="214"/>
      <c r="I11" s="213"/>
      <c r="J11" s="214"/>
      <c r="K11" s="213">
        <v>690.30000000000007</v>
      </c>
      <c r="L11" s="215">
        <v>731.80892552836133</v>
      </c>
      <c r="N11" s="1"/>
      <c r="O11" s="1"/>
    </row>
    <row r="12" spans="2:15" x14ac:dyDescent="0.3">
      <c r="B12" s="78" t="s">
        <v>4</v>
      </c>
      <c r="C12" s="213">
        <v>413.5</v>
      </c>
      <c r="D12" s="214">
        <v>265.76259828143066</v>
      </c>
      <c r="E12" s="213">
        <v>196.64</v>
      </c>
      <c r="F12" s="214">
        <v>304.80757079803436</v>
      </c>
      <c r="G12" s="213">
        <v>22.5</v>
      </c>
      <c r="H12" s="214">
        <v>465.13333333333333</v>
      </c>
      <c r="I12" s="213"/>
      <c r="J12" s="214"/>
      <c r="K12" s="213"/>
      <c r="L12" s="215"/>
      <c r="N12" s="1"/>
      <c r="O12" s="1"/>
    </row>
    <row r="13" spans="2:15" x14ac:dyDescent="0.3">
      <c r="B13" s="78" t="s">
        <v>12</v>
      </c>
      <c r="C13" s="213">
        <v>162.99900000000002</v>
      </c>
      <c r="D13" s="214">
        <v>264.22115384615381</v>
      </c>
      <c r="E13" s="213">
        <v>1299.9839999999999</v>
      </c>
      <c r="F13" s="214">
        <v>243.96183333333335</v>
      </c>
      <c r="G13" s="213">
        <v>366.012</v>
      </c>
      <c r="H13" s="214">
        <v>378.48594358086888</v>
      </c>
      <c r="I13" s="213">
        <v>424.30104</v>
      </c>
      <c r="J13" s="214">
        <v>462.85652019711375</v>
      </c>
      <c r="K13" s="213">
        <v>704.2015600000002</v>
      </c>
      <c r="L13" s="215">
        <v>412.08050504240293</v>
      </c>
      <c r="N13" s="1"/>
      <c r="O13" s="1"/>
    </row>
    <row r="14" spans="2:15" x14ac:dyDescent="0.3">
      <c r="B14" s="78" t="s">
        <v>17</v>
      </c>
      <c r="C14" s="213"/>
      <c r="D14" s="214"/>
      <c r="E14" s="213">
        <v>1025.9899999999998</v>
      </c>
      <c r="F14" s="214">
        <v>268.26815388336712</v>
      </c>
      <c r="G14" s="213"/>
      <c r="H14" s="214"/>
      <c r="I14" s="213"/>
      <c r="J14" s="214"/>
      <c r="K14" s="213"/>
      <c r="L14" s="215"/>
      <c r="N14" s="1"/>
      <c r="O14" s="1"/>
    </row>
    <row r="15" spans="2:15" x14ac:dyDescent="0.3">
      <c r="B15" s="78" t="s">
        <v>5</v>
      </c>
      <c r="C15" s="213">
        <v>1150</v>
      </c>
      <c r="D15" s="214">
        <v>212.33333333333334</v>
      </c>
      <c r="E15" s="213"/>
      <c r="F15" s="214"/>
      <c r="G15" s="213"/>
      <c r="H15" s="214"/>
      <c r="I15" s="213"/>
      <c r="J15" s="214"/>
      <c r="K15" s="213">
        <v>26250</v>
      </c>
      <c r="L15" s="215">
        <v>296</v>
      </c>
      <c r="N15" s="1"/>
      <c r="O15" s="1"/>
    </row>
    <row r="16" spans="2:15" x14ac:dyDescent="0.3">
      <c r="B16" s="78" t="s">
        <v>14</v>
      </c>
      <c r="C16" s="213">
        <v>26</v>
      </c>
      <c r="D16" s="214">
        <v>300</v>
      </c>
      <c r="E16" s="213"/>
      <c r="F16" s="214"/>
      <c r="G16" s="213"/>
      <c r="H16" s="214"/>
      <c r="I16" s="213"/>
      <c r="J16" s="214"/>
      <c r="K16" s="213"/>
      <c r="L16" s="215"/>
      <c r="N16" s="1"/>
      <c r="O16" s="1"/>
    </row>
    <row r="17" spans="2:15" x14ac:dyDescent="0.3">
      <c r="B17" s="78" t="s">
        <v>8</v>
      </c>
      <c r="C17" s="213">
        <v>21976.6</v>
      </c>
      <c r="D17" s="214">
        <v>200</v>
      </c>
      <c r="E17" s="213">
        <v>6603.12</v>
      </c>
      <c r="F17" s="214">
        <v>240.000030288712</v>
      </c>
      <c r="G17" s="213">
        <v>44</v>
      </c>
      <c r="H17" s="214">
        <v>780</v>
      </c>
      <c r="I17" s="213"/>
      <c r="J17" s="214"/>
      <c r="K17" s="213">
        <v>19349.53</v>
      </c>
      <c r="L17" s="215">
        <v>309.36499988249165</v>
      </c>
      <c r="N17" s="1"/>
      <c r="O17" s="1"/>
    </row>
    <row r="18" spans="2:15" x14ac:dyDescent="0.3">
      <c r="B18" s="78" t="s">
        <v>7</v>
      </c>
      <c r="C18" s="213">
        <v>26</v>
      </c>
      <c r="D18" s="214">
        <v>300</v>
      </c>
      <c r="E18" s="213"/>
      <c r="F18" s="214"/>
      <c r="G18" s="213">
        <v>103.2</v>
      </c>
      <c r="H18" s="214">
        <v>510.95096153846157</v>
      </c>
      <c r="I18" s="213"/>
      <c r="J18" s="214"/>
      <c r="K18" s="213">
        <v>42.6</v>
      </c>
      <c r="L18" s="215">
        <v>453.69439338235293</v>
      </c>
      <c r="N18" s="1"/>
      <c r="O18" s="1"/>
    </row>
    <row r="19" spans="2:15" x14ac:dyDescent="0.3">
      <c r="B19" s="266" t="s">
        <v>25</v>
      </c>
      <c r="C19" s="230"/>
      <c r="D19" s="231"/>
      <c r="E19" s="230">
        <v>67.5</v>
      </c>
      <c r="F19" s="231">
        <v>502.1111111111112</v>
      </c>
      <c r="G19" s="230"/>
      <c r="H19" s="231"/>
      <c r="I19" s="230"/>
      <c r="J19" s="231"/>
      <c r="K19" s="230"/>
      <c r="L19" s="215"/>
      <c r="N19" s="1"/>
      <c r="O19" s="1"/>
    </row>
    <row r="20" spans="2:15" ht="15.75" thickBot="1" x14ac:dyDescent="0.35">
      <c r="B20" s="77" t="s">
        <v>39</v>
      </c>
      <c r="C20" s="216">
        <v>32818.459000000003</v>
      </c>
      <c r="D20" s="217">
        <v>253.81679966111176</v>
      </c>
      <c r="E20" s="216">
        <v>16789.53</v>
      </c>
      <c r="F20" s="217">
        <v>281.97085011448246</v>
      </c>
      <c r="G20" s="216">
        <v>665.7120000000001</v>
      </c>
      <c r="H20" s="217">
        <v>450.94649743145999</v>
      </c>
      <c r="I20" s="216">
        <v>530.30104000000006</v>
      </c>
      <c r="J20" s="217">
        <v>470.62445517247454</v>
      </c>
      <c r="K20" s="216">
        <v>47036.631560000002</v>
      </c>
      <c r="L20" s="228">
        <v>473.52449562213633</v>
      </c>
      <c r="N20" s="1"/>
      <c r="O20" s="1"/>
    </row>
    <row r="21" spans="2:15" ht="29.95" customHeight="1" thickBot="1" x14ac:dyDescent="0.35">
      <c r="B21" s="429" t="s">
        <v>167</v>
      </c>
      <c r="C21" s="430"/>
      <c r="D21" s="430"/>
      <c r="E21" s="430"/>
      <c r="F21" s="430"/>
      <c r="G21" s="430"/>
      <c r="H21" s="430"/>
      <c r="I21" s="430"/>
      <c r="J21" s="430"/>
      <c r="K21" s="430"/>
      <c r="L21" s="431"/>
    </row>
    <row r="23" spans="2:15" x14ac:dyDescent="0.3">
      <c r="H23" t="s">
        <v>200</v>
      </c>
    </row>
    <row r="25" spans="2:15" x14ac:dyDescent="0.3">
      <c r="J25" t="s">
        <v>200</v>
      </c>
    </row>
  </sheetData>
  <mergeCells count="9">
    <mergeCell ref="B2:L2"/>
    <mergeCell ref="B3:L3"/>
    <mergeCell ref="I4:J4"/>
    <mergeCell ref="B21:L21"/>
    <mergeCell ref="K4:L4"/>
    <mergeCell ref="C4:D4"/>
    <mergeCell ref="E4:F4"/>
    <mergeCell ref="G4:H4"/>
    <mergeCell ref="B4:B6"/>
  </mergeCells>
  <pageMargins left="0.70866141732283472" right="0.70866141732283472" top="0.74803149606299213" bottom="0.74803149606299213" header="0.31496062992125984" footer="0.31496062992125984"/>
  <pageSetup paperSize="12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4BB06-5C04-49A4-A295-AB78E3651108}">
  <sheetPr>
    <pageSetUpPr fitToPage="1"/>
  </sheetPr>
  <dimension ref="B1:G23"/>
  <sheetViews>
    <sheetView topLeftCell="A3" zoomScale="90" zoomScaleNormal="90" workbookViewId="0">
      <selection activeCell="Q35" sqref="Q35"/>
    </sheetView>
  </sheetViews>
  <sheetFormatPr baseColWidth="10" defaultRowHeight="15.05" x14ac:dyDescent="0.3"/>
  <cols>
    <col min="1" max="1" width="5" customWidth="1"/>
    <col min="2" max="2" width="24" customWidth="1"/>
    <col min="3" max="3" width="13.109375" customWidth="1"/>
    <col min="4" max="4" width="14.6640625" customWidth="1"/>
    <col min="5" max="5" width="12.33203125" customWidth="1"/>
    <col min="6" max="6" width="12.6640625" customWidth="1"/>
    <col min="7" max="7" width="13.88671875" customWidth="1"/>
  </cols>
  <sheetData>
    <row r="1" spans="2:7" ht="15.75" thickBot="1" x14ac:dyDescent="0.35"/>
    <row r="2" spans="2:7" ht="15.75" thickBot="1" x14ac:dyDescent="0.35">
      <c r="B2" s="438" t="s">
        <v>60</v>
      </c>
      <c r="C2" s="439"/>
      <c r="D2" s="439"/>
      <c r="E2" s="439"/>
      <c r="F2" s="439"/>
      <c r="G2" s="440"/>
    </row>
    <row r="3" spans="2:7" ht="18.350000000000001" customHeight="1" thickBot="1" x14ac:dyDescent="0.35">
      <c r="B3" s="438" t="s">
        <v>108</v>
      </c>
      <c r="C3" s="439"/>
      <c r="D3" s="439"/>
      <c r="E3" s="439"/>
      <c r="F3" s="439"/>
      <c r="G3" s="440"/>
    </row>
    <row r="4" spans="2:7" x14ac:dyDescent="0.3">
      <c r="B4" s="95"/>
      <c r="C4" s="437">
        <v>2021</v>
      </c>
      <c r="D4" s="437"/>
      <c r="E4" s="441">
        <v>2022</v>
      </c>
      <c r="F4" s="442"/>
      <c r="G4" s="443"/>
    </row>
    <row r="5" spans="2:7" x14ac:dyDescent="0.3">
      <c r="B5" s="436" t="s">
        <v>195</v>
      </c>
      <c r="C5" s="135">
        <v>10049000</v>
      </c>
      <c r="D5" s="135">
        <v>11041200</v>
      </c>
      <c r="E5" s="135" t="s">
        <v>15</v>
      </c>
      <c r="F5" s="135" t="s">
        <v>18</v>
      </c>
      <c r="G5" s="336" t="s">
        <v>31</v>
      </c>
    </row>
    <row r="6" spans="2:7" x14ac:dyDescent="0.3">
      <c r="B6" s="436"/>
      <c r="C6" s="132" t="s">
        <v>46</v>
      </c>
      <c r="D6" s="133" t="s">
        <v>46</v>
      </c>
      <c r="E6" s="132" t="s">
        <v>46</v>
      </c>
      <c r="F6" s="344"/>
      <c r="G6" s="134" t="s">
        <v>46</v>
      </c>
    </row>
    <row r="7" spans="2:7" x14ac:dyDescent="0.3">
      <c r="B7" s="337" t="s">
        <v>6</v>
      </c>
      <c r="C7" s="213">
        <v>106</v>
      </c>
      <c r="D7" s="214"/>
      <c r="E7" s="213"/>
      <c r="F7" s="302"/>
      <c r="G7" s="215"/>
    </row>
    <row r="8" spans="2:7" x14ac:dyDescent="0.3">
      <c r="B8" s="80" t="s">
        <v>202</v>
      </c>
      <c r="C8" s="213"/>
      <c r="D8" s="214"/>
      <c r="E8" s="213"/>
      <c r="F8" s="302">
        <v>408.57900000000001</v>
      </c>
      <c r="G8" s="215">
        <v>80</v>
      </c>
    </row>
    <row r="9" spans="2:7" x14ac:dyDescent="0.3">
      <c r="B9" s="80" t="s">
        <v>12</v>
      </c>
      <c r="C9" s="213">
        <v>319.36104</v>
      </c>
      <c r="D9" s="214">
        <v>104.94</v>
      </c>
      <c r="E9" s="213">
        <v>625.47928000000002</v>
      </c>
      <c r="F9" s="302"/>
      <c r="G9" s="215"/>
    </row>
    <row r="10" spans="2:7" x14ac:dyDescent="0.3">
      <c r="B10" s="80" t="s">
        <v>5</v>
      </c>
      <c r="C10" s="213"/>
      <c r="D10" s="214"/>
      <c r="E10" s="213">
        <v>26250</v>
      </c>
      <c r="F10" s="302"/>
      <c r="G10" s="215"/>
    </row>
    <row r="11" spans="2:7" x14ac:dyDescent="0.3">
      <c r="B11" s="80" t="s">
        <v>8</v>
      </c>
      <c r="C11" s="213"/>
      <c r="D11" s="214"/>
      <c r="E11" s="213">
        <v>19349.53</v>
      </c>
      <c r="F11" s="302"/>
      <c r="G11" s="215"/>
    </row>
    <row r="12" spans="2:7" ht="15.75" thickBot="1" x14ac:dyDescent="0.35">
      <c r="B12" s="80" t="s">
        <v>7</v>
      </c>
      <c r="C12" s="213"/>
      <c r="D12" s="214"/>
      <c r="E12" s="213">
        <v>17</v>
      </c>
      <c r="F12" s="302">
        <v>25.6</v>
      </c>
      <c r="G12" s="215"/>
    </row>
    <row r="13" spans="2:7" ht="15.75" thickBot="1" x14ac:dyDescent="0.35">
      <c r="B13" s="232" t="s">
        <v>39</v>
      </c>
      <c r="C13" s="233">
        <v>425.36104</v>
      </c>
      <c r="D13" s="233">
        <v>104.94</v>
      </c>
      <c r="E13" s="233">
        <v>46242.009279999998</v>
      </c>
      <c r="F13" s="345">
        <v>434.17900000000003</v>
      </c>
      <c r="G13" s="234">
        <v>80</v>
      </c>
    </row>
    <row r="14" spans="2:7" ht="30.8" customHeight="1" thickBot="1" x14ac:dyDescent="0.35">
      <c r="B14" s="433" t="s">
        <v>167</v>
      </c>
      <c r="C14" s="434"/>
      <c r="D14" s="434"/>
      <c r="E14" s="434"/>
      <c r="F14" s="434"/>
      <c r="G14" s="435"/>
    </row>
    <row r="16" spans="2:7" x14ac:dyDescent="0.3">
      <c r="B16" s="136"/>
      <c r="C16" s="137"/>
      <c r="D16" s="97"/>
    </row>
    <row r="17" spans="2:4" x14ac:dyDescent="0.3">
      <c r="B17" s="138"/>
      <c r="C17" s="138"/>
      <c r="D17" s="97"/>
    </row>
    <row r="18" spans="2:4" x14ac:dyDescent="0.3">
      <c r="B18" s="138"/>
      <c r="C18" s="138"/>
      <c r="D18" s="97"/>
    </row>
    <row r="19" spans="2:4" x14ac:dyDescent="0.3">
      <c r="B19" s="138"/>
      <c r="C19" s="138"/>
      <c r="D19" s="97"/>
    </row>
    <row r="20" spans="2:4" x14ac:dyDescent="0.3">
      <c r="B20" s="138"/>
      <c r="C20" s="138"/>
      <c r="D20" s="97"/>
    </row>
    <row r="21" spans="2:4" x14ac:dyDescent="0.3">
      <c r="B21" s="138"/>
      <c r="C21" s="138"/>
      <c r="D21" s="97"/>
    </row>
    <row r="22" spans="2:4" x14ac:dyDescent="0.3">
      <c r="B22" s="138"/>
      <c r="C22" s="138"/>
      <c r="D22" s="97"/>
    </row>
    <row r="23" spans="2:4" x14ac:dyDescent="0.3">
      <c r="B23" s="138"/>
      <c r="C23" s="138"/>
      <c r="D23" s="97"/>
    </row>
  </sheetData>
  <mergeCells count="6">
    <mergeCell ref="B14:G14"/>
    <mergeCell ref="B5:B6"/>
    <mergeCell ref="C4:D4"/>
    <mergeCell ref="B2:G2"/>
    <mergeCell ref="B3:G3"/>
    <mergeCell ref="E4:G4"/>
  </mergeCells>
  <phoneticPr fontId="40" type="noConversion"/>
  <pageMargins left="0.70866141732283472" right="0.70866141732283472" top="0.74803149606299213" bottom="0.74803149606299213" header="0.31496062992125984" footer="0.31496062992125984"/>
  <pageSetup paperSize="126" orientation="landscape" r:id="rId1"/>
  <ignoredErrors>
    <ignoredError sqref="E5:G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95b0fff-259e-4803-89dd-5265f121ae21">
      <Terms xmlns="http://schemas.microsoft.com/office/infopath/2007/PartnerControls"/>
    </lcf76f155ced4ddcb4097134ff3c332f>
    <TaxCatchAll xmlns="6a60f5a6-b39c-425c-984f-bf63bb01288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635797DF0E5842A626164A1F091802" ma:contentTypeVersion="15" ma:contentTypeDescription="Crear nuevo documento." ma:contentTypeScope="" ma:versionID="00aad4bcce484859c0c8a5c20b37ead7">
  <xsd:schema xmlns:xsd="http://www.w3.org/2001/XMLSchema" xmlns:xs="http://www.w3.org/2001/XMLSchema" xmlns:p="http://schemas.microsoft.com/office/2006/metadata/properties" xmlns:ns2="095b0fff-259e-4803-89dd-5265f121ae21" xmlns:ns3="6a60f5a6-b39c-425c-984f-bf63bb01288b" targetNamespace="http://schemas.microsoft.com/office/2006/metadata/properties" ma:root="true" ma:fieldsID="970b4b33b6c5fc28f7575c036cc4c6df" ns2:_="" ns3:_="">
    <xsd:import namespace="095b0fff-259e-4803-89dd-5265f121ae21"/>
    <xsd:import namespace="6a60f5a6-b39c-425c-984f-bf63bb0128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5b0fff-259e-4803-89dd-5265f121ae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e5dca69c-ad09-42b3-9c3a-b750c84e99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60f5a6-b39c-425c-984f-bf63bb01288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0eb86e0-e321-42b1-b7b8-37438b3d6a74}" ma:internalName="TaxCatchAll" ma:showField="CatchAllData" ma:web="6a60f5a6-b39c-425c-984f-bf63bb0128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237B6F-193E-449E-801D-2BFE2E64DFF1}">
  <ds:schemaRefs>
    <ds:schemaRef ds:uri="http://schemas.microsoft.com/office/2006/metadata/properties"/>
    <ds:schemaRef ds:uri="095b0fff-259e-4803-89dd-5265f121ae21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6a60f5a6-b39c-425c-984f-bf63bb01288b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01828CE-8886-48C4-8AD8-E1529016FC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6B7A96-73B2-40DB-9634-473DA5E41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5b0fff-259e-4803-89dd-5265f121ae21"/>
    <ds:schemaRef ds:uri="6a60f5a6-b39c-425c-984f-bf63bb0128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22</vt:i4>
      </vt:variant>
    </vt:vector>
  </HeadingPairs>
  <TitlesOfParts>
    <vt:vector size="46" baseType="lpstr">
      <vt:lpstr>Portada</vt:lpstr>
      <vt:lpstr>Contenido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'1'!Área_de_impresión</vt:lpstr>
      <vt:lpstr>'10'!Área_de_impresión</vt:lpstr>
      <vt:lpstr>'11'!Área_de_impresión</vt:lpstr>
      <vt:lpstr>'12'!Área_de_impresión</vt:lpstr>
      <vt:lpstr>'13'!Área_de_impresión</vt:lpstr>
      <vt:lpstr>'15'!Área_de_impresión</vt:lpstr>
      <vt:lpstr>'16'!Área_de_impresión</vt:lpstr>
      <vt:lpstr>'17'!Área_de_impresión</vt:lpstr>
      <vt:lpstr>'18'!Área_de_impresión</vt:lpstr>
      <vt:lpstr>'19'!Área_de_impresión</vt:lpstr>
      <vt:lpstr>'2'!Área_de_impresión</vt:lpstr>
      <vt:lpstr>'20'!Área_de_impresión</vt:lpstr>
      <vt:lpstr>'21'!Área_de_impresión</vt:lpstr>
      <vt:lpstr>'22'!Área_de_impresión</vt:lpstr>
      <vt:lpstr>'4'!Área_de_impresión</vt:lpstr>
      <vt:lpstr>'5'!Área_de_impresión</vt:lpstr>
      <vt:lpstr>'6'!Área_de_impresión</vt:lpstr>
      <vt:lpstr>'7'!Área_de_impresión</vt:lpstr>
      <vt:lpstr>'8'!Área_de_impresión</vt:lpstr>
      <vt:lpstr>'9'!Área_de_impresión</vt:lpstr>
      <vt:lpstr>Contenido!Área_de_impresión</vt:lpstr>
      <vt:lpstr>Portada!Área_de_impresión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García</dc:creator>
  <cp:lastModifiedBy>Sergio Soto Nuñez</cp:lastModifiedBy>
  <cp:lastPrinted>2022-11-25T18:57:22Z</cp:lastPrinted>
  <dcterms:created xsi:type="dcterms:W3CDTF">2019-05-29T16:58:00Z</dcterms:created>
  <dcterms:modified xsi:type="dcterms:W3CDTF">2022-11-25T19:08:48Z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0x010100AC635797DF0E5842A626164A1F091802</vt:lpwstr>
  </property>
  <property fmtid="{D5CDD505-2E9C-101B-9397-08002B2CF9AE}" pid="3" name="MediaServiceImageTags">
    <vt:lpwstr/>
  </property>
</Properties>
</file>