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6.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C:\Users\gpino\Dropbox\PC (2)\Downloads\"/>
    </mc:Choice>
  </mc:AlternateContent>
  <xr:revisionPtr revIDLastSave="0" documentId="8_{6C807A88-D9AC-4A97-9BEE-2976846EF8A6}" xr6:coauthVersionLast="47" xr6:coauthVersionMax="47" xr10:uidLastSave="{00000000-0000-0000-0000-000000000000}"/>
  <bookViews>
    <workbookView xWindow="-60" yWindow="-16320" windowWidth="29040" windowHeight="15840" tabRatio="800" xr2:uid="{00000000-000D-0000-FFFF-FFFF00000000}"/>
  </bookViews>
  <sheets>
    <sheet name="Portada" sheetId="1" r:id="rId1"/>
    <sheet name="colofón" sheetId="70" r:id="rId2"/>
    <sheet name="Introducción" sheetId="88" r:id="rId3"/>
    <sheet name="Índice" sheetId="80" r:id="rId4"/>
    <sheet name="Comentarios" sheetId="100" r:id="rId5"/>
    <sheet name="precio mayorista" sheetId="77" r:id="rId6"/>
    <sheet name="precio mayorista2" sheetId="71" r:id="rId7"/>
    <sheet name="precio mayorista3" sheetId="85" r:id="rId8"/>
    <sheet name="precio minorista" sheetId="81" r:id="rId9"/>
    <sheet name="precio minorista regiones" sheetId="93" r:id="rId10"/>
    <sheet name="sup, prod y rend" sheetId="90" r:id="rId11"/>
    <sheet name="sup región" sheetId="74" r:id="rId12"/>
    <sheet name="prod región" sheetId="75" r:id="rId13"/>
    <sheet name="rend región" sheetId="76" r:id="rId14"/>
    <sheet name="semilla certificada" sheetId="98" r:id="rId15"/>
    <sheet name="export" sheetId="95" r:id="rId16"/>
    <sheet name="import" sheetId="84" r:id="rId17"/>
  </sheets>
  <externalReferences>
    <externalReference r:id="rId18"/>
    <externalReference r:id="rId19"/>
  </externalReferences>
  <definedNames>
    <definedName name="_xlnm.Print_Area" localSheetId="1">colofón!$A$1:$I$39</definedName>
    <definedName name="_xlnm.Print_Area" localSheetId="4">Comentarios!$B$2:$J$10</definedName>
    <definedName name="_xlnm.Print_Area" localSheetId="15">export!$B$2:$K$34</definedName>
    <definedName name="_xlnm.Print_Area" localSheetId="16">import!$B$2:$K$112</definedName>
    <definedName name="_xlnm.Print_Area" localSheetId="3">Índice!$A$1:$E$40</definedName>
    <definedName name="_xlnm.Print_Area" localSheetId="2">Introducción!$A$1:$J$35</definedName>
    <definedName name="_xlnm.Print_Area" localSheetId="0">Portada!$A$1:$I$39</definedName>
    <definedName name="_xlnm.Print_Area" localSheetId="5">'precio mayorista'!$B$2:$I$42</definedName>
    <definedName name="_xlnm.Print_Area" localSheetId="6">'precio mayorista2'!$B$2:$L$64</definedName>
    <definedName name="_xlnm.Print_Area" localSheetId="7">'precio mayorista3'!$B$2:$N$64</definedName>
    <definedName name="_xlnm.Print_Area" localSheetId="8">'precio minorista'!$B$2:$Q$46</definedName>
    <definedName name="_xlnm.Print_Area" localSheetId="9">'precio minorista regiones'!$B$2:$U$46</definedName>
    <definedName name="_xlnm.Print_Area" localSheetId="12">'prod región'!$B$2:$M$50</definedName>
    <definedName name="_xlnm.Print_Area" localSheetId="13">'rend región'!$B$2:$M$49</definedName>
    <definedName name="_xlnm.Print_Area" localSheetId="14">'semilla certificada'!$A$2:$V$42</definedName>
    <definedName name="_xlnm.Print_Area" localSheetId="11">'sup región'!$B$2:$M$46</definedName>
    <definedName name="_xlnm.Print_Area" localSheetId="10">'sup, prod y rend'!$B$2:$G$46</definedName>
    <definedName name="TDclase">'[1]TD clase'!$A$5:$G$6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3" i="98" l="1"/>
  <c r="J13" i="98"/>
  <c r="I13" i="98"/>
  <c r="H13" i="98"/>
  <c r="G13" i="98"/>
  <c r="F13" i="98"/>
  <c r="E13" i="98"/>
  <c r="D13" i="98"/>
  <c r="C13" i="98"/>
  <c r="C67" i="85" l="1"/>
  <c r="D67" i="85"/>
  <c r="E67" i="85"/>
  <c r="F67" i="85"/>
  <c r="G67" i="85"/>
  <c r="H67" i="85"/>
  <c r="I67" i="85"/>
  <c r="J67" i="85"/>
  <c r="L67" i="85"/>
  <c r="M67" i="85"/>
  <c r="K67" i="85"/>
  <c r="U7" i="98" l="1"/>
  <c r="U8" i="98"/>
  <c r="U9" i="98"/>
  <c r="E45" i="81"/>
  <c r="F45" i="81"/>
  <c r="G45" i="81"/>
  <c r="P17" i="81" l="1"/>
  <c r="Q17" i="81"/>
  <c r="K17" i="81"/>
  <c r="L17" i="81"/>
  <c r="O21" i="81"/>
  <c r="N21" i="81"/>
  <c r="M21" i="81"/>
  <c r="J21" i="81"/>
  <c r="I21" i="81"/>
  <c r="H21" i="81"/>
  <c r="F17" i="81"/>
  <c r="G17" i="81"/>
  <c r="D21" i="81"/>
  <c r="E21" i="81"/>
  <c r="C21" i="81"/>
  <c r="E21" i="77"/>
  <c r="F21" i="77"/>
  <c r="D21" i="77"/>
  <c r="G17" i="77"/>
  <c r="H17" i="77"/>
  <c r="M20" i="95" l="1"/>
  <c r="M24" i="95"/>
  <c r="M27" i="95"/>
  <c r="P16" i="81"/>
  <c r="Q16" i="81"/>
  <c r="K16" i="81"/>
  <c r="L16" i="81"/>
  <c r="F16" i="81"/>
  <c r="G16" i="81"/>
  <c r="G44" i="81"/>
  <c r="F44" i="81"/>
  <c r="E44" i="81"/>
  <c r="G16" i="77"/>
  <c r="H16" i="77"/>
  <c r="G43" i="81" l="1"/>
  <c r="F43" i="81"/>
  <c r="E43" i="81"/>
  <c r="P15" i="81"/>
  <c r="Q15" i="81"/>
  <c r="K15" i="81"/>
  <c r="L15" i="81"/>
  <c r="F15" i="81"/>
  <c r="G15" i="81"/>
  <c r="G15" i="77"/>
  <c r="H15" i="77"/>
  <c r="I26" i="90" l="1"/>
  <c r="J26" i="90"/>
  <c r="K26" i="90"/>
  <c r="E5" i="84" l="1"/>
  <c r="F5" i="84"/>
  <c r="G5" i="84"/>
  <c r="D5" i="84"/>
  <c r="M16" i="95"/>
  <c r="M13" i="95"/>
  <c r="K5" i="95"/>
  <c r="K5" i="84" s="1"/>
  <c r="J5" i="95"/>
  <c r="J5" i="84" s="1"/>
  <c r="I5" i="95"/>
  <c r="I5" i="84" s="1"/>
  <c r="H5" i="95"/>
  <c r="H5" i="84" s="1"/>
  <c r="I52" i="76"/>
  <c r="M52" i="76"/>
  <c r="L52" i="76"/>
  <c r="K52" i="76"/>
  <c r="J52" i="76"/>
  <c r="H52" i="76"/>
  <c r="G52" i="76"/>
  <c r="F52" i="76"/>
  <c r="E52" i="76"/>
  <c r="D52" i="76"/>
  <c r="C52" i="76"/>
  <c r="C54" i="75"/>
  <c r="D54" i="75"/>
  <c r="E54" i="75"/>
  <c r="F54" i="75"/>
  <c r="G54" i="75"/>
  <c r="H54" i="75"/>
  <c r="I54" i="75"/>
  <c r="J54" i="75"/>
  <c r="K54" i="75"/>
  <c r="L54" i="75"/>
  <c r="M54" i="75"/>
  <c r="C52" i="75"/>
  <c r="D52" i="75"/>
  <c r="E52" i="75"/>
  <c r="F52" i="75"/>
  <c r="G52" i="75"/>
  <c r="H52" i="75"/>
  <c r="I52" i="75"/>
  <c r="J52" i="75"/>
  <c r="K52" i="75"/>
  <c r="L52" i="75"/>
  <c r="M52" i="75"/>
  <c r="E26" i="90"/>
  <c r="F26" i="90"/>
  <c r="G42" i="81"/>
  <c r="F42" i="81"/>
  <c r="E42" i="81"/>
  <c r="P14" i="81"/>
  <c r="Q14" i="81"/>
  <c r="K14" i="81"/>
  <c r="L14" i="81"/>
  <c r="F14" i="81"/>
  <c r="G14" i="81"/>
  <c r="G14" i="77"/>
  <c r="H14" i="77"/>
  <c r="AH28" i="93" l="1"/>
  <c r="AG28" i="93"/>
  <c r="AF28" i="93"/>
  <c r="AE28" i="93"/>
  <c r="AD28" i="93"/>
  <c r="AC28" i="93"/>
  <c r="AB28" i="93"/>
  <c r="AA28" i="93"/>
  <c r="Z28" i="93"/>
  <c r="AH27" i="93"/>
  <c r="AG27" i="93"/>
  <c r="AG29" i="93" s="1"/>
  <c r="AF27" i="93"/>
  <c r="AE27" i="93"/>
  <c r="AD27" i="93"/>
  <c r="AC27" i="93"/>
  <c r="AC29" i="93" s="1"/>
  <c r="AB27" i="93"/>
  <c r="AA27" i="93"/>
  <c r="Z27" i="93"/>
  <c r="Z29" i="93" s="1"/>
  <c r="AH25" i="93"/>
  <c r="AG25" i="93"/>
  <c r="AF25" i="93"/>
  <c r="AE25" i="93"/>
  <c r="AD25" i="93"/>
  <c r="AC25" i="93"/>
  <c r="AB25" i="93"/>
  <c r="AA25" i="93"/>
  <c r="Z25" i="93"/>
  <c r="AH24" i="93"/>
  <c r="AG24" i="93"/>
  <c r="AF24" i="93"/>
  <c r="AE24" i="93"/>
  <c r="AD24" i="93"/>
  <c r="AC24" i="93"/>
  <c r="AB24" i="93"/>
  <c r="AA24" i="93"/>
  <c r="Z24" i="93"/>
  <c r="AH23" i="93"/>
  <c r="AG23" i="93"/>
  <c r="AF23" i="93"/>
  <c r="AE23" i="93"/>
  <c r="AD23" i="93"/>
  <c r="AC23" i="93"/>
  <c r="AB23" i="93"/>
  <c r="AA23" i="93"/>
  <c r="Z23" i="93"/>
  <c r="AH22" i="93"/>
  <c r="AG22" i="93"/>
  <c r="AF22" i="93"/>
  <c r="AE22" i="93"/>
  <c r="AD22" i="93"/>
  <c r="AC22" i="93"/>
  <c r="AB22" i="93"/>
  <c r="AA22" i="93"/>
  <c r="Z22" i="93"/>
  <c r="AH21" i="93"/>
  <c r="AG21" i="93"/>
  <c r="AF21" i="93"/>
  <c r="AE21" i="93"/>
  <c r="AD21" i="93"/>
  <c r="AC21" i="93"/>
  <c r="AB21" i="93"/>
  <c r="AA21" i="93"/>
  <c r="Z21" i="93"/>
  <c r="AH20" i="93"/>
  <c r="AG20" i="93"/>
  <c r="AF20" i="93"/>
  <c r="AE20" i="93"/>
  <c r="AD20" i="93"/>
  <c r="AC20" i="93"/>
  <c r="AB20" i="93"/>
  <c r="AA20" i="93"/>
  <c r="Z20" i="93"/>
  <c r="AH19" i="93"/>
  <c r="AG19" i="93"/>
  <c r="AF19" i="93"/>
  <c r="AE19" i="93"/>
  <c r="AD19" i="93"/>
  <c r="AC19" i="93"/>
  <c r="AB19" i="93"/>
  <c r="AA19" i="93"/>
  <c r="Z19" i="93"/>
  <c r="AH18" i="93"/>
  <c r="AG18" i="93"/>
  <c r="AF18" i="93"/>
  <c r="AE18" i="93"/>
  <c r="AD18" i="93"/>
  <c r="AC18" i="93"/>
  <c r="AB18" i="93"/>
  <c r="AA18" i="93"/>
  <c r="Z18" i="93"/>
  <c r="AH17" i="93"/>
  <c r="AG17" i="93"/>
  <c r="AF17" i="93"/>
  <c r="AE17" i="93"/>
  <c r="AD17" i="93"/>
  <c r="AC17" i="93"/>
  <c r="AB17" i="93"/>
  <c r="AA17" i="93"/>
  <c r="Z17" i="93"/>
  <c r="AH16" i="93"/>
  <c r="AG16" i="93"/>
  <c r="AF16" i="93"/>
  <c r="AE16" i="93"/>
  <c r="AD16" i="93"/>
  <c r="AC16" i="93"/>
  <c r="AB16" i="93"/>
  <c r="AA16" i="93"/>
  <c r="Z16" i="93"/>
  <c r="AH15" i="93"/>
  <c r="AG15" i="93"/>
  <c r="AF15" i="93"/>
  <c r="AE15" i="93"/>
  <c r="AD15" i="93"/>
  <c r="AC15" i="93"/>
  <c r="AB15" i="93"/>
  <c r="AA15" i="93"/>
  <c r="Z15" i="93"/>
  <c r="AH14" i="93"/>
  <c r="AG14" i="93"/>
  <c r="AF14" i="93"/>
  <c r="AE14" i="93"/>
  <c r="AD14" i="93"/>
  <c r="AC14" i="93"/>
  <c r="AB14" i="93"/>
  <c r="AA14" i="93"/>
  <c r="Z14" i="93"/>
  <c r="AH13" i="93"/>
  <c r="AG13" i="93"/>
  <c r="AF13" i="93"/>
  <c r="AE13" i="93"/>
  <c r="AD13" i="93"/>
  <c r="AC13" i="93"/>
  <c r="AB13" i="93"/>
  <c r="AA13" i="93"/>
  <c r="Z13" i="93"/>
  <c r="AH12" i="93"/>
  <c r="AG12" i="93"/>
  <c r="AF12" i="93"/>
  <c r="AE12" i="93"/>
  <c r="AD12" i="93"/>
  <c r="AC12" i="93"/>
  <c r="AB12" i="93"/>
  <c r="AA12" i="93"/>
  <c r="Z12" i="93"/>
  <c r="AH11" i="93"/>
  <c r="AG11" i="93"/>
  <c r="AF11" i="93"/>
  <c r="AE11" i="93"/>
  <c r="AD11" i="93"/>
  <c r="AC11" i="93"/>
  <c r="AB11" i="93"/>
  <c r="AA11" i="93"/>
  <c r="Z11" i="93"/>
  <c r="AH10" i="93"/>
  <c r="AG10" i="93"/>
  <c r="AF10" i="93"/>
  <c r="AE10" i="93"/>
  <c r="AD10" i="93"/>
  <c r="AC10" i="93"/>
  <c r="AB10" i="93"/>
  <c r="AA10" i="93"/>
  <c r="Z10" i="93"/>
  <c r="AH9" i="93"/>
  <c r="AG9" i="93"/>
  <c r="AF9" i="93"/>
  <c r="AE9" i="93"/>
  <c r="AD9" i="93"/>
  <c r="AC9" i="93"/>
  <c r="AB9" i="93"/>
  <c r="AA9" i="93"/>
  <c r="Z9" i="93"/>
  <c r="AH8" i="93"/>
  <c r="AG8" i="93"/>
  <c r="AF8" i="93"/>
  <c r="AE8" i="93"/>
  <c r="AD8" i="93"/>
  <c r="AC8" i="93"/>
  <c r="AB8" i="93"/>
  <c r="AA8" i="93"/>
  <c r="Z8" i="93"/>
  <c r="AH7" i="93"/>
  <c r="AG7" i="93"/>
  <c r="AF7" i="93"/>
  <c r="AE7" i="93"/>
  <c r="AD7" i="93"/>
  <c r="AC7" i="93"/>
  <c r="AB7" i="93"/>
  <c r="AA7" i="93"/>
  <c r="Z7" i="93"/>
  <c r="AF29" i="93" l="1"/>
  <c r="AH29" i="93"/>
  <c r="AE29" i="93"/>
  <c r="AB29" i="93"/>
  <c r="AD29" i="93"/>
  <c r="AA29" i="93"/>
  <c r="E27" i="81"/>
  <c r="F27" i="81"/>
  <c r="G27" i="81"/>
  <c r="E28" i="81"/>
  <c r="F28" i="81"/>
  <c r="G28" i="81"/>
  <c r="E29" i="81"/>
  <c r="F29" i="81"/>
  <c r="G29" i="81"/>
  <c r="E30" i="81"/>
  <c r="F30" i="81"/>
  <c r="G30" i="81"/>
  <c r="E31" i="81"/>
  <c r="F31" i="81"/>
  <c r="G31" i="81"/>
  <c r="E32" i="81"/>
  <c r="F32" i="81"/>
  <c r="G32" i="81"/>
  <c r="E33" i="81"/>
  <c r="F33" i="81"/>
  <c r="G33" i="81"/>
  <c r="E34" i="81"/>
  <c r="F34" i="81"/>
  <c r="G34" i="81"/>
  <c r="E35" i="81"/>
  <c r="F35" i="81"/>
  <c r="G35" i="81"/>
  <c r="E36" i="81"/>
  <c r="E37" i="81"/>
  <c r="E38" i="81"/>
  <c r="E39" i="81"/>
  <c r="E40" i="81"/>
  <c r="F36" i="81"/>
  <c r="F37" i="81"/>
  <c r="F38" i="81"/>
  <c r="F39" i="81"/>
  <c r="F40" i="81"/>
  <c r="G36" i="81"/>
  <c r="G37" i="81"/>
  <c r="G38" i="81"/>
  <c r="G39" i="81"/>
  <c r="G40" i="81"/>
  <c r="G41" i="81"/>
  <c r="F41" i="81"/>
  <c r="E41" i="81"/>
  <c r="P13" i="81"/>
  <c r="Q13" i="81"/>
  <c r="K13" i="81"/>
  <c r="L13" i="81"/>
  <c r="F13" i="81"/>
  <c r="G13" i="81"/>
  <c r="G13" i="77"/>
  <c r="H13" i="77"/>
  <c r="M25" i="84" l="1"/>
  <c r="P12" i="81" l="1"/>
  <c r="Q12" i="81"/>
  <c r="K12" i="81"/>
  <c r="L12" i="81"/>
  <c r="F12" i="81"/>
  <c r="G12" i="81"/>
  <c r="G12" i="77"/>
  <c r="H12" i="77"/>
  <c r="D51" i="74" l="1"/>
  <c r="E51" i="74"/>
  <c r="F51" i="74"/>
  <c r="G51" i="74"/>
  <c r="H51" i="74"/>
  <c r="I51" i="74"/>
  <c r="J51" i="74"/>
  <c r="K51" i="74"/>
  <c r="L51" i="74"/>
  <c r="M51" i="74"/>
  <c r="C51" i="74"/>
  <c r="E49" i="74"/>
  <c r="F49" i="74"/>
  <c r="G49" i="74"/>
  <c r="H49" i="74"/>
  <c r="I49" i="74"/>
  <c r="J49" i="74"/>
  <c r="K49" i="74"/>
  <c r="L49" i="74"/>
  <c r="M49" i="74"/>
  <c r="D49" i="74"/>
  <c r="C49" i="74"/>
  <c r="K11" i="81" l="1"/>
  <c r="L11" i="81"/>
  <c r="F11" i="81"/>
  <c r="G11" i="81"/>
  <c r="P11" i="81"/>
  <c r="Q11" i="81"/>
  <c r="O20" i="81"/>
  <c r="N20" i="81"/>
  <c r="M20" i="81"/>
  <c r="Q10" i="81"/>
  <c r="P10" i="81"/>
  <c r="Q9" i="81"/>
  <c r="P9" i="81"/>
  <c r="Q8" i="81"/>
  <c r="P8" i="81"/>
  <c r="G11" i="77"/>
  <c r="H11" i="77"/>
  <c r="Q20" i="81" l="1"/>
  <c r="Q21" i="81"/>
  <c r="F10" i="81"/>
  <c r="G10" i="81"/>
  <c r="K10" i="81"/>
  <c r="L10" i="81"/>
  <c r="H10" i="77" l="1"/>
  <c r="G10" i="77"/>
  <c r="F9" i="81" l="1"/>
  <c r="K9" i="81"/>
  <c r="G9" i="81"/>
  <c r="L9" i="81"/>
  <c r="G9" i="77"/>
  <c r="H9" i="77"/>
  <c r="G8" i="81" l="1"/>
  <c r="F8" i="81"/>
  <c r="D20" i="81"/>
  <c r="L8" i="81"/>
  <c r="K8" i="81"/>
  <c r="I20" i="81"/>
  <c r="L21" i="81" l="1"/>
  <c r="G21" i="81"/>
  <c r="E20" i="81" l="1"/>
  <c r="G20" i="81" s="1"/>
  <c r="C20" i="81"/>
  <c r="J20" i="81"/>
  <c r="L20" i="81" s="1"/>
  <c r="H20" i="81"/>
  <c r="F20" i="77"/>
  <c r="E20" i="77"/>
  <c r="D20" i="77"/>
  <c r="B21" i="81"/>
  <c r="E3" i="70"/>
  <c r="G8" i="77"/>
  <c r="H8" i="77"/>
  <c r="H21" i="77"/>
  <c r="H20" i="77" l="1"/>
</calcChain>
</file>

<file path=xl/sharedStrings.xml><?xml version="1.0" encoding="utf-8"?>
<sst xmlns="http://schemas.openxmlformats.org/spreadsheetml/2006/main" count="708" uniqueCount="284">
  <si>
    <t>Boletín de la papa</t>
  </si>
  <si>
    <t>Publicación de la Oficina de Estudios y Políticas Agrarias (Odepa)</t>
  </si>
  <si>
    <t>del Ministerio de Agricultura, Gobierno de Chile</t>
  </si>
  <si>
    <t>www.odepa.gob.cl</t>
  </si>
  <si>
    <t xml:space="preserve"> Se puede reproducir total o parcialmente citando la fuente</t>
  </si>
  <si>
    <t>Introducción</t>
  </si>
  <si>
    <t>Volver al índice</t>
  </si>
  <si>
    <t>Este boletín se publica mensualmente, con información de mercado nacional y de comercio exterior, relacionada con la papa.</t>
  </si>
  <si>
    <t>Los datos utilizados en este documento, que permiten hacer los análisis del mercado, se obtienen de las siguientes fuentes:</t>
  </si>
  <si>
    <t xml:space="preserve"> ● Servicio Nacional de Aduanas, para información de comercio exterior.</t>
  </si>
  <si>
    <t xml:space="preserve"> ● Odepa, para precios mayoristas y minoristas, utilizando los registros de precios capturados en ferias libres, supermercados y mercados mayoristas.</t>
  </si>
  <si>
    <t xml:space="preserve"> ● El Instituto Nacional de Estadisticas (INE), para antecedentes de superficie, rendimientos y producción regional y nacional.</t>
  </si>
  <si>
    <t>CONTENIDO</t>
  </si>
  <si>
    <t>Comentario</t>
  </si>
  <si>
    <t>Descripción</t>
  </si>
  <si>
    <t>Página</t>
  </si>
  <si>
    <t>Precio de la papa en mercados mayoristas</t>
  </si>
  <si>
    <t>Precio de la papa en mercados minoristas</t>
  </si>
  <si>
    <t>Superficie, producción y rendimiento</t>
  </si>
  <si>
    <t>Comercio exterior papa fresca y procesada</t>
  </si>
  <si>
    <t>Cuadro</t>
  </si>
  <si>
    <t>Precios promedio mensuales de papa en mercados mayoristas</t>
  </si>
  <si>
    <t>Precios diarios de papa en los mercados mayoristas según variedad</t>
  </si>
  <si>
    <t>Precios diarios de papa en los mercados mayoristas según mercado</t>
  </si>
  <si>
    <t>Precio semanal de papa a consumidor según región y tipo de establecimiento</t>
  </si>
  <si>
    <t>Superficie, producción y rendimiento de papa a nivel nacional</t>
  </si>
  <si>
    <t>Superficie regional de papa entre las regiones de Coquimbo y Los Lagos</t>
  </si>
  <si>
    <t>Producción regional de papa entre las regiones de Coquimbo y Los Lagos</t>
  </si>
  <si>
    <t>Rendimiento regional de papa entre las regiones de Coquimbo y Los Lagos</t>
  </si>
  <si>
    <t>Exportaciones chilenas de papa fresca y procesada, por producto y país de destino</t>
  </si>
  <si>
    <t>Importaciones chilenas de papa fresca y procesada, por producto y país de origen</t>
  </si>
  <si>
    <t>Gráfico</t>
  </si>
  <si>
    <t>Precio promedio mensual de papa en los mercados mayoristas</t>
  </si>
  <si>
    <t>Precio diario de papa en los mercados mayoristas</t>
  </si>
  <si>
    <t>Precio diario de papa en los mercados mayoristas según mercado</t>
  </si>
  <si>
    <t>Precio semanal de papa a consumidor en supermercados según región</t>
  </si>
  <si>
    <t>Precio semanal de papa a consumidor en ferias según región</t>
  </si>
  <si>
    <t>Evolución de la superficie y producción de papa</t>
  </si>
  <si>
    <t>COMENTARIOS</t>
  </si>
  <si>
    <t>Cuadro 1</t>
  </si>
  <si>
    <t>Precio promedio mensual de papa en mercados mayoristas</t>
  </si>
  <si>
    <t>($ nominales con IVA / 25 kilos)</t>
  </si>
  <si>
    <t>Mes</t>
  </si>
  <si>
    <t>Año</t>
  </si>
  <si>
    <t>Variación (%)</t>
  </si>
  <si>
    <t>Mensual</t>
  </si>
  <si>
    <t>Anual</t>
  </si>
  <si>
    <t>Enero</t>
  </si>
  <si>
    <t>Febrero</t>
  </si>
  <si>
    <t>Marzo</t>
  </si>
  <si>
    <t>Abril</t>
  </si>
  <si>
    <t>Mayo</t>
  </si>
  <si>
    <t>Junio</t>
  </si>
  <si>
    <t>Julio</t>
  </si>
  <si>
    <t>Agosto</t>
  </si>
  <si>
    <t>Septiembre</t>
  </si>
  <si>
    <t>Octubre</t>
  </si>
  <si>
    <t>Noviembre</t>
  </si>
  <si>
    <t>Diciembre</t>
  </si>
  <si>
    <t xml:space="preserve">Promedio anual </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</si>
  <si>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</si>
  <si>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Cuadro 2</t>
  </si>
  <si>
    <t>Asterix</t>
  </si>
  <si>
    <t>Patagonia</t>
  </si>
  <si>
    <t>Rodeo</t>
  </si>
  <si>
    <t>Rosara</t>
  </si>
  <si>
    <t>Promedio ponderado</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</si>
  <si>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</si>
  <si>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Cuadro 3</t>
  </si>
  <si>
    <t>Fecha</t>
  </si>
  <si>
    <t>Agrícola del Norte de Arica</t>
  </si>
  <si>
    <t>Terminal La Palmera de La Serena</t>
  </si>
  <si>
    <t>Femacal de La Calera</t>
  </si>
  <si>
    <t>Vega Central Mapocho de Santiago</t>
  </si>
  <si>
    <t>Macroferia Regional de Talca</t>
  </si>
  <si>
    <t>Terminal Hortofrutícola Agro Chillán</t>
  </si>
  <si>
    <t>Vega Monumental Concepción</t>
  </si>
  <si>
    <t>Vega Modelo de Temuco</t>
  </si>
  <si>
    <t>Feria Lagunitas de Puerto Montt</t>
  </si>
  <si>
    <t>Fuente: Odepa.
Precio promedio ponderado por volúmen de todas las variedades, calidades y unidades de comercialización.</t>
  </si>
  <si>
    <t>Cuadro 4</t>
  </si>
  <si>
    <t>($ / kilo nominales con IVA)</t>
  </si>
  <si>
    <t>Supermercados</t>
  </si>
  <si>
    <t>Ferias libres</t>
  </si>
  <si>
    <t>Promedio año</t>
  </si>
  <si>
    <t>Mayorista</t>
  </si>
  <si>
    <t xml:space="preserve"> </t>
  </si>
  <si>
    <t>Cuadro 5</t>
  </si>
  <si>
    <t>SUPERMERCADO</t>
  </si>
  <si>
    <t>FERIA LIBRE</t>
  </si>
  <si>
    <t>Arica</t>
  </si>
  <si>
    <t>Coquimbo</t>
  </si>
  <si>
    <t>Valparaíso</t>
  </si>
  <si>
    <t>RM</t>
  </si>
  <si>
    <t>Maule</t>
  </si>
  <si>
    <t>Ñuble</t>
  </si>
  <si>
    <t>Bío Bío</t>
  </si>
  <si>
    <t>La Araucanía</t>
  </si>
  <si>
    <t>Los Lagos</t>
  </si>
  <si>
    <t>Precio Promedio Super</t>
  </si>
  <si>
    <t>Precio Promedio FL</t>
  </si>
  <si>
    <t>comparación S con respecto a FL</t>
  </si>
  <si>
    <t>Cuadro 6</t>
  </si>
  <si>
    <t>Año agrícola</t>
  </si>
  <si>
    <t>Superficie (ha)</t>
  </si>
  <si>
    <t>Producción (ton)</t>
  </si>
  <si>
    <t>Rendimiento (ton/ha)</t>
  </si>
  <si>
    <t>2003/04</t>
  </si>
  <si>
    <t>2004/05</t>
  </si>
  <si>
    <t>2005/06</t>
  </si>
  <si>
    <t>2006/07</t>
  </si>
  <si>
    <t>2007/08</t>
  </si>
  <si>
    <t>2008/09</t>
  </si>
  <si>
    <t>2009/10</t>
  </si>
  <si>
    <t>2010/11</t>
  </si>
  <si>
    <t>2011/12</t>
  </si>
  <si>
    <t>2012/13</t>
  </si>
  <si>
    <t>2013/14</t>
  </si>
  <si>
    <t>2014/15</t>
  </si>
  <si>
    <t>2015/16</t>
  </si>
  <si>
    <t>2016/17</t>
  </si>
  <si>
    <t>2017/18</t>
  </si>
  <si>
    <t>2018/19</t>
  </si>
  <si>
    <t>2019/20</t>
  </si>
  <si>
    <t>Fuente: elaborado por Odepa con información del INE.</t>
  </si>
  <si>
    <t>Cuadro 7</t>
  </si>
  <si>
    <t>(hectáreas)</t>
  </si>
  <si>
    <t>Región de</t>
  </si>
  <si>
    <t>Región</t>
  </si>
  <si>
    <t>Región del</t>
  </si>
  <si>
    <t>Resto del</t>
  </si>
  <si>
    <t>Metropolitana</t>
  </si>
  <si>
    <t>O´Higgins</t>
  </si>
  <si>
    <t>Los Ríos</t>
  </si>
  <si>
    <t>-</t>
  </si>
  <si>
    <t xml:space="preserve">Fuente: elaborado por Odepa con información del INE. </t>
  </si>
  <si>
    <t>Cuadro 8</t>
  </si>
  <si>
    <t>(toneladas)</t>
  </si>
  <si>
    <t>Cuadro 9</t>
  </si>
  <si>
    <t>(ton/ha)</t>
  </si>
  <si>
    <t>Producto</t>
  </si>
  <si>
    <t>País</t>
  </si>
  <si>
    <t>Volumen (kilos)</t>
  </si>
  <si>
    <t>Valor FOB (dólares)</t>
  </si>
  <si>
    <t>variación (%)</t>
  </si>
  <si>
    <t>Preparadas sin congelar</t>
  </si>
  <si>
    <t>Argentina</t>
  </si>
  <si>
    <t>Uruguay</t>
  </si>
  <si>
    <t>Ecuador</t>
  </si>
  <si>
    <t>Perú</t>
  </si>
  <si>
    <t>Australia</t>
  </si>
  <si>
    <t>--</t>
  </si>
  <si>
    <t>Alemania</t>
  </si>
  <si>
    <t>Total Preparadas sin congelar</t>
  </si>
  <si>
    <t>Papa semilla</t>
  </si>
  <si>
    <t>Brasil</t>
  </si>
  <si>
    <t>Guatemala</t>
  </si>
  <si>
    <t>Total Papa semilla</t>
  </si>
  <si>
    <t>Consumo fresca</t>
  </si>
  <si>
    <t>Total Consumo fresca</t>
  </si>
  <si>
    <t>Copos (puré)</t>
  </si>
  <si>
    <t>Bolivia</t>
  </si>
  <si>
    <t>Canadá</t>
  </si>
  <si>
    <t>Total Copos (puré)</t>
  </si>
  <si>
    <t>Congeladas</t>
  </si>
  <si>
    <t>Total Congeladas</t>
  </si>
  <si>
    <t>Preparadas congeladas</t>
  </si>
  <si>
    <t>Total Preparadas congeladas</t>
  </si>
  <si>
    <t>Harina de papa</t>
  </si>
  <si>
    <t>Total Harina de papa</t>
  </si>
  <si>
    <t>Fécula (almidón)</t>
  </si>
  <si>
    <t>Total Fécula (almidón)</t>
  </si>
  <si>
    <t xml:space="preserve">Total </t>
  </si>
  <si>
    <t xml:space="preserve">Fuente: elaborado por Odepa con información del Servicio Nacional de Aduanas. Cifras sujetas a revisión por Informes de Variación de Valor (IVV). </t>
  </si>
  <si>
    <t>Valor CIF (dólares)</t>
  </si>
  <si>
    <t>Bélgica</t>
  </si>
  <si>
    <t>Países Bajos</t>
  </si>
  <si>
    <t>Francia</t>
  </si>
  <si>
    <t>España</t>
  </si>
  <si>
    <t>Polonia</t>
  </si>
  <si>
    <t>Dinamarca</t>
  </si>
  <si>
    <t>China</t>
  </si>
  <si>
    <t>Reino Unido</t>
  </si>
  <si>
    <t>Colombia</t>
  </si>
  <si>
    <t>Taiwán</t>
  </si>
  <si>
    <t>India</t>
  </si>
  <si>
    <t>México</t>
  </si>
  <si>
    <t>Rusia</t>
  </si>
  <si>
    <t>Suecia</t>
  </si>
  <si>
    <t>Total</t>
  </si>
  <si>
    <t>Venezuela</t>
  </si>
  <si>
    <t>Red Lady</t>
  </si>
  <si>
    <t>Italia</t>
  </si>
  <si>
    <t>Emiratos Arabes</t>
  </si>
  <si>
    <t>Honduras</t>
  </si>
  <si>
    <t>Turquía</t>
  </si>
  <si>
    <t>Origen o destino no precisado</t>
  </si>
  <si>
    <t>2020/21</t>
  </si>
  <si>
    <t>Japón</t>
  </si>
  <si>
    <t>Líbano</t>
  </si>
  <si>
    <t>Precios mensuales de papa en supermercados y ferias libres de la región Metropolitana</t>
  </si>
  <si>
    <t>Cuba</t>
  </si>
  <si>
    <t>Malasia</t>
  </si>
  <si>
    <t>Egipto</t>
  </si>
  <si>
    <t>Mercado Lo Valledor de Santiago</t>
  </si>
  <si>
    <t>Grecia</t>
  </si>
  <si>
    <t>Javiera Pefaur Lepe</t>
  </si>
  <si>
    <t>2021/22</t>
  </si>
  <si>
    <t>Biobío</t>
  </si>
  <si>
    <t>N° Semana</t>
  </si>
  <si>
    <t>Precio papa consumidor promedio mensual en supermercados y ferias libres de la Región Metropolitana</t>
  </si>
  <si>
    <t>Fuente: Odepa. Precio promedio de la primera calidad de todas las variedades.</t>
  </si>
  <si>
    <t>fecha inicio semana</t>
  </si>
  <si>
    <r>
      <rPr>
        <i/>
        <sz val="10"/>
        <color indexed="8"/>
        <rFont val="Calibri"/>
        <family val="2"/>
        <scheme val="minor"/>
      </rPr>
      <t>Fuente: Odepa. Se considera el precio promedio de la primera calidad de distintas variedades.</t>
    </r>
  </si>
  <si>
    <t>5a</t>
  </si>
  <si>
    <t>5b</t>
  </si>
  <si>
    <t>Emiratos Árabes</t>
  </si>
  <si>
    <t xml:space="preserve"> ● Comentarios de Odepa.</t>
  </si>
  <si>
    <t>Supermercado</t>
  </si>
  <si>
    <t>Supermercado en Línea</t>
  </si>
  <si>
    <t>Feria Libre</t>
  </si>
  <si>
    <t>Supermercados en Línea*</t>
  </si>
  <si>
    <t>Fuente: Odepa. Precio promedio mensual de la primera calidad de todas las variedades.</t>
  </si>
  <si>
    <t>participación</t>
  </si>
  <si>
    <t>variación</t>
  </si>
  <si>
    <t>Cardinal</t>
  </si>
  <si>
    <t>Precios mensuales de papa en supermercados, ferias libres y mercados mayoristas de la Reg. Metrop.</t>
  </si>
  <si>
    <t>Pukará</t>
  </si>
  <si>
    <t>EE.UU.</t>
  </si>
  <si>
    <t>Chile</t>
  </si>
  <si>
    <r>
      <t>2022/23</t>
    </r>
    <r>
      <rPr>
        <i/>
        <vertAlign val="superscript"/>
        <sz val="10"/>
        <rFont val="Calibri"/>
        <family val="2"/>
        <scheme val="minor"/>
      </rPr>
      <t>1</t>
    </r>
  </si>
  <si>
    <r>
      <t>Ñuble</t>
    </r>
    <r>
      <rPr>
        <b/>
        <vertAlign val="superscript"/>
        <sz val="10"/>
        <rFont val="Calibri"/>
        <family val="2"/>
        <scheme val="minor"/>
      </rPr>
      <t>a</t>
    </r>
  </si>
  <si>
    <r>
      <t>país</t>
    </r>
    <r>
      <rPr>
        <b/>
        <vertAlign val="superscript"/>
        <sz val="10"/>
        <rFont val="Calibri"/>
        <family val="2"/>
        <scheme val="minor"/>
      </rPr>
      <t>b</t>
    </r>
  </si>
  <si>
    <r>
      <t>11,56</t>
    </r>
    <r>
      <rPr>
        <vertAlign val="superscript"/>
        <sz val="10"/>
        <rFont val="Calibri"/>
        <family val="2"/>
        <scheme val="minor"/>
      </rPr>
      <t>c</t>
    </r>
  </si>
  <si>
    <r>
      <rPr>
        <i/>
        <vertAlign val="superscript"/>
        <sz val="10"/>
        <rFont val="Calibri"/>
        <family val="2"/>
        <scheme val="minor"/>
      </rPr>
      <t>a</t>
    </r>
    <r>
      <rPr>
        <i/>
        <sz val="10"/>
        <rFont val="Calibri"/>
        <family val="2"/>
        <scheme val="minor"/>
      </rPr>
      <t>: A partir de septiembre de 2018 se desagregan los resultados de la Región del Biobío, en la nueva Región de Ñuble y la Región del Biobío.</t>
    </r>
  </si>
  <si>
    <r>
      <rPr>
        <i/>
        <vertAlign val="superscript"/>
        <sz val="10"/>
        <rFont val="Calibri"/>
        <family val="2"/>
        <scheme val="minor"/>
      </rPr>
      <t>b</t>
    </r>
    <r>
      <rPr>
        <i/>
        <sz val="10"/>
        <rFont val="Calibri"/>
        <family val="2"/>
        <scheme val="minor"/>
      </rPr>
      <t>: Resto país corresponde a cifras del VII Censo Nacional Agropecuario y Forestal (2006/2007).</t>
    </r>
  </si>
  <si>
    <r>
      <rPr>
        <i/>
        <vertAlign val="superscript"/>
        <sz val="10"/>
        <rFont val="Calibri"/>
        <family val="2"/>
        <scheme val="minor"/>
      </rPr>
      <t>c</t>
    </r>
    <r>
      <rPr>
        <i/>
        <sz val="10"/>
        <rFont val="Calibri"/>
        <family val="2"/>
        <scheme val="minor"/>
      </rPr>
      <t>: Imputación de datos por medio de arrastre temporada 2020/2021.</t>
    </r>
  </si>
  <si>
    <r>
      <rPr>
        <i/>
        <vertAlign val="superscript"/>
        <sz val="9"/>
        <rFont val="Calibri"/>
        <family val="2"/>
        <scheme val="minor"/>
      </rPr>
      <t>1</t>
    </r>
    <r>
      <rPr>
        <i/>
        <sz val="9"/>
        <rFont val="Calibri"/>
        <family val="2"/>
        <scheme val="minor"/>
      </rPr>
      <t>: Superficie corresponde a intención de siembra de julio 2022. La producción se estimó proyectando el promedio del rendimiento de las últimas tres temporadas.</t>
    </r>
  </si>
  <si>
    <r>
      <rPr>
        <b/>
        <sz val="11"/>
        <rFont val="Calibri"/>
        <family val="2"/>
        <scheme val="minor"/>
      </rPr>
      <t>IMPORTANTE</t>
    </r>
    <r>
      <rPr>
        <i/>
        <sz val="11"/>
        <rFont val="Calibri"/>
        <family val="2"/>
        <scheme val="minor"/>
      </rPr>
      <t xml:space="preserve">
Recuerde que está vigente la resolución del SAG n°3276 de 2016, en la cual se informa sobre el </t>
    </r>
    <r>
      <rPr>
        <b/>
        <i/>
        <sz val="11"/>
        <rFont val="Calibri"/>
        <family val="2"/>
        <scheme val="minor"/>
      </rPr>
      <t>área libre de plagas cuarentenarias de la papa,</t>
    </r>
    <r>
      <rPr>
        <i/>
        <sz val="11"/>
        <rFont val="Calibri"/>
        <family val="2"/>
        <scheme val="minor"/>
      </rPr>
      <t xml:space="preserve"> la cual comprende la provincia de Arauco en la Región del Biobío, y el territorio insular y continental de las regiones de La Araucanía, de Los Ríos, de Aysén, y de Magallanes, y además actualiza las disposiciones relativas para evitar la diseminación de estas plagas cuarentenarias hacia esta área, como por ejemplo la obligatoriedad de inscribirse en la </t>
    </r>
    <r>
      <rPr>
        <b/>
        <i/>
        <sz val="11"/>
        <rFont val="Calibri"/>
        <family val="2"/>
        <scheme val="minor"/>
      </rPr>
      <t>Nómina de Comerciantes del Programa Nacional de Sanidad de la Papa del SAG</t>
    </r>
    <r>
      <rPr>
        <i/>
        <sz val="11"/>
        <rFont val="Calibri"/>
        <family val="2"/>
        <scheme val="minor"/>
      </rPr>
      <t xml:space="preserve">, para autorizar la comercialización de papas procedentes del área libre, y los predios productores del área. Para mayor información, revise la resolución en el siguiente enlace: </t>
    </r>
    <r>
      <rPr>
        <i/>
        <u/>
        <sz val="11"/>
        <color rgb="FF0033CC"/>
        <rFont val="Calibri"/>
        <family val="2"/>
        <scheme val="minor"/>
      </rPr>
      <t xml:space="preserve">www.leychile.cl/Navegar?idNorma=1092497 </t>
    </r>
  </si>
  <si>
    <t>*: El Precio "Supermercado en Línea" corresponde a un precio promedio de cuatro cadenas de supermercado que ofrecen venta de alimentos por internet. Estos precios son capturados solo en la Región Metropolitana, desde mayo 2020. Se asume primera calidad.</t>
  </si>
  <si>
    <t>Rep. Checa</t>
  </si>
  <si>
    <t>Andrea García Lizama</t>
  </si>
  <si>
    <t>Directora Nacional y representante legal</t>
  </si>
  <si>
    <t>Temporada</t>
  </si>
  <si>
    <t>Araucanía</t>
  </si>
  <si>
    <t>Magallanes</t>
  </si>
  <si>
    <t>VARIEDAD</t>
  </si>
  <si>
    <t>FL - 1867</t>
  </si>
  <si>
    <t>Otras</t>
  </si>
  <si>
    <t>2013-14</t>
  </si>
  <si>
    <t>2014-15</t>
  </si>
  <si>
    <t>2015-16</t>
  </si>
  <si>
    <t>2016-17</t>
  </si>
  <si>
    <t>2017-18</t>
  </si>
  <si>
    <t>2018-19</t>
  </si>
  <si>
    <t>2019-20</t>
  </si>
  <si>
    <t>2020-21</t>
  </si>
  <si>
    <t>2021-22</t>
  </si>
  <si>
    <t>Fuente: SAG</t>
  </si>
  <si>
    <t>Atlantic</t>
  </si>
  <si>
    <t>Rosi</t>
  </si>
  <si>
    <t>Patagonia Inia</t>
  </si>
  <si>
    <t>Esmeé</t>
  </si>
  <si>
    <t>Monalisa</t>
  </si>
  <si>
    <t>Cuadro 11. Exportaciones chilenas de papa fresca y procesada, por producto y país de destino</t>
  </si>
  <si>
    <t>Cuadro 12. Importaciones chilenas de papa fresca y procesada, por producto y país de origen</t>
  </si>
  <si>
    <t>10.a</t>
  </si>
  <si>
    <t>10.b</t>
  </si>
  <si>
    <t>Superficie Semilla Certificada por Región</t>
  </si>
  <si>
    <t>Superficie Semilla Certificada por Variedad</t>
  </si>
  <si>
    <t>Evolución Superficie de Papa Semilla bajo Certificación, por Variedad</t>
  </si>
  <si>
    <t>Cuadro 10.a. Certificación Nacional Papa Semilla por Región</t>
  </si>
  <si>
    <t>Promedio Nacional</t>
  </si>
  <si>
    <t>Noviembre 2022</t>
  </si>
  <si>
    <t>Información de mercado nacional y comercio exterior hasta octubre 2022</t>
  </si>
  <si>
    <t>Promedio ene-oct</t>
  </si>
  <si>
    <t>Pehuenche</t>
  </si>
  <si>
    <t>ene-oct 2021</t>
  </si>
  <si>
    <t>ene-oct 2022</t>
  </si>
  <si>
    <r>
      <rPr>
        <b/>
        <sz val="11"/>
        <rFont val="Calibri"/>
        <family val="2"/>
        <scheme val="minor"/>
      </rPr>
      <t xml:space="preserve">1. </t>
    </r>
    <r>
      <rPr>
        <b/>
        <u/>
        <sz val="11"/>
        <rFont val="Calibri"/>
        <family val="2"/>
        <scheme val="minor"/>
      </rPr>
      <t>Precios de la papa en mercados mayoristas</t>
    </r>
    <r>
      <rPr>
        <b/>
        <sz val="11"/>
        <rFont val="Calibri"/>
        <family val="2"/>
        <scheme val="minor"/>
      </rPr>
      <t>: al alza.</t>
    </r>
    <r>
      <rPr>
        <sz val="11"/>
        <rFont val="Calibri"/>
        <family val="2"/>
        <scheme val="minor"/>
      </rPr>
      <t xml:space="preserve">
El precio promedio ponderado mensual de la papa en los mercados mayoristas en octubre de 2022 fue $9.672 por saco de 25 kilos, valor 16% superior respecto del mes anterior, y 10,7% inferior respecto al mismo mes del año 2021 (cuadro 1 y gráfico 1).
En el precio diario (considerando como unidad el saco de 25 kilos) se observa una tendencia alcista a partir de junio 2022, con una variación en la tendencia durante agosto, pero retomando el alza a comienzos de octubre, pasando de $7.200 pesos a mediados de junio, hasta $11.200 pesos a fines de octubre del presente (cuadro 2 y gráfico 2). 
En los distintos terminales mayoristas monitoreados por Odepa, los precios se observan con variaciones propias del día a día. Destaca por sus altos precios el mercado Agrícola del Norte de Arica, y Terminal La Palmera de La Serena, ambos con un precio medio de octubre de $14.055 y $11.301 respectivamente el saco de 25 kg. Además destaca el alto precio del 21 de octubre registrado en la Vega Modelo de Temuco, que equivale al precio de la papa variedad Pehuenche, la cual registra precios altos, por ser una papa de cosecha temprana, en una zona con demanda firme y poca oferta. Por el contrario, los mercados que presentan los precios más bajos son la Macroferia Regional de Talca, y el Terminal Hortofuticola Agro Chillán, ambos con precios medios en octubre de $7.660 y $7.386 respectivamente el saco de 25 kg (cuadro 3 y gráfico 3).</t>
    </r>
  </si>
  <si>
    <r>
      <rPr>
        <b/>
        <sz val="11"/>
        <rFont val="Calibri"/>
        <family val="2"/>
        <scheme val="minor"/>
      </rPr>
      <t xml:space="preserve">2. </t>
    </r>
    <r>
      <rPr>
        <b/>
        <u/>
        <sz val="11"/>
        <rFont val="Calibri"/>
        <family val="2"/>
        <scheme val="minor"/>
      </rPr>
      <t>Precio de la papa en mercados minoristas</t>
    </r>
    <r>
      <rPr>
        <b/>
        <sz val="11"/>
        <rFont val="Calibri"/>
        <family val="2"/>
        <scheme val="minor"/>
      </rPr>
      <t>: aumentan en ferias, y disminuyen en supermercados.</t>
    </r>
    <r>
      <rPr>
        <sz val="11"/>
        <rFont val="Calibri"/>
        <family val="2"/>
        <scheme val="minor"/>
      </rPr>
      <t xml:space="preserve">
En el monitoreo de precios al consumidor que realiza Odepa en la región Metropolitana, se observó que el precio promedio mensual de octubre 2022 en </t>
    </r>
    <r>
      <rPr>
        <b/>
        <sz val="11"/>
        <rFont val="Calibri"/>
        <family val="2"/>
        <scheme val="minor"/>
      </rPr>
      <t>ferias</t>
    </r>
    <r>
      <rPr>
        <sz val="11"/>
        <rFont val="Calibri"/>
        <family val="2"/>
        <scheme val="minor"/>
      </rPr>
      <t xml:space="preserve"> fue $602 por kilo, equivalente a un aumento de 6,1% respecto del mes anterior, y representando una disminución de -4,9% respecto del mismo mes del año 2021. En </t>
    </r>
    <r>
      <rPr>
        <b/>
        <sz val="11"/>
        <rFont val="Calibri"/>
        <family val="2"/>
        <scheme val="minor"/>
      </rPr>
      <t xml:space="preserve">supermercados </t>
    </r>
    <r>
      <rPr>
        <sz val="11"/>
        <rFont val="Calibri"/>
        <family val="2"/>
        <scheme val="minor"/>
      </rPr>
      <t xml:space="preserve">el precio promedio fue $1.347 por kilo, representando una disminución de -2% respecto del mes anterior, y un aumento de 7,2% en relación al mismo mes del año anterior. En el registro de los </t>
    </r>
    <r>
      <rPr>
        <b/>
        <sz val="11"/>
        <rFont val="Calibri"/>
        <family val="2"/>
        <scheme val="minor"/>
      </rPr>
      <t>supermercados en línea</t>
    </r>
    <r>
      <rPr>
        <sz val="11"/>
        <rFont val="Calibri"/>
        <family val="2"/>
        <scheme val="minor"/>
      </rPr>
      <t xml:space="preserve">, se registra un precio similar a supermercados, de $1.341 el kilo, reflejando una disminución de -0,8% comparado con el mes anterior, y de -11,5% a igual mes del año 2021 (cuadro 4 y gráfico 4).
En el precio semanal a consumidor que Odepa recoge en regiones, en </t>
    </r>
    <r>
      <rPr>
        <b/>
        <sz val="11"/>
        <rFont val="Calibri"/>
        <family val="2"/>
        <scheme val="minor"/>
      </rPr>
      <t xml:space="preserve">supermercados </t>
    </r>
    <r>
      <rPr>
        <sz val="11"/>
        <rFont val="Calibri"/>
        <family val="2"/>
        <scheme val="minor"/>
      </rPr>
      <t xml:space="preserve">se observa que éstos están entre $1.200 y $1.400 el kilo. Destaca la región de La Araucanía por registrar los precios más bajos durante el período ($1.238 en promedio), y por otro lado destaca la Región del Maule por evidenciar los precios más altos en las últimas 19 semanas ($1.372 en promedio). En </t>
    </r>
    <r>
      <rPr>
        <b/>
        <sz val="11"/>
        <rFont val="Calibri"/>
        <family val="2"/>
        <scheme val="minor"/>
      </rPr>
      <t>ferias libres</t>
    </r>
    <r>
      <rPr>
        <sz val="11"/>
        <rFont val="Calibri"/>
        <family val="2"/>
        <scheme val="minor"/>
      </rPr>
      <t>, se observa mayor variablilidad de precios respecto de supermercados, con valores que se encuentran entre $400 y $800 pesos el kilo. Destaca la región de Arica y Parinacota por registrar el precio promedio más alto en las últimas 19 semanas, alcanzando $687, y por el contrario destacan las regiones de Ñuble y Biobío, con precios promedio de $488 y $487 respectivamente (cuadro 5, gráficos 5a y 5b). En general, se observa que los precios de supermercado son en promedio 94% más altos que los de feria libre.</t>
    </r>
  </si>
  <si>
    <r>
      <rPr>
        <b/>
        <sz val="11"/>
        <rFont val="Calibri"/>
        <family val="2"/>
        <scheme val="minor"/>
      </rPr>
      <t xml:space="preserve">3. </t>
    </r>
    <r>
      <rPr>
        <b/>
        <u/>
        <sz val="11"/>
        <rFont val="Calibri"/>
        <family val="2"/>
        <scheme val="minor"/>
      </rPr>
      <t>Superficie, producción y rendimiento</t>
    </r>
    <r>
      <rPr>
        <b/>
        <sz val="11"/>
        <rFont val="Calibri"/>
        <family val="2"/>
        <scheme val="minor"/>
      </rPr>
      <t>:  intenciones de siembra señalan menor superficie para la temporada 2022/23.</t>
    </r>
    <r>
      <rPr>
        <sz val="11"/>
        <rFont val="Calibri"/>
        <family val="2"/>
        <scheme val="minor"/>
      </rPr>
      <t xml:space="preserve">
El estudio de intenciones de siembra de INE de julio de 2022 señala una baja en la superficie de -6,5% para la temporada 2022/23, en comparación a la temporada anterior, registrando 34.189 hectáreas sembradas en el país. Para calcular la producción, se estimó un rendimiento promedio de las últimas tres temporadas, lo que resultaría en un volumen inferior en -5,9% para el año 2023 respecto del año 2022 (cuadro 6 y gráfico 6). 
A nivel regional, la superficie se concentra en las regiones de La Araucanía y Los Lagos, para la temporada 2021/22, representando 26% y 29% de la superficie nacional respectivamente (cuadro 7 y gráfico 7). Se debe considerar que la actual encuesta de superficie de INE se basa en el marco muestral del VII Censo Agropecuario del año 2007, lo que afecta la calidad de los resultados debido a la antigüedad de esta referencia con la cual se expanden los resultados. En cuanto a la producción, las regiones con mayor producción de papa fueron Los Lagos con 466.679 toneladas (46%), La Araucanía con 164.426 (16%) y Los Ríos con 147.053 toneladas (14%) (cuadro 8 y gráfico 8). Los mayores rendimientos se observan en Los Ríos con 52,5 ton/ha y Los Lagos, con 43,9 ton/ha (cuadro 9 y gráfico 9).</t>
    </r>
  </si>
  <si>
    <r>
      <rPr>
        <b/>
        <u/>
        <sz val="11"/>
        <rFont val="Calibri"/>
        <family val="2"/>
        <scheme val="minor"/>
      </rPr>
      <t>4. Semilla Certificada</t>
    </r>
    <r>
      <rPr>
        <b/>
        <sz val="11"/>
        <rFont val="Calibri"/>
        <family val="2"/>
        <scheme val="minor"/>
      </rPr>
      <t>: cada año aumenta la superficie destinada a producción de semilla certificada</t>
    </r>
    <r>
      <rPr>
        <sz val="11"/>
        <rFont val="Calibri"/>
        <family val="2"/>
        <scheme val="minor"/>
      </rPr>
      <t xml:space="preserve">
El SAG es la entidad oficial de ejecutar el proceso de certificación varietal de semillas para el mercado nacional, con el objetivo de garantizar la identidad y pureza varietal de las semillas, para fomentar el uso de semillas de calidad de variedades mejoradas, contribuyendo al aumento de la productividad y sustentabilidad del sector agrícola. Aquello facilita el comercio interno y externo de semillas a través de un proceso controlado.
Cada productor de semilla certificada debe cumplir con las normas de certificación de semillas, las que incluyen: registro de productores, registro de variedades aptas para certificación (R.V.A.C.), registro estaciones experimentales, y registro de plantas seleccionadoras.
Segun datos del SAG, en los últimos 9 años la superficie destinada a producción de semilla certificada de papa ha aumentado 115%, ocupando hoy una superficie de 1.307 hectáreas. Las principales variedades producidas son Asterix, Rodeo y Atlantic, las que ocupan 15%, 14,7% y 10,4% de la superficie total en producción de semilla certificada. En la temporada 2021/22, la principal región que destaca es Los Lagos, concentrando 88% del total de la superficie nacional registrada para la producción de semilla certificada (cuadro 10 y gráficos 10.a y 10.b).</t>
    </r>
  </si>
  <si>
    <r>
      <rPr>
        <b/>
        <sz val="11"/>
        <rFont val="Calibri"/>
        <family val="2"/>
        <scheme val="minor"/>
      </rPr>
      <t xml:space="preserve">5. </t>
    </r>
    <r>
      <rPr>
        <b/>
        <u/>
        <sz val="11"/>
        <rFont val="Calibri"/>
        <family val="2"/>
        <scheme val="minor"/>
      </rPr>
      <t>Comercio exterior papa fresca y procesada</t>
    </r>
    <r>
      <rPr>
        <b/>
        <sz val="11"/>
        <rFont val="Calibri"/>
        <family val="2"/>
        <scheme val="minor"/>
      </rPr>
      <t>: las importaciones crecen a una menor tasa que las exportaciones.</t>
    </r>
    <r>
      <rPr>
        <sz val="11"/>
        <rFont val="Calibri"/>
        <family val="2"/>
        <scheme val="minor"/>
      </rPr>
      <t xml:space="preserve">
Entre enero y octubre de 2022 las exportaciones sumaron 2.137 toneladas equivalente a USD 2,25 millones FOB, lo que representa un aumento de 112% en volumen y 57% en valor, respecto del mismo período del año anterior. En el período aumentaron principalmente los envíos de papas semilla, puré, y papa fresca (cuadro 11), siendo la papa semilla la principal categoría en exportarse, representando 61% del valor total de las exportaciones a la fecha del año 2022.
Las importaciones a octubre de 2022 sumaron 118.519 toneladas por un valor de USD 130,1 millones CIF, lo que representa una disminución de -8,2% en volumen y un aumento de 12,4% en valor en comparación con el mismo período del año anterior. Las papas preparadas congeladas (bastones y duquesas) son el principal producto importado, representando 80% del total de las importaciones de papa. Estas son las que presentaron además el mayor aumento en valor en el período de análisis, equivalente a 8% comparado con el mismo periodo del año anterior (cuadro 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</si>
</sst>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1" formatCode="_ * #,##0_ ;_ * \-#,##0_ ;_ * &quot;-&quot;_ ;_ @_ "/>
    <numFmt numFmtId="43" formatCode="_ * #,##0.00_ ;_ * \-#,##0.00_ ;_ * &quot;-&quot;??_ ;_ @_ "/>
    <numFmt numFmtId="164" formatCode="_-* #,##0.00\ _€_-;\-* #,##0.00\ _€_-;_-* &quot;-&quot;??\ _€_-;_-@_-"/>
    <numFmt numFmtId="165" formatCode="_-* #,##0_-;\-* #,##0_-;_-* &quot;-&quot;_-;_-@_-"/>
    <numFmt numFmtId="166" formatCode="_-* #,##0.00_-;\-* #,##0.00_-;_-* &quot;-&quot;??_-;_-@_-"/>
    <numFmt numFmtId="167" formatCode="_(* #,##0_);_(* \(#,##0\);_(* &quot;-&quot;_);_(@_)"/>
    <numFmt numFmtId="168" formatCode="#,##0.0"/>
    <numFmt numFmtId="169" formatCode="_(* #,##0.00_);_(* \(#,##0.00\);_(* &quot;-&quot;??_);_(@_)"/>
    <numFmt numFmtId="170" formatCode="_(* #,##0.0000_);_(* \(#,##0.0000\);_(* &quot;-&quot;_);_(@_)"/>
    <numFmt numFmtId="171" formatCode="dd/mm/yy;@"/>
    <numFmt numFmtId="172" formatCode="0.0%"/>
    <numFmt numFmtId="173" formatCode="mmmm/yyyy"/>
    <numFmt numFmtId="174" formatCode="_-* #,##0_-;\-* #,##0_-;_-* &quot;-&quot;??_-;_-@_-"/>
  </numFmts>
  <fonts count="84">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u/>
      <sz val="10"/>
      <color indexed="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u/>
      <sz val="10"/>
      <color theme="10"/>
      <name val="Calibri"/>
      <family val="2"/>
      <scheme val="minor"/>
    </font>
    <font>
      <u/>
      <sz val="11"/>
      <color theme="11"/>
      <name val="Calibri"/>
      <family val="2"/>
      <scheme val="minor"/>
    </font>
    <font>
      <sz val="8"/>
      <name val="Calibri"/>
      <family val="2"/>
      <scheme val="minor"/>
    </font>
    <font>
      <sz val="11"/>
      <name val="Calibri"/>
      <family val="2"/>
      <scheme val="minor"/>
    </font>
    <font>
      <sz val="10"/>
      <color theme="1"/>
      <name val="Calibri"/>
      <family val="2"/>
      <scheme val="minor"/>
    </font>
    <font>
      <b/>
      <sz val="10"/>
      <name val="Calibri"/>
      <family val="2"/>
      <scheme val="minor"/>
    </font>
    <font>
      <b/>
      <sz val="10"/>
      <color theme="1"/>
      <name val="Calibri"/>
      <family val="2"/>
      <scheme val="minor"/>
    </font>
    <font>
      <i/>
      <sz val="10"/>
      <color indexed="8"/>
      <name val="Calibri"/>
      <family val="2"/>
      <scheme val="minor"/>
    </font>
    <font>
      <sz val="9"/>
      <color theme="1"/>
      <name val="Calibri"/>
      <family val="2"/>
      <scheme val="minor"/>
    </font>
    <font>
      <i/>
      <sz val="10"/>
      <name val="Calibri"/>
      <family val="2"/>
      <scheme val="minor"/>
    </font>
    <font>
      <sz val="10"/>
      <name val="Calibri"/>
      <family val="2"/>
      <scheme val="minor"/>
    </font>
    <font>
      <sz val="10"/>
      <color rgb="FFFF0000"/>
      <name val="Calibri"/>
      <family val="2"/>
      <scheme val="minor"/>
    </font>
    <font>
      <b/>
      <sz val="12"/>
      <name val="Calibri"/>
      <family val="2"/>
      <scheme val="minor"/>
    </font>
    <font>
      <u/>
      <sz val="11"/>
      <name val="Calibri"/>
      <family val="2"/>
      <scheme val="minor"/>
    </font>
    <font>
      <i/>
      <sz val="11"/>
      <name val="Calibri"/>
      <family val="2"/>
      <scheme val="minor"/>
    </font>
    <font>
      <b/>
      <sz val="11"/>
      <name val="Calibri"/>
      <family val="2"/>
      <scheme val="minor"/>
    </font>
    <font>
      <b/>
      <i/>
      <sz val="11"/>
      <name val="Calibri"/>
      <family val="2"/>
      <scheme val="minor"/>
    </font>
    <font>
      <b/>
      <sz val="10"/>
      <color rgb="FF0000FF"/>
      <name val="Calibri"/>
      <family val="2"/>
      <scheme val="minor"/>
    </font>
    <font>
      <sz val="10"/>
      <color rgb="FF0000FF"/>
      <name val="Calibri"/>
      <family val="2"/>
      <scheme val="minor"/>
    </font>
    <font>
      <sz val="20"/>
      <color rgb="FF0066CC"/>
      <name val="Calibri"/>
      <family val="2"/>
      <scheme val="minor"/>
    </font>
    <font>
      <b/>
      <sz val="12"/>
      <color theme="1"/>
      <name val="Calibri"/>
      <family val="2"/>
      <scheme val="minor"/>
    </font>
    <font>
      <sz val="10"/>
      <color theme="0"/>
      <name val="Calibri"/>
      <family val="2"/>
      <scheme val="minor"/>
    </font>
    <font>
      <sz val="9"/>
      <name val="Calibri"/>
      <family val="2"/>
      <scheme val="minor"/>
    </font>
    <font>
      <i/>
      <sz val="9"/>
      <name val="Calibri"/>
      <family val="2"/>
      <scheme val="minor"/>
    </font>
    <font>
      <b/>
      <sz val="10"/>
      <color theme="0"/>
      <name val="Calibri"/>
      <family val="2"/>
      <scheme val="minor"/>
    </font>
    <font>
      <i/>
      <sz val="10"/>
      <color theme="1"/>
      <name val="Calibri"/>
      <family val="2"/>
      <scheme val="minor"/>
    </font>
    <font>
      <i/>
      <sz val="10"/>
      <color rgb="FFFF0000"/>
      <name val="Calibri"/>
      <family val="2"/>
      <scheme val="minor"/>
    </font>
    <font>
      <b/>
      <sz val="10"/>
      <color rgb="FFFF0000"/>
      <name val="Calibri"/>
      <family val="2"/>
      <scheme val="minor"/>
    </font>
    <font>
      <u/>
      <sz val="11"/>
      <color rgb="FF0033CC"/>
      <name val="Calibri"/>
      <family val="2"/>
      <scheme val="minor"/>
    </font>
    <font>
      <sz val="11"/>
      <color indexed="8"/>
      <name val="Calibri"/>
      <family val="2"/>
      <scheme val="minor"/>
    </font>
    <font>
      <u/>
      <sz val="11"/>
      <color rgb="FFFF0000"/>
      <name val="Calibri"/>
      <family val="2"/>
      <scheme val="minor"/>
    </font>
    <font>
      <b/>
      <u/>
      <sz val="11"/>
      <name val="Calibri"/>
      <family val="2"/>
      <scheme val="minor"/>
    </font>
    <font>
      <sz val="7"/>
      <name val="Calibri"/>
      <family val="2"/>
      <scheme val="minor"/>
    </font>
    <font>
      <i/>
      <u/>
      <sz val="11"/>
      <color rgb="FF0033CC"/>
      <name val="Calibri"/>
      <family val="2"/>
      <scheme val="minor"/>
    </font>
    <font>
      <vertAlign val="superscript"/>
      <sz val="10"/>
      <name val="Calibri"/>
      <family val="2"/>
      <scheme val="minor"/>
    </font>
    <font>
      <i/>
      <vertAlign val="superscript"/>
      <sz val="9"/>
      <name val="Calibri"/>
      <family val="2"/>
      <scheme val="minor"/>
    </font>
    <font>
      <i/>
      <vertAlign val="superscript"/>
      <sz val="10"/>
      <name val="Calibri"/>
      <family val="2"/>
      <scheme val="minor"/>
    </font>
    <font>
      <sz val="9"/>
      <color indexed="8"/>
      <name val="Calibri"/>
      <family val="2"/>
    </font>
    <font>
      <b/>
      <vertAlign val="superscript"/>
      <sz val="10"/>
      <name val="Calibri"/>
      <family val="2"/>
      <scheme val="minor"/>
    </font>
    <font>
      <i/>
      <sz val="11"/>
      <color theme="1"/>
      <name val="Calibri"/>
      <family val="2"/>
      <scheme val="minor"/>
    </font>
    <font>
      <b/>
      <sz val="10"/>
      <color rgb="FF000000"/>
      <name val="Calibri"/>
      <family val="2"/>
      <scheme val="minor"/>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rgb="FFFFFF00"/>
        <bgColor indexed="64"/>
      </patternFill>
    </fill>
  </fills>
  <borders count="7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right/>
      <top style="thin">
        <color theme="0" tint="-0.1499984740745262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5"/>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449">
    <xf numFmtId="0" fontId="0" fillId="0" borderId="0"/>
    <xf numFmtId="0" fontId="23" fillId="24" borderId="0" applyNumberFormat="0" applyBorder="0" applyAlignment="0" applyProtection="0"/>
    <xf numFmtId="0" fontId="6" fillId="2"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6" fillId="2"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6" fillId="2" borderId="0" applyNumberFormat="0" applyBorder="0" applyAlignment="0" applyProtection="0"/>
    <xf numFmtId="0" fontId="23" fillId="25" borderId="0" applyNumberFormat="0" applyBorder="0" applyAlignment="0" applyProtection="0"/>
    <xf numFmtId="0" fontId="6" fillId="3"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6" fillId="3"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6" fillId="3" borderId="0" applyNumberFormat="0" applyBorder="0" applyAlignment="0" applyProtection="0"/>
    <xf numFmtId="0" fontId="23" fillId="26" borderId="0" applyNumberFormat="0" applyBorder="0" applyAlignment="0" applyProtection="0"/>
    <xf numFmtId="0" fontId="6" fillId="4"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6" fillId="4"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6" fillId="4" borderId="0" applyNumberFormat="0" applyBorder="0" applyAlignment="0" applyProtection="0"/>
    <xf numFmtId="0" fontId="23" fillId="27" borderId="0" applyNumberFormat="0" applyBorder="0" applyAlignment="0" applyProtection="0"/>
    <xf numFmtId="0" fontId="6" fillId="5"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6" fillId="5"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6" fillId="5" borderId="0" applyNumberFormat="0" applyBorder="0" applyAlignment="0" applyProtection="0"/>
    <xf numFmtId="0" fontId="23" fillId="28" borderId="0" applyNumberFormat="0" applyBorder="0" applyAlignment="0" applyProtection="0"/>
    <xf numFmtId="0" fontId="6" fillId="6"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 fillId="6"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 fillId="6" borderId="0" applyNumberFormat="0" applyBorder="0" applyAlignment="0" applyProtection="0"/>
    <xf numFmtId="0" fontId="23" fillId="29" borderId="0" applyNumberFormat="0" applyBorder="0" applyAlignment="0" applyProtection="0"/>
    <xf numFmtId="0" fontId="6" fillId="7"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 fillId="7"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 fillId="7" borderId="0" applyNumberFormat="0" applyBorder="0" applyAlignment="0" applyProtection="0"/>
    <xf numFmtId="0" fontId="23" fillId="30" borderId="0" applyNumberFormat="0" applyBorder="0" applyAlignment="0" applyProtection="0"/>
    <xf numFmtId="0" fontId="6" fillId="8"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6" fillId="8"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6" fillId="8" borderId="0" applyNumberFormat="0" applyBorder="0" applyAlignment="0" applyProtection="0"/>
    <xf numFmtId="0" fontId="23" fillId="31" borderId="0" applyNumberFormat="0" applyBorder="0" applyAlignment="0" applyProtection="0"/>
    <xf numFmtId="0" fontId="6" fillId="9"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6" fillId="9"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6" fillId="9" borderId="0" applyNumberFormat="0" applyBorder="0" applyAlignment="0" applyProtection="0"/>
    <xf numFmtId="0" fontId="23" fillId="32" borderId="0" applyNumberFormat="0" applyBorder="0" applyAlignment="0" applyProtection="0"/>
    <xf numFmtId="0" fontId="6" fillId="10"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6" fillId="10"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6" fillId="10" borderId="0" applyNumberFormat="0" applyBorder="0" applyAlignment="0" applyProtection="0"/>
    <xf numFmtId="0" fontId="23" fillId="33" borderId="0" applyNumberFormat="0" applyBorder="0" applyAlignment="0" applyProtection="0"/>
    <xf numFmtId="0" fontId="6" fillId="5"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6" fillId="5"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6" fillId="5" borderId="0" applyNumberFormat="0" applyBorder="0" applyAlignment="0" applyProtection="0"/>
    <xf numFmtId="0" fontId="23" fillId="34" borderId="0" applyNumberFormat="0" applyBorder="0" applyAlignment="0" applyProtection="0"/>
    <xf numFmtId="0" fontId="6" fillId="8"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6" fillId="8"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6" fillId="8" borderId="0" applyNumberFormat="0" applyBorder="0" applyAlignment="0" applyProtection="0"/>
    <xf numFmtId="0" fontId="23" fillId="35" borderId="0" applyNumberFormat="0" applyBorder="0" applyAlignment="0" applyProtection="0"/>
    <xf numFmtId="0" fontId="6" fillId="11"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6" fillId="11"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6" fillId="11" borderId="0" applyNumberFormat="0" applyBorder="0" applyAlignment="0" applyProtection="0"/>
    <xf numFmtId="0" fontId="24" fillId="36" borderId="0" applyNumberFormat="0" applyBorder="0" applyAlignment="0" applyProtection="0"/>
    <xf numFmtId="0" fontId="8" fillId="12"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8" fillId="12"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8" fillId="12" borderId="0" applyNumberFormat="0" applyBorder="0" applyAlignment="0" applyProtection="0"/>
    <xf numFmtId="0" fontId="24" fillId="37" borderId="0" applyNumberFormat="0" applyBorder="0" applyAlignment="0" applyProtection="0"/>
    <xf numFmtId="0" fontId="8" fillId="9"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8" fillId="9"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8" fillId="9" borderId="0" applyNumberFormat="0" applyBorder="0" applyAlignment="0" applyProtection="0"/>
    <xf numFmtId="0" fontId="24" fillId="38" borderId="0" applyNumberFormat="0" applyBorder="0" applyAlignment="0" applyProtection="0"/>
    <xf numFmtId="0" fontId="8" fillId="10"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8" fillId="10"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8" fillId="10" borderId="0" applyNumberFormat="0" applyBorder="0" applyAlignment="0" applyProtection="0"/>
    <xf numFmtId="0" fontId="24" fillId="39" borderId="0" applyNumberFormat="0" applyBorder="0" applyAlignment="0" applyProtection="0"/>
    <xf numFmtId="0" fontId="8" fillId="13"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8" fillId="13"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8" fillId="13" borderId="0" applyNumberFormat="0" applyBorder="0" applyAlignment="0" applyProtection="0"/>
    <xf numFmtId="0" fontId="24" fillId="40" borderId="0" applyNumberFormat="0" applyBorder="0" applyAlignment="0" applyProtection="0"/>
    <xf numFmtId="0" fontId="8" fillId="14"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8" fillId="14"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8" fillId="14" borderId="0" applyNumberFormat="0" applyBorder="0" applyAlignment="0" applyProtection="0"/>
    <xf numFmtId="0" fontId="24" fillId="41" borderId="0" applyNumberFormat="0" applyBorder="0" applyAlignment="0" applyProtection="0"/>
    <xf numFmtId="0" fontId="8" fillId="15"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8" fillId="15"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9" fillId="4"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9" fillId="4" borderId="0" applyNumberFormat="0" applyBorder="0" applyAlignment="0" applyProtection="0"/>
    <xf numFmtId="0" fontId="26" fillId="43" borderId="17" applyNumberFormat="0" applyAlignment="0" applyProtection="0"/>
    <xf numFmtId="0" fontId="10" fillId="16" borderId="1" applyNumberFormat="0" applyAlignment="0" applyProtection="0"/>
    <xf numFmtId="0" fontId="26" fillId="43" borderId="17" applyNumberFormat="0" applyAlignment="0" applyProtection="0"/>
    <xf numFmtId="0" fontId="26" fillId="43" borderId="17" applyNumberFormat="0" applyAlignment="0" applyProtection="0"/>
    <xf numFmtId="0" fontId="26" fillId="43" borderId="17" applyNumberFormat="0" applyAlignment="0" applyProtection="0"/>
    <xf numFmtId="0" fontId="10" fillId="16" borderId="1" applyNumberFormat="0" applyAlignment="0" applyProtection="0"/>
    <xf numFmtId="0" fontId="26" fillId="43" borderId="17" applyNumberFormat="0" applyAlignment="0" applyProtection="0"/>
    <xf numFmtId="0" fontId="26" fillId="43" borderId="17" applyNumberFormat="0" applyAlignment="0" applyProtection="0"/>
    <xf numFmtId="0" fontId="10" fillId="16" borderId="1" applyNumberFormat="0" applyAlignment="0" applyProtection="0"/>
    <xf numFmtId="0" fontId="27" fillId="44" borderId="18" applyNumberFormat="0" applyAlignment="0" applyProtection="0"/>
    <xf numFmtId="0" fontId="11" fillId="17" borderId="2" applyNumberFormat="0" applyAlignment="0" applyProtection="0"/>
    <xf numFmtId="0" fontId="27" fillId="44" borderId="18" applyNumberFormat="0" applyAlignment="0" applyProtection="0"/>
    <xf numFmtId="0" fontId="27" fillId="44" borderId="18" applyNumberFormat="0" applyAlignment="0" applyProtection="0"/>
    <xf numFmtId="0" fontId="27" fillId="44" borderId="18" applyNumberFormat="0" applyAlignment="0" applyProtection="0"/>
    <xf numFmtId="0" fontId="11" fillId="17" borderId="2" applyNumberFormat="0" applyAlignment="0" applyProtection="0"/>
    <xf numFmtId="0" fontId="27" fillId="44" borderId="18" applyNumberFormat="0" applyAlignment="0" applyProtection="0"/>
    <xf numFmtId="0" fontId="27" fillId="44" borderId="18" applyNumberFormat="0" applyAlignment="0" applyProtection="0"/>
    <xf numFmtId="0" fontId="11" fillId="17" borderId="2" applyNumberFormat="0" applyAlignment="0" applyProtection="0"/>
    <xf numFmtId="0" fontId="28" fillId="0" borderId="19" applyNumberFormat="0" applyFill="0" applyAlignment="0" applyProtection="0"/>
    <xf numFmtId="0" fontId="12" fillId="0" borderId="3" applyNumberFormat="0" applyFill="0" applyAlignment="0" applyProtection="0"/>
    <xf numFmtId="0" fontId="28" fillId="0" borderId="19" applyNumberFormat="0" applyFill="0" applyAlignment="0" applyProtection="0"/>
    <xf numFmtId="0" fontId="28" fillId="0" borderId="19" applyNumberFormat="0" applyFill="0" applyAlignment="0" applyProtection="0"/>
    <xf numFmtId="0" fontId="28" fillId="0" borderId="19" applyNumberFormat="0" applyFill="0" applyAlignment="0" applyProtection="0"/>
    <xf numFmtId="0" fontId="12" fillId="0" borderId="3" applyNumberFormat="0" applyFill="0" applyAlignment="0" applyProtection="0"/>
    <xf numFmtId="0" fontId="28" fillId="0" borderId="19" applyNumberFormat="0" applyFill="0" applyAlignment="0" applyProtection="0"/>
    <xf numFmtId="0" fontId="28" fillId="0" borderId="19" applyNumberFormat="0" applyFill="0" applyAlignment="0" applyProtection="0"/>
    <xf numFmtId="0" fontId="12" fillId="0" borderId="3" applyNumberFormat="0" applyFill="0" applyAlignment="0" applyProtection="0"/>
    <xf numFmtId="0" fontId="29" fillId="0" borderId="0" applyNumberFormat="0" applyFill="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xf numFmtId="0" fontId="24" fillId="45" borderId="0" applyNumberFormat="0" applyBorder="0" applyAlignment="0" applyProtection="0"/>
    <xf numFmtId="0" fontId="8" fillId="18"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8" fillId="18"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8" fillId="18" borderId="0" applyNumberFormat="0" applyBorder="0" applyAlignment="0" applyProtection="0"/>
    <xf numFmtId="0" fontId="24" fillId="46" borderId="0" applyNumberFormat="0" applyBorder="0" applyAlignment="0" applyProtection="0"/>
    <xf numFmtId="0" fontId="8" fillId="19"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8" fillId="19"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8" fillId="19" borderId="0" applyNumberFormat="0" applyBorder="0" applyAlignment="0" applyProtection="0"/>
    <xf numFmtId="0" fontId="24" fillId="47" borderId="0" applyNumberFormat="0" applyBorder="0" applyAlignment="0" applyProtection="0"/>
    <xf numFmtId="0" fontId="8" fillId="20"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8" fillId="20"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8" fillId="20" borderId="0" applyNumberFormat="0" applyBorder="0" applyAlignment="0" applyProtection="0"/>
    <xf numFmtId="0" fontId="24" fillId="48" borderId="0" applyNumberFormat="0" applyBorder="0" applyAlignment="0" applyProtection="0"/>
    <xf numFmtId="0" fontId="8" fillId="1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8" fillId="1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8" fillId="13" borderId="0" applyNumberFormat="0" applyBorder="0" applyAlignment="0" applyProtection="0"/>
    <xf numFmtId="0" fontId="24" fillId="49" borderId="0" applyNumberFormat="0" applyBorder="0" applyAlignment="0" applyProtection="0"/>
    <xf numFmtId="0" fontId="8" fillId="14"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8" fillId="14"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8" fillId="14" borderId="0" applyNumberFormat="0" applyBorder="0" applyAlignment="0" applyProtection="0"/>
    <xf numFmtId="0" fontId="24" fillId="50" borderId="0" applyNumberFormat="0" applyBorder="0" applyAlignment="0" applyProtection="0"/>
    <xf numFmtId="0" fontId="8" fillId="21"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8" fillId="21"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8" fillId="21" borderId="0" applyNumberFormat="0" applyBorder="0" applyAlignment="0" applyProtection="0"/>
    <xf numFmtId="0" fontId="30" fillId="51" borderId="17" applyNumberFormat="0" applyAlignment="0" applyProtection="0"/>
    <xf numFmtId="0" fontId="14" fillId="7" borderId="1" applyNumberFormat="0" applyAlignment="0" applyProtection="0"/>
    <xf numFmtId="0" fontId="30" fillId="51" borderId="17" applyNumberFormat="0" applyAlignment="0" applyProtection="0"/>
    <xf numFmtId="0" fontId="30" fillId="51" borderId="17" applyNumberFormat="0" applyAlignment="0" applyProtection="0"/>
    <xf numFmtId="0" fontId="30" fillId="51" borderId="17" applyNumberFormat="0" applyAlignment="0" applyProtection="0"/>
    <xf numFmtId="0" fontId="14" fillId="7" borderId="1" applyNumberFormat="0" applyAlignment="0" applyProtection="0"/>
    <xf numFmtId="0" fontId="30" fillId="51" borderId="17" applyNumberFormat="0" applyAlignment="0" applyProtection="0"/>
    <xf numFmtId="0" fontId="30" fillId="51" borderId="17" applyNumberFormat="0" applyAlignment="0" applyProtection="0"/>
    <xf numFmtId="0" fontId="14" fillId="7" borderId="1"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3" fillId="52" borderId="0" applyNumberFormat="0" applyBorder="0" applyAlignment="0" applyProtection="0"/>
    <xf numFmtId="0" fontId="15" fillId="3"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15" fillId="3"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15" fillId="3"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4" fontId="2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53" borderId="0" applyNumberFormat="0" applyBorder="0" applyAlignment="0" applyProtection="0"/>
    <xf numFmtId="0" fontId="16" fillId="2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6" fillId="2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6" fillId="22" borderId="0" applyNumberFormat="0" applyBorder="0" applyAlignment="0" applyProtection="0"/>
    <xf numFmtId="0" fontId="23" fillId="0" borderId="0"/>
    <xf numFmtId="0" fontId="1" fillId="0" borderId="0"/>
    <xf numFmtId="0" fontId="35"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7"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3" fillId="54" borderId="20" applyNumberFormat="0" applyFont="0" applyAlignment="0" applyProtection="0"/>
    <xf numFmtId="0" fontId="1" fillId="23" borderId="5" applyNumberFormat="0" applyFont="0" applyAlignment="0" applyProtection="0"/>
    <xf numFmtId="0" fontId="23" fillId="54" borderId="20" applyNumberFormat="0" applyFont="0" applyAlignment="0" applyProtection="0"/>
    <xf numFmtId="0" fontId="23" fillId="54" borderId="20" applyNumberFormat="0" applyFont="0" applyAlignment="0" applyProtection="0"/>
    <xf numFmtId="0" fontId="23" fillId="54" borderId="20" applyNumberFormat="0" applyFont="0" applyAlignment="0" applyProtection="0"/>
    <xf numFmtId="0" fontId="1" fillId="23" borderId="5" applyNumberFormat="0" applyFont="0" applyAlignment="0" applyProtection="0"/>
    <xf numFmtId="0" fontId="23" fillId="54" borderId="20" applyNumberFormat="0" applyFont="0" applyAlignment="0" applyProtection="0"/>
    <xf numFmtId="0" fontId="23" fillId="54" borderId="20" applyNumberFormat="0" applyFont="0" applyAlignment="0" applyProtection="0"/>
    <xf numFmtId="0" fontId="1" fillId="23" borderId="5" applyNumberFormat="0" applyFont="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36" fillId="43" borderId="21" applyNumberFormat="0" applyAlignment="0" applyProtection="0"/>
    <xf numFmtId="0" fontId="17" fillId="16" borderId="6" applyNumberFormat="0" applyAlignment="0" applyProtection="0"/>
    <xf numFmtId="0" fontId="36" fillId="43" borderId="21" applyNumberFormat="0" applyAlignment="0" applyProtection="0"/>
    <xf numFmtId="0" fontId="36" fillId="43" borderId="21" applyNumberFormat="0" applyAlignment="0" applyProtection="0"/>
    <xf numFmtId="0" fontId="36" fillId="43" borderId="21" applyNumberFormat="0" applyAlignment="0" applyProtection="0"/>
    <xf numFmtId="0" fontId="17" fillId="16" borderId="6" applyNumberFormat="0" applyAlignment="0" applyProtection="0"/>
    <xf numFmtId="0" fontId="36" fillId="43" borderId="21" applyNumberFormat="0" applyAlignment="0" applyProtection="0"/>
    <xf numFmtId="0" fontId="36" fillId="43" borderId="21" applyNumberFormat="0" applyAlignment="0" applyProtection="0"/>
    <xf numFmtId="0" fontId="17" fillId="16" borderId="6" applyNumberFormat="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20" fillId="0" borderId="4" applyNumberFormat="0" applyFill="0" applyAlignment="0" applyProtection="0"/>
    <xf numFmtId="0" fontId="40" fillId="0" borderId="22" applyNumberFormat="0" applyFill="0" applyAlignment="0" applyProtection="0"/>
    <xf numFmtId="0" fontId="40" fillId="0" borderId="22" applyNumberFormat="0" applyFill="0" applyAlignment="0" applyProtection="0"/>
    <xf numFmtId="0" fontId="40" fillId="0" borderId="22" applyNumberFormat="0" applyFill="0" applyAlignment="0" applyProtection="0"/>
    <xf numFmtId="0" fontId="20" fillId="0" borderId="4" applyNumberFormat="0" applyFill="0" applyAlignment="0" applyProtection="0"/>
    <xf numFmtId="0" fontId="40" fillId="0" borderId="22" applyNumberFormat="0" applyFill="0" applyAlignment="0" applyProtection="0"/>
    <xf numFmtId="0" fontId="40" fillId="0" borderId="22" applyNumberFormat="0" applyFill="0" applyAlignment="0" applyProtection="0"/>
    <xf numFmtId="0" fontId="20" fillId="0" borderId="4" applyNumberFormat="0" applyFill="0" applyAlignment="0" applyProtection="0"/>
    <xf numFmtId="0" fontId="41" fillId="0" borderId="23" applyNumberFormat="0" applyFill="0" applyAlignment="0" applyProtection="0"/>
    <xf numFmtId="0" fontId="21" fillId="0" borderId="7"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21" fillId="0" borderId="7"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21" fillId="0" borderId="7" applyNumberFormat="0" applyFill="0" applyAlignment="0" applyProtection="0"/>
    <xf numFmtId="0" fontId="29" fillId="0" borderId="24" applyNumberFormat="0" applyFill="0" applyAlignment="0" applyProtection="0"/>
    <xf numFmtId="0" fontId="13" fillId="0" borderId="8"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13" fillId="0" borderId="8"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2" fillId="0" borderId="25" applyNumberFormat="0" applyFill="0" applyAlignment="0" applyProtection="0"/>
    <xf numFmtId="0" fontId="5" fillId="0" borderId="9"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5" fillId="0" borderId="9"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5" fillId="0" borderId="9"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41" fontId="23" fillId="0" borderId="0" applyFont="0" applyFill="0" applyBorder="0" applyAlignment="0" applyProtection="0"/>
  </cellStyleXfs>
  <cellXfs count="410">
    <xf numFmtId="0" fontId="0" fillId="0" borderId="0" xfId="0"/>
    <xf numFmtId="0" fontId="43" fillId="55" borderId="0" xfId="270" applyFont="1" applyFill="1"/>
    <xf numFmtId="0" fontId="0" fillId="55" borderId="0" xfId="0" applyFont="1" applyFill="1"/>
    <xf numFmtId="0" fontId="0" fillId="0" borderId="10" xfId="0" applyFont="1" applyBorder="1"/>
    <xf numFmtId="0" fontId="0" fillId="0" borderId="15" xfId="0" applyFont="1" applyBorder="1" applyAlignment="1">
      <alignment vertical="center"/>
    </xf>
    <xf numFmtId="0" fontId="0" fillId="0" borderId="10" xfId="0" applyFont="1" applyFill="1" applyBorder="1"/>
    <xf numFmtId="0" fontId="42" fillId="0" borderId="58" xfId="0" applyFont="1" applyBorder="1"/>
    <xf numFmtId="0" fontId="46" fillId="0" borderId="0" xfId="0" applyFont="1" applyAlignment="1">
      <alignment horizontal="center" vertical="center" wrapText="1"/>
    </xf>
    <xf numFmtId="0" fontId="47" fillId="55" borderId="0" xfId="0" applyFont="1" applyFill="1"/>
    <xf numFmtId="0" fontId="47" fillId="55" borderId="0" xfId="0" applyFont="1" applyFill="1" applyAlignment="1">
      <alignment horizontal="center"/>
    </xf>
    <xf numFmtId="0" fontId="48" fillId="55" borderId="0" xfId="341" applyFont="1" applyFill="1" applyBorder="1" applyAlignment="1">
      <alignment horizontal="center"/>
    </xf>
    <xf numFmtId="0" fontId="49" fillId="56" borderId="54" xfId="0" applyFont="1" applyFill="1" applyBorder="1" applyAlignment="1">
      <alignment vertical="center"/>
    </xf>
    <xf numFmtId="0" fontId="49" fillId="56" borderId="54" xfId="0" applyFont="1" applyFill="1" applyBorder="1" applyAlignment="1">
      <alignment horizontal="center" vertical="center" wrapText="1"/>
    </xf>
    <xf numFmtId="0" fontId="49" fillId="56" borderId="0" xfId="0" applyFont="1" applyFill="1" applyBorder="1" applyAlignment="1">
      <alignment horizontal="center" vertical="center" wrapText="1"/>
    </xf>
    <xf numFmtId="14" fontId="47" fillId="55" borderId="30" xfId="0" applyNumberFormat="1" applyFont="1" applyFill="1" applyBorder="1" applyAlignment="1">
      <alignment horizontal="left"/>
    </xf>
    <xf numFmtId="3" fontId="47" fillId="55" borderId="30" xfId="0" applyNumberFormat="1" applyFont="1" applyFill="1" applyBorder="1" applyAlignment="1">
      <alignment horizontal="center"/>
    </xf>
    <xf numFmtId="3" fontId="47" fillId="55" borderId="0" xfId="0" applyNumberFormat="1" applyFont="1" applyFill="1" applyBorder="1" applyAlignment="1">
      <alignment horizontal="center"/>
    </xf>
    <xf numFmtId="14" fontId="47" fillId="55" borderId="29" xfId="0" applyNumberFormat="1" applyFont="1" applyFill="1" applyBorder="1" applyAlignment="1">
      <alignment horizontal="left"/>
    </xf>
    <xf numFmtId="3" fontId="47" fillId="55" borderId="29" xfId="0" applyNumberFormat="1" applyFont="1" applyFill="1" applyBorder="1" applyAlignment="1">
      <alignment horizontal="center"/>
    </xf>
    <xf numFmtId="3" fontId="47" fillId="55" borderId="0" xfId="0" applyNumberFormat="1" applyFont="1" applyFill="1"/>
    <xf numFmtId="0" fontId="51" fillId="55" borderId="0" xfId="0" applyFont="1" applyFill="1"/>
    <xf numFmtId="0" fontId="49" fillId="55" borderId="54" xfId="0" applyFont="1" applyFill="1" applyBorder="1" applyAlignment="1">
      <alignment vertical="center"/>
    </xf>
    <xf numFmtId="0" fontId="49" fillId="55" borderId="54" xfId="0" applyFont="1" applyFill="1" applyBorder="1" applyAlignment="1">
      <alignment horizontal="center" vertical="center" wrapText="1"/>
    </xf>
    <xf numFmtId="171" fontId="47" fillId="55" borderId="38" xfId="0" applyNumberFormat="1" applyFont="1" applyFill="1" applyBorder="1" applyAlignment="1">
      <alignment horizontal="left"/>
    </xf>
    <xf numFmtId="3" fontId="47" fillId="55" borderId="38" xfId="0" applyNumberFormat="1" applyFont="1" applyFill="1" applyBorder="1" applyAlignment="1">
      <alignment horizontal="center"/>
    </xf>
    <xf numFmtId="171" fontId="47" fillId="55" borderId="29" xfId="0" applyNumberFormat="1" applyFont="1" applyFill="1" applyBorder="1" applyAlignment="1">
      <alignment horizontal="left"/>
    </xf>
    <xf numFmtId="3" fontId="47" fillId="55" borderId="53" xfId="0" applyNumberFormat="1" applyFont="1" applyFill="1" applyBorder="1" applyAlignment="1">
      <alignment horizontal="center"/>
    </xf>
    <xf numFmtId="0" fontId="53" fillId="55" borderId="0" xfId="341" applyFont="1" applyFill="1"/>
    <xf numFmtId="0" fontId="53" fillId="55" borderId="0" xfId="341" applyFont="1" applyFill="1" applyBorder="1"/>
    <xf numFmtId="0" fontId="54" fillId="55" borderId="0" xfId="341" applyFont="1" applyFill="1"/>
    <xf numFmtId="0" fontId="48" fillId="55" borderId="35" xfId="341" applyFont="1" applyFill="1" applyBorder="1" applyAlignment="1">
      <alignment horizontal="center"/>
    </xf>
    <xf numFmtId="0" fontId="53" fillId="55" borderId="31" xfId="341" applyFont="1" applyFill="1" applyBorder="1"/>
    <xf numFmtId="3" fontId="53" fillId="55" borderId="31" xfId="330" applyNumberFormat="1" applyFont="1" applyFill="1" applyBorder="1" applyAlignment="1">
      <alignment horizontal="center" vertical="center" wrapText="1"/>
    </xf>
    <xf numFmtId="168" fontId="53" fillId="55" borderId="30" xfId="330" applyNumberFormat="1" applyFont="1" applyFill="1" applyBorder="1" applyAlignment="1">
      <alignment horizontal="center" vertical="center" wrapText="1"/>
    </xf>
    <xf numFmtId="41" fontId="53" fillId="55" borderId="0" xfId="448" applyFont="1" applyFill="1"/>
    <xf numFmtId="0" fontId="53" fillId="55" borderId="30" xfId="341" applyFont="1" applyFill="1" applyBorder="1"/>
    <xf numFmtId="3" fontId="53" fillId="55" borderId="30" xfId="330" applyNumberFormat="1" applyFont="1" applyFill="1" applyBorder="1" applyAlignment="1">
      <alignment horizontal="center" vertical="center" wrapText="1"/>
    </xf>
    <xf numFmtId="3" fontId="53" fillId="0" borderId="30" xfId="330" applyNumberFormat="1" applyFont="1" applyFill="1" applyBorder="1" applyAlignment="1">
      <alignment horizontal="center" vertical="center" wrapText="1"/>
    </xf>
    <xf numFmtId="3" fontId="53" fillId="55" borderId="0" xfId="330" applyNumberFormat="1" applyFont="1" applyFill="1" applyBorder="1" applyAlignment="1">
      <alignment horizontal="center" vertical="center" wrapText="1"/>
    </xf>
    <xf numFmtId="0" fontId="48" fillId="55" borderId="28" xfId="341" applyFont="1" applyFill="1" applyBorder="1"/>
    <xf numFmtId="3" fontId="48" fillId="55" borderId="28" xfId="330" applyNumberFormat="1" applyFont="1" applyFill="1" applyBorder="1" applyAlignment="1">
      <alignment horizontal="center" vertical="center" wrapText="1"/>
    </xf>
    <xf numFmtId="168" fontId="48" fillId="55" borderId="28" xfId="330" applyNumberFormat="1" applyFont="1" applyFill="1" applyBorder="1" applyAlignment="1">
      <alignment horizontal="center" vertical="center" wrapText="1"/>
    </xf>
    <xf numFmtId="0" fontId="48" fillId="55" borderId="26" xfId="341" applyFont="1" applyFill="1" applyBorder="1"/>
    <xf numFmtId="3" fontId="48" fillId="55" borderId="26" xfId="330" applyNumberFormat="1" applyFont="1" applyFill="1" applyBorder="1" applyAlignment="1">
      <alignment horizontal="center" vertical="center" wrapText="1"/>
    </xf>
    <xf numFmtId="168" fontId="48" fillId="55" borderId="26" xfId="330" applyNumberFormat="1" applyFont="1" applyFill="1" applyBorder="1" applyAlignment="1">
      <alignment horizontal="center" vertical="center" wrapText="1"/>
    </xf>
    <xf numFmtId="0" fontId="53" fillId="55" borderId="0" xfId="341" applyFont="1" applyFill="1" applyBorder="1" applyAlignment="1">
      <alignment vertical="center" wrapText="1"/>
    </xf>
    <xf numFmtId="0" fontId="53" fillId="55" borderId="0" xfId="329" applyFont="1" applyFill="1" applyAlignment="1">
      <alignment horizontal="center" vertical="center"/>
    </xf>
    <xf numFmtId="0" fontId="53" fillId="55" borderId="0" xfId="329" applyFont="1" applyFill="1"/>
    <xf numFmtId="0" fontId="48" fillId="55" borderId="54" xfId="351" applyFont="1" applyFill="1" applyBorder="1" applyAlignment="1" applyProtection="1">
      <alignment horizontal="center" vertical="center"/>
    </xf>
    <xf numFmtId="0" fontId="48" fillId="55" borderId="0" xfId="351" applyFont="1" applyFill="1" applyBorder="1" applyProtection="1"/>
    <xf numFmtId="0" fontId="60" fillId="55" borderId="0" xfId="351" applyFont="1" applyFill="1" applyBorder="1" applyAlignment="1" applyProtection="1">
      <alignment horizontal="center"/>
    </xf>
    <xf numFmtId="0" fontId="53" fillId="55" borderId="0" xfId="329" applyFont="1" applyFill="1" applyAlignment="1">
      <alignment horizontal="center"/>
    </xf>
    <xf numFmtId="0" fontId="47" fillId="55" borderId="0" xfId="0" applyFont="1" applyFill="1" applyBorder="1"/>
    <xf numFmtId="0" fontId="43" fillId="55" borderId="0" xfId="270" applyFont="1" applyFill="1" applyAlignment="1" applyProtection="1"/>
    <xf numFmtId="0" fontId="53" fillId="55" borderId="0" xfId="329" applyFont="1" applyFill="1" applyBorder="1"/>
    <xf numFmtId="0" fontId="53" fillId="55" borderId="0" xfId="351" applyFont="1" applyFill="1" applyBorder="1" applyAlignment="1" applyProtection="1">
      <alignment horizontal="center" vertical="center"/>
    </xf>
    <xf numFmtId="0" fontId="53" fillId="55" borderId="0" xfId="351" applyFont="1" applyFill="1" applyBorder="1" applyProtection="1"/>
    <xf numFmtId="0" fontId="61" fillId="55" borderId="0" xfId="351" applyFont="1" applyFill="1" applyBorder="1" applyProtection="1"/>
    <xf numFmtId="0" fontId="53" fillId="55" borderId="0" xfId="351" applyFont="1" applyFill="1" applyBorder="1" applyAlignment="1" applyProtection="1">
      <alignment horizontal="center"/>
    </xf>
    <xf numFmtId="0" fontId="53" fillId="55" borderId="0" xfId="351" applyFont="1" applyFill="1" applyBorder="1" applyAlignment="1" applyProtection="1"/>
    <xf numFmtId="0" fontId="61" fillId="55" borderId="0" xfId="351" applyFont="1" applyFill="1" applyBorder="1" applyAlignment="1" applyProtection="1">
      <alignment horizontal="center"/>
    </xf>
    <xf numFmtId="0" fontId="53" fillId="55" borderId="0" xfId="329" applyFont="1" applyFill="1" applyAlignment="1"/>
    <xf numFmtId="0" fontId="43" fillId="55" borderId="0" xfId="270" applyFont="1" applyFill="1" applyBorder="1" applyAlignment="1" applyProtection="1">
      <alignment horizontal="right"/>
    </xf>
    <xf numFmtId="0" fontId="43" fillId="55" borderId="0" xfId="270" quotePrefix="1" applyFont="1" applyFill="1" applyBorder="1" applyAlignment="1" applyProtection="1">
      <alignment horizontal="right"/>
    </xf>
    <xf numFmtId="0" fontId="61" fillId="55" borderId="0" xfId="351" applyFont="1" applyFill="1" applyBorder="1" applyAlignment="1" applyProtection="1">
      <alignment horizontal="right"/>
    </xf>
    <xf numFmtId="0" fontId="48" fillId="55" borderId="0" xfId="351" applyFont="1" applyFill="1" applyBorder="1" applyAlignment="1" applyProtection="1">
      <alignment horizontal="center"/>
    </xf>
    <xf numFmtId="0" fontId="53" fillId="55" borderId="0" xfId="329" applyFont="1" applyFill="1" applyAlignment="1">
      <alignment wrapText="1"/>
    </xf>
    <xf numFmtId="0" fontId="58" fillId="55" borderId="0" xfId="341" applyFont="1" applyFill="1" applyBorder="1" applyAlignment="1">
      <alignment horizontal="center" vertical="center"/>
    </xf>
    <xf numFmtId="0" fontId="46" fillId="55" borderId="0" xfId="341" applyFont="1" applyFill="1"/>
    <xf numFmtId="0" fontId="46" fillId="55" borderId="0" xfId="341" applyFont="1" applyFill="1" applyBorder="1"/>
    <xf numFmtId="0" fontId="46" fillId="55" borderId="0" xfId="341" applyFont="1" applyFill="1" applyBorder="1" applyAlignment="1">
      <alignment horizontal="left" vertical="top" wrapText="1"/>
    </xf>
    <xf numFmtId="0" fontId="0" fillId="55" borderId="0" xfId="0" applyFont="1" applyFill="1" applyAlignment="1">
      <alignment horizontal="center" vertical="center"/>
    </xf>
    <xf numFmtId="0" fontId="0" fillId="0" borderId="0" xfId="0" applyFont="1"/>
    <xf numFmtId="0" fontId="0" fillId="55" borderId="0" xfId="337" applyFont="1" applyFill="1"/>
    <xf numFmtId="0" fontId="63" fillId="55" borderId="0" xfId="337" applyFont="1" applyFill="1" applyAlignment="1">
      <alignment horizontal="center"/>
    </xf>
    <xf numFmtId="17" fontId="0" fillId="55" borderId="0" xfId="337" quotePrefix="1" applyNumberFormat="1" applyFont="1" applyFill="1" applyAlignment="1">
      <alignment horizontal="center"/>
    </xf>
    <xf numFmtId="0" fontId="0" fillId="55" borderId="0" xfId="337" applyFont="1" applyFill="1" applyAlignment="1">
      <alignment wrapText="1"/>
    </xf>
    <xf numFmtId="0" fontId="0" fillId="55" borderId="0" xfId="337" applyFont="1" applyFill="1" applyAlignment="1">
      <alignment horizontal="center"/>
    </xf>
    <xf numFmtId="0" fontId="42" fillId="55" borderId="0" xfId="337" applyFont="1" applyFill="1" applyAlignment="1"/>
    <xf numFmtId="0" fontId="49" fillId="55" borderId="0" xfId="337" applyFont="1" applyFill="1" applyAlignment="1">
      <alignment horizontal="center"/>
    </xf>
    <xf numFmtId="0" fontId="0" fillId="55" borderId="0" xfId="337" applyFont="1" applyFill="1" applyAlignment="1"/>
    <xf numFmtId="0" fontId="56" fillId="55" borderId="0" xfId="270" applyFont="1" applyFill="1" applyAlignment="1">
      <alignment vertical="center"/>
    </xf>
    <xf numFmtId="0" fontId="56" fillId="55" borderId="0" xfId="270" applyFont="1" applyFill="1" applyAlignment="1">
      <alignment horizontal="center" vertical="center"/>
    </xf>
    <xf numFmtId="0" fontId="42" fillId="55" borderId="0" xfId="337" applyFont="1" applyFill="1" applyAlignment="1">
      <alignment horizontal="center"/>
    </xf>
    <xf numFmtId="0" fontId="42" fillId="55" borderId="0" xfId="337" applyFont="1" applyFill="1" applyAlignment="1">
      <alignment vertical="center"/>
    </xf>
    <xf numFmtId="0" fontId="49" fillId="55" borderId="0" xfId="337" applyFont="1" applyFill="1" applyAlignment="1">
      <alignment horizontal="center" vertical="center"/>
    </xf>
    <xf numFmtId="0" fontId="64" fillId="55" borderId="0" xfId="341" applyFont="1" applyFill="1"/>
    <xf numFmtId="0" fontId="48" fillId="55" borderId="37" xfId="341" applyFont="1" applyFill="1" applyBorder="1" applyAlignment="1">
      <alignment horizontal="center" vertical="center"/>
    </xf>
    <xf numFmtId="0" fontId="48" fillId="55" borderId="56" xfId="341" applyFont="1" applyFill="1" applyBorder="1" applyAlignment="1">
      <alignment horizontal="center" vertical="center"/>
    </xf>
    <xf numFmtId="0" fontId="48" fillId="55" borderId="54" xfId="341" applyFont="1" applyFill="1" applyBorder="1" applyAlignment="1">
      <alignment horizontal="center" vertical="center"/>
    </xf>
    <xf numFmtId="0" fontId="48" fillId="55" borderId="59" xfId="341" applyFont="1" applyFill="1" applyBorder="1" applyAlignment="1">
      <alignment horizontal="center" vertical="center"/>
    </xf>
    <xf numFmtId="0" fontId="47" fillId="55" borderId="44" xfId="0" applyNumberFormat="1" applyFont="1" applyFill="1" applyBorder="1" applyAlignment="1">
      <alignment horizontal="left"/>
    </xf>
    <xf numFmtId="168" fontId="47" fillId="55" borderId="38" xfId="0" applyNumberFormat="1" applyFont="1" applyFill="1" applyBorder="1" applyAlignment="1">
      <alignment horizontal="center"/>
    </xf>
    <xf numFmtId="168" fontId="47" fillId="55" borderId="39" xfId="0" applyNumberFormat="1" applyFont="1" applyFill="1" applyBorder="1" applyAlignment="1">
      <alignment horizontal="center"/>
    </xf>
    <xf numFmtId="1" fontId="53" fillId="55" borderId="0" xfId="341" applyNumberFormat="1" applyFont="1" applyFill="1"/>
    <xf numFmtId="0" fontId="47" fillId="55" borderId="45" xfId="0" applyNumberFormat="1" applyFont="1" applyFill="1" applyBorder="1" applyAlignment="1">
      <alignment horizontal="left"/>
    </xf>
    <xf numFmtId="168" fontId="47" fillId="55" borderId="29" xfId="0" applyNumberFormat="1" applyFont="1" applyFill="1" applyBorder="1" applyAlignment="1">
      <alignment horizontal="center"/>
    </xf>
    <xf numFmtId="168" fontId="47" fillId="55" borderId="40" xfId="0" applyNumberFormat="1" applyFont="1" applyFill="1" applyBorder="1" applyAlignment="1">
      <alignment horizontal="center"/>
    </xf>
    <xf numFmtId="0" fontId="47" fillId="55" borderId="46" xfId="0" applyNumberFormat="1" applyFont="1" applyFill="1" applyBorder="1" applyAlignment="1">
      <alignment horizontal="left"/>
    </xf>
    <xf numFmtId="3" fontId="47" fillId="55" borderId="42" xfId="0" applyNumberFormat="1" applyFont="1" applyFill="1" applyBorder="1" applyAlignment="1">
      <alignment horizontal="center"/>
    </xf>
    <xf numFmtId="0" fontId="49" fillId="55" borderId="44" xfId="0" applyNumberFormat="1" applyFont="1" applyFill="1" applyBorder="1" applyAlignment="1">
      <alignment horizontal="left"/>
    </xf>
    <xf numFmtId="3" fontId="49" fillId="55" borderId="36" xfId="0" applyNumberFormat="1" applyFont="1" applyFill="1" applyBorder="1" applyAlignment="1">
      <alignment horizontal="center"/>
    </xf>
    <xf numFmtId="3" fontId="49" fillId="55" borderId="38" xfId="0" applyNumberFormat="1" applyFont="1" applyFill="1" applyBorder="1" applyAlignment="1">
      <alignment horizontal="center"/>
    </xf>
    <xf numFmtId="168" fontId="49" fillId="55" borderId="39" xfId="0" applyNumberFormat="1" applyFont="1" applyFill="1" applyBorder="1" applyAlignment="1">
      <alignment horizontal="center"/>
    </xf>
    <xf numFmtId="0" fontId="49" fillId="55" borderId="46" xfId="0" applyNumberFormat="1" applyFont="1" applyFill="1" applyBorder="1" applyAlignment="1">
      <alignment horizontal="left"/>
    </xf>
    <xf numFmtId="3" fontId="49" fillId="55" borderId="41" xfId="0" applyNumberFormat="1" applyFont="1" applyFill="1" applyBorder="1" applyAlignment="1">
      <alignment horizontal="center"/>
    </xf>
    <xf numFmtId="3" fontId="49" fillId="55" borderId="42" xfId="0" applyNumberFormat="1" applyFont="1" applyFill="1" applyBorder="1" applyAlignment="1">
      <alignment horizontal="center"/>
    </xf>
    <xf numFmtId="168" fontId="49" fillId="55" borderId="43" xfId="0" applyNumberFormat="1" applyFont="1" applyFill="1" applyBorder="1" applyAlignment="1">
      <alignment horizontal="center"/>
    </xf>
    <xf numFmtId="0" fontId="53" fillId="0" borderId="0" xfId="341" applyFont="1" applyFill="1"/>
    <xf numFmtId="17" fontId="53" fillId="55" borderId="0" xfId="341" applyNumberFormat="1" applyFont="1" applyFill="1"/>
    <xf numFmtId="3" fontId="53" fillId="55" borderId="0" xfId="341" applyNumberFormat="1" applyFont="1" applyFill="1"/>
    <xf numFmtId="0" fontId="65" fillId="55" borderId="0" xfId="341" applyFont="1" applyFill="1"/>
    <xf numFmtId="0" fontId="54" fillId="55" borderId="0" xfId="0" applyFont="1" applyFill="1"/>
    <xf numFmtId="0" fontId="64" fillId="55" borderId="0" xfId="0" applyFont="1" applyFill="1"/>
    <xf numFmtId="0" fontId="49" fillId="56" borderId="0" xfId="0" applyFont="1" applyFill="1" applyBorder="1" applyAlignment="1">
      <alignment horizontal="center"/>
    </xf>
    <xf numFmtId="0" fontId="53" fillId="55" borderId="0" xfId="0" applyFont="1" applyFill="1"/>
    <xf numFmtId="0" fontId="49" fillId="56" borderId="60" xfId="0" applyFont="1" applyFill="1" applyBorder="1" applyAlignment="1">
      <alignment horizontal="center" vertical="center" wrapText="1"/>
    </xf>
    <xf numFmtId="0" fontId="49" fillId="56" borderId="13" xfId="0" applyFont="1" applyFill="1" applyBorder="1" applyAlignment="1">
      <alignment horizontal="center" vertical="center" wrapText="1"/>
    </xf>
    <xf numFmtId="0" fontId="49" fillId="56" borderId="10" xfId="0" applyFont="1" applyFill="1" applyBorder="1" applyAlignment="1">
      <alignment horizontal="center" vertical="center" wrapText="1"/>
    </xf>
    <xf numFmtId="0" fontId="49" fillId="56" borderId="14" xfId="0" applyFont="1" applyFill="1" applyBorder="1" applyAlignment="1">
      <alignment horizontal="center" vertical="center" wrapText="1"/>
    </xf>
    <xf numFmtId="0" fontId="67" fillId="56" borderId="0" xfId="0" applyFont="1" applyFill="1" applyBorder="1" applyAlignment="1">
      <alignment horizontal="center" vertical="center"/>
    </xf>
    <xf numFmtId="0" fontId="47" fillId="55" borderId="44" xfId="0" applyNumberFormat="1" applyFont="1" applyFill="1" applyBorder="1" applyAlignment="1">
      <alignment horizontal="center"/>
    </xf>
    <xf numFmtId="171" fontId="47" fillId="55" borderId="44" xfId="0" applyNumberFormat="1" applyFont="1" applyFill="1" applyBorder="1" applyAlignment="1">
      <alignment horizontal="center"/>
    </xf>
    <xf numFmtId="3" fontId="47" fillId="55" borderId="36" xfId="0" applyNumberFormat="1" applyFont="1" applyFill="1" applyBorder="1" applyAlignment="1">
      <alignment horizontal="center"/>
    </xf>
    <xf numFmtId="3" fontId="47" fillId="55" borderId="39" xfId="0" applyNumberFormat="1" applyFont="1" applyFill="1" applyBorder="1" applyAlignment="1">
      <alignment horizontal="center"/>
    </xf>
    <xf numFmtId="9" fontId="64" fillId="55" borderId="0" xfId="361" applyFont="1" applyFill="1" applyAlignment="1">
      <alignment horizontal="center"/>
    </xf>
    <xf numFmtId="0" fontId="47" fillId="55" borderId="32" xfId="0" applyNumberFormat="1" applyFont="1" applyFill="1" applyBorder="1" applyAlignment="1">
      <alignment horizontal="center"/>
    </xf>
    <xf numFmtId="171" fontId="47" fillId="55" borderId="32" xfId="0" applyNumberFormat="1" applyFont="1" applyFill="1" applyBorder="1" applyAlignment="1">
      <alignment horizontal="center"/>
    </xf>
    <xf numFmtId="3" fontId="47" fillId="55" borderId="33" xfId="0" applyNumberFormat="1" applyFont="1" applyFill="1" applyBorder="1" applyAlignment="1">
      <alignment horizontal="center"/>
    </xf>
    <xf numFmtId="3" fontId="47" fillId="55" borderId="34" xfId="0" applyNumberFormat="1" applyFont="1" applyFill="1" applyBorder="1" applyAlignment="1">
      <alignment horizontal="center"/>
    </xf>
    <xf numFmtId="3" fontId="47" fillId="0" borderId="34" xfId="0" applyNumberFormat="1" applyFont="1" applyFill="1" applyBorder="1" applyAlignment="1">
      <alignment horizontal="center"/>
    </xf>
    <xf numFmtId="0" fontId="47" fillId="55" borderId="15" xfId="0" applyNumberFormat="1" applyFont="1" applyFill="1" applyBorder="1" applyAlignment="1">
      <alignment horizontal="center"/>
    </xf>
    <xf numFmtId="171" fontId="47" fillId="55" borderId="15" xfId="0" applyNumberFormat="1" applyFont="1" applyFill="1" applyBorder="1" applyAlignment="1">
      <alignment horizontal="center"/>
    </xf>
    <xf numFmtId="3" fontId="47" fillId="55" borderId="13" xfId="0" applyNumberFormat="1" applyFont="1" applyFill="1" applyBorder="1" applyAlignment="1">
      <alignment horizontal="center"/>
    </xf>
    <xf numFmtId="3" fontId="47" fillId="55" borderId="10" xfId="0" applyNumberFormat="1" applyFont="1" applyFill="1" applyBorder="1" applyAlignment="1">
      <alignment horizontal="center"/>
    </xf>
    <xf numFmtId="3" fontId="47" fillId="0" borderId="14" xfId="0" applyNumberFormat="1" applyFont="1" applyFill="1" applyBorder="1" applyAlignment="1">
      <alignment horizontal="center"/>
    </xf>
    <xf numFmtId="3" fontId="47" fillId="55" borderId="14" xfId="0" applyNumberFormat="1" applyFont="1" applyFill="1" applyBorder="1" applyAlignment="1">
      <alignment horizontal="center"/>
    </xf>
    <xf numFmtId="3" fontId="54" fillId="55" borderId="0" xfId="0" applyNumberFormat="1" applyFont="1" applyFill="1"/>
    <xf numFmtId="3" fontId="64" fillId="55" borderId="0" xfId="0" applyNumberFormat="1" applyFont="1" applyFill="1"/>
    <xf numFmtId="0" fontId="50" fillId="55" borderId="37" xfId="0" applyFont="1" applyFill="1" applyBorder="1" applyAlignment="1"/>
    <xf numFmtId="3" fontId="53" fillId="55" borderId="0" xfId="0" applyNumberFormat="1" applyFont="1" applyFill="1"/>
    <xf numFmtId="0" fontId="67" fillId="55" borderId="0" xfId="0" applyFont="1" applyFill="1" applyAlignment="1">
      <alignment horizontal="right"/>
    </xf>
    <xf numFmtId="3" fontId="64" fillId="55" borderId="0" xfId="0" applyNumberFormat="1" applyFont="1" applyFill="1" applyAlignment="1">
      <alignment horizontal="center"/>
    </xf>
    <xf numFmtId="0" fontId="68" fillId="55" borderId="0" xfId="0" applyFont="1" applyFill="1"/>
    <xf numFmtId="0" fontId="53" fillId="55" borderId="0" xfId="345" applyFont="1" applyFill="1" applyBorder="1" applyAlignment="1">
      <alignment horizontal="center"/>
    </xf>
    <xf numFmtId="3" fontId="53" fillId="55" borderId="0" xfId="286" applyNumberFormat="1" applyFont="1" applyFill="1" applyBorder="1" applyAlignment="1">
      <alignment horizontal="center" vertical="center"/>
    </xf>
    <xf numFmtId="168" fontId="53" fillId="55" borderId="0" xfId="286" applyNumberFormat="1" applyFont="1" applyFill="1" applyBorder="1" applyAlignment="1">
      <alignment horizontal="center" vertical="center"/>
    </xf>
    <xf numFmtId="172" fontId="53" fillId="55" borderId="0" xfId="361" applyNumberFormat="1" applyFont="1" applyFill="1"/>
    <xf numFmtId="10" fontId="53" fillId="55" borderId="0" xfId="361" applyNumberFormat="1" applyFont="1" applyFill="1"/>
    <xf numFmtId="0" fontId="53" fillId="55" borderId="0" xfId="345" applyFont="1" applyFill="1" applyAlignment="1">
      <alignment horizontal="center"/>
    </xf>
    <xf numFmtId="3" fontId="52" fillId="55" borderId="0" xfId="286" applyNumberFormat="1" applyFont="1" applyFill="1" applyBorder="1" applyAlignment="1">
      <alignment horizontal="center" vertical="center"/>
    </xf>
    <xf numFmtId="0" fontId="65" fillId="55" borderId="0" xfId="345" applyFont="1" applyFill="1" applyBorder="1" applyAlignment="1">
      <alignment vertical="center" wrapText="1"/>
    </xf>
    <xf numFmtId="0" fontId="66" fillId="55" borderId="37" xfId="341" applyFont="1" applyFill="1" applyBorder="1"/>
    <xf numFmtId="0" fontId="66" fillId="55" borderId="37" xfId="345" applyFont="1" applyFill="1" applyBorder="1" applyAlignment="1">
      <alignment horizontal="left" vertical="center" wrapText="1"/>
    </xf>
    <xf numFmtId="170" fontId="53" fillId="55" borderId="0" xfId="341" applyNumberFormat="1" applyFont="1" applyFill="1"/>
    <xf numFmtId="3" fontId="53" fillId="55" borderId="0" xfId="341" applyNumberFormat="1" applyFont="1" applyFill="1" applyBorder="1"/>
    <xf numFmtId="0" fontId="48" fillId="55" borderId="37" xfId="341" applyFont="1" applyFill="1" applyBorder="1" applyAlignment="1">
      <alignment horizontal="center" vertical="center" wrapText="1"/>
    </xf>
    <xf numFmtId="0" fontId="48" fillId="55" borderId="0" xfId="341" applyFont="1" applyFill="1" applyBorder="1" applyAlignment="1">
      <alignment horizontal="center" vertical="center" wrapText="1"/>
    </xf>
    <xf numFmtId="0" fontId="48" fillId="55" borderId="10" xfId="341" applyFont="1" applyFill="1" applyBorder="1" applyAlignment="1">
      <alignment horizontal="center" vertical="center" wrapText="1"/>
    </xf>
    <xf numFmtId="0" fontId="53" fillId="55" borderId="0" xfId="341" applyFont="1" applyFill="1" applyBorder="1" applyAlignment="1">
      <alignment horizontal="center"/>
    </xf>
    <xf numFmtId="3" fontId="53" fillId="55" borderId="0" xfId="341" applyNumberFormat="1" applyFont="1" applyFill="1" applyBorder="1" applyAlignment="1">
      <alignment horizontal="center"/>
    </xf>
    <xf numFmtId="3" fontId="53" fillId="55" borderId="0" xfId="345" applyNumberFormat="1" applyFont="1" applyFill="1" applyBorder="1" applyAlignment="1">
      <alignment horizontal="center"/>
    </xf>
    <xf numFmtId="3" fontId="53" fillId="0" borderId="0" xfId="345" applyNumberFormat="1" applyFont="1" applyFill="1" applyBorder="1" applyAlignment="1">
      <alignment horizontal="center"/>
    </xf>
    <xf numFmtId="0" fontId="54" fillId="55" borderId="0" xfId="341" applyFont="1" applyFill="1" applyAlignment="1">
      <alignment horizontal="center"/>
    </xf>
    <xf numFmtId="172" fontId="54" fillId="55" borderId="0" xfId="361" applyNumberFormat="1" applyFont="1" applyFill="1"/>
    <xf numFmtId="3" fontId="54" fillId="55" borderId="0" xfId="341" applyNumberFormat="1" applyFont="1" applyFill="1" applyBorder="1" applyAlignment="1">
      <alignment horizontal="center"/>
    </xf>
    <xf numFmtId="0" fontId="69" fillId="55" borderId="0" xfId="341" applyFont="1" applyFill="1"/>
    <xf numFmtId="172" fontId="69" fillId="55" borderId="0" xfId="361" applyNumberFormat="1" applyFont="1" applyFill="1"/>
    <xf numFmtId="3" fontId="69" fillId="55" borderId="0" xfId="341" applyNumberFormat="1" applyFont="1" applyFill="1" applyBorder="1" applyAlignment="1">
      <alignment horizontal="center"/>
    </xf>
    <xf numFmtId="0" fontId="53" fillId="55" borderId="0" xfId="341" applyFont="1" applyFill="1" applyBorder="1" applyAlignment="1"/>
    <xf numFmtId="0" fontId="53" fillId="55" borderId="0" xfId="341" applyFont="1" applyFill="1" applyBorder="1" applyAlignment="1">
      <alignment wrapText="1"/>
    </xf>
    <xf numFmtId="3" fontId="53" fillId="55" borderId="0" xfId="341" applyNumberFormat="1" applyFont="1" applyFill="1" applyBorder="1" applyAlignment="1">
      <alignment wrapText="1"/>
    </xf>
    <xf numFmtId="0" fontId="53" fillId="55" borderId="0" xfId="341" applyFont="1" applyFill="1" applyAlignment="1">
      <alignment wrapText="1"/>
    </xf>
    <xf numFmtId="0" fontId="48" fillId="55" borderId="27" xfId="341" applyFont="1" applyFill="1" applyBorder="1" applyAlignment="1">
      <alignment horizontal="center" vertical="center" wrapText="1"/>
    </xf>
    <xf numFmtId="0" fontId="48" fillId="55" borderId="26" xfId="341" applyFont="1" applyFill="1" applyBorder="1" applyAlignment="1">
      <alignment horizontal="center" vertical="center" wrapText="1"/>
    </xf>
    <xf numFmtId="0" fontId="54" fillId="55" borderId="0" xfId="341" applyFont="1" applyFill="1" applyAlignment="1">
      <alignment wrapText="1"/>
    </xf>
    <xf numFmtId="172" fontId="54" fillId="55" borderId="0" xfId="361" applyNumberFormat="1" applyFont="1" applyFill="1" applyAlignment="1">
      <alignment wrapText="1"/>
    </xf>
    <xf numFmtId="172" fontId="54" fillId="55" borderId="0" xfId="341" applyNumberFormat="1" applyFont="1" applyFill="1" applyAlignment="1">
      <alignment wrapText="1"/>
    </xf>
    <xf numFmtId="0" fontId="70" fillId="55" borderId="0" xfId="341" applyFont="1" applyFill="1" applyBorder="1" applyAlignment="1">
      <alignment horizontal="center"/>
    </xf>
    <xf numFmtId="0" fontId="67" fillId="55" borderId="0" xfId="341" applyFont="1" applyFill="1" applyBorder="1" applyAlignment="1">
      <alignment horizontal="center"/>
    </xf>
    <xf numFmtId="0" fontId="54" fillId="55" borderId="0" xfId="341" applyFont="1" applyFill="1" applyBorder="1"/>
    <xf numFmtId="0" fontId="64" fillId="55" borderId="0" xfId="341" applyFont="1" applyFill="1" applyBorder="1"/>
    <xf numFmtId="0" fontId="70" fillId="55" borderId="0" xfId="341" applyFont="1" applyFill="1" applyBorder="1" applyAlignment="1">
      <alignment horizontal="center" vertical="center" wrapText="1"/>
    </xf>
    <xf numFmtId="0" fontId="67" fillId="55" borderId="0" xfId="341" applyFont="1" applyFill="1" applyBorder="1" applyAlignment="1">
      <alignment horizontal="center" vertical="center" wrapText="1"/>
    </xf>
    <xf numFmtId="168" fontId="53" fillId="55" borderId="0" xfId="286" applyNumberFormat="1" applyFont="1" applyFill="1" applyBorder="1" applyAlignment="1">
      <alignment horizontal="center" vertical="center" wrapText="1"/>
    </xf>
    <xf numFmtId="168" fontId="53" fillId="55" borderId="0" xfId="341" applyNumberFormat="1" applyFont="1" applyFill="1" applyBorder="1" applyAlignment="1">
      <alignment horizontal="center"/>
    </xf>
    <xf numFmtId="168" fontId="53" fillId="55" borderId="0" xfId="341" applyNumberFormat="1" applyFont="1" applyFill="1" applyBorder="1"/>
    <xf numFmtId="168" fontId="54" fillId="55" borderId="0" xfId="341" applyNumberFormat="1" applyFont="1" applyFill="1" applyBorder="1"/>
    <xf numFmtId="172" fontId="64" fillId="55" borderId="0" xfId="361" applyNumberFormat="1" applyFont="1" applyFill="1"/>
    <xf numFmtId="0" fontId="52" fillId="55" borderId="0" xfId="341" applyFont="1" applyFill="1" applyAlignment="1"/>
    <xf numFmtId="0" fontId="0" fillId="0" borderId="57" xfId="0" applyFont="1" applyBorder="1" applyAlignment="1">
      <alignment vertical="center"/>
    </xf>
    <xf numFmtId="0" fontId="0" fillId="0" borderId="16" xfId="0" applyFont="1" applyBorder="1" applyAlignment="1">
      <alignment vertical="center"/>
    </xf>
    <xf numFmtId="3" fontId="0" fillId="0" borderId="0" xfId="0" applyNumberFormat="1" applyFont="1" applyBorder="1" applyAlignment="1">
      <alignment horizontal="right" vertical="center"/>
    </xf>
    <xf numFmtId="168" fontId="0" fillId="0" borderId="12" xfId="0" applyNumberFormat="1" applyFont="1" applyBorder="1" applyAlignment="1">
      <alignment horizontal="right" vertical="center"/>
    </xf>
    <xf numFmtId="3" fontId="0" fillId="0" borderId="0" xfId="0" applyNumberFormat="1" applyFont="1" applyAlignment="1">
      <alignment horizontal="right" vertical="center"/>
    </xf>
    <xf numFmtId="3" fontId="0" fillId="0" borderId="48" xfId="0" applyNumberFormat="1" applyFont="1" applyBorder="1" applyAlignment="1">
      <alignment horizontal="right" vertical="center"/>
    </xf>
    <xf numFmtId="3" fontId="0" fillId="0" borderId="47" xfId="0" applyNumberFormat="1" applyFont="1" applyBorder="1" applyAlignment="1">
      <alignment horizontal="right" vertical="center"/>
    </xf>
    <xf numFmtId="168" fontId="0" fillId="0" borderId="49" xfId="0" applyNumberFormat="1" applyFont="1" applyBorder="1" applyAlignment="1">
      <alignment horizontal="right" vertical="center"/>
    </xf>
    <xf numFmtId="3" fontId="0" fillId="0" borderId="11" xfId="0" applyNumberFormat="1" applyFont="1" applyBorder="1" applyAlignment="1">
      <alignment horizontal="right" vertical="center"/>
    </xf>
    <xf numFmtId="0" fontId="0" fillId="0" borderId="37" xfId="0" applyFont="1" applyBorder="1"/>
    <xf numFmtId="3" fontId="0" fillId="0" borderId="55" xfId="0" applyNumberFormat="1" applyFont="1" applyBorder="1" applyAlignment="1">
      <alignment horizontal="right"/>
    </xf>
    <xf numFmtId="3" fontId="0" fillId="0" borderId="37" xfId="0" applyNumberFormat="1" applyFont="1" applyBorder="1" applyAlignment="1">
      <alignment horizontal="right"/>
    </xf>
    <xf numFmtId="168" fontId="0" fillId="0" borderId="56" xfId="0" applyNumberFormat="1" applyFont="1" applyBorder="1" applyAlignment="1">
      <alignment horizontal="right"/>
    </xf>
    <xf numFmtId="0" fontId="0" fillId="0" borderId="0" xfId="0" applyFont="1" applyBorder="1"/>
    <xf numFmtId="3" fontId="0" fillId="0" borderId="11" xfId="0" applyNumberFormat="1" applyFont="1" applyBorder="1" applyAlignment="1">
      <alignment horizontal="right"/>
    </xf>
    <xf numFmtId="3" fontId="0" fillId="0" borderId="0" xfId="0" applyNumberFormat="1" applyFont="1" applyBorder="1" applyAlignment="1">
      <alignment horizontal="right"/>
    </xf>
    <xf numFmtId="168" fontId="0" fillId="0" borderId="12" xfId="0" applyNumberFormat="1" applyFont="1" applyBorder="1" applyAlignment="1">
      <alignment horizontal="right"/>
    </xf>
    <xf numFmtId="3" fontId="0" fillId="0" borderId="13" xfId="0" applyNumberFormat="1" applyFont="1" applyBorder="1" applyAlignment="1">
      <alignment horizontal="right"/>
    </xf>
    <xf numFmtId="3" fontId="0" fillId="0" borderId="10" xfId="0" applyNumberFormat="1" applyFont="1" applyBorder="1" applyAlignment="1">
      <alignment horizontal="right"/>
    </xf>
    <xf numFmtId="168" fontId="0" fillId="0" borderId="14" xfId="0" applyNumberFormat="1" applyFont="1" applyBorder="1" applyAlignment="1">
      <alignment horizontal="right"/>
    </xf>
    <xf numFmtId="0" fontId="42" fillId="0" borderId="61" xfId="0" applyFont="1" applyBorder="1"/>
    <xf numFmtId="3" fontId="42" fillId="0" borderId="58" xfId="0" applyNumberFormat="1" applyFont="1" applyBorder="1" applyAlignment="1">
      <alignment horizontal="right"/>
    </xf>
    <xf numFmtId="3" fontId="42" fillId="0" borderId="54" xfId="0" applyNumberFormat="1" applyFont="1" applyBorder="1" applyAlignment="1">
      <alignment horizontal="right"/>
    </xf>
    <xf numFmtId="168" fontId="42" fillId="0" borderId="59" xfId="0" applyNumberFormat="1" applyFont="1" applyBorder="1" applyAlignment="1">
      <alignment horizontal="right"/>
    </xf>
    <xf numFmtId="0" fontId="42" fillId="0" borderId="59" xfId="0" applyFont="1" applyBorder="1"/>
    <xf numFmtId="0" fontId="42" fillId="55" borderId="0" xfId="0" applyFont="1" applyFill="1" applyBorder="1" applyAlignment="1">
      <alignment horizontal="center"/>
    </xf>
    <xf numFmtId="0" fontId="71" fillId="55" borderId="0" xfId="270" applyFont="1" applyFill="1"/>
    <xf numFmtId="0" fontId="31" fillId="55" borderId="0" xfId="270" applyFont="1" applyFill="1"/>
    <xf numFmtId="1" fontId="42" fillId="55" borderId="58" xfId="0" quotePrefix="1" applyNumberFormat="1" applyFont="1" applyFill="1" applyBorder="1" applyAlignment="1">
      <alignment horizontal="center" vertical="center" wrapText="1"/>
    </xf>
    <xf numFmtId="3" fontId="42" fillId="55" borderId="54" xfId="0" quotePrefix="1" applyNumberFormat="1" applyFont="1" applyFill="1" applyBorder="1" applyAlignment="1">
      <alignment horizontal="center" vertical="center" wrapText="1"/>
    </xf>
    <xf numFmtId="168" fontId="42" fillId="55" borderId="54" xfId="0" applyNumberFormat="1" applyFont="1" applyFill="1" applyBorder="1" applyAlignment="1">
      <alignment horizontal="center" vertical="center" wrapText="1"/>
    </xf>
    <xf numFmtId="168" fontId="42" fillId="55" borderId="59" xfId="0" applyNumberFormat="1" applyFont="1" applyFill="1" applyBorder="1" applyAlignment="1">
      <alignment horizontal="center" vertical="center" wrapText="1"/>
    </xf>
    <xf numFmtId="168" fontId="42" fillId="55" borderId="0" xfId="0" applyNumberFormat="1" applyFont="1" applyFill="1" applyBorder="1" applyAlignment="1">
      <alignment horizontal="center" vertical="center" wrapText="1"/>
    </xf>
    <xf numFmtId="9" fontId="0" fillId="55" borderId="0" xfId="361" applyFont="1" applyFill="1"/>
    <xf numFmtId="0" fontId="73" fillId="55" borderId="0" xfId="270" applyFont="1" applyFill="1"/>
    <xf numFmtId="0" fontId="37" fillId="55" borderId="0" xfId="0" applyFont="1" applyFill="1"/>
    <xf numFmtId="0" fontId="52" fillId="55" borderId="0" xfId="341" applyFont="1" applyFill="1"/>
    <xf numFmtId="0" fontId="48" fillId="55" borderId="0" xfId="341" applyFont="1" applyFill="1" applyBorder="1" applyAlignment="1">
      <alignment horizontal="center"/>
    </xf>
    <xf numFmtId="0" fontId="48" fillId="55" borderId="0" xfId="341" applyFont="1" applyFill="1" applyBorder="1" applyAlignment="1">
      <alignment horizontal="center" vertical="center"/>
    </xf>
    <xf numFmtId="0" fontId="52" fillId="55" borderId="0" xfId="341" applyFont="1" applyFill="1" applyBorder="1" applyAlignment="1">
      <alignment vertical="center" wrapText="1"/>
    </xf>
    <xf numFmtId="0" fontId="48" fillId="55" borderId="54" xfId="341" applyFont="1" applyFill="1" applyBorder="1" applyAlignment="1">
      <alignment horizontal="center" vertical="center"/>
    </xf>
    <xf numFmtId="0" fontId="48" fillId="55" borderId="59" xfId="341" applyFont="1" applyFill="1" applyBorder="1" applyAlignment="1">
      <alignment horizontal="center" vertical="center"/>
    </xf>
    <xf numFmtId="0" fontId="48" fillId="55" borderId="37" xfId="341" applyFont="1" applyFill="1" applyBorder="1" applyAlignment="1">
      <alignment horizontal="center" vertical="center" wrapText="1"/>
    </xf>
    <xf numFmtId="0" fontId="48" fillId="55" borderId="10" xfId="341" applyFont="1" applyFill="1" applyBorder="1" applyAlignment="1">
      <alignment horizontal="center" vertical="center" wrapText="1"/>
    </xf>
    <xf numFmtId="168" fontId="47" fillId="55" borderId="0" xfId="0" applyNumberFormat="1" applyFont="1" applyFill="1" applyBorder="1" applyAlignment="1">
      <alignment horizontal="center"/>
    </xf>
    <xf numFmtId="168" fontId="49" fillId="55" borderId="0" xfId="0" applyNumberFormat="1" applyFont="1" applyFill="1" applyBorder="1" applyAlignment="1">
      <alignment horizontal="center"/>
    </xf>
    <xf numFmtId="0" fontId="75" fillId="0" borderId="0" xfId="341" applyFont="1" applyFill="1" applyAlignment="1">
      <alignment horizontal="center" vertical="center" wrapText="1"/>
    </xf>
    <xf numFmtId="0" fontId="75" fillId="55" borderId="0" xfId="341" applyFont="1" applyFill="1" applyAlignment="1">
      <alignment vertical="center" wrapText="1"/>
    </xf>
    <xf numFmtId="0" fontId="53" fillId="55" borderId="0" xfId="345" applyFont="1" applyFill="1"/>
    <xf numFmtId="0" fontId="46" fillId="55" borderId="0" xfId="345" applyFont="1" applyFill="1" applyAlignment="1">
      <alignment vertical="top" wrapText="1"/>
    </xf>
    <xf numFmtId="0" fontId="53" fillId="55" borderId="0" xfId="345" applyFont="1" applyFill="1" applyAlignment="1">
      <alignment horizontal="left" vertical="top" wrapText="1"/>
    </xf>
    <xf numFmtId="0" fontId="53" fillId="55" borderId="0" xfId="345" applyFont="1" applyFill="1" applyAlignment="1">
      <alignment vertical="top"/>
    </xf>
    <xf numFmtId="0" fontId="48" fillId="55" borderId="0" xfId="345" applyFont="1" applyFill="1" applyAlignment="1">
      <alignment horizontal="center" vertical="center"/>
    </xf>
    <xf numFmtId="3" fontId="0" fillId="0" borderId="0" xfId="0" applyNumberFormat="1" applyAlignment="1">
      <alignment horizontal="center"/>
    </xf>
    <xf numFmtId="9" fontId="53" fillId="55" borderId="0" xfId="361" applyFont="1" applyFill="1" applyAlignment="1">
      <alignment horizontal="center" vertical="center"/>
    </xf>
    <xf numFmtId="9" fontId="54" fillId="57" borderId="0" xfId="361" applyFont="1" applyFill="1" applyAlignment="1">
      <alignment horizontal="center" vertical="center"/>
    </xf>
    <xf numFmtId="0" fontId="53" fillId="55" borderId="0" xfId="341" applyFont="1" applyFill="1" applyAlignment="1">
      <alignment horizontal="center" vertical="center"/>
    </xf>
    <xf numFmtId="0" fontId="48" fillId="55" borderId="0" xfId="341" applyFont="1" applyFill="1" applyBorder="1" applyAlignment="1">
      <alignment horizontal="center"/>
    </xf>
    <xf numFmtId="0" fontId="0" fillId="0" borderId="0" xfId="0" applyFont="1" applyFill="1" applyBorder="1"/>
    <xf numFmtId="0" fontId="42" fillId="55" borderId="0" xfId="0" applyFont="1" applyFill="1" applyBorder="1" applyAlignment="1">
      <alignment horizontal="center"/>
    </xf>
    <xf numFmtId="168" fontId="52" fillId="55" borderId="0" xfId="286" applyNumberFormat="1" applyFont="1" applyFill="1" applyBorder="1" applyAlignment="1">
      <alignment horizontal="center" vertical="center"/>
    </xf>
    <xf numFmtId="0" fontId="52" fillId="55" borderId="0" xfId="345" applyFont="1" applyFill="1" applyBorder="1" applyAlignment="1">
      <alignment horizontal="center"/>
    </xf>
    <xf numFmtId="0" fontId="52" fillId="55" borderId="0" xfId="341" applyFont="1" applyFill="1" applyBorder="1" applyAlignment="1">
      <alignment horizontal="left" vertical="center"/>
    </xf>
    <xf numFmtId="0" fontId="80" fillId="0" borderId="0" xfId="326" applyFont="1" applyAlignment="1" applyProtection="1">
      <alignment vertical="top" wrapText="1" readingOrder="1"/>
      <protection locked="0"/>
    </xf>
    <xf numFmtId="0" fontId="52" fillId="55" borderId="0" xfId="341" applyNumberFormat="1" applyFont="1" applyFill="1" applyBorder="1" applyAlignment="1">
      <alignment horizontal="left" vertical="center"/>
    </xf>
    <xf numFmtId="9" fontId="53" fillId="55" borderId="0" xfId="361" applyNumberFormat="1" applyFont="1" applyFill="1" applyAlignment="1">
      <alignment horizontal="center" vertical="center"/>
    </xf>
    <xf numFmtId="1" fontId="42" fillId="0" borderId="58" xfId="0" quotePrefix="1" applyNumberFormat="1" applyFont="1" applyFill="1" applyBorder="1" applyAlignment="1">
      <alignment horizontal="center" vertical="center" wrapText="1"/>
    </xf>
    <xf numFmtId="3" fontId="42" fillId="0" borderId="54" xfId="0" quotePrefix="1" applyNumberFormat="1" applyFont="1" applyFill="1" applyBorder="1" applyAlignment="1">
      <alignment horizontal="center" vertical="center" wrapText="1"/>
    </xf>
    <xf numFmtId="168" fontId="42" fillId="0" borderId="59" xfId="0" applyNumberFormat="1" applyFont="1" applyFill="1" applyBorder="1" applyAlignment="1">
      <alignment horizontal="center" vertical="center" wrapText="1"/>
    </xf>
    <xf numFmtId="1" fontId="42" fillId="0" borderId="54" xfId="0" quotePrefix="1" applyNumberFormat="1" applyFont="1" applyFill="1" applyBorder="1" applyAlignment="1">
      <alignment horizontal="center" vertical="center" wrapText="1"/>
    </xf>
    <xf numFmtId="3" fontId="42" fillId="0" borderId="54" xfId="0" applyNumberFormat="1" applyFont="1" applyFill="1" applyBorder="1" applyAlignment="1">
      <alignment horizontal="center" vertical="center" wrapText="1"/>
    </xf>
    <xf numFmtId="0" fontId="0" fillId="0" borderId="57" xfId="0" applyFont="1" applyFill="1" applyBorder="1" applyAlignment="1">
      <alignment vertical="center"/>
    </xf>
    <xf numFmtId="3" fontId="0" fillId="0" borderId="37" xfId="0" applyNumberFormat="1" applyFont="1" applyFill="1" applyBorder="1" applyAlignment="1">
      <alignment horizontal="right" vertical="center"/>
    </xf>
    <xf numFmtId="168" fontId="0" fillId="0" borderId="56" xfId="0" applyNumberFormat="1" applyFont="1" applyFill="1" applyBorder="1" applyAlignment="1">
      <alignment horizontal="right" vertical="center"/>
    </xf>
    <xf numFmtId="0" fontId="0" fillId="0" borderId="16" xfId="0" applyFont="1" applyFill="1" applyBorder="1" applyAlignment="1">
      <alignment vertical="center"/>
    </xf>
    <xf numFmtId="3" fontId="0" fillId="0" borderId="0" xfId="0" applyNumberFormat="1" applyFont="1" applyFill="1" applyBorder="1" applyAlignment="1">
      <alignment horizontal="right" vertical="center"/>
    </xf>
    <xf numFmtId="168" fontId="0" fillId="0" borderId="12" xfId="0" applyNumberFormat="1" applyFont="1" applyFill="1" applyBorder="1" applyAlignment="1">
      <alignment horizontal="right" vertical="center"/>
    </xf>
    <xf numFmtId="3" fontId="0" fillId="0" borderId="0" xfId="0" applyNumberFormat="1" applyFont="1" applyFill="1" applyAlignment="1">
      <alignment horizontal="right" vertical="center"/>
    </xf>
    <xf numFmtId="0" fontId="0" fillId="0" borderId="15" xfId="0" applyFont="1" applyFill="1" applyBorder="1" applyAlignment="1">
      <alignment vertical="center"/>
    </xf>
    <xf numFmtId="0" fontId="42" fillId="0" borderId="58" xfId="0" applyFont="1" applyFill="1" applyBorder="1" applyAlignment="1">
      <alignment vertical="center"/>
    </xf>
    <xf numFmtId="0" fontId="42" fillId="0" borderId="10" xfId="0" applyFont="1" applyFill="1" applyBorder="1" applyAlignment="1">
      <alignment vertical="center"/>
    </xf>
    <xf numFmtId="3" fontId="42" fillId="0" borderId="58" xfId="0" applyNumberFormat="1" applyFont="1" applyFill="1" applyBorder="1" applyAlignment="1">
      <alignment horizontal="right" vertical="center"/>
    </xf>
    <xf numFmtId="3" fontId="42" fillId="0" borderId="54" xfId="0" applyNumberFormat="1" applyFont="1" applyFill="1" applyBorder="1" applyAlignment="1">
      <alignment horizontal="right" vertical="center"/>
    </xf>
    <xf numFmtId="168" fontId="42" fillId="0" borderId="59" xfId="0" applyNumberFormat="1" applyFont="1" applyFill="1" applyBorder="1" applyAlignment="1">
      <alignment horizontal="right" vertical="center"/>
    </xf>
    <xf numFmtId="3" fontId="0" fillId="0" borderId="48" xfId="0" applyNumberFormat="1" applyFont="1" applyFill="1" applyBorder="1" applyAlignment="1">
      <alignment horizontal="right" vertical="center"/>
    </xf>
    <xf numFmtId="3" fontId="0" fillId="0" borderId="47" xfId="0" applyNumberFormat="1" applyFont="1" applyFill="1" applyBorder="1" applyAlignment="1">
      <alignment horizontal="right" vertical="center"/>
    </xf>
    <xf numFmtId="168" fontId="0" fillId="0" borderId="49"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0" fontId="42" fillId="0" borderId="54" xfId="0" applyFont="1" applyFill="1" applyBorder="1" applyAlignment="1">
      <alignment vertical="center"/>
    </xf>
    <xf numFmtId="0" fontId="0" fillId="0" borderId="56" xfId="0" applyFont="1" applyFill="1" applyBorder="1" applyAlignment="1">
      <alignment vertical="center"/>
    </xf>
    <xf numFmtId="0" fontId="0" fillId="0" borderId="60" xfId="0" applyFont="1" applyFill="1" applyBorder="1" applyAlignment="1">
      <alignment vertical="center" wrapText="1"/>
    </xf>
    <xf numFmtId="0" fontId="0" fillId="0" borderId="60" xfId="0" applyFont="1" applyFill="1" applyBorder="1" applyAlignment="1">
      <alignment vertical="center"/>
    </xf>
    <xf numFmtId="3" fontId="42" fillId="0" borderId="13" xfId="0" applyNumberFormat="1" applyFont="1" applyFill="1" applyBorder="1" applyAlignment="1">
      <alignment horizontal="right" vertical="center"/>
    </xf>
    <xf numFmtId="3" fontId="42" fillId="0" borderId="10" xfId="0" applyNumberFormat="1" applyFont="1" applyFill="1" applyBorder="1" applyAlignment="1">
      <alignment horizontal="right" vertical="center"/>
    </xf>
    <xf numFmtId="168" fontId="42" fillId="0" borderId="14" xfId="0" applyNumberFormat="1" applyFont="1" applyFill="1" applyBorder="1" applyAlignment="1">
      <alignment horizontal="right" vertical="center"/>
    </xf>
    <xf numFmtId="0" fontId="42" fillId="0" borderId="13" xfId="0" applyFont="1" applyFill="1" applyBorder="1" applyAlignment="1">
      <alignment vertical="center"/>
    </xf>
    <xf numFmtId="3" fontId="42" fillId="0" borderId="50" xfId="0" applyNumberFormat="1" applyFont="1" applyFill="1" applyBorder="1" applyAlignment="1">
      <alignment horizontal="right" vertical="center"/>
    </xf>
    <xf numFmtId="3" fontId="42" fillId="0" borderId="51" xfId="0" applyNumberFormat="1" applyFont="1" applyFill="1" applyBorder="1" applyAlignment="1">
      <alignment horizontal="right" vertical="center"/>
    </xf>
    <xf numFmtId="168" fontId="42" fillId="0" borderId="52" xfId="0" applyNumberFormat="1" applyFont="1" applyFill="1" applyBorder="1" applyAlignment="1">
      <alignment horizontal="right" vertical="center"/>
    </xf>
    <xf numFmtId="0" fontId="0" fillId="55" borderId="0" xfId="0" applyFill="1"/>
    <xf numFmtId="3" fontId="47" fillId="55" borderId="0" xfId="0" applyNumberFormat="1" applyFont="1" applyFill="1" applyAlignment="1">
      <alignment horizontal="center"/>
    </xf>
    <xf numFmtId="0" fontId="48" fillId="55" borderId="0" xfId="351" applyFont="1" applyFill="1" applyBorder="1" applyAlignment="1" applyProtection="1">
      <alignment horizontal="center" vertical="center"/>
    </xf>
    <xf numFmtId="0" fontId="42" fillId="0" borderId="54" xfId="0" applyFont="1" applyFill="1" applyBorder="1" applyAlignment="1">
      <alignment horizontal="center" vertical="center"/>
    </xf>
    <xf numFmtId="0" fontId="42" fillId="55" borderId="54" xfId="0" applyFont="1" applyFill="1" applyBorder="1" applyAlignment="1">
      <alignment horizontal="center"/>
    </xf>
    <xf numFmtId="0" fontId="0" fillId="55" borderId="69" xfId="0" applyFill="1" applyBorder="1"/>
    <xf numFmtId="0" fontId="0" fillId="55" borderId="70" xfId="0" applyFill="1" applyBorder="1"/>
    <xf numFmtId="0" fontId="0" fillId="55" borderId="0" xfId="0" applyFill="1" applyBorder="1"/>
    <xf numFmtId="168" fontId="0" fillId="55" borderId="0" xfId="448" applyNumberFormat="1" applyFont="1" applyFill="1" applyBorder="1" applyAlignment="1">
      <alignment horizontal="center"/>
    </xf>
    <xf numFmtId="0" fontId="42" fillId="55" borderId="60" xfId="0" applyFont="1" applyFill="1" applyBorder="1" applyAlignment="1">
      <alignment horizontal="center" vertical="center"/>
    </xf>
    <xf numFmtId="0" fontId="42" fillId="55" borderId="66" xfId="0" applyFont="1" applyFill="1" applyBorder="1" applyAlignment="1">
      <alignment horizontal="center" vertical="center"/>
    </xf>
    <xf numFmtId="0" fontId="42" fillId="55" borderId="67" xfId="0" applyFont="1" applyFill="1" applyBorder="1" applyAlignment="1">
      <alignment horizontal="center" vertical="center"/>
    </xf>
    <xf numFmtId="0" fontId="0" fillId="55" borderId="70" xfId="0" applyFill="1" applyBorder="1" applyAlignment="1">
      <alignment horizontal="left"/>
    </xf>
    <xf numFmtId="0" fontId="0" fillId="55" borderId="71" xfId="0" applyFill="1" applyBorder="1"/>
    <xf numFmtId="0" fontId="42" fillId="55" borderId="60" xfId="0" applyFont="1" applyFill="1" applyBorder="1"/>
    <xf numFmtId="0" fontId="42" fillId="55" borderId="0" xfId="0" applyFont="1" applyFill="1" applyBorder="1" applyAlignment="1">
      <alignment horizontal="left"/>
    </xf>
    <xf numFmtId="0" fontId="82" fillId="55" borderId="0" xfId="0" applyFont="1" applyFill="1"/>
    <xf numFmtId="0" fontId="42" fillId="55" borderId="65" xfId="0" applyFont="1" applyFill="1" applyBorder="1" applyAlignment="1">
      <alignment horizontal="center" vertical="center"/>
    </xf>
    <xf numFmtId="0" fontId="58" fillId="55" borderId="0" xfId="0" applyFont="1" applyFill="1" applyAlignment="1">
      <alignment vertical="center" readingOrder="1"/>
    </xf>
    <xf numFmtId="0" fontId="0" fillId="55" borderId="10" xfId="0" applyFill="1" applyBorder="1"/>
    <xf numFmtId="0" fontId="42" fillId="55" borderId="54" xfId="0" applyFont="1" applyFill="1" applyBorder="1" applyAlignment="1">
      <alignment vertical="center"/>
    </xf>
    <xf numFmtId="0" fontId="42" fillId="55" borderId="54" xfId="0" applyFont="1" applyFill="1" applyBorder="1" applyAlignment="1">
      <alignment horizontal="center" vertical="center" wrapText="1"/>
    </xf>
    <xf numFmtId="168" fontId="0" fillId="55" borderId="10" xfId="448" applyNumberFormat="1" applyFont="1" applyFill="1" applyBorder="1" applyAlignment="1">
      <alignment horizontal="center"/>
    </xf>
    <xf numFmtId="0" fontId="83" fillId="55" borderId="0" xfId="0" applyFont="1" applyFill="1" applyAlignment="1">
      <alignment horizontal="center" vertical="center" readingOrder="1"/>
    </xf>
    <xf numFmtId="3" fontId="0" fillId="0" borderId="55"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168" fontId="0" fillId="0" borderId="14" xfId="0" applyNumberFormat="1" applyFont="1" applyFill="1" applyBorder="1" applyAlignment="1">
      <alignment horizontal="right" vertical="center"/>
    </xf>
    <xf numFmtId="172" fontId="0" fillId="55" borderId="0" xfId="361" applyNumberFormat="1" applyFont="1" applyFill="1"/>
    <xf numFmtId="0" fontId="42" fillId="55" borderId="0" xfId="0" applyFont="1" applyFill="1" applyBorder="1" applyAlignment="1">
      <alignment horizontal="center"/>
    </xf>
    <xf numFmtId="174" fontId="0" fillId="0" borderId="0" xfId="0" applyNumberFormat="1"/>
    <xf numFmtId="0" fontId="0" fillId="0" borderId="0" xfId="0" applyAlignment="1">
      <alignment horizontal="left"/>
    </xf>
    <xf numFmtId="0" fontId="42" fillId="55" borderId="54" xfId="0" applyFont="1" applyFill="1" applyBorder="1" applyAlignment="1"/>
    <xf numFmtId="0" fontId="42" fillId="55" borderId="0" xfId="0" applyFont="1" applyFill="1" applyBorder="1" applyAlignment="1">
      <alignment horizontal="center" vertical="center"/>
    </xf>
    <xf numFmtId="168" fontId="0" fillId="55" borderId="0" xfId="448" applyNumberFormat="1" applyFont="1" applyFill="1" applyBorder="1" applyAlignment="1">
      <alignment horizontal="center" vertical="center"/>
    </xf>
    <xf numFmtId="168" fontId="0" fillId="55" borderId="0" xfId="0" applyNumberFormat="1" applyFill="1" applyBorder="1" applyAlignment="1">
      <alignment horizontal="center" vertical="center"/>
    </xf>
    <xf numFmtId="168" fontId="42" fillId="55" borderId="0" xfId="448" applyNumberFormat="1" applyFont="1" applyFill="1" applyBorder="1" applyAlignment="1">
      <alignment horizontal="center" vertical="center"/>
    </xf>
    <xf numFmtId="3" fontId="0" fillId="55" borderId="0" xfId="0" applyNumberFormat="1" applyFont="1" applyFill="1"/>
    <xf numFmtId="3" fontId="0" fillId="55" borderId="63" xfId="448" applyNumberFormat="1" applyFont="1" applyFill="1" applyBorder="1" applyAlignment="1">
      <alignment horizontal="center" vertical="center"/>
    </xf>
    <xf numFmtId="3" fontId="0" fillId="55" borderId="62" xfId="448" applyNumberFormat="1" applyFont="1" applyFill="1" applyBorder="1" applyAlignment="1">
      <alignment horizontal="center" vertical="center"/>
    </xf>
    <xf numFmtId="3" fontId="0" fillId="55" borderId="64" xfId="448" applyNumberFormat="1" applyFont="1" applyFill="1" applyBorder="1" applyAlignment="1">
      <alignment horizontal="center" vertical="center"/>
    </xf>
    <xf numFmtId="3" fontId="0" fillId="55" borderId="68" xfId="0" applyNumberFormat="1" applyFill="1" applyBorder="1" applyAlignment="1">
      <alignment horizontal="center" vertical="center"/>
    </xf>
    <xf numFmtId="3" fontId="42" fillId="55" borderId="65" xfId="448" applyNumberFormat="1" applyFont="1" applyFill="1" applyBorder="1" applyAlignment="1">
      <alignment horizontal="center" vertical="center"/>
    </xf>
    <xf numFmtId="3" fontId="42" fillId="55" borderId="66" xfId="448" applyNumberFormat="1" applyFont="1" applyFill="1" applyBorder="1" applyAlignment="1">
      <alignment horizontal="center" vertical="center"/>
    </xf>
    <xf numFmtId="3" fontId="42" fillId="55" borderId="67" xfId="448" applyNumberFormat="1" applyFont="1" applyFill="1" applyBorder="1" applyAlignment="1">
      <alignment horizontal="center" vertical="center"/>
    </xf>
    <xf numFmtId="3" fontId="0" fillId="55" borderId="0" xfId="448" applyNumberFormat="1" applyFont="1" applyFill="1" applyBorder="1" applyAlignment="1">
      <alignment horizontal="center"/>
    </xf>
    <xf numFmtId="3" fontId="0" fillId="55" borderId="10" xfId="448" applyNumberFormat="1" applyFont="1" applyFill="1" applyBorder="1" applyAlignment="1">
      <alignment horizontal="center"/>
    </xf>
    <xf numFmtId="17" fontId="63" fillId="55" borderId="0" xfId="0" quotePrefix="1" applyNumberFormat="1" applyFont="1" applyFill="1" applyAlignment="1">
      <alignment horizontal="center"/>
    </xf>
    <xf numFmtId="0" fontId="63" fillId="55" borderId="0" xfId="0" applyFont="1" applyFill="1" applyAlignment="1">
      <alignment horizontal="center"/>
    </xf>
    <xf numFmtId="173" fontId="63" fillId="55" borderId="0" xfId="0" quotePrefix="1" applyNumberFormat="1" applyFont="1" applyFill="1" applyAlignment="1">
      <alignment horizontal="center"/>
    </xf>
    <xf numFmtId="0" fontId="62" fillId="55" borderId="0" xfId="337" applyFont="1" applyFill="1" applyAlignment="1">
      <alignment horizontal="center" vertical="center"/>
    </xf>
    <xf numFmtId="0" fontId="46" fillId="55" borderId="0" xfId="341" applyFont="1" applyFill="1" applyBorder="1" applyAlignment="1">
      <alignment horizontal="left" vertical="center" wrapText="1" indent="3"/>
    </xf>
    <xf numFmtId="0" fontId="58" fillId="55" borderId="0" xfId="341" applyFont="1" applyFill="1" applyBorder="1" applyAlignment="1">
      <alignment horizontal="center" vertical="center"/>
    </xf>
    <xf numFmtId="0" fontId="46" fillId="55" borderId="0" xfId="341" applyFont="1" applyFill="1" applyBorder="1" applyAlignment="1">
      <alignment horizontal="left" vertical="center" wrapText="1"/>
    </xf>
    <xf numFmtId="0" fontId="48" fillId="55" borderId="0" xfId="351" applyFont="1" applyFill="1" applyBorder="1" applyAlignment="1" applyProtection="1">
      <alignment horizontal="center" vertical="center"/>
    </xf>
    <xf numFmtId="0" fontId="31" fillId="55" borderId="0" xfId="270" applyFill="1" applyBorder="1" applyAlignment="1">
      <alignment horizontal="center" vertical="center"/>
    </xf>
    <xf numFmtId="0" fontId="55" fillId="55" borderId="0" xfId="345" applyFont="1" applyFill="1" applyAlignment="1">
      <alignment horizontal="center" vertical="center"/>
    </xf>
    <xf numFmtId="0" fontId="46" fillId="55" borderId="0" xfId="345" applyFont="1" applyFill="1" applyAlignment="1">
      <alignment horizontal="left" vertical="top" wrapText="1"/>
    </xf>
    <xf numFmtId="0" fontId="46" fillId="0" borderId="0" xfId="345" applyFont="1" applyAlignment="1">
      <alignment horizontal="left" vertical="top" wrapText="1"/>
    </xf>
    <xf numFmtId="0" fontId="57" fillId="55" borderId="58" xfId="345" applyFont="1" applyFill="1" applyBorder="1" applyAlignment="1">
      <alignment horizontal="left" vertical="center" wrapText="1"/>
    </xf>
    <xf numFmtId="0" fontId="57" fillId="55" borderId="54" xfId="345" applyFont="1" applyFill="1" applyBorder="1" applyAlignment="1">
      <alignment horizontal="left" vertical="center" wrapText="1"/>
    </xf>
    <xf numFmtId="0" fontId="57" fillId="55" borderId="59" xfId="345" applyFont="1" applyFill="1" applyBorder="1" applyAlignment="1">
      <alignment horizontal="left" vertical="center" wrapText="1"/>
    </xf>
    <xf numFmtId="0" fontId="52" fillId="55" borderId="27" xfId="341" applyFont="1" applyFill="1" applyBorder="1" applyAlignment="1">
      <alignment horizontal="left" vertical="center" wrapText="1"/>
    </xf>
    <xf numFmtId="0" fontId="48" fillId="55" borderId="28" xfId="341" applyFont="1" applyFill="1" applyBorder="1" applyAlignment="1">
      <alignment horizontal="center"/>
    </xf>
    <xf numFmtId="0" fontId="48" fillId="55" borderId="27" xfId="341" applyFont="1" applyFill="1" applyBorder="1" applyAlignment="1">
      <alignment horizontal="left" vertical="center"/>
    </xf>
    <xf numFmtId="0" fontId="48" fillId="55" borderId="26" xfId="341" applyFont="1" applyFill="1" applyBorder="1" applyAlignment="1">
      <alignment horizontal="left" vertical="center"/>
    </xf>
    <xf numFmtId="0" fontId="48" fillId="55" borderId="0" xfId="341" applyFont="1" applyFill="1" applyBorder="1" applyAlignment="1">
      <alignment horizontal="center"/>
    </xf>
    <xf numFmtId="0" fontId="52" fillId="55" borderId="37" xfId="0" applyFont="1" applyFill="1" applyBorder="1" applyAlignment="1">
      <alignment horizontal="justify" vertical="center" wrapText="1"/>
    </xf>
    <xf numFmtId="0" fontId="48" fillId="55" borderId="0" xfId="341" applyFont="1" applyFill="1" applyBorder="1" applyAlignment="1">
      <alignment horizontal="center" vertical="center"/>
    </xf>
    <xf numFmtId="0" fontId="48" fillId="55" borderId="10" xfId="341" applyFont="1" applyFill="1" applyBorder="1" applyAlignment="1">
      <alignment horizontal="center" vertical="center"/>
    </xf>
    <xf numFmtId="0" fontId="50" fillId="55" borderId="37" xfId="0" applyFont="1" applyFill="1" applyBorder="1" applyAlignment="1">
      <alignment horizontal="left" vertical="top" wrapText="1"/>
    </xf>
    <xf numFmtId="0" fontId="52" fillId="55" borderId="0" xfId="341" applyFont="1" applyFill="1" applyAlignment="1">
      <alignment horizontal="left" vertical="center" wrapText="1"/>
    </xf>
    <xf numFmtId="0" fontId="48" fillId="55" borderId="58" xfId="341" applyFont="1" applyFill="1" applyBorder="1" applyAlignment="1">
      <alignment horizontal="center" vertical="center"/>
    </xf>
    <xf numFmtId="0" fontId="48" fillId="55" borderId="54" xfId="341" applyFont="1" applyFill="1" applyBorder="1" applyAlignment="1">
      <alignment horizontal="center" vertical="center"/>
    </xf>
    <xf numFmtId="0" fontId="48" fillId="55" borderId="59" xfId="341" applyFont="1" applyFill="1" applyBorder="1" applyAlignment="1">
      <alignment horizontal="center" vertical="center"/>
    </xf>
    <xf numFmtId="0" fontId="48" fillId="55" borderId="0" xfId="341" applyFont="1" applyFill="1" applyBorder="1" applyAlignment="1">
      <alignment horizontal="center" wrapText="1"/>
    </xf>
    <xf numFmtId="0" fontId="48" fillId="55" borderId="10" xfId="341" applyFont="1" applyFill="1" applyBorder="1" applyAlignment="1">
      <alignment horizontal="center"/>
    </xf>
    <xf numFmtId="0" fontId="48" fillId="55" borderId="57" xfId="341" applyFont="1" applyFill="1" applyBorder="1" applyAlignment="1">
      <alignment horizontal="center" vertical="center"/>
    </xf>
    <xf numFmtId="0" fontId="48" fillId="55" borderId="16" xfId="341" applyFont="1" applyFill="1" applyBorder="1" applyAlignment="1">
      <alignment horizontal="center" vertical="center"/>
    </xf>
    <xf numFmtId="0" fontId="48" fillId="55" borderId="15" xfId="341" applyFont="1" applyFill="1" applyBorder="1" applyAlignment="1">
      <alignment horizontal="center" vertical="center"/>
    </xf>
    <xf numFmtId="0" fontId="52" fillId="55" borderId="37" xfId="341" applyFont="1" applyFill="1" applyBorder="1" applyAlignment="1">
      <alignment horizontal="left" vertical="center" wrapText="1"/>
    </xf>
    <xf numFmtId="0" fontId="49" fillId="56" borderId="60" xfId="0" applyFont="1" applyFill="1" applyBorder="1" applyAlignment="1">
      <alignment horizontal="center"/>
    </xf>
    <xf numFmtId="0" fontId="66" fillId="55" borderId="0" xfId="345" applyFont="1" applyFill="1" applyAlignment="1">
      <alignment horizontal="left" vertical="top" wrapText="1"/>
    </xf>
    <xf numFmtId="0" fontId="48" fillId="55" borderId="0" xfId="345" applyFont="1" applyFill="1" applyBorder="1" applyAlignment="1">
      <alignment horizontal="center"/>
    </xf>
    <xf numFmtId="0" fontId="48" fillId="55" borderId="27" xfId="345" applyFont="1" applyFill="1" applyBorder="1" applyAlignment="1">
      <alignment horizontal="center" vertical="center" wrapText="1"/>
    </xf>
    <xf numFmtId="0" fontId="48" fillId="55" borderId="26" xfId="345" applyFont="1" applyFill="1" applyBorder="1" applyAlignment="1">
      <alignment horizontal="center" vertical="center" wrapText="1"/>
    </xf>
    <xf numFmtId="0" fontId="48" fillId="55" borderId="37" xfId="341" applyFont="1" applyFill="1" applyBorder="1" applyAlignment="1">
      <alignment horizontal="center" vertical="center" wrapText="1"/>
    </xf>
    <xf numFmtId="0" fontId="48" fillId="55" borderId="10" xfId="341" applyFont="1" applyFill="1" applyBorder="1" applyAlignment="1">
      <alignment horizontal="center" vertical="center" wrapText="1"/>
    </xf>
    <xf numFmtId="0" fontId="52" fillId="55" borderId="37" xfId="341" applyFont="1" applyFill="1" applyBorder="1" applyAlignment="1">
      <alignment horizontal="left" vertical="center"/>
    </xf>
    <xf numFmtId="0" fontId="52" fillId="55" borderId="37" xfId="341" applyNumberFormat="1" applyFont="1" applyFill="1" applyBorder="1" applyAlignment="1">
      <alignment horizontal="left" vertical="center" wrapText="1"/>
    </xf>
    <xf numFmtId="0" fontId="52" fillId="55" borderId="37" xfId="341" applyNumberFormat="1" applyFont="1" applyFill="1" applyBorder="1" applyAlignment="1">
      <alignment horizontal="left" vertical="center"/>
    </xf>
    <xf numFmtId="0" fontId="48" fillId="55" borderId="27" xfId="341" applyFont="1" applyFill="1" applyBorder="1" applyAlignment="1">
      <alignment horizontal="center" vertical="center" wrapText="1"/>
    </xf>
    <xf numFmtId="0" fontId="48" fillId="55" borderId="26" xfId="341" applyFont="1" applyFill="1" applyBorder="1" applyAlignment="1">
      <alignment horizontal="center" vertical="center" wrapText="1"/>
    </xf>
    <xf numFmtId="0" fontId="0" fillId="0" borderId="5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42" fillId="55" borderId="0" xfId="0" applyFont="1" applyFill="1" applyBorder="1" applyAlignment="1">
      <alignment horizontal="center"/>
    </xf>
    <xf numFmtId="0" fontId="42" fillId="0" borderId="57" xfId="0" applyFont="1" applyFill="1" applyBorder="1" applyAlignment="1">
      <alignment horizontal="left" vertical="center"/>
    </xf>
    <xf numFmtId="0" fontId="42" fillId="0" borderId="15"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58" xfId="0" applyFont="1" applyFill="1" applyBorder="1" applyAlignment="1">
      <alignment horizontal="center" vertical="center"/>
    </xf>
    <xf numFmtId="0" fontId="42" fillId="0" borderId="54" xfId="0" applyFont="1" applyFill="1" applyBorder="1" applyAlignment="1">
      <alignment horizontal="center" vertical="center"/>
    </xf>
    <xf numFmtId="0" fontId="42" fillId="0" borderId="59" xfId="0" applyFont="1" applyFill="1" applyBorder="1" applyAlignment="1">
      <alignment horizontal="center" vertical="center"/>
    </xf>
    <xf numFmtId="0" fontId="0" fillId="0" borderId="57" xfId="0" applyFont="1" applyFill="1" applyBorder="1" applyAlignment="1">
      <alignment horizontal="left" vertical="center"/>
    </xf>
    <xf numFmtId="0" fontId="0" fillId="0" borderId="15" xfId="0" applyFont="1" applyFill="1" applyBorder="1" applyAlignment="1">
      <alignment horizontal="left" vertical="center"/>
    </xf>
    <xf numFmtId="0" fontId="0" fillId="0" borderId="55"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horizontal="left" vertical="center"/>
    </xf>
    <xf numFmtId="0" fontId="72" fillId="55" borderId="37" xfId="0" applyFont="1" applyFill="1" applyBorder="1" applyAlignment="1">
      <alignment horizontal="left" vertical="center" wrapText="1"/>
    </xf>
    <xf numFmtId="0" fontId="72" fillId="55" borderId="0" xfId="0" applyFont="1" applyFill="1" applyBorder="1" applyAlignment="1">
      <alignment horizontal="left" vertical="center" wrapText="1"/>
    </xf>
    <xf numFmtId="0" fontId="42" fillId="55" borderId="58" xfId="0" applyFont="1" applyFill="1" applyBorder="1" applyAlignment="1">
      <alignment horizontal="center"/>
    </xf>
    <xf numFmtId="0" fontId="42" fillId="55" borderId="54" xfId="0" applyFont="1" applyFill="1" applyBorder="1" applyAlignment="1">
      <alignment horizontal="center"/>
    </xf>
    <xf numFmtId="0" fontId="42" fillId="55" borderId="59" xfId="0" applyFont="1" applyFill="1" applyBorder="1" applyAlignment="1">
      <alignment horizontal="center"/>
    </xf>
    <xf numFmtId="0" fontId="42" fillId="55" borderId="57" xfId="0" applyFont="1" applyFill="1" applyBorder="1" applyAlignment="1">
      <alignment horizontal="center" vertical="center"/>
    </xf>
    <xf numFmtId="0" fontId="42" fillId="55" borderId="15" xfId="0" applyFont="1" applyFill="1" applyBorder="1" applyAlignment="1">
      <alignment horizontal="center" vertical="center"/>
    </xf>
    <xf numFmtId="0" fontId="0" fillId="0" borderId="57" xfId="0" applyFont="1" applyBorder="1" applyAlignment="1">
      <alignment horizontal="left"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0" fillId="0" borderId="55" xfId="0" applyFont="1" applyBorder="1" applyAlignment="1">
      <alignment horizontal="left" vertical="center"/>
    </xf>
    <xf numFmtId="0" fontId="0" fillId="0" borderId="11" xfId="0" applyFont="1" applyBorder="1" applyAlignment="1">
      <alignment horizontal="left" vertical="center"/>
    </xf>
    <xf numFmtId="0" fontId="0" fillId="0" borderId="13" xfId="0" applyFont="1" applyBorder="1" applyAlignment="1">
      <alignment horizontal="left" vertical="center"/>
    </xf>
  </cellXfs>
  <cellStyles count="449">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4" builtinId="9" hidden="1"/>
    <cellStyle name="Hipervínculo visitado" xfId="442" builtinId="9" hidden="1"/>
    <cellStyle name="Hipervínculo visitado" xfId="441" builtinId="9" hidden="1"/>
    <cellStyle name="Hipervínculo visitado" xfId="447" builtinId="9" hidden="1"/>
    <cellStyle name="Hipervínculo visitado" xfId="443" builtinId="9" hidden="1"/>
    <cellStyle name="Hipervínculo visitado" xfId="446" builtinId="9" hidden="1"/>
    <cellStyle name="Hipervínculo visitado" xfId="445"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0]" xfId="448" builtinId="6"/>
    <cellStyle name="Millares [0] 2" xfId="283" xr:uid="{00000000-0005-0000-0000-000023010000}"/>
    <cellStyle name="Millares [0] 2 2" xfId="284" xr:uid="{00000000-0005-0000-0000-000024010000}"/>
    <cellStyle name="Millares [0] 2 3" xfId="285" xr:uid="{00000000-0005-0000-0000-000025010000}"/>
    <cellStyle name="Millares [0] 3" xfId="286" xr:uid="{00000000-0005-0000-0000-000026010000}"/>
    <cellStyle name="Millares [0] 3 2" xfId="287" xr:uid="{00000000-0005-0000-0000-000027010000}"/>
    <cellStyle name="Millares [0] 4" xfId="288" xr:uid="{00000000-0005-0000-0000-000028010000}"/>
    <cellStyle name="Millares 2" xfId="289" xr:uid="{00000000-0005-0000-0000-000029010000}"/>
    <cellStyle name="Millares 2 2" xfId="290" xr:uid="{00000000-0005-0000-0000-00002A010000}"/>
    <cellStyle name="Millares 2 3" xfId="291" xr:uid="{00000000-0005-0000-0000-00002B010000}"/>
    <cellStyle name="Millares 2 4" xfId="292" xr:uid="{00000000-0005-0000-0000-00002C010000}"/>
    <cellStyle name="Millares 2 5" xfId="293" xr:uid="{00000000-0005-0000-0000-00002D010000}"/>
    <cellStyle name="Millares 2 5 2" xfId="294" xr:uid="{00000000-0005-0000-0000-00002E010000}"/>
    <cellStyle name="Millares 2 5 2 2" xfId="295" xr:uid="{00000000-0005-0000-0000-00002F010000}"/>
    <cellStyle name="Millares 3" xfId="296" xr:uid="{00000000-0005-0000-0000-000030010000}"/>
    <cellStyle name="Millares 3 2" xfId="297" xr:uid="{00000000-0005-0000-0000-000031010000}"/>
    <cellStyle name="Millares 3 2 2" xfId="298" xr:uid="{00000000-0005-0000-0000-000032010000}"/>
    <cellStyle name="Millares 4" xfId="299" xr:uid="{00000000-0005-0000-0000-000033010000}"/>
    <cellStyle name="Millares 4 2" xfId="300" xr:uid="{00000000-0005-0000-0000-000034010000}"/>
    <cellStyle name="Millares 4 2 2" xfId="301" xr:uid="{00000000-0005-0000-0000-000035010000}"/>
    <cellStyle name="Millares 4 3" xfId="302" xr:uid="{00000000-0005-0000-0000-000036010000}"/>
    <cellStyle name="Millares 5" xfId="303" xr:uid="{00000000-0005-0000-0000-000037010000}"/>
    <cellStyle name="Millares 5 2" xfId="304" xr:uid="{00000000-0005-0000-0000-000038010000}"/>
    <cellStyle name="Millares 5 2 2" xfId="305" xr:uid="{00000000-0005-0000-0000-000039010000}"/>
    <cellStyle name="Millares 6" xfId="306" xr:uid="{00000000-0005-0000-0000-00003A010000}"/>
    <cellStyle name="Millares 6 2" xfId="307" xr:uid="{00000000-0005-0000-0000-00003B010000}"/>
    <cellStyle name="Millares 6 2 2" xfId="308" xr:uid="{00000000-0005-0000-0000-00003C010000}"/>
    <cellStyle name="Millares 7" xfId="309" xr:uid="{00000000-0005-0000-0000-00003D010000}"/>
    <cellStyle name="Millares 7 2" xfId="310" xr:uid="{00000000-0005-0000-0000-00003E010000}"/>
    <cellStyle name="Millares 8" xfId="311" xr:uid="{00000000-0005-0000-0000-00003F010000}"/>
    <cellStyle name="Millares 8 2" xfId="312" xr:uid="{00000000-0005-0000-0000-000040010000}"/>
    <cellStyle name="Millares 8 2 2" xfId="313" xr:uid="{00000000-0005-0000-0000-000041010000}"/>
    <cellStyle name="Millares 8 3" xfId="314" xr:uid="{00000000-0005-0000-0000-000042010000}"/>
    <cellStyle name="Millares 9" xfId="315" xr:uid="{00000000-0005-0000-0000-000043010000}"/>
    <cellStyle name="Neutral" xfId="316" builtinId="28" customBuiltin="1"/>
    <cellStyle name="Neutral 2 2" xfId="317" xr:uid="{00000000-0005-0000-0000-000046010000}"/>
    <cellStyle name="Neutral 2 2 2" xfId="318" xr:uid="{00000000-0005-0000-0000-000047010000}"/>
    <cellStyle name="Neutral 2 2 3" xfId="319" xr:uid="{00000000-0005-0000-0000-000048010000}"/>
    <cellStyle name="Neutral 2 3" xfId="320" xr:uid="{00000000-0005-0000-0000-000049010000}"/>
    <cellStyle name="Neutral 2 4" xfId="321" xr:uid="{00000000-0005-0000-0000-00004A010000}"/>
    <cellStyle name="Neutral 3 2" xfId="322" xr:uid="{00000000-0005-0000-0000-00004B010000}"/>
    <cellStyle name="Neutral 3 3" xfId="323" xr:uid="{00000000-0005-0000-0000-00004C010000}"/>
    <cellStyle name="Neutral 4" xfId="324" xr:uid="{00000000-0005-0000-0000-00004D010000}"/>
    <cellStyle name="Normal" xfId="0" builtinId="0"/>
    <cellStyle name="Normal 10" xfId="325" xr:uid="{00000000-0005-0000-0000-00004F010000}"/>
    <cellStyle name="Normal 2" xfId="326" xr:uid="{00000000-0005-0000-0000-000050010000}"/>
    <cellStyle name="Normal 2 2" xfId="327" xr:uid="{00000000-0005-0000-0000-000051010000}"/>
    <cellStyle name="Normal 2 2 2" xfId="328" xr:uid="{00000000-0005-0000-0000-000052010000}"/>
    <cellStyle name="Normal 2 2 2 2" xfId="329" xr:uid="{00000000-0005-0000-0000-000053010000}"/>
    <cellStyle name="Normal 2 2 2 2 2" xfId="330" xr:uid="{00000000-0005-0000-0000-000054010000}"/>
    <cellStyle name="Normal 2 2 3" xfId="331" xr:uid="{00000000-0005-0000-0000-000055010000}"/>
    <cellStyle name="Normal 2 3" xfId="332" xr:uid="{00000000-0005-0000-0000-000056010000}"/>
    <cellStyle name="Normal 2 4" xfId="333" xr:uid="{00000000-0005-0000-0000-000057010000}"/>
    <cellStyle name="Normal 2 4 2" xfId="334" xr:uid="{00000000-0005-0000-0000-000058010000}"/>
    <cellStyle name="Normal 2 5" xfId="335" xr:uid="{00000000-0005-0000-0000-000059010000}"/>
    <cellStyle name="Normal 3" xfId="336" xr:uid="{00000000-0005-0000-0000-00005A010000}"/>
    <cellStyle name="Normal 3 2" xfId="337" xr:uid="{00000000-0005-0000-0000-00005B010000}"/>
    <cellStyle name="Normal 3 3" xfId="338" xr:uid="{00000000-0005-0000-0000-00005C010000}"/>
    <cellStyle name="Normal 3 4" xfId="339" xr:uid="{00000000-0005-0000-0000-00005D010000}"/>
    <cellStyle name="Normal 3 5" xfId="340" xr:uid="{00000000-0005-0000-0000-00005E010000}"/>
    <cellStyle name="Normal 4" xfId="341" xr:uid="{00000000-0005-0000-0000-00005F010000}"/>
    <cellStyle name="Normal 4 2" xfId="342" xr:uid="{00000000-0005-0000-0000-000060010000}"/>
    <cellStyle name="Normal 4 2 2" xfId="343" xr:uid="{00000000-0005-0000-0000-000061010000}"/>
    <cellStyle name="Normal 4 3" xfId="344" xr:uid="{00000000-0005-0000-0000-000062010000}"/>
    <cellStyle name="Normal 4 4" xfId="345" xr:uid="{00000000-0005-0000-0000-000063010000}"/>
    <cellStyle name="Normal 5" xfId="346" xr:uid="{00000000-0005-0000-0000-000064010000}"/>
    <cellStyle name="Normal 5 2" xfId="347" xr:uid="{00000000-0005-0000-0000-000065010000}"/>
    <cellStyle name="Normal 5 2 2" xfId="348" xr:uid="{00000000-0005-0000-0000-000066010000}"/>
    <cellStyle name="Normal 5 2 2 2" xfId="349" xr:uid="{00000000-0005-0000-0000-000067010000}"/>
    <cellStyle name="Normal 9" xfId="350" xr:uid="{00000000-0005-0000-0000-000068010000}"/>
    <cellStyle name="Normal_indice" xfId="351" xr:uid="{00000000-0005-0000-0000-000069010000}"/>
    <cellStyle name="Notas" xfId="352" builtinId="10" customBuiltin="1"/>
    <cellStyle name="Notas 2 2" xfId="353" xr:uid="{00000000-0005-0000-0000-00006B010000}"/>
    <cellStyle name="Notas 2 2 2" xfId="354" xr:uid="{00000000-0005-0000-0000-00006C010000}"/>
    <cellStyle name="Notas 2 2 3" xfId="355" xr:uid="{00000000-0005-0000-0000-00006D010000}"/>
    <cellStyle name="Notas 2 3" xfId="356" xr:uid="{00000000-0005-0000-0000-00006E010000}"/>
    <cellStyle name="Notas 2 4" xfId="357" xr:uid="{00000000-0005-0000-0000-00006F010000}"/>
    <cellStyle name="Notas 3 2" xfId="358" xr:uid="{00000000-0005-0000-0000-000070010000}"/>
    <cellStyle name="Notas 3 3" xfId="359" xr:uid="{00000000-0005-0000-0000-000071010000}"/>
    <cellStyle name="Notas 4" xfId="360" xr:uid="{00000000-0005-0000-0000-000072010000}"/>
    <cellStyle name="Porcentaje" xfId="361" builtinId="5"/>
    <cellStyle name="Porcentaje 2" xfId="362" xr:uid="{00000000-0005-0000-0000-000074010000}"/>
    <cellStyle name="Porcentaje 3" xfId="363" xr:uid="{00000000-0005-0000-0000-000075010000}"/>
    <cellStyle name="Porcentual 2" xfId="364" xr:uid="{00000000-0005-0000-0000-000076010000}"/>
    <cellStyle name="Porcentual 2 2" xfId="365" xr:uid="{00000000-0005-0000-0000-000077010000}"/>
    <cellStyle name="Porcentual 2 3" xfId="366" xr:uid="{00000000-0005-0000-0000-000078010000}"/>
    <cellStyle name="Porcentual 2 4" xfId="367" xr:uid="{00000000-0005-0000-0000-000079010000}"/>
    <cellStyle name="Porcentual 2 4 2" xfId="368" xr:uid="{00000000-0005-0000-0000-00007A010000}"/>
    <cellStyle name="Porcentual 2 5" xfId="369" xr:uid="{00000000-0005-0000-0000-00007B010000}"/>
    <cellStyle name="Salida" xfId="370" builtinId="21" customBuiltin="1"/>
    <cellStyle name="Salida 2 2" xfId="371" xr:uid="{00000000-0005-0000-0000-00007D010000}"/>
    <cellStyle name="Salida 2 2 2" xfId="372" xr:uid="{00000000-0005-0000-0000-00007E010000}"/>
    <cellStyle name="Salida 2 2 3" xfId="373" xr:uid="{00000000-0005-0000-0000-00007F010000}"/>
    <cellStyle name="Salida 2 3" xfId="374" xr:uid="{00000000-0005-0000-0000-000080010000}"/>
    <cellStyle name="Salida 2 4" xfId="375" xr:uid="{00000000-0005-0000-0000-000081010000}"/>
    <cellStyle name="Salida 3 2" xfId="376" xr:uid="{00000000-0005-0000-0000-000082010000}"/>
    <cellStyle name="Salida 3 3" xfId="377" xr:uid="{00000000-0005-0000-0000-000083010000}"/>
    <cellStyle name="Salida 4" xfId="378" xr:uid="{00000000-0005-0000-0000-000084010000}"/>
    <cellStyle name="Texto de advertencia" xfId="379" builtinId="11" customBuiltin="1"/>
    <cellStyle name="Texto de advertencia 2 2" xfId="380" xr:uid="{00000000-0005-0000-0000-000086010000}"/>
    <cellStyle name="Texto de advertencia 2 2 2" xfId="381" xr:uid="{00000000-0005-0000-0000-000087010000}"/>
    <cellStyle name="Texto de advertencia 2 2 3" xfId="382" xr:uid="{00000000-0005-0000-0000-000088010000}"/>
    <cellStyle name="Texto de advertencia 2 3" xfId="383" xr:uid="{00000000-0005-0000-0000-000089010000}"/>
    <cellStyle name="Texto de advertencia 2 4" xfId="384" xr:uid="{00000000-0005-0000-0000-00008A010000}"/>
    <cellStyle name="Texto de advertencia 3 2" xfId="385" xr:uid="{00000000-0005-0000-0000-00008B010000}"/>
    <cellStyle name="Texto de advertencia 3 3" xfId="386" xr:uid="{00000000-0005-0000-0000-00008C010000}"/>
    <cellStyle name="Texto de advertencia 4" xfId="387" xr:uid="{00000000-0005-0000-0000-00008D010000}"/>
    <cellStyle name="Texto explicativo" xfId="388" builtinId="53" customBuiltin="1"/>
    <cellStyle name="Texto explicativo 2 2" xfId="389" xr:uid="{00000000-0005-0000-0000-00008F010000}"/>
    <cellStyle name="Texto explicativo 2 2 2" xfId="390" xr:uid="{00000000-0005-0000-0000-000090010000}"/>
    <cellStyle name="Texto explicativo 2 2 3" xfId="391" xr:uid="{00000000-0005-0000-0000-000091010000}"/>
    <cellStyle name="Texto explicativo 2 3" xfId="392" xr:uid="{00000000-0005-0000-0000-000092010000}"/>
    <cellStyle name="Texto explicativo 2 4" xfId="393" xr:uid="{00000000-0005-0000-0000-000093010000}"/>
    <cellStyle name="Texto explicativo 3 2" xfId="394" xr:uid="{00000000-0005-0000-0000-000094010000}"/>
    <cellStyle name="Texto explicativo 3 3" xfId="395" xr:uid="{00000000-0005-0000-0000-000095010000}"/>
    <cellStyle name="Texto explicativo 4" xfId="396" xr:uid="{00000000-0005-0000-0000-000096010000}"/>
    <cellStyle name="Título" xfId="397" builtinId="15" customBuiltin="1"/>
    <cellStyle name="Título 1 2 2" xfId="398" xr:uid="{00000000-0005-0000-0000-000098010000}"/>
    <cellStyle name="Título 1 2 2 2" xfId="399" xr:uid="{00000000-0005-0000-0000-000099010000}"/>
    <cellStyle name="Título 1 2 2 3" xfId="400" xr:uid="{00000000-0005-0000-0000-00009A010000}"/>
    <cellStyle name="Título 1 2 3" xfId="401" xr:uid="{00000000-0005-0000-0000-00009B010000}"/>
    <cellStyle name="Título 1 2 4" xfId="402" xr:uid="{00000000-0005-0000-0000-00009C010000}"/>
    <cellStyle name="Título 1 3 2" xfId="403" xr:uid="{00000000-0005-0000-0000-00009D010000}"/>
    <cellStyle name="Título 1 3 3" xfId="404" xr:uid="{00000000-0005-0000-0000-00009E010000}"/>
    <cellStyle name="Título 1 4" xfId="405" xr:uid="{00000000-0005-0000-0000-00009F010000}"/>
    <cellStyle name="Título 2" xfId="406" builtinId="17" customBuiltin="1"/>
    <cellStyle name="Título 2 2 2" xfId="407" xr:uid="{00000000-0005-0000-0000-0000A1010000}"/>
    <cellStyle name="Título 2 2 2 2" xfId="408" xr:uid="{00000000-0005-0000-0000-0000A2010000}"/>
    <cellStyle name="Título 2 2 2 3" xfId="409" xr:uid="{00000000-0005-0000-0000-0000A3010000}"/>
    <cellStyle name="Título 2 2 3" xfId="410" xr:uid="{00000000-0005-0000-0000-0000A4010000}"/>
    <cellStyle name="Título 2 2 4" xfId="411" xr:uid="{00000000-0005-0000-0000-0000A5010000}"/>
    <cellStyle name="Título 2 3 2" xfId="412" xr:uid="{00000000-0005-0000-0000-0000A6010000}"/>
    <cellStyle name="Título 2 3 3" xfId="413" xr:uid="{00000000-0005-0000-0000-0000A7010000}"/>
    <cellStyle name="Título 2 4" xfId="414" xr:uid="{00000000-0005-0000-0000-0000A8010000}"/>
    <cellStyle name="Título 3" xfId="415" builtinId="18" customBuiltin="1"/>
    <cellStyle name="Título 3 2 2" xfId="416" xr:uid="{00000000-0005-0000-0000-0000AA010000}"/>
    <cellStyle name="Título 3 2 2 2" xfId="417" xr:uid="{00000000-0005-0000-0000-0000AB010000}"/>
    <cellStyle name="Título 3 2 2 3" xfId="418" xr:uid="{00000000-0005-0000-0000-0000AC010000}"/>
    <cellStyle name="Título 3 2 3" xfId="419" xr:uid="{00000000-0005-0000-0000-0000AD010000}"/>
    <cellStyle name="Título 3 2 4" xfId="420" xr:uid="{00000000-0005-0000-0000-0000AE010000}"/>
    <cellStyle name="Título 3 3 2" xfId="421" xr:uid="{00000000-0005-0000-0000-0000AF010000}"/>
    <cellStyle name="Título 3 3 3" xfId="422" xr:uid="{00000000-0005-0000-0000-0000B0010000}"/>
    <cellStyle name="Título 3 4" xfId="423" xr:uid="{00000000-0005-0000-0000-0000B1010000}"/>
    <cellStyle name="Título 4 2" xfId="424" xr:uid="{00000000-0005-0000-0000-0000B2010000}"/>
    <cellStyle name="Título 4 2 2" xfId="425" xr:uid="{00000000-0005-0000-0000-0000B3010000}"/>
    <cellStyle name="Título 4 2 3" xfId="426" xr:uid="{00000000-0005-0000-0000-0000B4010000}"/>
    <cellStyle name="Título 4 3" xfId="427" xr:uid="{00000000-0005-0000-0000-0000B5010000}"/>
    <cellStyle name="Título 4 4" xfId="428" xr:uid="{00000000-0005-0000-0000-0000B6010000}"/>
    <cellStyle name="Título 5 2" xfId="429" xr:uid="{00000000-0005-0000-0000-0000B7010000}"/>
    <cellStyle name="Título 5 3" xfId="430" xr:uid="{00000000-0005-0000-0000-0000B8010000}"/>
    <cellStyle name="Título 6" xfId="431" xr:uid="{00000000-0005-0000-0000-0000B9010000}"/>
    <cellStyle name="Total" xfId="432" builtinId="25" customBuiltin="1"/>
    <cellStyle name="Total 2 2" xfId="433" xr:uid="{00000000-0005-0000-0000-0000BB010000}"/>
    <cellStyle name="Total 2 2 2" xfId="434" xr:uid="{00000000-0005-0000-0000-0000BC010000}"/>
    <cellStyle name="Total 2 2 3" xfId="435" xr:uid="{00000000-0005-0000-0000-0000BD010000}"/>
    <cellStyle name="Total 2 3" xfId="436" xr:uid="{00000000-0005-0000-0000-0000BE010000}"/>
    <cellStyle name="Total 2 4" xfId="437" xr:uid="{00000000-0005-0000-0000-0000BF010000}"/>
    <cellStyle name="Total 3 2" xfId="438" xr:uid="{00000000-0005-0000-0000-0000C0010000}"/>
    <cellStyle name="Total 3 3" xfId="439" xr:uid="{00000000-0005-0000-0000-0000C1010000}"/>
    <cellStyle name="Total 4" xfId="440"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33CC"/>
      <color rgb="FFFF6600"/>
      <color rgb="FF0000FF"/>
      <color rgb="FF0066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charts/_rels/chart1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4.xml"/><Relationship Id="rId1" Type="http://schemas.microsoft.com/office/2011/relationships/chartStyle" Target="style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US" sz="1000" b="1"/>
              <a:t>Gráfico 1. Precio promedio mensual de papa en los mercados mayoristas </a:t>
            </a:r>
          </a:p>
          <a:p>
            <a:pPr>
              <a:defRPr sz="1000" b="1"/>
            </a:pPr>
            <a:r>
              <a:rPr lang="en-US" sz="1000" b="1"/>
              <a:t>($ con IVA / 25 kg)</a:t>
            </a:r>
          </a:p>
        </c:rich>
      </c:tx>
      <c:layout>
        <c:manualLayout>
          <c:xMode val="edge"/>
          <c:yMode val="edge"/>
          <c:x val="0.20998269841269843"/>
          <c:y val="8.9470588235294104E-3"/>
        </c:manualLayout>
      </c:layout>
      <c:overlay val="0"/>
      <c:spPr>
        <a:noFill/>
        <a:ln w="25400">
          <a:noFill/>
        </a:ln>
      </c:spPr>
    </c:title>
    <c:autoTitleDeleted val="0"/>
    <c:plotArea>
      <c:layout>
        <c:manualLayout>
          <c:layoutTarget val="inner"/>
          <c:xMode val="edge"/>
          <c:yMode val="edge"/>
          <c:x val="0.10927698412698413"/>
          <c:y val="0.14721618066764405"/>
          <c:w val="0.85720079365079349"/>
          <c:h val="0.60307427796160851"/>
        </c:manualLayout>
      </c:layout>
      <c:lineChart>
        <c:grouping val="standard"/>
        <c:varyColors val="0"/>
        <c:ser>
          <c:idx val="0"/>
          <c:order val="0"/>
          <c:tx>
            <c:strRef>
              <c:f>'precio mayorista'!$D$7</c:f>
              <c:strCache>
                <c:ptCount val="1"/>
                <c:pt idx="0">
                  <c:v>2020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mayorista'!$C$8:$C$19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6996.4758299064879</c:v>
                </c:pt>
                <c:pt idx="1">
                  <c:v>6660.5768464141256</c:v>
                </c:pt>
                <c:pt idx="2">
                  <c:v>7486.6751897722734</c:v>
                </c:pt>
                <c:pt idx="3">
                  <c:v>6919.7180452344728</c:v>
                </c:pt>
                <c:pt idx="4">
                  <c:v>6187.3496540866881</c:v>
                </c:pt>
                <c:pt idx="5">
                  <c:v>6232.5832779402645</c:v>
                </c:pt>
                <c:pt idx="6">
                  <c:v>6432.9370278956067</c:v>
                </c:pt>
                <c:pt idx="7">
                  <c:v>6404.302482276833</c:v>
                </c:pt>
                <c:pt idx="8">
                  <c:v>8398.6247788841083</c:v>
                </c:pt>
                <c:pt idx="9">
                  <c:v>7905.7815144399037</c:v>
                </c:pt>
                <c:pt idx="10">
                  <c:v>9867.2044520165618</c:v>
                </c:pt>
                <c:pt idx="11">
                  <c:v>11232.454614277336</c:v>
                </c:pt>
              </c:numCache>
            </c:numRef>
          </c:val>
          <c:smooth val="0"/>
          <c:extLst>
            <c:ext xmlns:c16="http://schemas.microsoft.com/office/drawing/2014/chart" uri="{C3380CC4-5D6E-409C-BE32-E72D297353CC}">
              <c16:uniqueId val="{00000000-72D2-480B-B051-8CBC7447FC81}"/>
            </c:ext>
          </c:extLst>
        </c:ser>
        <c:ser>
          <c:idx val="1"/>
          <c:order val="1"/>
          <c:tx>
            <c:strRef>
              <c:f>'precio mayorista'!$E$7</c:f>
              <c:strCache>
                <c:ptCount val="1"/>
                <c:pt idx="0">
                  <c:v>2021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mayorista'!$C$8:$C$19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9812.8626906781883</c:v>
                </c:pt>
                <c:pt idx="1">
                  <c:v>6909.4892411052388</c:v>
                </c:pt>
                <c:pt idx="2">
                  <c:v>6695.26796255928</c:v>
                </c:pt>
                <c:pt idx="3">
                  <c:v>6724.6320877316975</c:v>
                </c:pt>
                <c:pt idx="4">
                  <c:v>6445.2399126539394</c:v>
                </c:pt>
                <c:pt idx="5">
                  <c:v>6783.5719298181393</c:v>
                </c:pt>
                <c:pt idx="6">
                  <c:v>7746.428260260569</c:v>
                </c:pt>
                <c:pt idx="7">
                  <c:v>8269.0626341726111</c:v>
                </c:pt>
                <c:pt idx="8">
                  <c:v>9441.7282004049484</c:v>
                </c:pt>
                <c:pt idx="9">
                  <c:v>10833.45011651602</c:v>
                </c:pt>
                <c:pt idx="10">
                  <c:v>10884.808075996356</c:v>
                </c:pt>
                <c:pt idx="11">
                  <c:v>9738.2795734801894</c:v>
                </c:pt>
              </c:numCache>
            </c:numRef>
          </c:val>
          <c:smooth val="0"/>
          <c:extLst>
            <c:ext xmlns:c16="http://schemas.microsoft.com/office/drawing/2014/chart" uri="{C3380CC4-5D6E-409C-BE32-E72D297353CC}">
              <c16:uniqueId val="{00000001-72D2-480B-B051-8CBC7447FC81}"/>
            </c:ext>
          </c:extLst>
        </c:ser>
        <c:ser>
          <c:idx val="2"/>
          <c:order val="2"/>
          <c:tx>
            <c:strRef>
              <c:f>'precio mayorista'!$F$7</c:f>
              <c:strCache>
                <c:ptCount val="1"/>
                <c:pt idx="0">
                  <c:v>2022</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mayorista'!$C$8:$C$19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mayorista'!$F$8:$F$19</c:f>
              <c:numCache>
                <c:formatCode>#,##0</c:formatCode>
                <c:ptCount val="12"/>
                <c:pt idx="0">
                  <c:v>9081.0319145877802</c:v>
                </c:pt>
                <c:pt idx="1">
                  <c:v>8105.5006594220849</c:v>
                </c:pt>
                <c:pt idx="2">
                  <c:v>8055.5248631097484</c:v>
                </c:pt>
                <c:pt idx="3">
                  <c:v>7906.254410342206</c:v>
                </c:pt>
                <c:pt idx="4">
                  <c:v>7887.8960774289699</c:v>
                </c:pt>
                <c:pt idx="5">
                  <c:v>7756.9641680799477</c:v>
                </c:pt>
                <c:pt idx="6">
                  <c:v>8878.6405705084126</c:v>
                </c:pt>
                <c:pt idx="7">
                  <c:v>8343.3503428382664</c:v>
                </c:pt>
                <c:pt idx="8">
                  <c:v>8337.6487402955081</c:v>
                </c:pt>
                <c:pt idx="9">
                  <c:v>9672.3535735687583</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a:pPr>
            <a:endParaRPr lang="es-CL"/>
          </a:p>
        </c:txPr>
        <c:crossAx val="-2139817928"/>
        <c:crosses val="autoZero"/>
        <c:auto val="1"/>
        <c:lblAlgn val="ctr"/>
        <c:lblOffset val="100"/>
        <c:noMultiLvlLbl val="0"/>
      </c:catAx>
      <c:valAx>
        <c:axId val="-2139817928"/>
        <c:scaling>
          <c:orientation val="minMax"/>
          <c:min val="500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Precio / saco 25 kg</a:t>
                </a:r>
              </a:p>
            </c:rich>
          </c:tx>
          <c:layout>
            <c:manualLayout>
              <c:xMode val="edge"/>
              <c:yMode val="edge"/>
              <c:x val="8.6765079365079371E-3"/>
              <c:y val="0.32655751633986929"/>
            </c:manualLayout>
          </c:layout>
          <c:overlay val="0"/>
        </c:title>
        <c:numFmt formatCode="#,##0" sourceLinked="1"/>
        <c:majorTickMark val="none"/>
        <c:minorTickMark val="none"/>
        <c:tickLblPos val="nextTo"/>
        <c:spPr>
          <a:ln w="9525">
            <a:noFill/>
          </a:ln>
        </c:spPr>
        <c:txPr>
          <a:bodyPr rot="0" vert="horz"/>
          <a:lstStyle/>
          <a:p>
            <a:pPr>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mn-lt"/>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mn-lt"/>
                <a:ea typeface="Arial"/>
                <a:cs typeface="Arial"/>
              </a:defRPr>
            </a:pPr>
            <a:r>
              <a:rPr lang="en-US">
                <a:latin typeface="+mn-lt"/>
              </a:rPr>
              <a:t>Gráfico 8.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69453039215686263"/>
        </c:manualLayout>
      </c:layout>
      <c:barChart>
        <c:barDir val="col"/>
        <c:grouping val="clustered"/>
        <c:varyColors val="0"/>
        <c:ser>
          <c:idx val="0"/>
          <c:order val="0"/>
          <c:tx>
            <c:strRef>
              <c:f>'prod región'!$B$24</c:f>
              <c:strCache>
                <c:ptCount val="1"/>
                <c:pt idx="0">
                  <c:v>2019/20</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Ñublea</c:v>
                </c:pt>
                <c:pt idx="6">
                  <c:v>Bío Bío</c:v>
                </c:pt>
                <c:pt idx="7">
                  <c:v>La Araucanía</c:v>
                </c:pt>
                <c:pt idx="8">
                  <c:v>Los Ríos</c:v>
                </c:pt>
                <c:pt idx="9">
                  <c:v>Los Lagos</c:v>
                </c:pt>
              </c:strCache>
            </c:strRef>
          </c:cat>
          <c:val>
            <c:numRef>
              <c:f>'prod región'!$C$24:$L$24</c:f>
              <c:numCache>
                <c:formatCode>#,##0</c:formatCode>
                <c:ptCount val="10"/>
                <c:pt idx="0">
                  <c:v>44507.3</c:v>
                </c:pt>
                <c:pt idx="1">
                  <c:v>2773.3</c:v>
                </c:pt>
                <c:pt idx="2">
                  <c:v>76896.3</c:v>
                </c:pt>
                <c:pt idx="3">
                  <c:v>10483.700000000001</c:v>
                </c:pt>
                <c:pt idx="4">
                  <c:v>134541.5</c:v>
                </c:pt>
                <c:pt idx="5">
                  <c:v>49826.5</c:v>
                </c:pt>
                <c:pt idx="6">
                  <c:v>32644</c:v>
                </c:pt>
                <c:pt idx="7">
                  <c:v>349145.3</c:v>
                </c:pt>
                <c:pt idx="8">
                  <c:v>118618.9</c:v>
                </c:pt>
                <c:pt idx="9">
                  <c:v>462451.4</c:v>
                </c:pt>
              </c:numCache>
            </c:numRef>
          </c:val>
          <c:extLst>
            <c:ext xmlns:c16="http://schemas.microsoft.com/office/drawing/2014/chart" uri="{C3380CC4-5D6E-409C-BE32-E72D297353CC}">
              <c16:uniqueId val="{00000000-2054-4FCF-A488-FD3AD9AFE4B2}"/>
            </c:ext>
          </c:extLst>
        </c:ser>
        <c:ser>
          <c:idx val="1"/>
          <c:order val="1"/>
          <c:tx>
            <c:strRef>
              <c:f>'prod región'!$B$25</c:f>
              <c:strCache>
                <c:ptCount val="1"/>
                <c:pt idx="0">
                  <c:v>2020/21</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Ñublea</c:v>
                </c:pt>
                <c:pt idx="6">
                  <c:v>Bío Bío</c:v>
                </c:pt>
                <c:pt idx="7">
                  <c:v>La Araucanía</c:v>
                </c:pt>
                <c:pt idx="8">
                  <c:v>Los Ríos</c:v>
                </c:pt>
                <c:pt idx="9">
                  <c:v>Los Lagos</c:v>
                </c:pt>
              </c:strCache>
            </c:strRef>
          </c:cat>
          <c:val>
            <c:numRef>
              <c:f>'prod región'!$C$25:$L$25</c:f>
              <c:numCache>
                <c:formatCode>#,##0</c:formatCode>
                <c:ptCount val="10"/>
                <c:pt idx="0">
                  <c:v>53923.9</c:v>
                </c:pt>
                <c:pt idx="1">
                  <c:v>10978.3</c:v>
                </c:pt>
                <c:pt idx="2">
                  <c:v>27533.1</c:v>
                </c:pt>
                <c:pt idx="3">
                  <c:v>15776.8</c:v>
                </c:pt>
                <c:pt idx="4">
                  <c:v>60045.8</c:v>
                </c:pt>
                <c:pt idx="5">
                  <c:v>32786.699999999997</c:v>
                </c:pt>
                <c:pt idx="6">
                  <c:v>50630.1</c:v>
                </c:pt>
                <c:pt idx="7">
                  <c:v>209525.8</c:v>
                </c:pt>
                <c:pt idx="8">
                  <c:v>149235.9</c:v>
                </c:pt>
                <c:pt idx="9">
                  <c:v>377806</c:v>
                </c:pt>
              </c:numCache>
            </c:numRef>
          </c:val>
          <c:extLst>
            <c:ext xmlns:c16="http://schemas.microsoft.com/office/drawing/2014/chart" uri="{C3380CC4-5D6E-409C-BE32-E72D297353CC}">
              <c16:uniqueId val="{00000001-2054-4FCF-A488-FD3AD9AFE4B2}"/>
            </c:ext>
          </c:extLst>
        </c:ser>
        <c:ser>
          <c:idx val="2"/>
          <c:order val="2"/>
          <c:tx>
            <c:strRef>
              <c:f>'prod región'!$B$26</c:f>
              <c:strCache>
                <c:ptCount val="1"/>
                <c:pt idx="0">
                  <c:v>2021/22</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Ñublea</c:v>
                </c:pt>
                <c:pt idx="6">
                  <c:v>Bío Bío</c:v>
                </c:pt>
                <c:pt idx="7">
                  <c:v>La Araucanía</c:v>
                </c:pt>
                <c:pt idx="8">
                  <c:v>Los Ríos</c:v>
                </c:pt>
                <c:pt idx="9">
                  <c:v>Los Lagos</c:v>
                </c:pt>
              </c:strCache>
            </c:strRef>
          </c:cat>
          <c:val>
            <c:numRef>
              <c:f>'prod región'!$C$26:$L$26</c:f>
              <c:numCache>
                <c:formatCode>#,##0</c:formatCode>
                <c:ptCount val="10"/>
                <c:pt idx="0">
                  <c:v>41326.627969897272</c:v>
                </c:pt>
                <c:pt idx="1">
                  <c:v>6399.7675796671992</c:v>
                </c:pt>
                <c:pt idx="2">
                  <c:v>51776.181910158768</c:v>
                </c:pt>
                <c:pt idx="3">
                  <c:v>15042.4772704796</c:v>
                </c:pt>
                <c:pt idx="4">
                  <c:v>57294.462121879078</c:v>
                </c:pt>
                <c:pt idx="5">
                  <c:v>32215.633669093881</c:v>
                </c:pt>
                <c:pt idx="6">
                  <c:v>36032.519999999997</c:v>
                </c:pt>
                <c:pt idx="7">
                  <c:v>164425.7809536306</c:v>
                </c:pt>
                <c:pt idx="8">
                  <c:v>147053.06478865657</c:v>
                </c:pt>
                <c:pt idx="9">
                  <c:v>466679.49156361882</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mn-lt"/>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mn-lt"/>
                    <a:ea typeface="Arial"/>
                    <a:cs typeface="Arial"/>
                  </a:defRPr>
                </a:pPr>
                <a:r>
                  <a:rPr lang="en-US">
                    <a:latin typeface="+mn-lt"/>
                  </a:rPr>
                  <a:t>Volumen (toneladas)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mn-lt"/>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mn-lt"/>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mn-lt"/>
                <a:ea typeface="Arial"/>
                <a:cs typeface="Arial"/>
              </a:defRPr>
            </a:pPr>
            <a:r>
              <a:rPr lang="en-US">
                <a:latin typeface="+mn-lt"/>
              </a:rPr>
              <a:t>Gráfico 9.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67198366013071897"/>
        </c:manualLayout>
      </c:layout>
      <c:barChart>
        <c:barDir val="col"/>
        <c:grouping val="clustered"/>
        <c:varyColors val="0"/>
        <c:ser>
          <c:idx val="0"/>
          <c:order val="0"/>
          <c:tx>
            <c:strRef>
              <c:f>'rend región'!$B$24</c:f>
              <c:strCache>
                <c:ptCount val="1"/>
                <c:pt idx="0">
                  <c:v>2019/20</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Ñublea</c:v>
                </c:pt>
                <c:pt idx="6">
                  <c:v>Bío Bío</c:v>
                </c:pt>
                <c:pt idx="7">
                  <c:v>La Araucanía</c:v>
                </c:pt>
                <c:pt idx="8">
                  <c:v>Los Ríos</c:v>
                </c:pt>
                <c:pt idx="9">
                  <c:v>Los Lagos</c:v>
                </c:pt>
              </c:strCache>
            </c:strRef>
          </c:cat>
          <c:val>
            <c:numRef>
              <c:f>'rend región'!$C$24:$L$24</c:f>
              <c:numCache>
                <c:formatCode>#,##0.0</c:formatCode>
                <c:ptCount val="10"/>
                <c:pt idx="0">
                  <c:v>27.254929577464786</c:v>
                </c:pt>
                <c:pt idx="1">
                  <c:v>5.4060428849902538</c:v>
                </c:pt>
                <c:pt idx="2">
                  <c:v>21.366018338427342</c:v>
                </c:pt>
                <c:pt idx="3">
                  <c:v>12.692130750605326</c:v>
                </c:pt>
                <c:pt idx="4">
                  <c:v>24.965949155687511</c:v>
                </c:pt>
                <c:pt idx="5">
                  <c:v>21.284280222127297</c:v>
                </c:pt>
                <c:pt idx="6">
                  <c:v>7.3143625364104867</c:v>
                </c:pt>
                <c:pt idx="7">
                  <c:v>30.155925030229746</c:v>
                </c:pt>
                <c:pt idx="8">
                  <c:v>47.18333333333333</c:v>
                </c:pt>
                <c:pt idx="9">
                  <c:v>43.619260516883607</c:v>
                </c:pt>
              </c:numCache>
            </c:numRef>
          </c:val>
          <c:extLst>
            <c:ext xmlns:c16="http://schemas.microsoft.com/office/drawing/2014/chart" uri="{C3380CC4-5D6E-409C-BE32-E72D297353CC}">
              <c16:uniqueId val="{00000000-DDCF-4CC0-8F7C-261EF469397C}"/>
            </c:ext>
          </c:extLst>
        </c:ser>
        <c:ser>
          <c:idx val="1"/>
          <c:order val="1"/>
          <c:tx>
            <c:strRef>
              <c:f>'rend región'!$B$25</c:f>
              <c:strCache>
                <c:ptCount val="1"/>
                <c:pt idx="0">
                  <c:v>2020/21</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Ñublea</c:v>
                </c:pt>
                <c:pt idx="6">
                  <c:v>Bío Bío</c:v>
                </c:pt>
                <c:pt idx="7">
                  <c:v>La Araucanía</c:v>
                </c:pt>
                <c:pt idx="8">
                  <c:v>Los Ríos</c:v>
                </c:pt>
                <c:pt idx="9">
                  <c:v>Los Lagos</c:v>
                </c:pt>
              </c:strCache>
            </c:strRef>
          </c:cat>
          <c:val>
            <c:numRef>
              <c:f>'rend región'!$C$25:$L$25</c:f>
              <c:numCache>
                <c:formatCode>#,##0.0</c:formatCode>
                <c:ptCount val="10"/>
                <c:pt idx="0">
                  <c:v>29.547342465753424</c:v>
                </c:pt>
                <c:pt idx="1">
                  <c:v>18.05641447368421</c:v>
                </c:pt>
                <c:pt idx="2">
                  <c:v>21.95622009569378</c:v>
                </c:pt>
                <c:pt idx="3">
                  <c:v>15.155427473583094</c:v>
                </c:pt>
                <c:pt idx="4">
                  <c:v>18.113363499245853</c:v>
                </c:pt>
                <c:pt idx="5">
                  <c:v>13.839890249050232</c:v>
                </c:pt>
                <c:pt idx="6">
                  <c:v>11.562023292989267</c:v>
                </c:pt>
                <c:pt idx="7">
                  <c:v>23.12391568259574</c:v>
                </c:pt>
                <c:pt idx="8">
                  <c:v>48.97797833935018</c:v>
                </c:pt>
                <c:pt idx="9">
                  <c:v>43.21239849022075</c:v>
                </c:pt>
              </c:numCache>
            </c:numRef>
          </c:val>
          <c:extLst>
            <c:ext xmlns:c16="http://schemas.microsoft.com/office/drawing/2014/chart" uri="{C3380CC4-5D6E-409C-BE32-E72D297353CC}">
              <c16:uniqueId val="{00000001-DDCF-4CC0-8F7C-261EF469397C}"/>
            </c:ext>
          </c:extLst>
        </c:ser>
        <c:ser>
          <c:idx val="2"/>
          <c:order val="2"/>
          <c:tx>
            <c:strRef>
              <c:f>'rend región'!$B$26</c:f>
              <c:strCache>
                <c:ptCount val="1"/>
                <c:pt idx="0">
                  <c:v>2021/22</c:v>
                </c:pt>
              </c:strCache>
            </c:strRef>
          </c:tx>
          <c:invertIfNegative val="0"/>
          <c:cat>
            <c:strRef>
              <c:f>'rend región'!$C$7:$L$7</c:f>
              <c:strCache>
                <c:ptCount val="10"/>
                <c:pt idx="0">
                  <c:v>Coquimbo</c:v>
                </c:pt>
                <c:pt idx="1">
                  <c:v>Valparaíso</c:v>
                </c:pt>
                <c:pt idx="2">
                  <c:v>Metropolitana</c:v>
                </c:pt>
                <c:pt idx="3">
                  <c:v>O´Higgins</c:v>
                </c:pt>
                <c:pt idx="4">
                  <c:v>Maule</c:v>
                </c:pt>
                <c:pt idx="5">
                  <c:v>Ñublea</c:v>
                </c:pt>
                <c:pt idx="6">
                  <c:v>Bío Bío</c:v>
                </c:pt>
                <c:pt idx="7">
                  <c:v>La Araucanía</c:v>
                </c:pt>
                <c:pt idx="8">
                  <c:v>Los Ríos</c:v>
                </c:pt>
                <c:pt idx="9">
                  <c:v>Los Lagos</c:v>
                </c:pt>
              </c:strCache>
            </c:strRef>
          </c:cat>
          <c:val>
            <c:numRef>
              <c:f>'rend región'!$C$26:$L$26</c:f>
              <c:numCache>
                <c:formatCode>#,##0.0</c:formatCode>
                <c:ptCount val="10"/>
                <c:pt idx="0">
                  <c:v>37.164233785878835</c:v>
                </c:pt>
                <c:pt idx="1">
                  <c:v>11.05313917040967</c:v>
                </c:pt>
                <c:pt idx="2">
                  <c:v>23.449357749166108</c:v>
                </c:pt>
                <c:pt idx="3">
                  <c:v>14.285353533218991</c:v>
                </c:pt>
                <c:pt idx="4">
                  <c:v>20.691391159941883</c:v>
                </c:pt>
                <c:pt idx="5">
                  <c:v>16.295211769900799</c:v>
                </c:pt>
                <c:pt idx="6">
                  <c:v>0</c:v>
                </c:pt>
                <c:pt idx="7">
                  <c:v>17.042473150251929</c:v>
                </c:pt>
                <c:pt idx="8">
                  <c:v>52.518951710234489</c:v>
                </c:pt>
                <c:pt idx="9">
                  <c:v>43.931045049761728</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mn-lt"/>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mn-lt"/>
                    <a:ea typeface="Arial"/>
                    <a:cs typeface="Arial"/>
                  </a:defRPr>
                </a:pPr>
                <a:r>
                  <a:rPr lang="en-US">
                    <a:latin typeface="+mn-lt"/>
                  </a:rPr>
                  <a:t>Rendimiento (ton/há)</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mn-lt"/>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mn-lt"/>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s-CL" sz="1000" b="1"/>
              <a:t>Gráfico 10.b. Superficie Semilla Certificada por Región  y Temporada (hectáreas)</a:t>
            </a:r>
          </a:p>
        </c:rich>
      </c:tx>
      <c:layout>
        <c:manualLayout>
          <c:xMode val="edge"/>
          <c:yMode val="edge"/>
          <c:x val="0.25831167018281331"/>
          <c:y val="1.0099953271823775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1563668769665011"/>
          <c:y val="6.2872631229256973E-2"/>
          <c:w val="0.88436331230334986"/>
          <c:h val="0.72810635125227963"/>
        </c:manualLayout>
      </c:layout>
      <c:barChart>
        <c:barDir val="col"/>
        <c:grouping val="stacked"/>
        <c:varyColors val="0"/>
        <c:ser>
          <c:idx val="0"/>
          <c:order val="0"/>
          <c:tx>
            <c:strRef>
              <c:f>'semilla certificada'!$P$6</c:f>
              <c:strCache>
                <c:ptCount val="1"/>
                <c:pt idx="0">
                  <c:v>Biobío</c:v>
                </c:pt>
              </c:strCache>
            </c:strRef>
          </c:tx>
          <c:spPr>
            <a:solidFill>
              <a:schemeClr val="accent1"/>
            </a:solidFill>
            <a:ln>
              <a:noFill/>
            </a:ln>
            <a:effectLst/>
          </c:spPr>
          <c:invertIfNegative val="0"/>
          <c:cat>
            <c:strRef>
              <c:f>'semilla certificada'!$N$7:$N$9</c:f>
              <c:strCache>
                <c:ptCount val="3"/>
                <c:pt idx="0">
                  <c:v>2019/20</c:v>
                </c:pt>
                <c:pt idx="1">
                  <c:v>2020/21</c:v>
                </c:pt>
                <c:pt idx="2">
                  <c:v>2021/22</c:v>
                </c:pt>
              </c:strCache>
            </c:strRef>
          </c:cat>
          <c:val>
            <c:numRef>
              <c:f>'semilla certificada'!$P$7:$P$9</c:f>
              <c:numCache>
                <c:formatCode>#,##0</c:formatCode>
                <c:ptCount val="3"/>
                <c:pt idx="0">
                  <c:v>11.88</c:v>
                </c:pt>
                <c:pt idx="1">
                  <c:v>13.299999999999997</c:v>
                </c:pt>
                <c:pt idx="2">
                  <c:v>4.82</c:v>
                </c:pt>
              </c:numCache>
            </c:numRef>
          </c:val>
          <c:extLst>
            <c:ext xmlns:c16="http://schemas.microsoft.com/office/drawing/2014/chart" uri="{C3380CC4-5D6E-409C-BE32-E72D297353CC}">
              <c16:uniqueId val="{00000000-CB5E-43CD-8571-136973321F30}"/>
            </c:ext>
          </c:extLst>
        </c:ser>
        <c:ser>
          <c:idx val="1"/>
          <c:order val="1"/>
          <c:tx>
            <c:strRef>
              <c:f>'semilla certificada'!$Q$6</c:f>
              <c:strCache>
                <c:ptCount val="1"/>
                <c:pt idx="0">
                  <c:v>Araucanía</c:v>
                </c:pt>
              </c:strCache>
            </c:strRef>
          </c:tx>
          <c:spPr>
            <a:solidFill>
              <a:schemeClr val="accent2"/>
            </a:solidFill>
            <a:ln>
              <a:noFill/>
            </a:ln>
            <a:effectLst/>
          </c:spPr>
          <c:invertIfNegative val="0"/>
          <c:cat>
            <c:strRef>
              <c:f>'semilla certificada'!$N$7:$N$9</c:f>
              <c:strCache>
                <c:ptCount val="3"/>
                <c:pt idx="0">
                  <c:v>2019/20</c:v>
                </c:pt>
                <c:pt idx="1">
                  <c:v>2020/21</c:v>
                </c:pt>
                <c:pt idx="2">
                  <c:v>2021/22</c:v>
                </c:pt>
              </c:strCache>
            </c:strRef>
          </c:cat>
          <c:val>
            <c:numRef>
              <c:f>'semilla certificada'!$Q$7:$Q$9</c:f>
              <c:numCache>
                <c:formatCode>#,##0</c:formatCode>
                <c:ptCount val="3"/>
                <c:pt idx="0">
                  <c:v>14.86399999999999</c:v>
                </c:pt>
                <c:pt idx="1">
                  <c:v>17.197999999999993</c:v>
                </c:pt>
                <c:pt idx="2">
                  <c:v>14.863999999999999</c:v>
                </c:pt>
              </c:numCache>
            </c:numRef>
          </c:val>
          <c:extLst>
            <c:ext xmlns:c16="http://schemas.microsoft.com/office/drawing/2014/chart" uri="{C3380CC4-5D6E-409C-BE32-E72D297353CC}">
              <c16:uniqueId val="{00000001-CB5E-43CD-8571-136973321F30}"/>
            </c:ext>
          </c:extLst>
        </c:ser>
        <c:ser>
          <c:idx val="2"/>
          <c:order val="2"/>
          <c:tx>
            <c:strRef>
              <c:f>'semilla certificada'!$R$6</c:f>
              <c:strCache>
                <c:ptCount val="1"/>
                <c:pt idx="0">
                  <c:v>Los Ríos</c:v>
                </c:pt>
              </c:strCache>
            </c:strRef>
          </c:tx>
          <c:spPr>
            <a:solidFill>
              <a:schemeClr val="accent3"/>
            </a:solidFill>
            <a:ln>
              <a:noFill/>
            </a:ln>
            <a:effectLst/>
          </c:spPr>
          <c:invertIfNegative val="0"/>
          <c:cat>
            <c:strRef>
              <c:f>'semilla certificada'!$N$7:$N$9</c:f>
              <c:strCache>
                <c:ptCount val="3"/>
                <c:pt idx="0">
                  <c:v>2019/20</c:v>
                </c:pt>
                <c:pt idx="1">
                  <c:v>2020/21</c:v>
                </c:pt>
                <c:pt idx="2">
                  <c:v>2021/22</c:v>
                </c:pt>
              </c:strCache>
            </c:strRef>
          </c:cat>
          <c:val>
            <c:numRef>
              <c:f>'semilla certificada'!$R$7:$R$9</c:f>
              <c:numCache>
                <c:formatCode>#,##0</c:formatCode>
                <c:ptCount val="3"/>
                <c:pt idx="0">
                  <c:v>73.625000000000028</c:v>
                </c:pt>
                <c:pt idx="1">
                  <c:v>112.25899999999996</c:v>
                </c:pt>
                <c:pt idx="2">
                  <c:v>132.96600000000001</c:v>
                </c:pt>
              </c:numCache>
            </c:numRef>
          </c:val>
          <c:extLst>
            <c:ext xmlns:c16="http://schemas.microsoft.com/office/drawing/2014/chart" uri="{C3380CC4-5D6E-409C-BE32-E72D297353CC}">
              <c16:uniqueId val="{00000002-CB5E-43CD-8571-136973321F30}"/>
            </c:ext>
          </c:extLst>
        </c:ser>
        <c:ser>
          <c:idx val="3"/>
          <c:order val="3"/>
          <c:tx>
            <c:strRef>
              <c:f>'semilla certificada'!$S$6</c:f>
              <c:strCache>
                <c:ptCount val="1"/>
                <c:pt idx="0">
                  <c:v>Los Lagos</c:v>
                </c:pt>
              </c:strCache>
            </c:strRef>
          </c:tx>
          <c:spPr>
            <a:solidFill>
              <a:schemeClr val="accent4"/>
            </a:solidFill>
            <a:ln>
              <a:noFill/>
            </a:ln>
            <a:effectLst/>
          </c:spPr>
          <c:invertIfNegative val="0"/>
          <c:cat>
            <c:strRef>
              <c:f>'semilla certificada'!$N$7:$N$9</c:f>
              <c:strCache>
                <c:ptCount val="3"/>
                <c:pt idx="0">
                  <c:v>2019/20</c:v>
                </c:pt>
                <c:pt idx="1">
                  <c:v>2020/21</c:v>
                </c:pt>
                <c:pt idx="2">
                  <c:v>2021/22</c:v>
                </c:pt>
              </c:strCache>
            </c:strRef>
          </c:cat>
          <c:val>
            <c:numRef>
              <c:f>'semilla certificada'!$S$7:$S$9</c:f>
              <c:numCache>
                <c:formatCode>#,##0</c:formatCode>
                <c:ptCount val="3"/>
                <c:pt idx="0">
                  <c:v>912.95199999999966</c:v>
                </c:pt>
                <c:pt idx="1">
                  <c:v>1057.1789999999996</c:v>
                </c:pt>
                <c:pt idx="2">
                  <c:v>1150.546</c:v>
                </c:pt>
              </c:numCache>
            </c:numRef>
          </c:val>
          <c:extLst>
            <c:ext xmlns:c16="http://schemas.microsoft.com/office/drawing/2014/chart" uri="{C3380CC4-5D6E-409C-BE32-E72D297353CC}">
              <c16:uniqueId val="{00000003-CB5E-43CD-8571-136973321F30}"/>
            </c:ext>
          </c:extLst>
        </c:ser>
        <c:ser>
          <c:idx val="4"/>
          <c:order val="4"/>
          <c:tx>
            <c:strRef>
              <c:f>'semilla certificada'!$T$6</c:f>
              <c:strCache>
                <c:ptCount val="1"/>
                <c:pt idx="0">
                  <c:v>Magallanes</c:v>
                </c:pt>
              </c:strCache>
            </c:strRef>
          </c:tx>
          <c:spPr>
            <a:solidFill>
              <a:schemeClr val="accent5"/>
            </a:solidFill>
            <a:ln>
              <a:noFill/>
            </a:ln>
            <a:effectLst/>
          </c:spPr>
          <c:invertIfNegative val="0"/>
          <c:cat>
            <c:strRef>
              <c:f>'semilla certificada'!$N$7:$N$9</c:f>
              <c:strCache>
                <c:ptCount val="3"/>
                <c:pt idx="0">
                  <c:v>2019/20</c:v>
                </c:pt>
                <c:pt idx="1">
                  <c:v>2020/21</c:v>
                </c:pt>
                <c:pt idx="2">
                  <c:v>2021/22</c:v>
                </c:pt>
              </c:strCache>
            </c:strRef>
          </c:cat>
          <c:val>
            <c:numRef>
              <c:f>'semilla certificada'!$T$7:$T$9</c:f>
              <c:numCache>
                <c:formatCode>#,##0</c:formatCode>
                <c:ptCount val="3"/>
                <c:pt idx="0">
                  <c:v>4.0000000000000009</c:v>
                </c:pt>
                <c:pt idx="1">
                  <c:v>4.2160000000000002</c:v>
                </c:pt>
                <c:pt idx="2">
                  <c:v>4.08</c:v>
                </c:pt>
              </c:numCache>
            </c:numRef>
          </c:val>
          <c:extLst>
            <c:ext xmlns:c16="http://schemas.microsoft.com/office/drawing/2014/chart" uri="{C3380CC4-5D6E-409C-BE32-E72D297353CC}">
              <c16:uniqueId val="{00000004-CB5E-43CD-8571-136973321F30}"/>
            </c:ext>
          </c:extLst>
        </c:ser>
        <c:dLbls>
          <c:showLegendKey val="0"/>
          <c:showVal val="0"/>
          <c:showCatName val="0"/>
          <c:showSerName val="0"/>
          <c:showPercent val="0"/>
          <c:showBubbleSize val="0"/>
        </c:dLbls>
        <c:gapWidth val="150"/>
        <c:overlap val="100"/>
        <c:axId val="829509680"/>
        <c:axId val="829510512"/>
      </c:barChart>
      <c:catAx>
        <c:axId val="829509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crossAx val="829510512"/>
        <c:crosses val="autoZero"/>
        <c:auto val="1"/>
        <c:lblAlgn val="ctr"/>
        <c:lblOffset val="100"/>
        <c:noMultiLvlLbl val="0"/>
      </c:catAx>
      <c:valAx>
        <c:axId val="829510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Superficie (há)</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crossAx val="829509680"/>
        <c:crosses val="autoZero"/>
        <c:crossBetween val="between"/>
      </c:valAx>
      <c:dTable>
        <c:showHorzBorder val="1"/>
        <c:showVertBorder val="0"/>
        <c:showOutline val="0"/>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mn-lt"/>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s-CL" sz="1000" b="1"/>
              <a:t>Gráfico 10.a. Superficie Semilla </a:t>
            </a:r>
            <a:r>
              <a:rPr lang="es-CL" sz="1000" b="1" baseline="0"/>
              <a:t>Certificada por </a:t>
            </a:r>
            <a:r>
              <a:rPr lang="es-CL" sz="1000" b="1"/>
              <a:t>Variedad</a:t>
            </a: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4700945463798662"/>
          <c:y val="4.1922682066975143E-2"/>
          <c:w val="0.85299054536201335"/>
          <c:h val="0.61779035976352492"/>
        </c:manualLayout>
      </c:layout>
      <c:barChart>
        <c:barDir val="col"/>
        <c:grouping val="stacked"/>
        <c:varyColors val="0"/>
        <c:ser>
          <c:idx val="0"/>
          <c:order val="0"/>
          <c:tx>
            <c:strRef>
              <c:f>'semilla certificada'!$B$4</c:f>
              <c:strCache>
                <c:ptCount val="1"/>
                <c:pt idx="0">
                  <c:v>Asterix</c:v>
                </c:pt>
              </c:strCache>
            </c:strRef>
          </c:tx>
          <c:spPr>
            <a:solidFill>
              <a:schemeClr val="accent1"/>
            </a:solidFill>
            <a:ln>
              <a:noFill/>
            </a:ln>
            <a:effectLst/>
          </c:spPr>
          <c:invertIfNegative val="0"/>
          <c:cat>
            <c:strRef>
              <c:f>'semilla certificada'!$C$3:$K$3</c:f>
              <c:strCache>
                <c:ptCount val="9"/>
                <c:pt idx="0">
                  <c:v>2013-14</c:v>
                </c:pt>
                <c:pt idx="1">
                  <c:v>2014-15</c:v>
                </c:pt>
                <c:pt idx="2">
                  <c:v>2015-16</c:v>
                </c:pt>
                <c:pt idx="3">
                  <c:v>2016-17</c:v>
                </c:pt>
                <c:pt idx="4">
                  <c:v>2017-18</c:v>
                </c:pt>
                <c:pt idx="5">
                  <c:v>2018-19</c:v>
                </c:pt>
                <c:pt idx="6">
                  <c:v>2019-20</c:v>
                </c:pt>
                <c:pt idx="7">
                  <c:v>2020-21</c:v>
                </c:pt>
                <c:pt idx="8">
                  <c:v>2021-22</c:v>
                </c:pt>
              </c:strCache>
            </c:strRef>
          </c:cat>
          <c:val>
            <c:numRef>
              <c:f>'semilla certificada'!$C$4:$K$4</c:f>
              <c:numCache>
                <c:formatCode>#,##0</c:formatCode>
                <c:ptCount val="9"/>
                <c:pt idx="0">
                  <c:v>96.15000000000002</c:v>
                </c:pt>
                <c:pt idx="1">
                  <c:v>63</c:v>
                </c:pt>
                <c:pt idx="2">
                  <c:v>100.29999999999998</c:v>
                </c:pt>
                <c:pt idx="3">
                  <c:v>44.209999999999994</c:v>
                </c:pt>
                <c:pt idx="4">
                  <c:v>184.30000000000007</c:v>
                </c:pt>
                <c:pt idx="5">
                  <c:v>175.30999999999997</c:v>
                </c:pt>
                <c:pt idx="6">
                  <c:v>155.83999999999997</c:v>
                </c:pt>
                <c:pt idx="7">
                  <c:v>186.41200000000001</c:v>
                </c:pt>
                <c:pt idx="8">
                  <c:v>197.08100000000005</c:v>
                </c:pt>
              </c:numCache>
            </c:numRef>
          </c:val>
          <c:extLst>
            <c:ext xmlns:c16="http://schemas.microsoft.com/office/drawing/2014/chart" uri="{C3380CC4-5D6E-409C-BE32-E72D297353CC}">
              <c16:uniqueId val="{00000000-44D2-48B9-8FA4-C7341384E781}"/>
            </c:ext>
          </c:extLst>
        </c:ser>
        <c:ser>
          <c:idx val="1"/>
          <c:order val="1"/>
          <c:tx>
            <c:strRef>
              <c:f>'semilla certificada'!$B$5</c:f>
              <c:strCache>
                <c:ptCount val="1"/>
                <c:pt idx="0">
                  <c:v>Rodeo</c:v>
                </c:pt>
              </c:strCache>
            </c:strRef>
          </c:tx>
          <c:spPr>
            <a:solidFill>
              <a:schemeClr val="accent2"/>
            </a:solidFill>
            <a:ln>
              <a:noFill/>
            </a:ln>
            <a:effectLst/>
          </c:spPr>
          <c:invertIfNegative val="0"/>
          <c:cat>
            <c:strRef>
              <c:f>'semilla certificada'!$C$3:$K$3</c:f>
              <c:strCache>
                <c:ptCount val="9"/>
                <c:pt idx="0">
                  <c:v>2013-14</c:v>
                </c:pt>
                <c:pt idx="1">
                  <c:v>2014-15</c:v>
                </c:pt>
                <c:pt idx="2">
                  <c:v>2015-16</c:v>
                </c:pt>
                <c:pt idx="3">
                  <c:v>2016-17</c:v>
                </c:pt>
                <c:pt idx="4">
                  <c:v>2017-18</c:v>
                </c:pt>
                <c:pt idx="5">
                  <c:v>2018-19</c:v>
                </c:pt>
                <c:pt idx="6">
                  <c:v>2019-20</c:v>
                </c:pt>
                <c:pt idx="7">
                  <c:v>2020-21</c:v>
                </c:pt>
                <c:pt idx="8">
                  <c:v>2021-22</c:v>
                </c:pt>
              </c:strCache>
            </c:strRef>
          </c:cat>
          <c:val>
            <c:numRef>
              <c:f>'semilla certificada'!$C$5:$K$5</c:f>
              <c:numCache>
                <c:formatCode>#,##0</c:formatCode>
                <c:ptCount val="9"/>
                <c:pt idx="0">
                  <c:v>42.07</c:v>
                </c:pt>
                <c:pt idx="1">
                  <c:v>81.360000000000014</c:v>
                </c:pt>
                <c:pt idx="2">
                  <c:v>69.477999999999994</c:v>
                </c:pt>
                <c:pt idx="3">
                  <c:v>54.823</c:v>
                </c:pt>
                <c:pt idx="4">
                  <c:v>90.422999999999988</c:v>
                </c:pt>
                <c:pt idx="5">
                  <c:v>101.83800000000001</c:v>
                </c:pt>
                <c:pt idx="6">
                  <c:v>122.71199999999999</c:v>
                </c:pt>
                <c:pt idx="7">
                  <c:v>162.53799999999998</c:v>
                </c:pt>
                <c:pt idx="8">
                  <c:v>192.17899999999995</c:v>
                </c:pt>
              </c:numCache>
            </c:numRef>
          </c:val>
          <c:extLst>
            <c:ext xmlns:c16="http://schemas.microsoft.com/office/drawing/2014/chart" uri="{C3380CC4-5D6E-409C-BE32-E72D297353CC}">
              <c16:uniqueId val="{00000001-44D2-48B9-8FA4-C7341384E781}"/>
            </c:ext>
          </c:extLst>
        </c:ser>
        <c:ser>
          <c:idx val="2"/>
          <c:order val="2"/>
          <c:tx>
            <c:strRef>
              <c:f>'semilla certificada'!$B$6</c:f>
              <c:strCache>
                <c:ptCount val="1"/>
                <c:pt idx="0">
                  <c:v>Atlantic</c:v>
                </c:pt>
              </c:strCache>
            </c:strRef>
          </c:tx>
          <c:spPr>
            <a:solidFill>
              <a:schemeClr val="accent3"/>
            </a:solidFill>
            <a:ln>
              <a:noFill/>
            </a:ln>
            <a:effectLst/>
          </c:spPr>
          <c:invertIfNegative val="0"/>
          <c:cat>
            <c:strRef>
              <c:f>'semilla certificada'!$C$3:$K$3</c:f>
              <c:strCache>
                <c:ptCount val="9"/>
                <c:pt idx="0">
                  <c:v>2013-14</c:v>
                </c:pt>
                <c:pt idx="1">
                  <c:v>2014-15</c:v>
                </c:pt>
                <c:pt idx="2">
                  <c:v>2015-16</c:v>
                </c:pt>
                <c:pt idx="3">
                  <c:v>2016-17</c:v>
                </c:pt>
                <c:pt idx="4">
                  <c:v>2017-18</c:v>
                </c:pt>
                <c:pt idx="5">
                  <c:v>2018-19</c:v>
                </c:pt>
                <c:pt idx="6">
                  <c:v>2019-20</c:v>
                </c:pt>
                <c:pt idx="7">
                  <c:v>2020-21</c:v>
                </c:pt>
                <c:pt idx="8">
                  <c:v>2021-22</c:v>
                </c:pt>
              </c:strCache>
            </c:strRef>
          </c:cat>
          <c:val>
            <c:numRef>
              <c:f>'semilla certificada'!$C$6:$K$6</c:f>
              <c:numCache>
                <c:formatCode>#,##0</c:formatCode>
                <c:ptCount val="9"/>
                <c:pt idx="0">
                  <c:v>115.78</c:v>
                </c:pt>
                <c:pt idx="1">
                  <c:v>63.559999999999995</c:v>
                </c:pt>
                <c:pt idx="2">
                  <c:v>80.45</c:v>
                </c:pt>
                <c:pt idx="3">
                  <c:v>47.6</c:v>
                </c:pt>
                <c:pt idx="4">
                  <c:v>76.251000000000005</c:v>
                </c:pt>
                <c:pt idx="5">
                  <c:v>79.954999999999998</c:v>
                </c:pt>
                <c:pt idx="6">
                  <c:v>82.548000000000016</c:v>
                </c:pt>
                <c:pt idx="7">
                  <c:v>86.940000000000012</c:v>
                </c:pt>
                <c:pt idx="8">
                  <c:v>135.93699999999998</c:v>
                </c:pt>
              </c:numCache>
            </c:numRef>
          </c:val>
          <c:extLst>
            <c:ext xmlns:c16="http://schemas.microsoft.com/office/drawing/2014/chart" uri="{C3380CC4-5D6E-409C-BE32-E72D297353CC}">
              <c16:uniqueId val="{00000002-44D2-48B9-8FA4-C7341384E781}"/>
            </c:ext>
          </c:extLst>
        </c:ser>
        <c:ser>
          <c:idx val="3"/>
          <c:order val="3"/>
          <c:tx>
            <c:strRef>
              <c:f>'semilla certificada'!$B$7</c:f>
              <c:strCache>
                <c:ptCount val="1"/>
                <c:pt idx="0">
                  <c:v>Rosi</c:v>
                </c:pt>
              </c:strCache>
            </c:strRef>
          </c:tx>
          <c:spPr>
            <a:solidFill>
              <a:schemeClr val="accent4"/>
            </a:solidFill>
            <a:ln>
              <a:noFill/>
            </a:ln>
            <a:effectLst/>
          </c:spPr>
          <c:invertIfNegative val="0"/>
          <c:cat>
            <c:strRef>
              <c:f>'semilla certificada'!$C$3:$K$3</c:f>
              <c:strCache>
                <c:ptCount val="9"/>
                <c:pt idx="0">
                  <c:v>2013-14</c:v>
                </c:pt>
                <c:pt idx="1">
                  <c:v>2014-15</c:v>
                </c:pt>
                <c:pt idx="2">
                  <c:v>2015-16</c:v>
                </c:pt>
                <c:pt idx="3">
                  <c:v>2016-17</c:v>
                </c:pt>
                <c:pt idx="4">
                  <c:v>2017-18</c:v>
                </c:pt>
                <c:pt idx="5">
                  <c:v>2018-19</c:v>
                </c:pt>
                <c:pt idx="6">
                  <c:v>2019-20</c:v>
                </c:pt>
                <c:pt idx="7">
                  <c:v>2020-21</c:v>
                </c:pt>
                <c:pt idx="8">
                  <c:v>2021-22</c:v>
                </c:pt>
              </c:strCache>
            </c:strRef>
          </c:cat>
          <c:val>
            <c:numRef>
              <c:f>'semilla certificada'!$C$7:$K$7</c:f>
              <c:numCache>
                <c:formatCode>#,##0</c:formatCode>
                <c:ptCount val="9"/>
                <c:pt idx="0">
                  <c:v>0</c:v>
                </c:pt>
                <c:pt idx="1">
                  <c:v>0</c:v>
                </c:pt>
                <c:pt idx="2">
                  <c:v>0</c:v>
                </c:pt>
                <c:pt idx="3">
                  <c:v>0</c:v>
                </c:pt>
                <c:pt idx="4">
                  <c:v>0</c:v>
                </c:pt>
                <c:pt idx="5">
                  <c:v>0</c:v>
                </c:pt>
                <c:pt idx="6">
                  <c:v>89.72999999999999</c:v>
                </c:pt>
                <c:pt idx="7">
                  <c:v>96.23</c:v>
                </c:pt>
                <c:pt idx="8">
                  <c:v>98.904000000000011</c:v>
                </c:pt>
              </c:numCache>
            </c:numRef>
          </c:val>
          <c:extLst>
            <c:ext xmlns:c16="http://schemas.microsoft.com/office/drawing/2014/chart" uri="{C3380CC4-5D6E-409C-BE32-E72D297353CC}">
              <c16:uniqueId val="{00000003-44D2-48B9-8FA4-C7341384E781}"/>
            </c:ext>
          </c:extLst>
        </c:ser>
        <c:ser>
          <c:idx val="4"/>
          <c:order val="4"/>
          <c:tx>
            <c:strRef>
              <c:f>'semilla certificada'!$B$8</c:f>
              <c:strCache>
                <c:ptCount val="1"/>
                <c:pt idx="0">
                  <c:v>Patagonia Inia</c:v>
                </c:pt>
              </c:strCache>
            </c:strRef>
          </c:tx>
          <c:spPr>
            <a:solidFill>
              <a:schemeClr val="accent5"/>
            </a:solidFill>
            <a:ln>
              <a:noFill/>
            </a:ln>
            <a:effectLst/>
          </c:spPr>
          <c:invertIfNegative val="0"/>
          <c:cat>
            <c:strRef>
              <c:f>'semilla certificada'!$C$3:$K$3</c:f>
              <c:strCache>
                <c:ptCount val="9"/>
                <c:pt idx="0">
                  <c:v>2013-14</c:v>
                </c:pt>
                <c:pt idx="1">
                  <c:v>2014-15</c:v>
                </c:pt>
                <c:pt idx="2">
                  <c:v>2015-16</c:v>
                </c:pt>
                <c:pt idx="3">
                  <c:v>2016-17</c:v>
                </c:pt>
                <c:pt idx="4">
                  <c:v>2017-18</c:v>
                </c:pt>
                <c:pt idx="5">
                  <c:v>2018-19</c:v>
                </c:pt>
                <c:pt idx="6">
                  <c:v>2019-20</c:v>
                </c:pt>
                <c:pt idx="7">
                  <c:v>2020-21</c:v>
                </c:pt>
                <c:pt idx="8">
                  <c:v>2021-22</c:v>
                </c:pt>
              </c:strCache>
            </c:strRef>
          </c:cat>
          <c:val>
            <c:numRef>
              <c:f>'semilla certificada'!$C$8:$K$8</c:f>
              <c:numCache>
                <c:formatCode>#,##0</c:formatCode>
                <c:ptCount val="9"/>
                <c:pt idx="0">
                  <c:v>3.1199999999999997</c:v>
                </c:pt>
                <c:pt idx="1">
                  <c:v>1.3900000000000001</c:v>
                </c:pt>
                <c:pt idx="2">
                  <c:v>4.74</c:v>
                </c:pt>
                <c:pt idx="3">
                  <c:v>25.864999999999998</c:v>
                </c:pt>
                <c:pt idx="4">
                  <c:v>16.742999999999995</c:v>
                </c:pt>
                <c:pt idx="5">
                  <c:v>25.414000000000005</c:v>
                </c:pt>
                <c:pt idx="6">
                  <c:v>73.015999999999948</c:v>
                </c:pt>
                <c:pt idx="7">
                  <c:v>107.4</c:v>
                </c:pt>
                <c:pt idx="8">
                  <c:v>71.435000000000002</c:v>
                </c:pt>
              </c:numCache>
            </c:numRef>
          </c:val>
          <c:extLst>
            <c:ext xmlns:c16="http://schemas.microsoft.com/office/drawing/2014/chart" uri="{C3380CC4-5D6E-409C-BE32-E72D297353CC}">
              <c16:uniqueId val="{00000004-44D2-48B9-8FA4-C7341384E781}"/>
            </c:ext>
          </c:extLst>
        </c:ser>
        <c:ser>
          <c:idx val="5"/>
          <c:order val="5"/>
          <c:tx>
            <c:strRef>
              <c:f>'semilla certificada'!$B$9</c:f>
              <c:strCache>
                <c:ptCount val="1"/>
                <c:pt idx="0">
                  <c:v>FL - 1867</c:v>
                </c:pt>
              </c:strCache>
            </c:strRef>
          </c:tx>
          <c:spPr>
            <a:solidFill>
              <a:schemeClr val="accent6"/>
            </a:solidFill>
            <a:ln>
              <a:noFill/>
            </a:ln>
            <a:effectLst/>
          </c:spPr>
          <c:invertIfNegative val="0"/>
          <c:cat>
            <c:strRef>
              <c:f>'semilla certificada'!$C$3:$K$3</c:f>
              <c:strCache>
                <c:ptCount val="9"/>
                <c:pt idx="0">
                  <c:v>2013-14</c:v>
                </c:pt>
                <c:pt idx="1">
                  <c:v>2014-15</c:v>
                </c:pt>
                <c:pt idx="2">
                  <c:v>2015-16</c:v>
                </c:pt>
                <c:pt idx="3">
                  <c:v>2016-17</c:v>
                </c:pt>
                <c:pt idx="4">
                  <c:v>2017-18</c:v>
                </c:pt>
                <c:pt idx="5">
                  <c:v>2018-19</c:v>
                </c:pt>
                <c:pt idx="6">
                  <c:v>2019-20</c:v>
                </c:pt>
                <c:pt idx="7">
                  <c:v>2020-21</c:v>
                </c:pt>
                <c:pt idx="8">
                  <c:v>2021-22</c:v>
                </c:pt>
              </c:strCache>
            </c:strRef>
          </c:cat>
          <c:val>
            <c:numRef>
              <c:f>'semilla certificada'!$C$9:$K$9</c:f>
              <c:numCache>
                <c:formatCode>#,##0</c:formatCode>
                <c:ptCount val="9"/>
                <c:pt idx="0">
                  <c:v>173.18999999999997</c:v>
                </c:pt>
                <c:pt idx="1">
                  <c:v>139.5</c:v>
                </c:pt>
                <c:pt idx="2">
                  <c:v>144.18999999999997</c:v>
                </c:pt>
                <c:pt idx="3">
                  <c:v>133.32</c:v>
                </c:pt>
                <c:pt idx="4">
                  <c:v>145.03599999999997</c:v>
                </c:pt>
                <c:pt idx="5">
                  <c:v>120.17899999999999</c:v>
                </c:pt>
                <c:pt idx="6">
                  <c:v>113.702</c:v>
                </c:pt>
                <c:pt idx="7">
                  <c:v>76.308000000000007</c:v>
                </c:pt>
                <c:pt idx="8">
                  <c:v>63.47</c:v>
                </c:pt>
              </c:numCache>
            </c:numRef>
          </c:val>
          <c:extLst>
            <c:ext xmlns:c16="http://schemas.microsoft.com/office/drawing/2014/chart" uri="{C3380CC4-5D6E-409C-BE32-E72D297353CC}">
              <c16:uniqueId val="{00000005-44D2-48B9-8FA4-C7341384E781}"/>
            </c:ext>
          </c:extLst>
        </c:ser>
        <c:ser>
          <c:idx val="6"/>
          <c:order val="6"/>
          <c:tx>
            <c:strRef>
              <c:f>'semilla certificada'!$B$10</c:f>
              <c:strCache>
                <c:ptCount val="1"/>
                <c:pt idx="0">
                  <c:v>Cardinal</c:v>
                </c:pt>
              </c:strCache>
            </c:strRef>
          </c:tx>
          <c:spPr>
            <a:solidFill>
              <a:schemeClr val="accent1">
                <a:lumMod val="60000"/>
              </a:schemeClr>
            </a:solidFill>
            <a:ln>
              <a:noFill/>
            </a:ln>
            <a:effectLst/>
          </c:spPr>
          <c:invertIfNegative val="0"/>
          <c:cat>
            <c:strRef>
              <c:f>'semilla certificada'!$C$3:$K$3</c:f>
              <c:strCache>
                <c:ptCount val="9"/>
                <c:pt idx="0">
                  <c:v>2013-14</c:v>
                </c:pt>
                <c:pt idx="1">
                  <c:v>2014-15</c:v>
                </c:pt>
                <c:pt idx="2">
                  <c:v>2015-16</c:v>
                </c:pt>
                <c:pt idx="3">
                  <c:v>2016-17</c:v>
                </c:pt>
                <c:pt idx="4">
                  <c:v>2017-18</c:v>
                </c:pt>
                <c:pt idx="5">
                  <c:v>2018-19</c:v>
                </c:pt>
                <c:pt idx="6">
                  <c:v>2019-20</c:v>
                </c:pt>
                <c:pt idx="7">
                  <c:v>2020-21</c:v>
                </c:pt>
                <c:pt idx="8">
                  <c:v>2021-22</c:v>
                </c:pt>
              </c:strCache>
            </c:strRef>
          </c:cat>
          <c:val>
            <c:numRef>
              <c:f>'semilla certificada'!$C$10:$K$10</c:f>
              <c:numCache>
                <c:formatCode>#,##0</c:formatCode>
                <c:ptCount val="9"/>
                <c:pt idx="0">
                  <c:v>44.970000000000006</c:v>
                </c:pt>
                <c:pt idx="1">
                  <c:v>42.18</c:v>
                </c:pt>
                <c:pt idx="2">
                  <c:v>50.760999999999996</c:v>
                </c:pt>
                <c:pt idx="3">
                  <c:v>62.196999999999996</c:v>
                </c:pt>
                <c:pt idx="4">
                  <c:v>52.506999999999998</c:v>
                </c:pt>
                <c:pt idx="5">
                  <c:v>59.518999999999998</c:v>
                </c:pt>
                <c:pt idx="6">
                  <c:v>51.012999999999991</c:v>
                </c:pt>
                <c:pt idx="7">
                  <c:v>54.627000000000002</c:v>
                </c:pt>
                <c:pt idx="8">
                  <c:v>63.291000000000011</c:v>
                </c:pt>
              </c:numCache>
            </c:numRef>
          </c:val>
          <c:extLst>
            <c:ext xmlns:c16="http://schemas.microsoft.com/office/drawing/2014/chart" uri="{C3380CC4-5D6E-409C-BE32-E72D297353CC}">
              <c16:uniqueId val="{00000006-44D2-48B9-8FA4-C7341384E781}"/>
            </c:ext>
          </c:extLst>
        </c:ser>
        <c:ser>
          <c:idx val="7"/>
          <c:order val="7"/>
          <c:tx>
            <c:strRef>
              <c:f>'semilla certificada'!$B$11</c:f>
              <c:strCache>
                <c:ptCount val="1"/>
                <c:pt idx="0">
                  <c:v>Red Lady</c:v>
                </c:pt>
              </c:strCache>
            </c:strRef>
          </c:tx>
          <c:spPr>
            <a:solidFill>
              <a:schemeClr val="accent2">
                <a:lumMod val="60000"/>
              </a:schemeClr>
            </a:solidFill>
            <a:ln>
              <a:noFill/>
            </a:ln>
            <a:effectLst/>
          </c:spPr>
          <c:invertIfNegative val="0"/>
          <c:cat>
            <c:strRef>
              <c:f>'semilla certificada'!$C$3:$K$3</c:f>
              <c:strCache>
                <c:ptCount val="9"/>
                <c:pt idx="0">
                  <c:v>2013-14</c:v>
                </c:pt>
                <c:pt idx="1">
                  <c:v>2014-15</c:v>
                </c:pt>
                <c:pt idx="2">
                  <c:v>2015-16</c:v>
                </c:pt>
                <c:pt idx="3">
                  <c:v>2016-17</c:v>
                </c:pt>
                <c:pt idx="4">
                  <c:v>2017-18</c:v>
                </c:pt>
                <c:pt idx="5">
                  <c:v>2018-19</c:v>
                </c:pt>
                <c:pt idx="6">
                  <c:v>2019-20</c:v>
                </c:pt>
                <c:pt idx="7">
                  <c:v>2020-21</c:v>
                </c:pt>
                <c:pt idx="8">
                  <c:v>2021-22</c:v>
                </c:pt>
              </c:strCache>
            </c:strRef>
          </c:cat>
          <c:val>
            <c:numRef>
              <c:f>'semilla certificada'!$C$11:$K$11</c:f>
              <c:numCache>
                <c:formatCode>#,##0</c:formatCode>
                <c:ptCount val="9"/>
                <c:pt idx="0">
                  <c:v>0</c:v>
                </c:pt>
                <c:pt idx="1">
                  <c:v>0.1</c:v>
                </c:pt>
                <c:pt idx="2">
                  <c:v>0.72</c:v>
                </c:pt>
                <c:pt idx="3">
                  <c:v>4.4399999999999995</c:v>
                </c:pt>
                <c:pt idx="4">
                  <c:v>0.36699999999999999</c:v>
                </c:pt>
                <c:pt idx="5">
                  <c:v>2.4300000000000002</c:v>
                </c:pt>
                <c:pt idx="6">
                  <c:v>17.730000000000004</c:v>
                </c:pt>
                <c:pt idx="7">
                  <c:v>38.239999999999995</c:v>
                </c:pt>
                <c:pt idx="8">
                  <c:v>54.54</c:v>
                </c:pt>
              </c:numCache>
            </c:numRef>
          </c:val>
          <c:extLst>
            <c:ext xmlns:c16="http://schemas.microsoft.com/office/drawing/2014/chart" uri="{C3380CC4-5D6E-409C-BE32-E72D297353CC}">
              <c16:uniqueId val="{00000007-44D2-48B9-8FA4-C7341384E781}"/>
            </c:ext>
          </c:extLst>
        </c:ser>
        <c:ser>
          <c:idx val="8"/>
          <c:order val="8"/>
          <c:tx>
            <c:strRef>
              <c:f>'semilla certificada'!$B$12</c:f>
              <c:strCache>
                <c:ptCount val="1"/>
                <c:pt idx="0">
                  <c:v>Esmeé</c:v>
                </c:pt>
              </c:strCache>
            </c:strRef>
          </c:tx>
          <c:spPr>
            <a:solidFill>
              <a:schemeClr val="accent3">
                <a:lumMod val="60000"/>
              </a:schemeClr>
            </a:solidFill>
            <a:ln>
              <a:noFill/>
            </a:ln>
            <a:effectLst/>
          </c:spPr>
          <c:invertIfNegative val="0"/>
          <c:cat>
            <c:strRef>
              <c:f>'semilla certificada'!$C$3:$K$3</c:f>
              <c:strCache>
                <c:ptCount val="9"/>
                <c:pt idx="0">
                  <c:v>2013-14</c:v>
                </c:pt>
                <c:pt idx="1">
                  <c:v>2014-15</c:v>
                </c:pt>
                <c:pt idx="2">
                  <c:v>2015-16</c:v>
                </c:pt>
                <c:pt idx="3">
                  <c:v>2016-17</c:v>
                </c:pt>
                <c:pt idx="4">
                  <c:v>2017-18</c:v>
                </c:pt>
                <c:pt idx="5">
                  <c:v>2018-19</c:v>
                </c:pt>
                <c:pt idx="6">
                  <c:v>2019-20</c:v>
                </c:pt>
                <c:pt idx="7">
                  <c:v>2020-21</c:v>
                </c:pt>
                <c:pt idx="8">
                  <c:v>2021-22</c:v>
                </c:pt>
              </c:strCache>
            </c:strRef>
          </c:cat>
          <c:val>
            <c:numRef>
              <c:f>'semilla certificada'!$C$12:$K$12</c:f>
              <c:numCache>
                <c:formatCode>#,##0</c:formatCode>
                <c:ptCount val="9"/>
                <c:pt idx="0">
                  <c:v>0</c:v>
                </c:pt>
                <c:pt idx="1">
                  <c:v>0</c:v>
                </c:pt>
                <c:pt idx="2">
                  <c:v>0</c:v>
                </c:pt>
                <c:pt idx="3">
                  <c:v>0</c:v>
                </c:pt>
                <c:pt idx="4">
                  <c:v>6.2E-2</c:v>
                </c:pt>
                <c:pt idx="5">
                  <c:v>1.1519999999999999</c:v>
                </c:pt>
                <c:pt idx="6">
                  <c:v>8.0190000000000001</c:v>
                </c:pt>
                <c:pt idx="7">
                  <c:v>10.59</c:v>
                </c:pt>
                <c:pt idx="8">
                  <c:v>27.634999999999998</c:v>
                </c:pt>
              </c:numCache>
            </c:numRef>
          </c:val>
          <c:extLst>
            <c:ext xmlns:c16="http://schemas.microsoft.com/office/drawing/2014/chart" uri="{C3380CC4-5D6E-409C-BE32-E72D297353CC}">
              <c16:uniqueId val="{00000008-44D2-48B9-8FA4-C7341384E781}"/>
            </c:ext>
          </c:extLst>
        </c:ser>
        <c:ser>
          <c:idx val="9"/>
          <c:order val="9"/>
          <c:tx>
            <c:strRef>
              <c:f>'semilla certificada'!$B$13</c:f>
              <c:strCache>
                <c:ptCount val="1"/>
                <c:pt idx="0">
                  <c:v>Otras</c:v>
                </c:pt>
              </c:strCache>
            </c:strRef>
          </c:tx>
          <c:spPr>
            <a:solidFill>
              <a:schemeClr val="accent4">
                <a:lumMod val="60000"/>
              </a:schemeClr>
            </a:solidFill>
            <a:ln>
              <a:noFill/>
            </a:ln>
            <a:effectLst/>
          </c:spPr>
          <c:invertIfNegative val="0"/>
          <c:cat>
            <c:strRef>
              <c:f>'semilla certificada'!$C$3:$K$3</c:f>
              <c:strCache>
                <c:ptCount val="9"/>
                <c:pt idx="0">
                  <c:v>2013-14</c:v>
                </c:pt>
                <c:pt idx="1">
                  <c:v>2014-15</c:v>
                </c:pt>
                <c:pt idx="2">
                  <c:v>2015-16</c:v>
                </c:pt>
                <c:pt idx="3">
                  <c:v>2016-17</c:v>
                </c:pt>
                <c:pt idx="4">
                  <c:v>2017-18</c:v>
                </c:pt>
                <c:pt idx="5">
                  <c:v>2018-19</c:v>
                </c:pt>
                <c:pt idx="6">
                  <c:v>2019-20</c:v>
                </c:pt>
                <c:pt idx="7">
                  <c:v>2020-21</c:v>
                </c:pt>
                <c:pt idx="8">
                  <c:v>2021-22</c:v>
                </c:pt>
              </c:strCache>
            </c:strRef>
          </c:cat>
          <c:val>
            <c:numRef>
              <c:f>'semilla certificada'!$C$13:$K$13</c:f>
              <c:numCache>
                <c:formatCode>#,##0</c:formatCode>
                <c:ptCount val="9"/>
                <c:pt idx="0">
                  <c:v>131.83000000000004</c:v>
                </c:pt>
                <c:pt idx="1">
                  <c:v>136.3099999999996</c:v>
                </c:pt>
                <c:pt idx="2">
                  <c:v>196.98000000000013</c:v>
                </c:pt>
                <c:pt idx="3">
                  <c:v>260.03900000000004</c:v>
                </c:pt>
                <c:pt idx="4">
                  <c:v>233.56700000000001</c:v>
                </c:pt>
                <c:pt idx="5">
                  <c:v>336.21900000000005</c:v>
                </c:pt>
                <c:pt idx="6">
                  <c:v>303.01199999999994</c:v>
                </c:pt>
                <c:pt idx="7">
                  <c:v>384.8670000000003</c:v>
                </c:pt>
                <c:pt idx="8">
                  <c:v>402.81300000000022</c:v>
                </c:pt>
              </c:numCache>
            </c:numRef>
          </c:val>
          <c:extLst>
            <c:ext xmlns:c16="http://schemas.microsoft.com/office/drawing/2014/chart" uri="{C3380CC4-5D6E-409C-BE32-E72D297353CC}">
              <c16:uniqueId val="{00000009-44D2-48B9-8FA4-C7341384E781}"/>
            </c:ext>
          </c:extLst>
        </c:ser>
        <c:dLbls>
          <c:showLegendKey val="0"/>
          <c:showVal val="0"/>
          <c:showCatName val="0"/>
          <c:showSerName val="0"/>
          <c:showPercent val="0"/>
          <c:showBubbleSize val="0"/>
        </c:dLbls>
        <c:gapWidth val="150"/>
        <c:overlap val="100"/>
        <c:axId val="816772944"/>
        <c:axId val="816763792"/>
      </c:barChart>
      <c:lineChart>
        <c:grouping val="standard"/>
        <c:varyColors val="0"/>
        <c:ser>
          <c:idx val="10"/>
          <c:order val="10"/>
          <c:tx>
            <c:strRef>
              <c:f>'semilla certificada'!$B$14</c:f>
              <c:strCache>
                <c:ptCount val="1"/>
                <c:pt idx="0">
                  <c:v>Total</c:v>
                </c:pt>
              </c:strCache>
            </c:strRef>
          </c:tx>
          <c:spPr>
            <a:ln w="28575" cap="rnd">
              <a:noFill/>
              <a:round/>
            </a:ln>
            <a:effectLst/>
          </c:spPr>
          <c:marker>
            <c:symbol val="circle"/>
            <c:size val="5"/>
            <c:spPr>
              <a:solidFill>
                <a:schemeClr val="accent5">
                  <a:lumMod val="60000"/>
                </a:schemeClr>
              </a:solidFill>
              <a:ln w="9525">
                <a:solidFill>
                  <a:schemeClr val="accent5">
                    <a:lumMod val="6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'semilla certificada'!$C$3:$K$3</c:f>
              <c:strCache>
                <c:ptCount val="9"/>
                <c:pt idx="0">
                  <c:v>2013-14</c:v>
                </c:pt>
                <c:pt idx="1">
                  <c:v>2014-15</c:v>
                </c:pt>
                <c:pt idx="2">
                  <c:v>2015-16</c:v>
                </c:pt>
                <c:pt idx="3">
                  <c:v>2016-17</c:v>
                </c:pt>
                <c:pt idx="4">
                  <c:v>2017-18</c:v>
                </c:pt>
                <c:pt idx="5">
                  <c:v>2018-19</c:v>
                </c:pt>
                <c:pt idx="6">
                  <c:v>2019-20</c:v>
                </c:pt>
                <c:pt idx="7">
                  <c:v>2020-21</c:v>
                </c:pt>
                <c:pt idx="8">
                  <c:v>2021-22</c:v>
                </c:pt>
              </c:strCache>
            </c:strRef>
          </c:cat>
          <c:val>
            <c:numRef>
              <c:f>'semilla certificada'!$C$14:$K$14</c:f>
              <c:numCache>
                <c:formatCode>#,##0</c:formatCode>
                <c:ptCount val="9"/>
                <c:pt idx="0">
                  <c:v>607.11</c:v>
                </c:pt>
                <c:pt idx="1">
                  <c:v>527.39999999999964</c:v>
                </c:pt>
                <c:pt idx="2">
                  <c:v>647.61900000000003</c:v>
                </c:pt>
                <c:pt idx="3">
                  <c:v>632.49400000000003</c:v>
                </c:pt>
                <c:pt idx="4">
                  <c:v>799.25599999999997</c:v>
                </c:pt>
                <c:pt idx="5">
                  <c:v>902.01599999999996</c:v>
                </c:pt>
                <c:pt idx="6">
                  <c:v>1017.3219999999999</c:v>
                </c:pt>
                <c:pt idx="7">
                  <c:v>1204.1520000000003</c:v>
                </c:pt>
                <c:pt idx="8">
                  <c:v>1307.2850000000003</c:v>
                </c:pt>
              </c:numCache>
            </c:numRef>
          </c:val>
          <c:smooth val="0"/>
          <c:extLst>
            <c:ext xmlns:c16="http://schemas.microsoft.com/office/drawing/2014/chart" uri="{C3380CC4-5D6E-409C-BE32-E72D297353CC}">
              <c16:uniqueId val="{00000001-4C25-45FE-BE49-92B661321E4B}"/>
            </c:ext>
          </c:extLst>
        </c:ser>
        <c:dLbls>
          <c:showLegendKey val="0"/>
          <c:showVal val="0"/>
          <c:showCatName val="0"/>
          <c:showSerName val="0"/>
          <c:showPercent val="0"/>
          <c:showBubbleSize val="0"/>
        </c:dLbls>
        <c:marker val="1"/>
        <c:smooth val="0"/>
        <c:axId val="1490276159"/>
        <c:axId val="1490284895"/>
      </c:lineChart>
      <c:catAx>
        <c:axId val="816772944"/>
        <c:scaling>
          <c:orientation val="minMax"/>
        </c:scaling>
        <c:delete val="0"/>
        <c:axPos val="b"/>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crossAx val="816763792"/>
        <c:crosses val="autoZero"/>
        <c:auto val="1"/>
        <c:lblAlgn val="ctr"/>
        <c:lblOffset val="100"/>
        <c:noMultiLvlLbl val="0"/>
      </c:catAx>
      <c:valAx>
        <c:axId val="816763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Superficie (há)</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crossAx val="816772944"/>
        <c:crosses val="autoZero"/>
        <c:crossBetween val="between"/>
      </c:valAx>
      <c:valAx>
        <c:axId val="1490284895"/>
        <c:scaling>
          <c:orientation val="minMax"/>
        </c:scaling>
        <c:delete val="1"/>
        <c:axPos val="r"/>
        <c:numFmt formatCode="#,##0" sourceLinked="1"/>
        <c:majorTickMark val="out"/>
        <c:minorTickMark val="none"/>
        <c:tickLblPos val="nextTo"/>
        <c:crossAx val="1490276159"/>
        <c:crosses val="max"/>
        <c:crossBetween val="between"/>
      </c:valAx>
      <c:catAx>
        <c:axId val="1490276159"/>
        <c:scaling>
          <c:orientation val="minMax"/>
        </c:scaling>
        <c:delete val="1"/>
        <c:axPos val="b"/>
        <c:numFmt formatCode="General" sourceLinked="1"/>
        <c:majorTickMark val="out"/>
        <c:minorTickMark val="none"/>
        <c:tickLblPos val="nextTo"/>
        <c:crossAx val="1490284895"/>
        <c:crosses val="autoZero"/>
        <c:auto val="1"/>
        <c:lblAlgn val="ctr"/>
        <c:lblOffset val="100"/>
        <c:noMultiLvlLbl val="0"/>
      </c:catAx>
      <c:dTable>
        <c:showHorzBorder val="1"/>
        <c:showVertBorder val="0"/>
        <c:showOutline val="0"/>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defRPr>
      </a:pPr>
      <a:endParaRPr lang="es-CL"/>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ysClr val="windowText" lastClr="000000"/>
                </a:solidFill>
                <a:latin typeface="+mn-lt"/>
                <a:ea typeface="+mn-ea"/>
                <a:cs typeface="+mn-cs"/>
              </a:defRPr>
            </a:pPr>
            <a:r>
              <a:rPr lang="es-CL" sz="900"/>
              <a:t>Gráfico 2. Precio diario de papa en los mercados mayoristas (en $/25 kilos con IVA)</a:t>
            </a:r>
          </a:p>
        </c:rich>
      </c:tx>
      <c:overlay val="0"/>
      <c:spPr>
        <a:noFill/>
        <a:ln>
          <a:noFill/>
        </a:ln>
        <a:effectLst/>
      </c:spPr>
      <c:txPr>
        <a:bodyPr rot="0" spcFirstLastPara="1" vertOverflow="ellipsis" vert="horz" wrap="square" anchor="ctr" anchorCtr="1"/>
        <a:lstStyle/>
        <a:p>
          <a:pPr>
            <a:defRPr sz="900" b="0" i="0" u="none" strike="noStrike" kern="1200" spc="0" baseline="0">
              <a:solidFill>
                <a:sysClr val="windowText" lastClr="000000"/>
              </a:solidFill>
              <a:latin typeface="+mn-lt"/>
              <a:ea typeface="+mn-ea"/>
              <a:cs typeface="+mn-cs"/>
            </a:defRPr>
          </a:pPr>
          <a:endParaRPr lang="es-CL"/>
        </a:p>
      </c:txPr>
    </c:title>
    <c:autoTitleDeleted val="0"/>
    <c:plotArea>
      <c:layout/>
      <c:lineChart>
        <c:grouping val="standard"/>
        <c:varyColors val="0"/>
        <c:ser>
          <c:idx val="0"/>
          <c:order val="0"/>
          <c:spPr>
            <a:ln w="28575" cap="rnd">
              <a:solidFill>
                <a:schemeClr val="accent1"/>
              </a:solidFill>
              <a:round/>
            </a:ln>
            <a:effectLst/>
          </c:spPr>
          <c:marker>
            <c:symbol val="none"/>
          </c:marker>
          <c:trendline>
            <c:spPr>
              <a:ln w="19050" cap="rnd">
                <a:solidFill>
                  <a:srgbClr val="800000"/>
                </a:solidFill>
                <a:prstDash val="dash"/>
              </a:ln>
              <a:effectLst/>
            </c:spPr>
            <c:trendlineType val="poly"/>
            <c:order val="4"/>
            <c:dispRSqr val="0"/>
            <c:dispEq val="0"/>
          </c:trendline>
          <c:cat>
            <c:numRef>
              <c:f>'[2]graf diario (pr. mayor.2)'!$D$6:$D$276</c:f>
              <c:numCache>
                <c:formatCode>General</c:formatCode>
                <c:ptCount val="271"/>
                <c:pt idx="0">
                  <c:v>44470</c:v>
                </c:pt>
                <c:pt idx="1">
                  <c:v>44473</c:v>
                </c:pt>
                <c:pt idx="2">
                  <c:v>44474</c:v>
                </c:pt>
                <c:pt idx="3">
                  <c:v>44475</c:v>
                </c:pt>
                <c:pt idx="4">
                  <c:v>44476</c:v>
                </c:pt>
                <c:pt idx="5">
                  <c:v>44477</c:v>
                </c:pt>
                <c:pt idx="6">
                  <c:v>44481</c:v>
                </c:pt>
                <c:pt idx="7">
                  <c:v>44482</c:v>
                </c:pt>
                <c:pt idx="8">
                  <c:v>44483</c:v>
                </c:pt>
                <c:pt idx="9">
                  <c:v>44484</c:v>
                </c:pt>
                <c:pt idx="10">
                  <c:v>44487</c:v>
                </c:pt>
                <c:pt idx="11">
                  <c:v>44488</c:v>
                </c:pt>
                <c:pt idx="12">
                  <c:v>44489</c:v>
                </c:pt>
                <c:pt idx="13">
                  <c:v>44490</c:v>
                </c:pt>
                <c:pt idx="14">
                  <c:v>44491</c:v>
                </c:pt>
                <c:pt idx="15">
                  <c:v>44494</c:v>
                </c:pt>
                <c:pt idx="16">
                  <c:v>44495</c:v>
                </c:pt>
                <c:pt idx="17">
                  <c:v>44496</c:v>
                </c:pt>
                <c:pt idx="18">
                  <c:v>44497</c:v>
                </c:pt>
                <c:pt idx="19">
                  <c:v>44498</c:v>
                </c:pt>
                <c:pt idx="20">
                  <c:v>44502</c:v>
                </c:pt>
                <c:pt idx="21">
                  <c:v>44503</c:v>
                </c:pt>
                <c:pt idx="22">
                  <c:v>44504</c:v>
                </c:pt>
                <c:pt idx="23">
                  <c:v>44505</c:v>
                </c:pt>
                <c:pt idx="24">
                  <c:v>44508</c:v>
                </c:pt>
                <c:pt idx="25">
                  <c:v>44509</c:v>
                </c:pt>
                <c:pt idx="26">
                  <c:v>44510</c:v>
                </c:pt>
                <c:pt idx="27">
                  <c:v>44511</c:v>
                </c:pt>
                <c:pt idx="28">
                  <c:v>44512</c:v>
                </c:pt>
                <c:pt idx="29">
                  <c:v>44515</c:v>
                </c:pt>
                <c:pt idx="30">
                  <c:v>44516</c:v>
                </c:pt>
                <c:pt idx="31">
                  <c:v>44517</c:v>
                </c:pt>
                <c:pt idx="32">
                  <c:v>44518</c:v>
                </c:pt>
                <c:pt idx="33">
                  <c:v>44519</c:v>
                </c:pt>
                <c:pt idx="34">
                  <c:v>44522</c:v>
                </c:pt>
                <c:pt idx="35">
                  <c:v>44523</c:v>
                </c:pt>
                <c:pt idx="36">
                  <c:v>44524</c:v>
                </c:pt>
                <c:pt idx="37">
                  <c:v>44525</c:v>
                </c:pt>
                <c:pt idx="38">
                  <c:v>44526</c:v>
                </c:pt>
                <c:pt idx="39">
                  <c:v>44529</c:v>
                </c:pt>
                <c:pt idx="40">
                  <c:v>44530</c:v>
                </c:pt>
                <c:pt idx="41">
                  <c:v>44531</c:v>
                </c:pt>
                <c:pt idx="42">
                  <c:v>44532</c:v>
                </c:pt>
                <c:pt idx="43">
                  <c:v>44533</c:v>
                </c:pt>
                <c:pt idx="44">
                  <c:v>44536</c:v>
                </c:pt>
                <c:pt idx="45">
                  <c:v>44537</c:v>
                </c:pt>
                <c:pt idx="46">
                  <c:v>44539</c:v>
                </c:pt>
                <c:pt idx="47">
                  <c:v>44540</c:v>
                </c:pt>
                <c:pt idx="48">
                  <c:v>44543</c:v>
                </c:pt>
                <c:pt idx="49">
                  <c:v>44544</c:v>
                </c:pt>
                <c:pt idx="50">
                  <c:v>44545</c:v>
                </c:pt>
                <c:pt idx="51">
                  <c:v>44546</c:v>
                </c:pt>
                <c:pt idx="52">
                  <c:v>44547</c:v>
                </c:pt>
                <c:pt idx="53">
                  <c:v>44550</c:v>
                </c:pt>
                <c:pt idx="54">
                  <c:v>44551</c:v>
                </c:pt>
                <c:pt idx="55">
                  <c:v>44552</c:v>
                </c:pt>
                <c:pt idx="56">
                  <c:v>44553</c:v>
                </c:pt>
                <c:pt idx="57">
                  <c:v>44554</c:v>
                </c:pt>
                <c:pt idx="58">
                  <c:v>44557</c:v>
                </c:pt>
                <c:pt idx="59">
                  <c:v>44558</c:v>
                </c:pt>
                <c:pt idx="60">
                  <c:v>44559</c:v>
                </c:pt>
                <c:pt idx="61">
                  <c:v>44560</c:v>
                </c:pt>
                <c:pt idx="62">
                  <c:v>44561</c:v>
                </c:pt>
                <c:pt idx="63">
                  <c:v>44564</c:v>
                </c:pt>
                <c:pt idx="64">
                  <c:v>44565</c:v>
                </c:pt>
                <c:pt idx="65">
                  <c:v>44566</c:v>
                </c:pt>
                <c:pt idx="66">
                  <c:v>44567</c:v>
                </c:pt>
                <c:pt idx="67">
                  <c:v>44568</c:v>
                </c:pt>
                <c:pt idx="68">
                  <c:v>44571</c:v>
                </c:pt>
                <c:pt idx="69">
                  <c:v>44572</c:v>
                </c:pt>
                <c:pt idx="70">
                  <c:v>44573</c:v>
                </c:pt>
                <c:pt idx="71">
                  <c:v>44574</c:v>
                </c:pt>
                <c:pt idx="72">
                  <c:v>44575</c:v>
                </c:pt>
                <c:pt idx="73">
                  <c:v>44578</c:v>
                </c:pt>
                <c:pt idx="74">
                  <c:v>44579</c:v>
                </c:pt>
                <c:pt idx="75">
                  <c:v>44580</c:v>
                </c:pt>
                <c:pt idx="76">
                  <c:v>44581</c:v>
                </c:pt>
                <c:pt idx="77">
                  <c:v>44582</c:v>
                </c:pt>
                <c:pt idx="78">
                  <c:v>44585</c:v>
                </c:pt>
                <c:pt idx="79">
                  <c:v>44586</c:v>
                </c:pt>
                <c:pt idx="80">
                  <c:v>44587</c:v>
                </c:pt>
                <c:pt idx="81">
                  <c:v>44588</c:v>
                </c:pt>
                <c:pt idx="82">
                  <c:v>44589</c:v>
                </c:pt>
                <c:pt idx="83">
                  <c:v>44592</c:v>
                </c:pt>
                <c:pt idx="84">
                  <c:v>44593</c:v>
                </c:pt>
                <c:pt idx="85">
                  <c:v>44594</c:v>
                </c:pt>
                <c:pt idx="86">
                  <c:v>44595</c:v>
                </c:pt>
                <c:pt idx="87">
                  <c:v>44596</c:v>
                </c:pt>
                <c:pt idx="88">
                  <c:v>44599</c:v>
                </c:pt>
                <c:pt idx="89">
                  <c:v>44600</c:v>
                </c:pt>
                <c:pt idx="90">
                  <c:v>44601</c:v>
                </c:pt>
                <c:pt idx="91">
                  <c:v>44602</c:v>
                </c:pt>
                <c:pt idx="92">
                  <c:v>44603</c:v>
                </c:pt>
                <c:pt idx="93">
                  <c:v>44606</c:v>
                </c:pt>
                <c:pt idx="94">
                  <c:v>44607</c:v>
                </c:pt>
                <c:pt idx="95">
                  <c:v>44608</c:v>
                </c:pt>
                <c:pt idx="96">
                  <c:v>44609</c:v>
                </c:pt>
                <c:pt idx="97">
                  <c:v>44610</c:v>
                </c:pt>
                <c:pt idx="98">
                  <c:v>44613</c:v>
                </c:pt>
                <c:pt idx="99">
                  <c:v>44614</c:v>
                </c:pt>
                <c:pt idx="100">
                  <c:v>44615</c:v>
                </c:pt>
                <c:pt idx="101">
                  <c:v>44616</c:v>
                </c:pt>
                <c:pt idx="102">
                  <c:v>44617</c:v>
                </c:pt>
                <c:pt idx="103">
                  <c:v>44620</c:v>
                </c:pt>
                <c:pt idx="104">
                  <c:v>44621</c:v>
                </c:pt>
                <c:pt idx="105">
                  <c:v>44622</c:v>
                </c:pt>
                <c:pt idx="106">
                  <c:v>44623</c:v>
                </c:pt>
                <c:pt idx="107">
                  <c:v>44624</c:v>
                </c:pt>
                <c:pt idx="108">
                  <c:v>44627</c:v>
                </c:pt>
                <c:pt idx="109">
                  <c:v>44628</c:v>
                </c:pt>
                <c:pt idx="110">
                  <c:v>44629</c:v>
                </c:pt>
                <c:pt idx="111">
                  <c:v>44630</c:v>
                </c:pt>
                <c:pt idx="112">
                  <c:v>44631</c:v>
                </c:pt>
                <c:pt idx="113">
                  <c:v>44634</c:v>
                </c:pt>
                <c:pt idx="114">
                  <c:v>44635</c:v>
                </c:pt>
                <c:pt idx="115">
                  <c:v>44636</c:v>
                </c:pt>
                <c:pt idx="116">
                  <c:v>44637</c:v>
                </c:pt>
                <c:pt idx="117">
                  <c:v>44638</c:v>
                </c:pt>
                <c:pt idx="118">
                  <c:v>44641</c:v>
                </c:pt>
                <c:pt idx="119">
                  <c:v>44642</c:v>
                </c:pt>
                <c:pt idx="120">
                  <c:v>44643</c:v>
                </c:pt>
                <c:pt idx="121">
                  <c:v>44644</c:v>
                </c:pt>
                <c:pt idx="122">
                  <c:v>44645</c:v>
                </c:pt>
                <c:pt idx="123">
                  <c:v>44648</c:v>
                </c:pt>
                <c:pt idx="124">
                  <c:v>44649</c:v>
                </c:pt>
                <c:pt idx="125">
                  <c:v>44650</c:v>
                </c:pt>
                <c:pt idx="126">
                  <c:v>44651</c:v>
                </c:pt>
                <c:pt idx="127">
                  <c:v>44652</c:v>
                </c:pt>
                <c:pt idx="128">
                  <c:v>44655</c:v>
                </c:pt>
                <c:pt idx="129">
                  <c:v>44656</c:v>
                </c:pt>
                <c:pt idx="130">
                  <c:v>44657</c:v>
                </c:pt>
                <c:pt idx="131">
                  <c:v>44658</c:v>
                </c:pt>
                <c:pt idx="132">
                  <c:v>44659</c:v>
                </c:pt>
                <c:pt idx="133">
                  <c:v>44662</c:v>
                </c:pt>
                <c:pt idx="134">
                  <c:v>44663</c:v>
                </c:pt>
                <c:pt idx="135">
                  <c:v>44664</c:v>
                </c:pt>
                <c:pt idx="136">
                  <c:v>44665</c:v>
                </c:pt>
                <c:pt idx="137">
                  <c:v>44669</c:v>
                </c:pt>
                <c:pt idx="138">
                  <c:v>44670</c:v>
                </c:pt>
                <c:pt idx="139">
                  <c:v>44671</c:v>
                </c:pt>
                <c:pt idx="140">
                  <c:v>44672</c:v>
                </c:pt>
                <c:pt idx="141">
                  <c:v>44673</c:v>
                </c:pt>
                <c:pt idx="142">
                  <c:v>44676</c:v>
                </c:pt>
                <c:pt idx="143">
                  <c:v>44677</c:v>
                </c:pt>
                <c:pt idx="144">
                  <c:v>44678</c:v>
                </c:pt>
                <c:pt idx="145">
                  <c:v>44679</c:v>
                </c:pt>
                <c:pt idx="146">
                  <c:v>44680</c:v>
                </c:pt>
                <c:pt idx="147">
                  <c:v>44683</c:v>
                </c:pt>
                <c:pt idx="148">
                  <c:v>44684</c:v>
                </c:pt>
                <c:pt idx="149">
                  <c:v>44685</c:v>
                </c:pt>
                <c:pt idx="150">
                  <c:v>44686</c:v>
                </c:pt>
                <c:pt idx="151">
                  <c:v>44687</c:v>
                </c:pt>
                <c:pt idx="152">
                  <c:v>44690</c:v>
                </c:pt>
                <c:pt idx="153">
                  <c:v>44691</c:v>
                </c:pt>
                <c:pt idx="154">
                  <c:v>44692</c:v>
                </c:pt>
                <c:pt idx="155">
                  <c:v>44693</c:v>
                </c:pt>
                <c:pt idx="156">
                  <c:v>44694</c:v>
                </c:pt>
                <c:pt idx="157">
                  <c:v>44697</c:v>
                </c:pt>
                <c:pt idx="158">
                  <c:v>44698</c:v>
                </c:pt>
                <c:pt idx="159">
                  <c:v>44699</c:v>
                </c:pt>
                <c:pt idx="160">
                  <c:v>44700</c:v>
                </c:pt>
                <c:pt idx="161">
                  <c:v>44701</c:v>
                </c:pt>
                <c:pt idx="162">
                  <c:v>44704</c:v>
                </c:pt>
                <c:pt idx="163">
                  <c:v>44705</c:v>
                </c:pt>
                <c:pt idx="164">
                  <c:v>44706</c:v>
                </c:pt>
                <c:pt idx="165">
                  <c:v>44707</c:v>
                </c:pt>
                <c:pt idx="166">
                  <c:v>44708</c:v>
                </c:pt>
                <c:pt idx="167">
                  <c:v>44711</c:v>
                </c:pt>
                <c:pt idx="168">
                  <c:v>44712</c:v>
                </c:pt>
                <c:pt idx="169">
                  <c:v>44713</c:v>
                </c:pt>
                <c:pt idx="170">
                  <c:v>44714</c:v>
                </c:pt>
                <c:pt idx="171">
                  <c:v>44715</c:v>
                </c:pt>
                <c:pt idx="172">
                  <c:v>44718</c:v>
                </c:pt>
                <c:pt idx="173">
                  <c:v>44719</c:v>
                </c:pt>
                <c:pt idx="174">
                  <c:v>44720</c:v>
                </c:pt>
                <c:pt idx="175">
                  <c:v>44721</c:v>
                </c:pt>
                <c:pt idx="176">
                  <c:v>44722</c:v>
                </c:pt>
                <c:pt idx="177">
                  <c:v>44725</c:v>
                </c:pt>
                <c:pt idx="178">
                  <c:v>44726</c:v>
                </c:pt>
                <c:pt idx="179">
                  <c:v>44727</c:v>
                </c:pt>
                <c:pt idx="180">
                  <c:v>44728</c:v>
                </c:pt>
                <c:pt idx="181">
                  <c:v>44729</c:v>
                </c:pt>
                <c:pt idx="182">
                  <c:v>44732</c:v>
                </c:pt>
                <c:pt idx="183">
                  <c:v>44734</c:v>
                </c:pt>
                <c:pt idx="184">
                  <c:v>44735</c:v>
                </c:pt>
                <c:pt idx="185">
                  <c:v>44736</c:v>
                </c:pt>
                <c:pt idx="186">
                  <c:v>44740</c:v>
                </c:pt>
                <c:pt idx="187">
                  <c:v>44741</c:v>
                </c:pt>
                <c:pt idx="188">
                  <c:v>44742</c:v>
                </c:pt>
                <c:pt idx="189">
                  <c:v>44743</c:v>
                </c:pt>
                <c:pt idx="190">
                  <c:v>44746</c:v>
                </c:pt>
                <c:pt idx="191">
                  <c:v>44747</c:v>
                </c:pt>
                <c:pt idx="192">
                  <c:v>44748</c:v>
                </c:pt>
                <c:pt idx="193">
                  <c:v>44749</c:v>
                </c:pt>
                <c:pt idx="194">
                  <c:v>44750</c:v>
                </c:pt>
                <c:pt idx="195">
                  <c:v>44753</c:v>
                </c:pt>
                <c:pt idx="196">
                  <c:v>44754</c:v>
                </c:pt>
                <c:pt idx="197">
                  <c:v>44755</c:v>
                </c:pt>
                <c:pt idx="198">
                  <c:v>44756</c:v>
                </c:pt>
                <c:pt idx="199">
                  <c:v>44757</c:v>
                </c:pt>
                <c:pt idx="200">
                  <c:v>44760</c:v>
                </c:pt>
                <c:pt idx="201">
                  <c:v>44761</c:v>
                </c:pt>
                <c:pt idx="202">
                  <c:v>44762</c:v>
                </c:pt>
                <c:pt idx="203">
                  <c:v>44763</c:v>
                </c:pt>
                <c:pt idx="204">
                  <c:v>44764</c:v>
                </c:pt>
                <c:pt idx="205">
                  <c:v>44767</c:v>
                </c:pt>
                <c:pt idx="206">
                  <c:v>44768</c:v>
                </c:pt>
                <c:pt idx="207">
                  <c:v>44769</c:v>
                </c:pt>
                <c:pt idx="208">
                  <c:v>44770</c:v>
                </c:pt>
                <c:pt idx="209">
                  <c:v>44771</c:v>
                </c:pt>
                <c:pt idx="210">
                  <c:v>44774</c:v>
                </c:pt>
                <c:pt idx="211">
                  <c:v>44775</c:v>
                </c:pt>
                <c:pt idx="212">
                  <c:v>44776</c:v>
                </c:pt>
                <c:pt idx="213">
                  <c:v>44777</c:v>
                </c:pt>
                <c:pt idx="214">
                  <c:v>44778</c:v>
                </c:pt>
                <c:pt idx="215">
                  <c:v>44781</c:v>
                </c:pt>
                <c:pt idx="216">
                  <c:v>44782</c:v>
                </c:pt>
                <c:pt idx="217">
                  <c:v>44783</c:v>
                </c:pt>
                <c:pt idx="218">
                  <c:v>44784</c:v>
                </c:pt>
                <c:pt idx="219">
                  <c:v>44785</c:v>
                </c:pt>
                <c:pt idx="220">
                  <c:v>44789</c:v>
                </c:pt>
                <c:pt idx="221">
                  <c:v>44790</c:v>
                </c:pt>
                <c:pt idx="222">
                  <c:v>44791</c:v>
                </c:pt>
                <c:pt idx="223">
                  <c:v>44792</c:v>
                </c:pt>
                <c:pt idx="224">
                  <c:v>44795</c:v>
                </c:pt>
                <c:pt idx="225">
                  <c:v>44796</c:v>
                </c:pt>
                <c:pt idx="226">
                  <c:v>44797</c:v>
                </c:pt>
                <c:pt idx="227">
                  <c:v>44798</c:v>
                </c:pt>
                <c:pt idx="228">
                  <c:v>44799</c:v>
                </c:pt>
                <c:pt idx="229">
                  <c:v>44802</c:v>
                </c:pt>
                <c:pt idx="230">
                  <c:v>44803</c:v>
                </c:pt>
                <c:pt idx="231">
                  <c:v>44804</c:v>
                </c:pt>
                <c:pt idx="232">
                  <c:v>44805</c:v>
                </c:pt>
                <c:pt idx="233">
                  <c:v>44806</c:v>
                </c:pt>
                <c:pt idx="234">
                  <c:v>44809</c:v>
                </c:pt>
                <c:pt idx="235">
                  <c:v>44810</c:v>
                </c:pt>
                <c:pt idx="236">
                  <c:v>44811</c:v>
                </c:pt>
                <c:pt idx="237">
                  <c:v>44812</c:v>
                </c:pt>
                <c:pt idx="238">
                  <c:v>44813</c:v>
                </c:pt>
                <c:pt idx="239">
                  <c:v>44816</c:v>
                </c:pt>
                <c:pt idx="240">
                  <c:v>44817</c:v>
                </c:pt>
                <c:pt idx="241">
                  <c:v>44818</c:v>
                </c:pt>
                <c:pt idx="242">
                  <c:v>44819</c:v>
                </c:pt>
                <c:pt idx="243">
                  <c:v>44824</c:v>
                </c:pt>
                <c:pt idx="244">
                  <c:v>44825</c:v>
                </c:pt>
                <c:pt idx="245">
                  <c:v>44826</c:v>
                </c:pt>
                <c:pt idx="246">
                  <c:v>44827</c:v>
                </c:pt>
                <c:pt idx="247">
                  <c:v>44830</c:v>
                </c:pt>
                <c:pt idx="248">
                  <c:v>44831</c:v>
                </c:pt>
                <c:pt idx="249">
                  <c:v>44832</c:v>
                </c:pt>
                <c:pt idx="250">
                  <c:v>44833</c:v>
                </c:pt>
                <c:pt idx="251">
                  <c:v>44834</c:v>
                </c:pt>
                <c:pt idx="252">
                  <c:v>44837</c:v>
                </c:pt>
                <c:pt idx="253">
                  <c:v>44838</c:v>
                </c:pt>
                <c:pt idx="254">
                  <c:v>44839</c:v>
                </c:pt>
                <c:pt idx="255">
                  <c:v>44840</c:v>
                </c:pt>
                <c:pt idx="256">
                  <c:v>44841</c:v>
                </c:pt>
                <c:pt idx="257">
                  <c:v>44845</c:v>
                </c:pt>
                <c:pt idx="258">
                  <c:v>44846</c:v>
                </c:pt>
                <c:pt idx="259">
                  <c:v>44847</c:v>
                </c:pt>
                <c:pt idx="260">
                  <c:v>44848</c:v>
                </c:pt>
                <c:pt idx="261">
                  <c:v>44851</c:v>
                </c:pt>
                <c:pt idx="262">
                  <c:v>44852</c:v>
                </c:pt>
                <c:pt idx="263">
                  <c:v>44853</c:v>
                </c:pt>
                <c:pt idx="264">
                  <c:v>44854</c:v>
                </c:pt>
                <c:pt idx="265">
                  <c:v>44855</c:v>
                </c:pt>
                <c:pt idx="266">
                  <c:v>44858</c:v>
                </c:pt>
                <c:pt idx="267">
                  <c:v>44859</c:v>
                </c:pt>
                <c:pt idx="268">
                  <c:v>44860</c:v>
                </c:pt>
                <c:pt idx="269">
                  <c:v>44861</c:v>
                </c:pt>
                <c:pt idx="270">
                  <c:v>44862</c:v>
                </c:pt>
              </c:numCache>
            </c:numRef>
          </c:cat>
          <c:val>
            <c:numRef>
              <c:f>'[2]graf diario (pr. mayor.2)'!$E$6:$E$276</c:f>
              <c:numCache>
                <c:formatCode>General</c:formatCode>
                <c:ptCount val="271"/>
                <c:pt idx="0">
                  <c:v>10498.751704605056</c:v>
                </c:pt>
                <c:pt idx="1">
                  <c:v>11224.734079776068</c:v>
                </c:pt>
                <c:pt idx="2">
                  <c:v>10550.842247048569</c:v>
                </c:pt>
                <c:pt idx="3">
                  <c:v>10838.08770223676</c:v>
                </c:pt>
                <c:pt idx="4">
                  <c:v>10548.986451660408</c:v>
                </c:pt>
                <c:pt idx="5">
                  <c:v>11141.358840690611</c:v>
                </c:pt>
                <c:pt idx="6">
                  <c:v>10968.971081642434</c:v>
                </c:pt>
                <c:pt idx="7">
                  <c:v>11053.578423812462</c:v>
                </c:pt>
                <c:pt idx="8">
                  <c:v>10805.783827178515</c:v>
                </c:pt>
                <c:pt idx="9">
                  <c:v>10700.264958223519</c:v>
                </c:pt>
                <c:pt idx="10">
                  <c:v>10508.845683133066</c:v>
                </c:pt>
                <c:pt idx="11">
                  <c:v>10757.668862000306</c:v>
                </c:pt>
                <c:pt idx="12">
                  <c:v>10375.451765742935</c:v>
                </c:pt>
                <c:pt idx="13">
                  <c:v>10944.539109714404</c:v>
                </c:pt>
                <c:pt idx="14">
                  <c:v>11300.496232231546</c:v>
                </c:pt>
                <c:pt idx="15">
                  <c:v>10952.049030119895</c:v>
                </c:pt>
                <c:pt idx="16">
                  <c:v>11024.551954242135</c:v>
                </c:pt>
                <c:pt idx="17">
                  <c:v>10897.306474820143</c:v>
                </c:pt>
                <c:pt idx="18">
                  <c:v>10766.510714285714</c:v>
                </c:pt>
                <c:pt idx="19">
                  <c:v>10831.549793836048</c:v>
                </c:pt>
                <c:pt idx="20">
                  <c:v>11070.348191881918</c:v>
                </c:pt>
                <c:pt idx="21">
                  <c:v>10033.291867954911</c:v>
                </c:pt>
                <c:pt idx="22">
                  <c:v>9720.658118940697</c:v>
                </c:pt>
                <c:pt idx="23">
                  <c:v>10550.71178253457</c:v>
                </c:pt>
                <c:pt idx="24">
                  <c:v>10796.760391198044</c:v>
                </c:pt>
                <c:pt idx="25">
                  <c:v>10584.088320042887</c:v>
                </c:pt>
                <c:pt idx="26">
                  <c:v>10893.708306969176</c:v>
                </c:pt>
                <c:pt idx="27">
                  <c:v>10842.399595775199</c:v>
                </c:pt>
                <c:pt idx="28">
                  <c:v>10873.021501586183</c:v>
                </c:pt>
                <c:pt idx="29">
                  <c:v>10885.65965485551</c:v>
                </c:pt>
                <c:pt idx="30">
                  <c:v>11490.201713395638</c:v>
                </c:pt>
                <c:pt idx="31">
                  <c:v>11374.266282676119</c:v>
                </c:pt>
                <c:pt idx="32">
                  <c:v>10981.042486583185</c:v>
                </c:pt>
                <c:pt idx="33">
                  <c:v>11034.777349768876</c:v>
                </c:pt>
                <c:pt idx="34">
                  <c:v>11542.895002523977</c:v>
                </c:pt>
                <c:pt idx="35">
                  <c:v>10881.439928057554</c:v>
                </c:pt>
                <c:pt idx="36">
                  <c:v>10831.280204681134</c:v>
                </c:pt>
                <c:pt idx="37">
                  <c:v>11386.430395913154</c:v>
                </c:pt>
                <c:pt idx="38">
                  <c:v>11166.077661431065</c:v>
                </c:pt>
                <c:pt idx="39">
                  <c:v>10830.864269706713</c:v>
                </c:pt>
                <c:pt idx="40">
                  <c:v>10972.474388555607</c:v>
                </c:pt>
                <c:pt idx="41">
                  <c:v>10031.689775367931</c:v>
                </c:pt>
                <c:pt idx="42">
                  <c:v>9924.9803056027158</c:v>
                </c:pt>
                <c:pt idx="43">
                  <c:v>10383.089689265536</c:v>
                </c:pt>
                <c:pt idx="44">
                  <c:v>9908.9285348098019</c:v>
                </c:pt>
                <c:pt idx="45">
                  <c:v>9659.3133333333335</c:v>
                </c:pt>
                <c:pt idx="46">
                  <c:v>9797.9612310151879</c:v>
                </c:pt>
                <c:pt idx="47">
                  <c:v>9633.3028594442203</c:v>
                </c:pt>
                <c:pt idx="48">
                  <c:v>9820.21022455805</c:v>
                </c:pt>
                <c:pt idx="49">
                  <c:v>9200.9245817975625</c:v>
                </c:pt>
                <c:pt idx="50">
                  <c:v>10024.495224619739</c:v>
                </c:pt>
                <c:pt idx="51">
                  <c:v>9022.4790444258178</c:v>
                </c:pt>
                <c:pt idx="52">
                  <c:v>9942.050131926122</c:v>
                </c:pt>
                <c:pt idx="53">
                  <c:v>10393.465551181102</c:v>
                </c:pt>
                <c:pt idx="54">
                  <c:v>10507.546511627907</c:v>
                </c:pt>
                <c:pt idx="55">
                  <c:v>10391.51414920985</c:v>
                </c:pt>
                <c:pt idx="56">
                  <c:v>9722.1220833333336</c:v>
                </c:pt>
                <c:pt idx="57">
                  <c:v>9548.0300330033006</c:v>
                </c:pt>
                <c:pt idx="58">
                  <c:v>9779.6977627691012</c:v>
                </c:pt>
                <c:pt idx="59">
                  <c:v>8837.3807471264372</c:v>
                </c:pt>
                <c:pt idx="60">
                  <c:v>9457.5681995323466</c:v>
                </c:pt>
                <c:pt idx="61">
                  <c:v>9459.6259716506629</c:v>
                </c:pt>
                <c:pt idx="62">
                  <c:v>8731.4950440528628</c:v>
                </c:pt>
                <c:pt idx="63">
                  <c:v>9477.4455981941301</c:v>
                </c:pt>
                <c:pt idx="64">
                  <c:v>9162.4635835389636</c:v>
                </c:pt>
                <c:pt idx="65">
                  <c:v>9632.9815708644146</c:v>
                </c:pt>
                <c:pt idx="66">
                  <c:v>9221.8690012970164</c:v>
                </c:pt>
                <c:pt idx="67">
                  <c:v>9355.6254165740938</c:v>
                </c:pt>
                <c:pt idx="68">
                  <c:v>10388.655975128904</c:v>
                </c:pt>
                <c:pt idx="69">
                  <c:v>8756.1980245890318</c:v>
                </c:pt>
                <c:pt idx="70">
                  <c:v>8812.1034482758623</c:v>
                </c:pt>
                <c:pt idx="71">
                  <c:v>9588.7301925889806</c:v>
                </c:pt>
                <c:pt idx="72">
                  <c:v>9500.8064224605369</c:v>
                </c:pt>
                <c:pt idx="73">
                  <c:v>9780.2442396313363</c:v>
                </c:pt>
                <c:pt idx="74">
                  <c:v>8296.582427536232</c:v>
                </c:pt>
                <c:pt idx="75">
                  <c:v>8897.1643341685503</c:v>
                </c:pt>
                <c:pt idx="76">
                  <c:v>9409.1957364341088</c:v>
                </c:pt>
                <c:pt idx="77">
                  <c:v>8873.8711766822598</c:v>
                </c:pt>
                <c:pt idx="78">
                  <c:v>8564.8714590609234</c:v>
                </c:pt>
                <c:pt idx="79">
                  <c:v>8106.4169944925252</c:v>
                </c:pt>
                <c:pt idx="80">
                  <c:v>8317.2485041882737</c:v>
                </c:pt>
                <c:pt idx="81">
                  <c:v>8631.9062068965522</c:v>
                </c:pt>
                <c:pt idx="82">
                  <c:v>8921.5553897799327</c:v>
                </c:pt>
                <c:pt idx="83">
                  <c:v>8928.5223146747358</c:v>
                </c:pt>
                <c:pt idx="84">
                  <c:v>8641.2565130260518</c:v>
                </c:pt>
                <c:pt idx="85">
                  <c:v>8584.7894983591177</c:v>
                </c:pt>
                <c:pt idx="86">
                  <c:v>8595.3815439219161</c:v>
                </c:pt>
                <c:pt idx="87">
                  <c:v>8415.672772689426</c:v>
                </c:pt>
                <c:pt idx="88">
                  <c:v>8311.6149832277297</c:v>
                </c:pt>
                <c:pt idx="89">
                  <c:v>7996.9784172661866</c:v>
                </c:pt>
                <c:pt idx="90">
                  <c:v>8649.073367260391</c:v>
                </c:pt>
                <c:pt idx="91">
                  <c:v>8065.9005784526389</c:v>
                </c:pt>
                <c:pt idx="92">
                  <c:v>7674.9487049263589</c:v>
                </c:pt>
                <c:pt idx="93">
                  <c:v>8121.4890154597233</c:v>
                </c:pt>
                <c:pt idx="94">
                  <c:v>8040.3997979117548</c:v>
                </c:pt>
                <c:pt idx="95">
                  <c:v>8065.253829321663</c:v>
                </c:pt>
                <c:pt idx="96">
                  <c:v>7612.6570048309177</c:v>
                </c:pt>
                <c:pt idx="97">
                  <c:v>7606.8848332284451</c:v>
                </c:pt>
                <c:pt idx="98">
                  <c:v>7862.1995271867609</c:v>
                </c:pt>
                <c:pt idx="99">
                  <c:v>7821.3175450300196</c:v>
                </c:pt>
                <c:pt idx="100">
                  <c:v>7717.4024968547374</c:v>
                </c:pt>
                <c:pt idx="101">
                  <c:v>8013.6302578018995</c:v>
                </c:pt>
                <c:pt idx="102">
                  <c:v>8322.291827293755</c:v>
                </c:pt>
                <c:pt idx="103">
                  <c:v>8030.4062454541045</c:v>
                </c:pt>
                <c:pt idx="104">
                  <c:v>8130.5089450956202</c:v>
                </c:pt>
                <c:pt idx="105">
                  <c:v>7831.6011851088497</c:v>
                </c:pt>
                <c:pt idx="106">
                  <c:v>8495.3054650741942</c:v>
                </c:pt>
                <c:pt idx="107">
                  <c:v>8248.0102755721618</c:v>
                </c:pt>
                <c:pt idx="108">
                  <c:v>8833.0695878686383</c:v>
                </c:pt>
                <c:pt idx="109">
                  <c:v>8273.0881342998855</c:v>
                </c:pt>
                <c:pt idx="110">
                  <c:v>8247.3045147291996</c:v>
                </c:pt>
                <c:pt idx="111">
                  <c:v>8186.4831093352705</c:v>
                </c:pt>
                <c:pt idx="112">
                  <c:v>7951.2918163672657</c:v>
                </c:pt>
                <c:pt idx="113">
                  <c:v>8126.3605339757105</c:v>
                </c:pt>
                <c:pt idx="114">
                  <c:v>8208.9463414634138</c:v>
                </c:pt>
                <c:pt idx="115">
                  <c:v>8110.2666971637691</c:v>
                </c:pt>
                <c:pt idx="116">
                  <c:v>7818.1442831215973</c:v>
                </c:pt>
                <c:pt idx="117">
                  <c:v>7677.5241742460512</c:v>
                </c:pt>
                <c:pt idx="118">
                  <c:v>8056.1690971144899</c:v>
                </c:pt>
                <c:pt idx="119">
                  <c:v>8215.648152932059</c:v>
                </c:pt>
                <c:pt idx="120">
                  <c:v>7531.6526019690573</c:v>
                </c:pt>
                <c:pt idx="121">
                  <c:v>7818.5266356810871</c:v>
                </c:pt>
                <c:pt idx="122">
                  <c:v>7850.7092651757184</c:v>
                </c:pt>
                <c:pt idx="123">
                  <c:v>7981.1617806731811</c:v>
                </c:pt>
                <c:pt idx="124">
                  <c:v>7746.6659209545114</c:v>
                </c:pt>
                <c:pt idx="125">
                  <c:v>7956.5975083852418</c:v>
                </c:pt>
                <c:pt idx="126">
                  <c:v>7930.8767217630857</c:v>
                </c:pt>
                <c:pt idx="127">
                  <c:v>7610.2659574468089</c:v>
                </c:pt>
                <c:pt idx="128">
                  <c:v>8134.4200798671236</c:v>
                </c:pt>
                <c:pt idx="129">
                  <c:v>7728.917930125247</c:v>
                </c:pt>
                <c:pt idx="130">
                  <c:v>8038.4768729641692</c:v>
                </c:pt>
                <c:pt idx="131">
                  <c:v>7746.0454166666668</c:v>
                </c:pt>
                <c:pt idx="132">
                  <c:v>7455.6166020671835</c:v>
                </c:pt>
                <c:pt idx="133">
                  <c:v>7825.7189811010685</c:v>
                </c:pt>
                <c:pt idx="134">
                  <c:v>7847.7919237240603</c:v>
                </c:pt>
                <c:pt idx="135">
                  <c:v>8019.7024661893392</c:v>
                </c:pt>
                <c:pt idx="136">
                  <c:v>7758.2477145384846</c:v>
                </c:pt>
                <c:pt idx="137">
                  <c:v>7537.9503017689904</c:v>
                </c:pt>
                <c:pt idx="138">
                  <c:v>7757.0374181478019</c:v>
                </c:pt>
                <c:pt idx="139">
                  <c:v>8082.9404630650497</c:v>
                </c:pt>
                <c:pt idx="140">
                  <c:v>7638.3407655146784</c:v>
                </c:pt>
                <c:pt idx="141">
                  <c:v>7910.6832822085889</c:v>
                </c:pt>
                <c:pt idx="142">
                  <c:v>7730.2840221879305</c:v>
                </c:pt>
                <c:pt idx="143">
                  <c:v>7947.950171167744</c:v>
                </c:pt>
                <c:pt idx="144">
                  <c:v>8508.109032308781</c:v>
                </c:pt>
                <c:pt idx="145">
                  <c:v>8384.2204092204083</c:v>
                </c:pt>
                <c:pt idx="146">
                  <c:v>8284.647719044171</c:v>
                </c:pt>
                <c:pt idx="147">
                  <c:v>7705.2119143654982</c:v>
                </c:pt>
                <c:pt idx="148">
                  <c:v>7799.6194885361556</c:v>
                </c:pt>
                <c:pt idx="149">
                  <c:v>7773.729985539635</c:v>
                </c:pt>
                <c:pt idx="150">
                  <c:v>7825.3752959747435</c:v>
                </c:pt>
                <c:pt idx="151">
                  <c:v>7925.8099385245905</c:v>
                </c:pt>
                <c:pt idx="152">
                  <c:v>8182.4042253521129</c:v>
                </c:pt>
                <c:pt idx="153">
                  <c:v>7838.182680901542</c:v>
                </c:pt>
                <c:pt idx="154">
                  <c:v>8127.8211382113823</c:v>
                </c:pt>
                <c:pt idx="155">
                  <c:v>8124.4241915161692</c:v>
                </c:pt>
                <c:pt idx="156">
                  <c:v>8136.8746067415732</c:v>
                </c:pt>
                <c:pt idx="157">
                  <c:v>7991.0087873462217</c:v>
                </c:pt>
                <c:pt idx="158">
                  <c:v>8133.6946466809422</c:v>
                </c:pt>
                <c:pt idx="159">
                  <c:v>7896.1790596865621</c:v>
                </c:pt>
                <c:pt idx="160">
                  <c:v>7929.0296783978492</c:v>
                </c:pt>
                <c:pt idx="161">
                  <c:v>7904.3758829465187</c:v>
                </c:pt>
                <c:pt idx="162">
                  <c:v>7811.9278451951459</c:v>
                </c:pt>
                <c:pt idx="163">
                  <c:v>7914.6262462947989</c:v>
                </c:pt>
                <c:pt idx="164">
                  <c:v>7665.2154022112081</c:v>
                </c:pt>
                <c:pt idx="165">
                  <c:v>7690.2215858540922</c:v>
                </c:pt>
                <c:pt idx="166">
                  <c:v>7792.5281058101091</c:v>
                </c:pt>
                <c:pt idx="167">
                  <c:v>7608.9218289085547</c:v>
                </c:pt>
                <c:pt idx="168">
                  <c:v>7851.9180597423956</c:v>
                </c:pt>
                <c:pt idx="169">
                  <c:v>7918.9167429094232</c:v>
                </c:pt>
                <c:pt idx="170">
                  <c:v>7677.6656293222686</c:v>
                </c:pt>
                <c:pt idx="171">
                  <c:v>7775.1558388157891</c:v>
                </c:pt>
                <c:pt idx="172">
                  <c:v>7767.6698113207549</c:v>
                </c:pt>
                <c:pt idx="173">
                  <c:v>7707.3558863328826</c:v>
                </c:pt>
                <c:pt idx="174">
                  <c:v>7519.098684741386</c:v>
                </c:pt>
                <c:pt idx="175">
                  <c:v>7276.0980658296576</c:v>
                </c:pt>
                <c:pt idx="176">
                  <c:v>7218.7523440025861</c:v>
                </c:pt>
                <c:pt idx="177">
                  <c:v>7921.7923550372534</c:v>
                </c:pt>
                <c:pt idx="178">
                  <c:v>7768.2146242383205</c:v>
                </c:pt>
                <c:pt idx="179">
                  <c:v>8047.3919129082424</c:v>
                </c:pt>
                <c:pt idx="180">
                  <c:v>7805.7794970986461</c:v>
                </c:pt>
                <c:pt idx="181">
                  <c:v>7491.6983739837397</c:v>
                </c:pt>
                <c:pt idx="182">
                  <c:v>7575.2765088207989</c:v>
                </c:pt>
                <c:pt idx="183">
                  <c:v>8015.5512943432404</c:v>
                </c:pt>
                <c:pt idx="184">
                  <c:v>7646.6921410891091</c:v>
                </c:pt>
                <c:pt idx="185">
                  <c:v>7712.6730236850199</c:v>
                </c:pt>
                <c:pt idx="186">
                  <c:v>7778.5468384074939</c:v>
                </c:pt>
                <c:pt idx="187">
                  <c:v>8252.7077018249311</c:v>
                </c:pt>
                <c:pt idx="188">
                  <c:v>8111.8587316611456</c:v>
                </c:pt>
                <c:pt idx="189">
                  <c:v>8480.0885237861694</c:v>
                </c:pt>
                <c:pt idx="190">
                  <c:v>8906.9028727770183</c:v>
                </c:pt>
                <c:pt idx="191">
                  <c:v>8349.4980376766089</c:v>
                </c:pt>
                <c:pt idx="192">
                  <c:v>8574.8545454545456</c:v>
                </c:pt>
                <c:pt idx="193">
                  <c:v>8810.3299078667605</c:v>
                </c:pt>
                <c:pt idx="194">
                  <c:v>8915.9413441955185</c:v>
                </c:pt>
                <c:pt idx="195">
                  <c:v>8917.0456521739125</c:v>
                </c:pt>
                <c:pt idx="196">
                  <c:v>9211.7702952029522</c:v>
                </c:pt>
                <c:pt idx="197">
                  <c:v>9181.5399568034554</c:v>
                </c:pt>
                <c:pt idx="198">
                  <c:v>8986.8450488997551</c:v>
                </c:pt>
                <c:pt idx="199">
                  <c:v>8809.9786075457014</c:v>
                </c:pt>
                <c:pt idx="200">
                  <c:v>8832.6668213457069</c:v>
                </c:pt>
                <c:pt idx="201">
                  <c:v>8984.9494680851058</c:v>
                </c:pt>
                <c:pt idx="202">
                  <c:v>8707.927135678392</c:v>
                </c:pt>
                <c:pt idx="203">
                  <c:v>8932.1145975443378</c:v>
                </c:pt>
                <c:pt idx="204">
                  <c:v>8747.5467746439535</c:v>
                </c:pt>
                <c:pt idx="205">
                  <c:v>8839.3096702068196</c:v>
                </c:pt>
                <c:pt idx="206">
                  <c:v>9862.6397384518041</c:v>
                </c:pt>
                <c:pt idx="207">
                  <c:v>8612.1954787234044</c:v>
                </c:pt>
                <c:pt idx="208">
                  <c:v>8595.3147092360323</c:v>
                </c:pt>
                <c:pt idx="209">
                  <c:v>8614.4896067415739</c:v>
                </c:pt>
                <c:pt idx="210">
                  <c:v>8514.0838150289019</c:v>
                </c:pt>
                <c:pt idx="211">
                  <c:v>8492.8011913626215</c:v>
                </c:pt>
                <c:pt idx="212">
                  <c:v>8714.280174119509</c:v>
                </c:pt>
                <c:pt idx="213">
                  <c:v>8375.4092356687906</c:v>
                </c:pt>
                <c:pt idx="214">
                  <c:v>8248.9978004399127</c:v>
                </c:pt>
                <c:pt idx="215">
                  <c:v>8383.5515918680467</c:v>
                </c:pt>
                <c:pt idx="216">
                  <c:v>8171.7351955307258</c:v>
                </c:pt>
                <c:pt idx="217">
                  <c:v>8339.0956610864359</c:v>
                </c:pt>
                <c:pt idx="218">
                  <c:v>8028.765245901639</c:v>
                </c:pt>
                <c:pt idx="219">
                  <c:v>8114.1920391061449</c:v>
                </c:pt>
                <c:pt idx="220">
                  <c:v>8480.8410415856979</c:v>
                </c:pt>
                <c:pt idx="221">
                  <c:v>8765.8021060275969</c:v>
                </c:pt>
                <c:pt idx="222">
                  <c:v>8783.9971896955503</c:v>
                </c:pt>
                <c:pt idx="223">
                  <c:v>8359.8385093167708</c:v>
                </c:pt>
                <c:pt idx="224">
                  <c:v>8350.9808201531523</c:v>
                </c:pt>
                <c:pt idx="225">
                  <c:v>7849.1223515368547</c:v>
                </c:pt>
                <c:pt idx="226">
                  <c:v>8599.320160995243</c:v>
                </c:pt>
                <c:pt idx="227">
                  <c:v>8404.9112849900812</c:v>
                </c:pt>
                <c:pt idx="228">
                  <c:v>8202.9541539316469</c:v>
                </c:pt>
                <c:pt idx="229">
                  <c:v>8140.8667255075025</c:v>
                </c:pt>
                <c:pt idx="230">
                  <c:v>8444.4493132766511</c:v>
                </c:pt>
                <c:pt idx="231">
                  <c:v>8023.701672862454</c:v>
                </c:pt>
                <c:pt idx="232">
                  <c:v>8549.6167216062331</c:v>
                </c:pt>
                <c:pt idx="233">
                  <c:v>8669.0720762459459</c:v>
                </c:pt>
                <c:pt idx="234">
                  <c:v>8484.2741290275662</c:v>
                </c:pt>
                <c:pt idx="235">
                  <c:v>8480.543217111046</c:v>
                </c:pt>
                <c:pt idx="236">
                  <c:v>8644.4226258040107</c:v>
                </c:pt>
                <c:pt idx="237">
                  <c:v>8309.5314625850333</c:v>
                </c:pt>
                <c:pt idx="238">
                  <c:v>7904.2307986243786</c:v>
                </c:pt>
                <c:pt idx="239">
                  <c:v>8423.5367947669656</c:v>
                </c:pt>
                <c:pt idx="240">
                  <c:v>8506.8018510727816</c:v>
                </c:pt>
                <c:pt idx="241">
                  <c:v>8277.3390733907345</c:v>
                </c:pt>
                <c:pt idx="242">
                  <c:v>8440.6955567745481</c:v>
                </c:pt>
                <c:pt idx="243">
                  <c:v>8017.9369592088997</c:v>
                </c:pt>
                <c:pt idx="244">
                  <c:v>7927.7635542168673</c:v>
                </c:pt>
                <c:pt idx="245">
                  <c:v>7681.375717439294</c:v>
                </c:pt>
                <c:pt idx="246">
                  <c:v>8170.4708723211588</c:v>
                </c:pt>
                <c:pt idx="247">
                  <c:v>8433.0609174311921</c:v>
                </c:pt>
                <c:pt idx="248">
                  <c:v>8556.8939588688954</c:v>
                </c:pt>
                <c:pt idx="249">
                  <c:v>8730.422502870264</c:v>
                </c:pt>
                <c:pt idx="250">
                  <c:v>8338.031187586419</c:v>
                </c:pt>
                <c:pt idx="251">
                  <c:v>8626.6060714927244</c:v>
                </c:pt>
                <c:pt idx="252">
                  <c:v>8356.5168195718652</c:v>
                </c:pt>
                <c:pt idx="253">
                  <c:v>8215.6445070422542</c:v>
                </c:pt>
                <c:pt idx="254">
                  <c:v>8557.9536423841055</c:v>
                </c:pt>
                <c:pt idx="255">
                  <c:v>8325.6043752317382</c:v>
                </c:pt>
                <c:pt idx="256">
                  <c:v>9972.7516531961792</c:v>
                </c:pt>
                <c:pt idx="257">
                  <c:v>8725.6131155533894</c:v>
                </c:pt>
                <c:pt idx="258">
                  <c:v>10624.2558356676</c:v>
                </c:pt>
                <c:pt idx="259">
                  <c:v>9534.8160655737702</c:v>
                </c:pt>
                <c:pt idx="260">
                  <c:v>9957.3526936026938</c:v>
                </c:pt>
                <c:pt idx="261">
                  <c:v>9030.2250755287005</c:v>
                </c:pt>
                <c:pt idx="262">
                  <c:v>8917.5614646904978</c:v>
                </c:pt>
                <c:pt idx="263">
                  <c:v>10112.224689165187</c:v>
                </c:pt>
                <c:pt idx="264">
                  <c:v>10448.050833333333</c:v>
                </c:pt>
                <c:pt idx="265">
                  <c:v>10787.679587831208</c:v>
                </c:pt>
                <c:pt idx="266">
                  <c:v>11270.046071428571</c:v>
                </c:pt>
                <c:pt idx="267">
                  <c:v>10372.566858940745</c:v>
                </c:pt>
                <c:pt idx="268">
                  <c:v>10295.394291754757</c:v>
                </c:pt>
                <c:pt idx="269">
                  <c:v>10771.599514563106</c:v>
                </c:pt>
                <c:pt idx="270">
                  <c:v>10664.43157708628</c:v>
                </c:pt>
              </c:numCache>
            </c:numRef>
          </c:val>
          <c:smooth val="0"/>
          <c:extLst>
            <c:ext xmlns:c16="http://schemas.microsoft.com/office/drawing/2014/chart" uri="{C3380CC4-5D6E-409C-BE32-E72D297353CC}">
              <c16:uniqueId val="{00000001-B744-4A3B-B7D6-AA90B3E78EDD}"/>
            </c:ext>
          </c:extLst>
        </c:ser>
        <c:dLbls>
          <c:showLegendKey val="0"/>
          <c:showVal val="0"/>
          <c:showCatName val="0"/>
          <c:showSerName val="0"/>
          <c:showPercent val="0"/>
          <c:showBubbleSize val="0"/>
        </c:dLbls>
        <c:smooth val="0"/>
        <c:axId val="762065952"/>
        <c:axId val="762062208"/>
      </c:lineChart>
      <c:catAx>
        <c:axId val="762065952"/>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es-CL"/>
          </a:p>
        </c:txPr>
        <c:crossAx val="762062208"/>
        <c:crosses val="autoZero"/>
        <c:auto val="1"/>
        <c:lblAlgn val="ctr"/>
        <c:lblOffset val="100"/>
        <c:noMultiLvlLbl val="0"/>
      </c:catAx>
      <c:valAx>
        <c:axId val="762062208"/>
        <c:scaling>
          <c:orientation val="minMax"/>
          <c:min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s-CL" sz="900"/>
                  <a:t>Precio $/25 kg</a:t>
                </a:r>
              </a:p>
            </c:rich>
          </c:tx>
          <c:layout>
            <c:manualLayout>
              <c:xMode val="edge"/>
              <c:yMode val="edge"/>
              <c:x val="9.2836257309941526E-3"/>
              <c:y val="0.34709349593495936"/>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7620659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Calibri"/>
                <a:cs typeface="Calibri"/>
              </a:defRPr>
            </a:pPr>
            <a:r>
              <a:rPr lang="es-CL" sz="1000" b="1" i="0" u="none" strike="noStrike" baseline="0">
                <a:solidFill>
                  <a:srgbClr val="000000"/>
                </a:solidFill>
                <a:latin typeface="+mn-lt"/>
                <a:cs typeface="Arial"/>
              </a:rPr>
              <a:t>Gráfico 3. Precio diario de papa en los mercados mayoristas según mercado  ($ nominales con IVA / 25 kilos)</a:t>
            </a:r>
          </a:p>
        </c:rich>
      </c:tx>
      <c:layout>
        <c:manualLayout>
          <c:xMode val="edge"/>
          <c:yMode val="edge"/>
          <c:x val="0.18842115746440835"/>
          <c:y val="2.1848888644726568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2225" cap="rnd">
              <a:solidFill>
                <a:schemeClr val="tx2">
                  <a:lumMod val="40000"/>
                  <a:lumOff val="60000"/>
                </a:schemeClr>
              </a:solidFill>
              <a:round/>
            </a:ln>
            <a:effectLst/>
          </c:spPr>
          <c:marker>
            <c:symbol val="circle"/>
            <c:size val="3"/>
            <c:spPr>
              <a:solidFill>
                <a:schemeClr val="accent1">
                  <a:lumMod val="60000"/>
                  <a:lumOff val="40000"/>
                </a:schemeClr>
              </a:solidFill>
              <a:ln>
                <a:noFill/>
              </a:ln>
            </c:spPr>
          </c:marker>
          <c:cat>
            <c:numRef>
              <c:f>'precio mayorista3'!$B$6:$B$44</c:f>
              <c:numCache>
                <c:formatCode>m/d/yyyy</c:formatCode>
                <c:ptCount val="39"/>
                <c:pt idx="0">
                  <c:v>44805</c:v>
                </c:pt>
                <c:pt idx="1">
                  <c:v>44806</c:v>
                </c:pt>
                <c:pt idx="2">
                  <c:v>44809</c:v>
                </c:pt>
                <c:pt idx="3">
                  <c:v>44810</c:v>
                </c:pt>
                <c:pt idx="4">
                  <c:v>44811</c:v>
                </c:pt>
                <c:pt idx="5">
                  <c:v>44812</c:v>
                </c:pt>
                <c:pt idx="6">
                  <c:v>44813</c:v>
                </c:pt>
                <c:pt idx="7">
                  <c:v>44816</c:v>
                </c:pt>
                <c:pt idx="8">
                  <c:v>44817</c:v>
                </c:pt>
                <c:pt idx="9">
                  <c:v>44818</c:v>
                </c:pt>
                <c:pt idx="10">
                  <c:v>44819</c:v>
                </c:pt>
                <c:pt idx="11">
                  <c:v>44824</c:v>
                </c:pt>
                <c:pt idx="12">
                  <c:v>44825</c:v>
                </c:pt>
                <c:pt idx="13">
                  <c:v>44826</c:v>
                </c:pt>
                <c:pt idx="14">
                  <c:v>44827</c:v>
                </c:pt>
                <c:pt idx="15">
                  <c:v>44830</c:v>
                </c:pt>
                <c:pt idx="16">
                  <c:v>44831</c:v>
                </c:pt>
                <c:pt idx="17">
                  <c:v>44832</c:v>
                </c:pt>
                <c:pt idx="18">
                  <c:v>44833</c:v>
                </c:pt>
                <c:pt idx="19">
                  <c:v>44834</c:v>
                </c:pt>
                <c:pt idx="20">
                  <c:v>44837</c:v>
                </c:pt>
                <c:pt idx="21">
                  <c:v>44838</c:v>
                </c:pt>
                <c:pt idx="22">
                  <c:v>44839</c:v>
                </c:pt>
                <c:pt idx="23">
                  <c:v>44840</c:v>
                </c:pt>
                <c:pt idx="24">
                  <c:v>44841</c:v>
                </c:pt>
                <c:pt idx="25">
                  <c:v>44845</c:v>
                </c:pt>
                <c:pt idx="26">
                  <c:v>44846</c:v>
                </c:pt>
                <c:pt idx="27">
                  <c:v>44847</c:v>
                </c:pt>
                <c:pt idx="28">
                  <c:v>44848</c:v>
                </c:pt>
                <c:pt idx="29">
                  <c:v>44851</c:v>
                </c:pt>
                <c:pt idx="30">
                  <c:v>44852</c:v>
                </c:pt>
                <c:pt idx="31">
                  <c:v>44853</c:v>
                </c:pt>
                <c:pt idx="32">
                  <c:v>44854</c:v>
                </c:pt>
                <c:pt idx="33">
                  <c:v>44855</c:v>
                </c:pt>
                <c:pt idx="34">
                  <c:v>44858</c:v>
                </c:pt>
                <c:pt idx="35">
                  <c:v>44859</c:v>
                </c:pt>
                <c:pt idx="36">
                  <c:v>44860</c:v>
                </c:pt>
                <c:pt idx="37">
                  <c:v>44861</c:v>
                </c:pt>
                <c:pt idx="38">
                  <c:v>44862</c:v>
                </c:pt>
              </c:numCache>
            </c:numRef>
          </c:cat>
          <c:val>
            <c:numRef>
              <c:f>'precio mayorista3'!$C$6:$C$44</c:f>
              <c:numCache>
                <c:formatCode>#,##0</c:formatCode>
                <c:ptCount val="39"/>
                <c:pt idx="3">
                  <c:v>11500</c:v>
                </c:pt>
                <c:pt idx="5">
                  <c:v>8500</c:v>
                </c:pt>
                <c:pt idx="8">
                  <c:v>13500</c:v>
                </c:pt>
                <c:pt idx="19">
                  <c:v>15500</c:v>
                </c:pt>
                <c:pt idx="21">
                  <c:v>15500</c:v>
                </c:pt>
                <c:pt idx="30">
                  <c:v>15545</c:v>
                </c:pt>
                <c:pt idx="32">
                  <c:v>12933.666666666666</c:v>
                </c:pt>
                <c:pt idx="34">
                  <c:v>12600</c:v>
                </c:pt>
                <c:pt idx="35">
                  <c:v>11882.176470588236</c:v>
                </c:pt>
                <c:pt idx="36">
                  <c:v>15368</c:v>
                </c:pt>
                <c:pt idx="37">
                  <c:v>15086.206896551725</c:v>
                </c:pt>
                <c:pt idx="38">
                  <c:v>13526</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2225" cap="rnd">
              <a:solidFill>
                <a:schemeClr val="accent2"/>
              </a:solidFill>
              <a:round/>
            </a:ln>
            <a:effectLst/>
          </c:spPr>
          <c:marker>
            <c:symbol val="circle"/>
            <c:size val="3"/>
          </c:marker>
          <c:cat>
            <c:numRef>
              <c:f>'precio mayorista3'!$B$6:$B$44</c:f>
              <c:numCache>
                <c:formatCode>m/d/yyyy</c:formatCode>
                <c:ptCount val="39"/>
                <c:pt idx="0">
                  <c:v>44805</c:v>
                </c:pt>
                <c:pt idx="1">
                  <c:v>44806</c:v>
                </c:pt>
                <c:pt idx="2">
                  <c:v>44809</c:v>
                </c:pt>
                <c:pt idx="3">
                  <c:v>44810</c:v>
                </c:pt>
                <c:pt idx="4">
                  <c:v>44811</c:v>
                </c:pt>
                <c:pt idx="5">
                  <c:v>44812</c:v>
                </c:pt>
                <c:pt idx="6">
                  <c:v>44813</c:v>
                </c:pt>
                <c:pt idx="7">
                  <c:v>44816</c:v>
                </c:pt>
                <c:pt idx="8">
                  <c:v>44817</c:v>
                </c:pt>
                <c:pt idx="9">
                  <c:v>44818</c:v>
                </c:pt>
                <c:pt idx="10">
                  <c:v>44819</c:v>
                </c:pt>
                <c:pt idx="11">
                  <c:v>44824</c:v>
                </c:pt>
                <c:pt idx="12">
                  <c:v>44825</c:v>
                </c:pt>
                <c:pt idx="13">
                  <c:v>44826</c:v>
                </c:pt>
                <c:pt idx="14">
                  <c:v>44827</c:v>
                </c:pt>
                <c:pt idx="15">
                  <c:v>44830</c:v>
                </c:pt>
                <c:pt idx="16">
                  <c:v>44831</c:v>
                </c:pt>
                <c:pt idx="17">
                  <c:v>44832</c:v>
                </c:pt>
                <c:pt idx="18">
                  <c:v>44833</c:v>
                </c:pt>
                <c:pt idx="19">
                  <c:v>44834</c:v>
                </c:pt>
                <c:pt idx="20">
                  <c:v>44837</c:v>
                </c:pt>
                <c:pt idx="21">
                  <c:v>44838</c:v>
                </c:pt>
                <c:pt idx="22">
                  <c:v>44839</c:v>
                </c:pt>
                <c:pt idx="23">
                  <c:v>44840</c:v>
                </c:pt>
                <c:pt idx="24">
                  <c:v>44841</c:v>
                </c:pt>
                <c:pt idx="25">
                  <c:v>44845</c:v>
                </c:pt>
                <c:pt idx="26">
                  <c:v>44846</c:v>
                </c:pt>
                <c:pt idx="27">
                  <c:v>44847</c:v>
                </c:pt>
                <c:pt idx="28">
                  <c:v>44848</c:v>
                </c:pt>
                <c:pt idx="29">
                  <c:v>44851</c:v>
                </c:pt>
                <c:pt idx="30">
                  <c:v>44852</c:v>
                </c:pt>
                <c:pt idx="31">
                  <c:v>44853</c:v>
                </c:pt>
                <c:pt idx="32">
                  <c:v>44854</c:v>
                </c:pt>
                <c:pt idx="33">
                  <c:v>44855</c:v>
                </c:pt>
                <c:pt idx="34">
                  <c:v>44858</c:v>
                </c:pt>
                <c:pt idx="35">
                  <c:v>44859</c:v>
                </c:pt>
                <c:pt idx="36">
                  <c:v>44860</c:v>
                </c:pt>
                <c:pt idx="37">
                  <c:v>44861</c:v>
                </c:pt>
                <c:pt idx="38">
                  <c:v>44862</c:v>
                </c:pt>
              </c:numCache>
            </c:numRef>
          </c:cat>
          <c:val>
            <c:numRef>
              <c:f>'precio mayorista3'!$D$6:$D$44</c:f>
              <c:numCache>
                <c:formatCode>#,##0</c:formatCode>
                <c:ptCount val="39"/>
                <c:pt idx="0">
                  <c:v>11500</c:v>
                </c:pt>
                <c:pt idx="1">
                  <c:v>11113.636363636364</c:v>
                </c:pt>
                <c:pt idx="2">
                  <c:v>11000</c:v>
                </c:pt>
                <c:pt idx="3">
                  <c:v>11272.727272727272</c:v>
                </c:pt>
                <c:pt idx="4">
                  <c:v>11125</c:v>
                </c:pt>
                <c:pt idx="5">
                  <c:v>11125</c:v>
                </c:pt>
                <c:pt idx="6">
                  <c:v>9750</c:v>
                </c:pt>
                <c:pt idx="7">
                  <c:v>9750</c:v>
                </c:pt>
                <c:pt idx="8">
                  <c:v>9750</c:v>
                </c:pt>
                <c:pt idx="9">
                  <c:v>9750</c:v>
                </c:pt>
                <c:pt idx="10">
                  <c:v>9750</c:v>
                </c:pt>
                <c:pt idx="11">
                  <c:v>9750</c:v>
                </c:pt>
                <c:pt idx="12">
                  <c:v>9500</c:v>
                </c:pt>
                <c:pt idx="13">
                  <c:v>9500</c:v>
                </c:pt>
                <c:pt idx="14">
                  <c:v>10000</c:v>
                </c:pt>
                <c:pt idx="15">
                  <c:v>9750</c:v>
                </c:pt>
                <c:pt idx="16">
                  <c:v>11125</c:v>
                </c:pt>
                <c:pt idx="17">
                  <c:v>11136.363636363636</c:v>
                </c:pt>
                <c:pt idx="18">
                  <c:v>11000</c:v>
                </c:pt>
                <c:pt idx="19">
                  <c:v>10863.636363636364</c:v>
                </c:pt>
                <c:pt idx="20">
                  <c:v>10863.636363636364</c:v>
                </c:pt>
                <c:pt idx="21">
                  <c:v>9500</c:v>
                </c:pt>
                <c:pt idx="22">
                  <c:v>10750</c:v>
                </c:pt>
                <c:pt idx="23">
                  <c:v>11900</c:v>
                </c:pt>
                <c:pt idx="24">
                  <c:v>10659.09090909091</c:v>
                </c:pt>
                <c:pt idx="25">
                  <c:v>11750</c:v>
                </c:pt>
                <c:pt idx="26">
                  <c:v>11750</c:v>
                </c:pt>
                <c:pt idx="27">
                  <c:v>10750</c:v>
                </c:pt>
                <c:pt idx="28">
                  <c:v>11750</c:v>
                </c:pt>
                <c:pt idx="29">
                  <c:v>11750</c:v>
                </c:pt>
                <c:pt idx="30">
                  <c:v>11500</c:v>
                </c:pt>
                <c:pt idx="31">
                  <c:v>11500</c:v>
                </c:pt>
                <c:pt idx="32">
                  <c:v>11500</c:v>
                </c:pt>
                <c:pt idx="33">
                  <c:v>11500</c:v>
                </c:pt>
                <c:pt idx="34">
                  <c:v>11500</c:v>
                </c:pt>
                <c:pt idx="35">
                  <c:v>11500</c:v>
                </c:pt>
                <c:pt idx="36">
                  <c:v>11500</c:v>
                </c:pt>
                <c:pt idx="38">
                  <c:v>11500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2225" cap="rnd">
              <a:solidFill>
                <a:schemeClr val="accent3"/>
              </a:solidFill>
              <a:round/>
            </a:ln>
            <a:effectLst/>
          </c:spPr>
          <c:marker>
            <c:symbol val="circle"/>
            <c:size val="3"/>
          </c:marker>
          <c:cat>
            <c:numRef>
              <c:f>'precio mayorista3'!$B$6:$B$44</c:f>
              <c:numCache>
                <c:formatCode>m/d/yyyy</c:formatCode>
                <c:ptCount val="39"/>
                <c:pt idx="0">
                  <c:v>44805</c:v>
                </c:pt>
                <c:pt idx="1">
                  <c:v>44806</c:v>
                </c:pt>
                <c:pt idx="2">
                  <c:v>44809</c:v>
                </c:pt>
                <c:pt idx="3">
                  <c:v>44810</c:v>
                </c:pt>
                <c:pt idx="4">
                  <c:v>44811</c:v>
                </c:pt>
                <c:pt idx="5">
                  <c:v>44812</c:v>
                </c:pt>
                <c:pt idx="6">
                  <c:v>44813</c:v>
                </c:pt>
                <c:pt idx="7">
                  <c:v>44816</c:v>
                </c:pt>
                <c:pt idx="8">
                  <c:v>44817</c:v>
                </c:pt>
                <c:pt idx="9">
                  <c:v>44818</c:v>
                </c:pt>
                <c:pt idx="10">
                  <c:v>44819</c:v>
                </c:pt>
                <c:pt idx="11">
                  <c:v>44824</c:v>
                </c:pt>
                <c:pt idx="12">
                  <c:v>44825</c:v>
                </c:pt>
                <c:pt idx="13">
                  <c:v>44826</c:v>
                </c:pt>
                <c:pt idx="14">
                  <c:v>44827</c:v>
                </c:pt>
                <c:pt idx="15">
                  <c:v>44830</c:v>
                </c:pt>
                <c:pt idx="16">
                  <c:v>44831</c:v>
                </c:pt>
                <c:pt idx="17">
                  <c:v>44832</c:v>
                </c:pt>
                <c:pt idx="18">
                  <c:v>44833</c:v>
                </c:pt>
                <c:pt idx="19">
                  <c:v>44834</c:v>
                </c:pt>
                <c:pt idx="20">
                  <c:v>44837</c:v>
                </c:pt>
                <c:pt idx="21">
                  <c:v>44838</c:v>
                </c:pt>
                <c:pt idx="22">
                  <c:v>44839</c:v>
                </c:pt>
                <c:pt idx="23">
                  <c:v>44840</c:v>
                </c:pt>
                <c:pt idx="24">
                  <c:v>44841</c:v>
                </c:pt>
                <c:pt idx="25">
                  <c:v>44845</c:v>
                </c:pt>
                <c:pt idx="26">
                  <c:v>44846</c:v>
                </c:pt>
                <c:pt idx="27">
                  <c:v>44847</c:v>
                </c:pt>
                <c:pt idx="28">
                  <c:v>44848</c:v>
                </c:pt>
                <c:pt idx="29">
                  <c:v>44851</c:v>
                </c:pt>
                <c:pt idx="30">
                  <c:v>44852</c:v>
                </c:pt>
                <c:pt idx="31">
                  <c:v>44853</c:v>
                </c:pt>
                <c:pt idx="32">
                  <c:v>44854</c:v>
                </c:pt>
                <c:pt idx="33">
                  <c:v>44855</c:v>
                </c:pt>
                <c:pt idx="34">
                  <c:v>44858</c:v>
                </c:pt>
                <c:pt idx="35">
                  <c:v>44859</c:v>
                </c:pt>
                <c:pt idx="36">
                  <c:v>44860</c:v>
                </c:pt>
                <c:pt idx="37">
                  <c:v>44861</c:v>
                </c:pt>
                <c:pt idx="38">
                  <c:v>44862</c:v>
                </c:pt>
              </c:numCache>
            </c:numRef>
          </c:cat>
          <c:val>
            <c:numRef>
              <c:f>'precio mayorista3'!$E$6:$E$44</c:f>
              <c:numCache>
                <c:formatCode>#,##0</c:formatCode>
                <c:ptCount val="39"/>
                <c:pt idx="0">
                  <c:v>8175.7746478873241</c:v>
                </c:pt>
                <c:pt idx="1">
                  <c:v>8243.4</c:v>
                </c:pt>
                <c:pt idx="2">
                  <c:v>8011.1685393258431</c:v>
                </c:pt>
                <c:pt idx="3">
                  <c:v>8162</c:v>
                </c:pt>
                <c:pt idx="4">
                  <c:v>8104.7375000000002</c:v>
                </c:pt>
                <c:pt idx="5">
                  <c:v>8105.4459459459458</c:v>
                </c:pt>
                <c:pt idx="6">
                  <c:v>8175.7432432432433</c:v>
                </c:pt>
                <c:pt idx="7">
                  <c:v>8097.2</c:v>
                </c:pt>
                <c:pt idx="8">
                  <c:v>8255</c:v>
                </c:pt>
                <c:pt idx="9">
                  <c:v>8164.2105263157891</c:v>
                </c:pt>
                <c:pt idx="10">
                  <c:v>8178.6170212765956</c:v>
                </c:pt>
                <c:pt idx="11">
                  <c:v>8257.2857142857138</c:v>
                </c:pt>
                <c:pt idx="12">
                  <c:v>8240</c:v>
                </c:pt>
                <c:pt idx="13">
                  <c:v>8227.3142857142866</c:v>
                </c:pt>
                <c:pt idx="14">
                  <c:v>8260</c:v>
                </c:pt>
                <c:pt idx="15">
                  <c:v>7897.030303030303</c:v>
                </c:pt>
                <c:pt idx="16">
                  <c:v>7731.3684210526317</c:v>
                </c:pt>
                <c:pt idx="17">
                  <c:v>7822.090909090909</c:v>
                </c:pt>
                <c:pt idx="18">
                  <c:v>7941.3008849557518</c:v>
                </c:pt>
                <c:pt idx="19">
                  <c:v>7760.2755102040819</c:v>
                </c:pt>
                <c:pt idx="20">
                  <c:v>8097.2794117647063</c:v>
                </c:pt>
                <c:pt idx="21">
                  <c:v>7896</c:v>
                </c:pt>
                <c:pt idx="22">
                  <c:v>8090.9473684210525</c:v>
                </c:pt>
                <c:pt idx="23">
                  <c:v>8706.1702127659573</c:v>
                </c:pt>
                <c:pt idx="24">
                  <c:v>8647</c:v>
                </c:pt>
                <c:pt idx="25">
                  <c:v>8747.2747252747249</c:v>
                </c:pt>
                <c:pt idx="26">
                  <c:v>8252.2727272727279</c:v>
                </c:pt>
                <c:pt idx="27">
                  <c:v>9838.3137254901958</c:v>
                </c:pt>
                <c:pt idx="28">
                  <c:v>9246</c:v>
                </c:pt>
                <c:pt idx="29">
                  <c:v>9221.1473684210523</c:v>
                </c:pt>
                <c:pt idx="30">
                  <c:v>9260</c:v>
                </c:pt>
                <c:pt idx="31">
                  <c:v>9269</c:v>
                </c:pt>
                <c:pt idx="32">
                  <c:v>9525.6455696202538</c:v>
                </c:pt>
                <c:pt idx="33">
                  <c:v>9679.375</c:v>
                </c:pt>
                <c:pt idx="34">
                  <c:v>9024.5</c:v>
                </c:pt>
                <c:pt idx="35">
                  <c:v>9247.6756756756749</c:v>
                </c:pt>
                <c:pt idx="36">
                  <c:v>10242.272727272728</c:v>
                </c:pt>
                <c:pt idx="37">
                  <c:v>9987</c:v>
                </c:pt>
                <c:pt idx="38">
                  <c:v>9745</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Mercado Lo Valledor de Santiago</c:v>
                </c:pt>
              </c:strCache>
            </c:strRef>
          </c:tx>
          <c:spPr>
            <a:ln w="22225" cap="rnd">
              <a:solidFill>
                <a:schemeClr val="accent4"/>
              </a:solidFill>
              <a:round/>
            </a:ln>
            <a:effectLst/>
          </c:spPr>
          <c:marker>
            <c:symbol val="circle"/>
            <c:size val="3"/>
          </c:marker>
          <c:cat>
            <c:numRef>
              <c:f>'precio mayorista3'!$B$6:$B$44</c:f>
              <c:numCache>
                <c:formatCode>m/d/yyyy</c:formatCode>
                <c:ptCount val="39"/>
                <c:pt idx="0">
                  <c:v>44805</c:v>
                </c:pt>
                <c:pt idx="1">
                  <c:v>44806</c:v>
                </c:pt>
                <c:pt idx="2">
                  <c:v>44809</c:v>
                </c:pt>
                <c:pt idx="3">
                  <c:v>44810</c:v>
                </c:pt>
                <c:pt idx="4">
                  <c:v>44811</c:v>
                </c:pt>
                <c:pt idx="5">
                  <c:v>44812</c:v>
                </c:pt>
                <c:pt idx="6">
                  <c:v>44813</c:v>
                </c:pt>
                <c:pt idx="7">
                  <c:v>44816</c:v>
                </c:pt>
                <c:pt idx="8">
                  <c:v>44817</c:v>
                </c:pt>
                <c:pt idx="9">
                  <c:v>44818</c:v>
                </c:pt>
                <c:pt idx="10">
                  <c:v>44819</c:v>
                </c:pt>
                <c:pt idx="11">
                  <c:v>44824</c:v>
                </c:pt>
                <c:pt idx="12">
                  <c:v>44825</c:v>
                </c:pt>
                <c:pt idx="13">
                  <c:v>44826</c:v>
                </c:pt>
                <c:pt idx="14">
                  <c:v>44827</c:v>
                </c:pt>
                <c:pt idx="15">
                  <c:v>44830</c:v>
                </c:pt>
                <c:pt idx="16">
                  <c:v>44831</c:v>
                </c:pt>
                <c:pt idx="17">
                  <c:v>44832</c:v>
                </c:pt>
                <c:pt idx="18">
                  <c:v>44833</c:v>
                </c:pt>
                <c:pt idx="19">
                  <c:v>44834</c:v>
                </c:pt>
                <c:pt idx="20">
                  <c:v>44837</c:v>
                </c:pt>
                <c:pt idx="21">
                  <c:v>44838</c:v>
                </c:pt>
                <c:pt idx="22">
                  <c:v>44839</c:v>
                </c:pt>
                <c:pt idx="23">
                  <c:v>44840</c:v>
                </c:pt>
                <c:pt idx="24">
                  <c:v>44841</c:v>
                </c:pt>
                <c:pt idx="25">
                  <c:v>44845</c:v>
                </c:pt>
                <c:pt idx="26">
                  <c:v>44846</c:v>
                </c:pt>
                <c:pt idx="27">
                  <c:v>44847</c:v>
                </c:pt>
                <c:pt idx="28">
                  <c:v>44848</c:v>
                </c:pt>
                <c:pt idx="29">
                  <c:v>44851</c:v>
                </c:pt>
                <c:pt idx="30">
                  <c:v>44852</c:v>
                </c:pt>
                <c:pt idx="31">
                  <c:v>44853</c:v>
                </c:pt>
                <c:pt idx="32">
                  <c:v>44854</c:v>
                </c:pt>
                <c:pt idx="33">
                  <c:v>44855</c:v>
                </c:pt>
                <c:pt idx="34">
                  <c:v>44858</c:v>
                </c:pt>
                <c:pt idx="35">
                  <c:v>44859</c:v>
                </c:pt>
                <c:pt idx="36">
                  <c:v>44860</c:v>
                </c:pt>
                <c:pt idx="37">
                  <c:v>44861</c:v>
                </c:pt>
                <c:pt idx="38">
                  <c:v>44862</c:v>
                </c:pt>
              </c:numCache>
            </c:numRef>
          </c:cat>
          <c:val>
            <c:numRef>
              <c:f>'precio mayorista3'!$F$6:$F$44</c:f>
              <c:numCache>
                <c:formatCode>#,##0</c:formatCode>
                <c:ptCount val="39"/>
                <c:pt idx="0">
                  <c:v>8086.8903508771928</c:v>
                </c:pt>
                <c:pt idx="1">
                  <c:v>8316.4750265674811</c:v>
                </c:pt>
                <c:pt idx="2">
                  <c:v>8119.4650894402766</c:v>
                </c:pt>
                <c:pt idx="3">
                  <c:v>8100.2892156862745</c:v>
                </c:pt>
                <c:pt idx="4">
                  <c:v>8387.1337209302328</c:v>
                </c:pt>
                <c:pt idx="5">
                  <c:v>7815.785019455253</c:v>
                </c:pt>
                <c:pt idx="6">
                  <c:v>7321.8879668049794</c:v>
                </c:pt>
                <c:pt idx="7">
                  <c:v>8399.4610389610389</c:v>
                </c:pt>
                <c:pt idx="8">
                  <c:v>8073.3836477987425</c:v>
                </c:pt>
                <c:pt idx="9">
                  <c:v>8309.9403973509925</c:v>
                </c:pt>
                <c:pt idx="10">
                  <c:v>8465.3979591836742</c:v>
                </c:pt>
                <c:pt idx="11">
                  <c:v>7851.594594594595</c:v>
                </c:pt>
                <c:pt idx="12">
                  <c:v>7687.2192513368982</c:v>
                </c:pt>
                <c:pt idx="13">
                  <c:v>7507.8007518796994</c:v>
                </c:pt>
                <c:pt idx="14">
                  <c:v>7648.1121076233185</c:v>
                </c:pt>
                <c:pt idx="15">
                  <c:v>8541.7801047120411</c:v>
                </c:pt>
                <c:pt idx="16">
                  <c:v>8225.1194968553464</c:v>
                </c:pt>
                <c:pt idx="17">
                  <c:v>8285.7012987012986</c:v>
                </c:pt>
                <c:pt idx="18">
                  <c:v>8147.8521303258149</c:v>
                </c:pt>
                <c:pt idx="19">
                  <c:v>8232.4807692307695</c:v>
                </c:pt>
                <c:pt idx="20">
                  <c:v>8324.1666666666661</c:v>
                </c:pt>
                <c:pt idx="21">
                  <c:v>8150.721590909091</c:v>
                </c:pt>
                <c:pt idx="22">
                  <c:v>8491.3558718861204</c:v>
                </c:pt>
                <c:pt idx="23">
                  <c:v>8235.6246246246246</c:v>
                </c:pt>
                <c:pt idx="24">
                  <c:v>11165.063157894738</c:v>
                </c:pt>
                <c:pt idx="25">
                  <c:v>8702.1942675159244</c:v>
                </c:pt>
                <c:pt idx="26">
                  <c:v>11768.326315789474</c:v>
                </c:pt>
                <c:pt idx="27">
                  <c:v>9772.3867684478373</c:v>
                </c:pt>
                <c:pt idx="28">
                  <c:v>10397.956989247312</c:v>
                </c:pt>
                <c:pt idx="31">
                  <c:v>10408.501213592233</c:v>
                </c:pt>
                <c:pt idx="32">
                  <c:v>10736.808510638299</c:v>
                </c:pt>
                <c:pt idx="33">
                  <c:v>11246.410958904109</c:v>
                </c:pt>
                <c:pt idx="34">
                  <c:v>11253.547263681592</c:v>
                </c:pt>
                <c:pt idx="35">
                  <c:v>9831.8267326732675</c:v>
                </c:pt>
                <c:pt idx="37">
                  <c:v>10550.620289855073</c:v>
                </c:pt>
                <c:pt idx="38">
                  <c:v>10464.743396226415</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2225" cap="rnd">
              <a:solidFill>
                <a:schemeClr val="accent5"/>
              </a:solidFill>
              <a:round/>
            </a:ln>
            <a:effectLst/>
          </c:spPr>
          <c:marker>
            <c:symbol val="circle"/>
            <c:size val="3"/>
          </c:marker>
          <c:cat>
            <c:numRef>
              <c:f>'precio mayorista3'!$B$6:$B$44</c:f>
              <c:numCache>
                <c:formatCode>m/d/yyyy</c:formatCode>
                <c:ptCount val="39"/>
                <c:pt idx="0">
                  <c:v>44805</c:v>
                </c:pt>
                <c:pt idx="1">
                  <c:v>44806</c:v>
                </c:pt>
                <c:pt idx="2">
                  <c:v>44809</c:v>
                </c:pt>
                <c:pt idx="3">
                  <c:v>44810</c:v>
                </c:pt>
                <c:pt idx="4">
                  <c:v>44811</c:v>
                </c:pt>
                <c:pt idx="5">
                  <c:v>44812</c:v>
                </c:pt>
                <c:pt idx="6">
                  <c:v>44813</c:v>
                </c:pt>
                <c:pt idx="7">
                  <c:v>44816</c:v>
                </c:pt>
                <c:pt idx="8">
                  <c:v>44817</c:v>
                </c:pt>
                <c:pt idx="9">
                  <c:v>44818</c:v>
                </c:pt>
                <c:pt idx="10">
                  <c:v>44819</c:v>
                </c:pt>
                <c:pt idx="11">
                  <c:v>44824</c:v>
                </c:pt>
                <c:pt idx="12">
                  <c:v>44825</c:v>
                </c:pt>
                <c:pt idx="13">
                  <c:v>44826</c:v>
                </c:pt>
                <c:pt idx="14">
                  <c:v>44827</c:v>
                </c:pt>
                <c:pt idx="15">
                  <c:v>44830</c:v>
                </c:pt>
                <c:pt idx="16">
                  <c:v>44831</c:v>
                </c:pt>
                <c:pt idx="17">
                  <c:v>44832</c:v>
                </c:pt>
                <c:pt idx="18">
                  <c:v>44833</c:v>
                </c:pt>
                <c:pt idx="19">
                  <c:v>44834</c:v>
                </c:pt>
                <c:pt idx="20">
                  <c:v>44837</c:v>
                </c:pt>
                <c:pt idx="21">
                  <c:v>44838</c:v>
                </c:pt>
                <c:pt idx="22">
                  <c:v>44839</c:v>
                </c:pt>
                <c:pt idx="23">
                  <c:v>44840</c:v>
                </c:pt>
                <c:pt idx="24">
                  <c:v>44841</c:v>
                </c:pt>
                <c:pt idx="25">
                  <c:v>44845</c:v>
                </c:pt>
                <c:pt idx="26">
                  <c:v>44846</c:v>
                </c:pt>
                <c:pt idx="27">
                  <c:v>44847</c:v>
                </c:pt>
                <c:pt idx="28">
                  <c:v>44848</c:v>
                </c:pt>
                <c:pt idx="29">
                  <c:v>44851</c:v>
                </c:pt>
                <c:pt idx="30">
                  <c:v>44852</c:v>
                </c:pt>
                <c:pt idx="31">
                  <c:v>44853</c:v>
                </c:pt>
                <c:pt idx="32">
                  <c:v>44854</c:v>
                </c:pt>
                <c:pt idx="33">
                  <c:v>44855</c:v>
                </c:pt>
                <c:pt idx="34">
                  <c:v>44858</c:v>
                </c:pt>
                <c:pt idx="35">
                  <c:v>44859</c:v>
                </c:pt>
                <c:pt idx="36">
                  <c:v>44860</c:v>
                </c:pt>
                <c:pt idx="37">
                  <c:v>44861</c:v>
                </c:pt>
                <c:pt idx="38">
                  <c:v>44862</c:v>
                </c:pt>
              </c:numCache>
            </c:numRef>
          </c:cat>
          <c:val>
            <c:numRef>
              <c:f>'precio mayorista3'!$G$6:$G$44</c:f>
              <c:numCache>
                <c:formatCode>#,##0</c:formatCode>
                <c:ptCount val="39"/>
                <c:pt idx="0">
                  <c:v>9937.5625</c:v>
                </c:pt>
                <c:pt idx="1">
                  <c:v>9813.3786078098474</c:v>
                </c:pt>
                <c:pt idx="2">
                  <c:v>8476.0223048327134</c:v>
                </c:pt>
                <c:pt idx="3">
                  <c:v>8902.4634146341468</c:v>
                </c:pt>
                <c:pt idx="4">
                  <c:v>10540</c:v>
                </c:pt>
                <c:pt idx="5">
                  <c:v>10764.705882352941</c:v>
                </c:pt>
                <c:pt idx="6">
                  <c:v>8882</c:v>
                </c:pt>
                <c:pt idx="8">
                  <c:v>9000</c:v>
                </c:pt>
                <c:pt idx="9">
                  <c:v>9524.3902439024387</c:v>
                </c:pt>
                <c:pt idx="10">
                  <c:v>9764.7058823529405</c:v>
                </c:pt>
                <c:pt idx="12">
                  <c:v>10632.35294117647</c:v>
                </c:pt>
                <c:pt idx="13">
                  <c:v>9409.0909090909099</c:v>
                </c:pt>
                <c:pt idx="14">
                  <c:v>10864.406779661016</c:v>
                </c:pt>
                <c:pt idx="17">
                  <c:v>8983.9516129032254</c:v>
                </c:pt>
                <c:pt idx="18">
                  <c:v>9512.3361344537807</c:v>
                </c:pt>
                <c:pt idx="19">
                  <c:v>9680</c:v>
                </c:pt>
                <c:pt idx="21">
                  <c:v>9948.5294117647063</c:v>
                </c:pt>
                <c:pt idx="22">
                  <c:v>10020</c:v>
                </c:pt>
                <c:pt idx="23">
                  <c:v>8948.5294117647063</c:v>
                </c:pt>
                <c:pt idx="24">
                  <c:v>9948.5294117647063</c:v>
                </c:pt>
                <c:pt idx="25">
                  <c:v>10263.421052631578</c:v>
                </c:pt>
                <c:pt idx="26">
                  <c:v>10583</c:v>
                </c:pt>
                <c:pt idx="27">
                  <c:v>10369.358695652174</c:v>
                </c:pt>
                <c:pt idx="28">
                  <c:v>10632.35294117647</c:v>
                </c:pt>
                <c:pt idx="30">
                  <c:v>10886.09090909091</c:v>
                </c:pt>
                <c:pt idx="31">
                  <c:v>10637.59420289855</c:v>
                </c:pt>
                <c:pt idx="32">
                  <c:v>10000.196721311475</c:v>
                </c:pt>
                <c:pt idx="34">
                  <c:v>10653.061224489797</c:v>
                </c:pt>
                <c:pt idx="35">
                  <c:v>9984.9253731343288</c:v>
                </c:pt>
                <c:pt idx="36">
                  <c:v>11455</c:v>
                </c:pt>
                <c:pt idx="37">
                  <c:v>11050</c:v>
                </c:pt>
                <c:pt idx="38">
                  <c:v>9668.7086092715235</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2225" cap="rnd">
              <a:solidFill>
                <a:schemeClr val="accent6"/>
              </a:solidFill>
              <a:round/>
            </a:ln>
            <a:effectLst/>
          </c:spPr>
          <c:marker>
            <c:symbol val="circle"/>
            <c:size val="3"/>
          </c:marker>
          <c:cat>
            <c:numRef>
              <c:f>'precio mayorista3'!$B$6:$B$44</c:f>
              <c:numCache>
                <c:formatCode>m/d/yyyy</c:formatCode>
                <c:ptCount val="39"/>
                <c:pt idx="0">
                  <c:v>44805</c:v>
                </c:pt>
                <c:pt idx="1">
                  <c:v>44806</c:v>
                </c:pt>
                <c:pt idx="2">
                  <c:v>44809</c:v>
                </c:pt>
                <c:pt idx="3">
                  <c:v>44810</c:v>
                </c:pt>
                <c:pt idx="4">
                  <c:v>44811</c:v>
                </c:pt>
                <c:pt idx="5">
                  <c:v>44812</c:v>
                </c:pt>
                <c:pt idx="6">
                  <c:v>44813</c:v>
                </c:pt>
                <c:pt idx="7">
                  <c:v>44816</c:v>
                </c:pt>
                <c:pt idx="8">
                  <c:v>44817</c:v>
                </c:pt>
                <c:pt idx="9">
                  <c:v>44818</c:v>
                </c:pt>
                <c:pt idx="10">
                  <c:v>44819</c:v>
                </c:pt>
                <c:pt idx="11">
                  <c:v>44824</c:v>
                </c:pt>
                <c:pt idx="12">
                  <c:v>44825</c:v>
                </c:pt>
                <c:pt idx="13">
                  <c:v>44826</c:v>
                </c:pt>
                <c:pt idx="14">
                  <c:v>44827</c:v>
                </c:pt>
                <c:pt idx="15">
                  <c:v>44830</c:v>
                </c:pt>
                <c:pt idx="16">
                  <c:v>44831</c:v>
                </c:pt>
                <c:pt idx="17">
                  <c:v>44832</c:v>
                </c:pt>
                <c:pt idx="18">
                  <c:v>44833</c:v>
                </c:pt>
                <c:pt idx="19">
                  <c:v>44834</c:v>
                </c:pt>
                <c:pt idx="20">
                  <c:v>44837</c:v>
                </c:pt>
                <c:pt idx="21">
                  <c:v>44838</c:v>
                </c:pt>
                <c:pt idx="22">
                  <c:v>44839</c:v>
                </c:pt>
                <c:pt idx="23">
                  <c:v>44840</c:v>
                </c:pt>
                <c:pt idx="24">
                  <c:v>44841</c:v>
                </c:pt>
                <c:pt idx="25">
                  <c:v>44845</c:v>
                </c:pt>
                <c:pt idx="26">
                  <c:v>44846</c:v>
                </c:pt>
                <c:pt idx="27">
                  <c:v>44847</c:v>
                </c:pt>
                <c:pt idx="28">
                  <c:v>44848</c:v>
                </c:pt>
                <c:pt idx="29">
                  <c:v>44851</c:v>
                </c:pt>
                <c:pt idx="30">
                  <c:v>44852</c:v>
                </c:pt>
                <c:pt idx="31">
                  <c:v>44853</c:v>
                </c:pt>
                <c:pt idx="32">
                  <c:v>44854</c:v>
                </c:pt>
                <c:pt idx="33">
                  <c:v>44855</c:v>
                </c:pt>
                <c:pt idx="34">
                  <c:v>44858</c:v>
                </c:pt>
                <c:pt idx="35">
                  <c:v>44859</c:v>
                </c:pt>
                <c:pt idx="36">
                  <c:v>44860</c:v>
                </c:pt>
                <c:pt idx="37">
                  <c:v>44861</c:v>
                </c:pt>
                <c:pt idx="38">
                  <c:v>44862</c:v>
                </c:pt>
              </c:numCache>
            </c:numRef>
          </c:cat>
          <c:val>
            <c:numRef>
              <c:f>'precio mayorista3'!$H$6:$H$44</c:f>
              <c:numCache>
                <c:formatCode>#,##0</c:formatCode>
                <c:ptCount val="39"/>
                <c:pt idx="0">
                  <c:v>8000</c:v>
                </c:pt>
                <c:pt idx="1">
                  <c:v>6500</c:v>
                </c:pt>
                <c:pt idx="2">
                  <c:v>7000</c:v>
                </c:pt>
                <c:pt idx="3">
                  <c:v>7000</c:v>
                </c:pt>
                <c:pt idx="4">
                  <c:v>7000</c:v>
                </c:pt>
                <c:pt idx="5">
                  <c:v>8000</c:v>
                </c:pt>
                <c:pt idx="6">
                  <c:v>7735.2941176470586</c:v>
                </c:pt>
                <c:pt idx="7">
                  <c:v>8666.6666666666661</c:v>
                </c:pt>
                <c:pt idx="8">
                  <c:v>8000</c:v>
                </c:pt>
                <c:pt idx="9">
                  <c:v>8000</c:v>
                </c:pt>
                <c:pt idx="10">
                  <c:v>8000</c:v>
                </c:pt>
                <c:pt idx="11">
                  <c:v>6500</c:v>
                </c:pt>
                <c:pt idx="12">
                  <c:v>7750</c:v>
                </c:pt>
                <c:pt idx="13">
                  <c:v>7500</c:v>
                </c:pt>
                <c:pt idx="14">
                  <c:v>8000</c:v>
                </c:pt>
                <c:pt idx="15">
                  <c:v>7274.1935483870966</c:v>
                </c:pt>
                <c:pt idx="16">
                  <c:v>7530.30303030303</c:v>
                </c:pt>
                <c:pt idx="17">
                  <c:v>6500</c:v>
                </c:pt>
                <c:pt idx="18">
                  <c:v>7274.1935483870966</c:v>
                </c:pt>
                <c:pt idx="19">
                  <c:v>6250</c:v>
                </c:pt>
                <c:pt idx="20">
                  <c:v>6483.8709677419356</c:v>
                </c:pt>
                <c:pt idx="21">
                  <c:v>6500</c:v>
                </c:pt>
                <c:pt idx="22">
                  <c:v>6000</c:v>
                </c:pt>
                <c:pt idx="23">
                  <c:v>6500</c:v>
                </c:pt>
                <c:pt idx="24">
                  <c:v>6000</c:v>
                </c:pt>
                <c:pt idx="25">
                  <c:v>6500</c:v>
                </c:pt>
                <c:pt idx="26">
                  <c:v>6000</c:v>
                </c:pt>
                <c:pt idx="27">
                  <c:v>6500</c:v>
                </c:pt>
                <c:pt idx="28">
                  <c:v>7516.1290322580644</c:v>
                </c:pt>
                <c:pt idx="29">
                  <c:v>7500</c:v>
                </c:pt>
                <c:pt idx="30">
                  <c:v>7500</c:v>
                </c:pt>
                <c:pt idx="31">
                  <c:v>7000</c:v>
                </c:pt>
                <c:pt idx="32">
                  <c:v>7000</c:v>
                </c:pt>
                <c:pt idx="33">
                  <c:v>7000</c:v>
                </c:pt>
                <c:pt idx="34">
                  <c:v>12000</c:v>
                </c:pt>
                <c:pt idx="35">
                  <c:v>12000</c:v>
                </c:pt>
                <c:pt idx="36">
                  <c:v>9032.2580645161288</c:v>
                </c:pt>
                <c:pt idx="37">
                  <c:v>9000</c:v>
                </c:pt>
                <c:pt idx="38">
                  <c:v>9500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Agro Chillán</c:v>
                </c:pt>
              </c:strCache>
            </c:strRef>
          </c:tx>
          <c:spPr>
            <a:ln w="22225" cap="rnd">
              <a:solidFill>
                <a:schemeClr val="accent1">
                  <a:lumMod val="60000"/>
                </a:schemeClr>
              </a:solidFill>
              <a:round/>
            </a:ln>
            <a:effectLst/>
          </c:spPr>
          <c:marker>
            <c:symbol val="circle"/>
            <c:size val="3"/>
            <c:spPr>
              <a:solidFill>
                <a:schemeClr val="accent1">
                  <a:lumMod val="50000"/>
                </a:schemeClr>
              </a:solidFill>
              <a:ln>
                <a:noFill/>
              </a:ln>
            </c:spPr>
          </c:marker>
          <c:cat>
            <c:numRef>
              <c:f>'precio mayorista3'!$B$6:$B$44</c:f>
              <c:numCache>
                <c:formatCode>m/d/yyyy</c:formatCode>
                <c:ptCount val="39"/>
                <c:pt idx="0">
                  <c:v>44805</c:v>
                </c:pt>
                <c:pt idx="1">
                  <c:v>44806</c:v>
                </c:pt>
                <c:pt idx="2">
                  <c:v>44809</c:v>
                </c:pt>
                <c:pt idx="3">
                  <c:v>44810</c:v>
                </c:pt>
                <c:pt idx="4">
                  <c:v>44811</c:v>
                </c:pt>
                <c:pt idx="5">
                  <c:v>44812</c:v>
                </c:pt>
                <c:pt idx="6">
                  <c:v>44813</c:v>
                </c:pt>
                <c:pt idx="7">
                  <c:v>44816</c:v>
                </c:pt>
                <c:pt idx="8">
                  <c:v>44817</c:v>
                </c:pt>
                <c:pt idx="9">
                  <c:v>44818</c:v>
                </c:pt>
                <c:pt idx="10">
                  <c:v>44819</c:v>
                </c:pt>
                <c:pt idx="11">
                  <c:v>44824</c:v>
                </c:pt>
                <c:pt idx="12">
                  <c:v>44825</c:v>
                </c:pt>
                <c:pt idx="13">
                  <c:v>44826</c:v>
                </c:pt>
                <c:pt idx="14">
                  <c:v>44827</c:v>
                </c:pt>
                <c:pt idx="15">
                  <c:v>44830</c:v>
                </c:pt>
                <c:pt idx="16">
                  <c:v>44831</c:v>
                </c:pt>
                <c:pt idx="17">
                  <c:v>44832</c:v>
                </c:pt>
                <c:pt idx="18">
                  <c:v>44833</c:v>
                </c:pt>
                <c:pt idx="19">
                  <c:v>44834</c:v>
                </c:pt>
                <c:pt idx="20">
                  <c:v>44837</c:v>
                </c:pt>
                <c:pt idx="21">
                  <c:v>44838</c:v>
                </c:pt>
                <c:pt idx="22">
                  <c:v>44839</c:v>
                </c:pt>
                <c:pt idx="23">
                  <c:v>44840</c:v>
                </c:pt>
                <c:pt idx="24">
                  <c:v>44841</c:v>
                </c:pt>
                <c:pt idx="25">
                  <c:v>44845</c:v>
                </c:pt>
                <c:pt idx="26">
                  <c:v>44846</c:v>
                </c:pt>
                <c:pt idx="27">
                  <c:v>44847</c:v>
                </c:pt>
                <c:pt idx="28">
                  <c:v>44848</c:v>
                </c:pt>
                <c:pt idx="29">
                  <c:v>44851</c:v>
                </c:pt>
                <c:pt idx="30">
                  <c:v>44852</c:v>
                </c:pt>
                <c:pt idx="31">
                  <c:v>44853</c:v>
                </c:pt>
                <c:pt idx="32">
                  <c:v>44854</c:v>
                </c:pt>
                <c:pt idx="33">
                  <c:v>44855</c:v>
                </c:pt>
                <c:pt idx="34">
                  <c:v>44858</c:v>
                </c:pt>
                <c:pt idx="35">
                  <c:v>44859</c:v>
                </c:pt>
                <c:pt idx="36">
                  <c:v>44860</c:v>
                </c:pt>
                <c:pt idx="37">
                  <c:v>44861</c:v>
                </c:pt>
                <c:pt idx="38">
                  <c:v>44862</c:v>
                </c:pt>
              </c:numCache>
            </c:numRef>
          </c:cat>
          <c:val>
            <c:numRef>
              <c:f>'precio mayorista3'!$I$6:$I$44</c:f>
              <c:numCache>
                <c:formatCode>#,##0</c:formatCode>
                <c:ptCount val="39"/>
                <c:pt idx="1">
                  <c:v>8159.090909090909</c:v>
                </c:pt>
                <c:pt idx="2">
                  <c:v>7500</c:v>
                </c:pt>
                <c:pt idx="4">
                  <c:v>7464.2857142857147</c:v>
                </c:pt>
                <c:pt idx="6">
                  <c:v>7477.272727272727</c:v>
                </c:pt>
                <c:pt idx="7">
                  <c:v>7250</c:v>
                </c:pt>
                <c:pt idx="9">
                  <c:v>7250</c:v>
                </c:pt>
                <c:pt idx="10">
                  <c:v>7250</c:v>
                </c:pt>
                <c:pt idx="11">
                  <c:v>7750</c:v>
                </c:pt>
                <c:pt idx="12">
                  <c:v>7250</c:v>
                </c:pt>
                <c:pt idx="13">
                  <c:v>7250</c:v>
                </c:pt>
                <c:pt idx="14">
                  <c:v>7250</c:v>
                </c:pt>
                <c:pt idx="15">
                  <c:v>7250</c:v>
                </c:pt>
                <c:pt idx="16">
                  <c:v>7375</c:v>
                </c:pt>
                <c:pt idx="18">
                  <c:v>7440.4761904761908</c:v>
                </c:pt>
                <c:pt idx="20">
                  <c:v>7250</c:v>
                </c:pt>
                <c:pt idx="21">
                  <c:v>6500</c:v>
                </c:pt>
                <c:pt idx="22">
                  <c:v>7000</c:v>
                </c:pt>
                <c:pt idx="24">
                  <c:v>6250</c:v>
                </c:pt>
                <c:pt idx="25">
                  <c:v>6750</c:v>
                </c:pt>
                <c:pt idx="26">
                  <c:v>8250</c:v>
                </c:pt>
                <c:pt idx="27">
                  <c:v>7250</c:v>
                </c:pt>
                <c:pt idx="28">
                  <c:v>7250</c:v>
                </c:pt>
                <c:pt idx="29">
                  <c:v>7250</c:v>
                </c:pt>
                <c:pt idx="31">
                  <c:v>7416.666666666667</c:v>
                </c:pt>
                <c:pt idx="33">
                  <c:v>7250</c:v>
                </c:pt>
                <c:pt idx="34">
                  <c:v>7250</c:v>
                </c:pt>
                <c:pt idx="36">
                  <c:v>8899.7000000000007</c:v>
                </c:pt>
                <c:pt idx="38">
                  <c:v>8833.3333333333339</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2225" cap="rnd">
              <a:solidFill>
                <a:schemeClr val="accent2">
                  <a:lumMod val="60000"/>
                </a:schemeClr>
              </a:solidFill>
              <a:round/>
            </a:ln>
            <a:effectLst/>
          </c:spPr>
          <c:marker>
            <c:symbol val="circle"/>
            <c:size val="3"/>
            <c:spPr>
              <a:solidFill>
                <a:schemeClr val="accent2">
                  <a:lumMod val="50000"/>
                </a:schemeClr>
              </a:solidFill>
              <a:ln>
                <a:noFill/>
              </a:ln>
            </c:spPr>
          </c:marker>
          <c:cat>
            <c:numRef>
              <c:f>'precio mayorista3'!$B$6:$B$44</c:f>
              <c:numCache>
                <c:formatCode>m/d/yyyy</c:formatCode>
                <c:ptCount val="39"/>
                <c:pt idx="0">
                  <c:v>44805</c:v>
                </c:pt>
                <c:pt idx="1">
                  <c:v>44806</c:v>
                </c:pt>
                <c:pt idx="2">
                  <c:v>44809</c:v>
                </c:pt>
                <c:pt idx="3">
                  <c:v>44810</c:v>
                </c:pt>
                <c:pt idx="4">
                  <c:v>44811</c:v>
                </c:pt>
                <c:pt idx="5">
                  <c:v>44812</c:v>
                </c:pt>
                <c:pt idx="6">
                  <c:v>44813</c:v>
                </c:pt>
                <c:pt idx="7">
                  <c:v>44816</c:v>
                </c:pt>
                <c:pt idx="8">
                  <c:v>44817</c:v>
                </c:pt>
                <c:pt idx="9">
                  <c:v>44818</c:v>
                </c:pt>
                <c:pt idx="10">
                  <c:v>44819</c:v>
                </c:pt>
                <c:pt idx="11">
                  <c:v>44824</c:v>
                </c:pt>
                <c:pt idx="12">
                  <c:v>44825</c:v>
                </c:pt>
                <c:pt idx="13">
                  <c:v>44826</c:v>
                </c:pt>
                <c:pt idx="14">
                  <c:v>44827</c:v>
                </c:pt>
                <c:pt idx="15">
                  <c:v>44830</c:v>
                </c:pt>
                <c:pt idx="16">
                  <c:v>44831</c:v>
                </c:pt>
                <c:pt idx="17">
                  <c:v>44832</c:v>
                </c:pt>
                <c:pt idx="18">
                  <c:v>44833</c:v>
                </c:pt>
                <c:pt idx="19">
                  <c:v>44834</c:v>
                </c:pt>
                <c:pt idx="20">
                  <c:v>44837</c:v>
                </c:pt>
                <c:pt idx="21">
                  <c:v>44838</c:v>
                </c:pt>
                <c:pt idx="22">
                  <c:v>44839</c:v>
                </c:pt>
                <c:pt idx="23">
                  <c:v>44840</c:v>
                </c:pt>
                <c:pt idx="24">
                  <c:v>44841</c:v>
                </c:pt>
                <c:pt idx="25">
                  <c:v>44845</c:v>
                </c:pt>
                <c:pt idx="26">
                  <c:v>44846</c:v>
                </c:pt>
                <c:pt idx="27">
                  <c:v>44847</c:v>
                </c:pt>
                <c:pt idx="28">
                  <c:v>44848</c:v>
                </c:pt>
                <c:pt idx="29">
                  <c:v>44851</c:v>
                </c:pt>
                <c:pt idx="30">
                  <c:v>44852</c:v>
                </c:pt>
                <c:pt idx="31">
                  <c:v>44853</c:v>
                </c:pt>
                <c:pt idx="32">
                  <c:v>44854</c:v>
                </c:pt>
                <c:pt idx="33">
                  <c:v>44855</c:v>
                </c:pt>
                <c:pt idx="34">
                  <c:v>44858</c:v>
                </c:pt>
                <c:pt idx="35">
                  <c:v>44859</c:v>
                </c:pt>
                <c:pt idx="36">
                  <c:v>44860</c:v>
                </c:pt>
                <c:pt idx="37">
                  <c:v>44861</c:v>
                </c:pt>
                <c:pt idx="38">
                  <c:v>44862</c:v>
                </c:pt>
              </c:numCache>
            </c:numRef>
          </c:cat>
          <c:val>
            <c:numRef>
              <c:f>'precio mayorista3'!$J$6:$J$44</c:f>
              <c:numCache>
                <c:formatCode>#,##0</c:formatCode>
                <c:ptCount val="39"/>
                <c:pt idx="0">
                  <c:v>7750</c:v>
                </c:pt>
                <c:pt idx="3">
                  <c:v>7250</c:v>
                </c:pt>
                <c:pt idx="5">
                  <c:v>8250</c:v>
                </c:pt>
                <c:pt idx="6">
                  <c:v>8500</c:v>
                </c:pt>
                <c:pt idx="8">
                  <c:v>8989</c:v>
                </c:pt>
                <c:pt idx="9">
                  <c:v>7786</c:v>
                </c:pt>
                <c:pt idx="10">
                  <c:v>7224.2448979591836</c:v>
                </c:pt>
                <c:pt idx="11">
                  <c:v>8250</c:v>
                </c:pt>
                <c:pt idx="13">
                  <c:v>7750</c:v>
                </c:pt>
                <c:pt idx="16">
                  <c:v>8307.5625</c:v>
                </c:pt>
                <c:pt idx="17">
                  <c:v>7416.8125</c:v>
                </c:pt>
                <c:pt idx="18">
                  <c:v>6234.1702127659573</c:v>
                </c:pt>
                <c:pt idx="19">
                  <c:v>6773</c:v>
                </c:pt>
                <c:pt idx="21">
                  <c:v>8000</c:v>
                </c:pt>
                <c:pt idx="22">
                  <c:v>7750</c:v>
                </c:pt>
                <c:pt idx="24">
                  <c:v>7750</c:v>
                </c:pt>
                <c:pt idx="25">
                  <c:v>9397.5178571428569</c:v>
                </c:pt>
                <c:pt idx="26">
                  <c:v>7673.6388888888887</c:v>
                </c:pt>
                <c:pt idx="28">
                  <c:v>9504.8823529411766</c:v>
                </c:pt>
                <c:pt idx="30">
                  <c:v>7750</c:v>
                </c:pt>
                <c:pt idx="32">
                  <c:v>8250</c:v>
                </c:pt>
                <c:pt idx="35">
                  <c:v>11667</c:v>
                </c:pt>
                <c:pt idx="36">
                  <c:v>8250</c:v>
                </c:pt>
                <c:pt idx="38">
                  <c:v>8321.5</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w="22225">
              <a:solidFill>
                <a:schemeClr val="accent3">
                  <a:lumMod val="50000"/>
                </a:schemeClr>
              </a:solidFill>
            </a:ln>
          </c:spPr>
          <c:marker>
            <c:symbol val="circle"/>
            <c:size val="3"/>
            <c:spPr>
              <a:solidFill>
                <a:schemeClr val="accent3">
                  <a:lumMod val="50000"/>
                </a:schemeClr>
              </a:solidFill>
              <a:ln>
                <a:noFill/>
              </a:ln>
            </c:spPr>
          </c:marker>
          <c:cat>
            <c:numRef>
              <c:f>'precio mayorista3'!$B$6:$B$44</c:f>
              <c:numCache>
                <c:formatCode>m/d/yyyy</c:formatCode>
                <c:ptCount val="39"/>
                <c:pt idx="0">
                  <c:v>44805</c:v>
                </c:pt>
                <c:pt idx="1">
                  <c:v>44806</c:v>
                </c:pt>
                <c:pt idx="2">
                  <c:v>44809</c:v>
                </c:pt>
                <c:pt idx="3">
                  <c:v>44810</c:v>
                </c:pt>
                <c:pt idx="4">
                  <c:v>44811</c:v>
                </c:pt>
                <c:pt idx="5">
                  <c:v>44812</c:v>
                </c:pt>
                <c:pt idx="6">
                  <c:v>44813</c:v>
                </c:pt>
                <c:pt idx="7">
                  <c:v>44816</c:v>
                </c:pt>
                <c:pt idx="8">
                  <c:v>44817</c:v>
                </c:pt>
                <c:pt idx="9">
                  <c:v>44818</c:v>
                </c:pt>
                <c:pt idx="10">
                  <c:v>44819</c:v>
                </c:pt>
                <c:pt idx="11">
                  <c:v>44824</c:v>
                </c:pt>
                <c:pt idx="12">
                  <c:v>44825</c:v>
                </c:pt>
                <c:pt idx="13">
                  <c:v>44826</c:v>
                </c:pt>
                <c:pt idx="14">
                  <c:v>44827</c:v>
                </c:pt>
                <c:pt idx="15">
                  <c:v>44830</c:v>
                </c:pt>
                <c:pt idx="16">
                  <c:v>44831</c:v>
                </c:pt>
                <c:pt idx="17">
                  <c:v>44832</c:v>
                </c:pt>
                <c:pt idx="18">
                  <c:v>44833</c:v>
                </c:pt>
                <c:pt idx="19">
                  <c:v>44834</c:v>
                </c:pt>
                <c:pt idx="20">
                  <c:v>44837</c:v>
                </c:pt>
                <c:pt idx="21">
                  <c:v>44838</c:v>
                </c:pt>
                <c:pt idx="22">
                  <c:v>44839</c:v>
                </c:pt>
                <c:pt idx="23">
                  <c:v>44840</c:v>
                </c:pt>
                <c:pt idx="24">
                  <c:v>44841</c:v>
                </c:pt>
                <c:pt idx="25">
                  <c:v>44845</c:v>
                </c:pt>
                <c:pt idx="26">
                  <c:v>44846</c:v>
                </c:pt>
                <c:pt idx="27">
                  <c:v>44847</c:v>
                </c:pt>
                <c:pt idx="28">
                  <c:v>44848</c:v>
                </c:pt>
                <c:pt idx="29">
                  <c:v>44851</c:v>
                </c:pt>
                <c:pt idx="30">
                  <c:v>44852</c:v>
                </c:pt>
                <c:pt idx="31">
                  <c:v>44853</c:v>
                </c:pt>
                <c:pt idx="32">
                  <c:v>44854</c:v>
                </c:pt>
                <c:pt idx="33">
                  <c:v>44855</c:v>
                </c:pt>
                <c:pt idx="34">
                  <c:v>44858</c:v>
                </c:pt>
                <c:pt idx="35">
                  <c:v>44859</c:v>
                </c:pt>
                <c:pt idx="36">
                  <c:v>44860</c:v>
                </c:pt>
                <c:pt idx="37">
                  <c:v>44861</c:v>
                </c:pt>
                <c:pt idx="38">
                  <c:v>44862</c:v>
                </c:pt>
              </c:numCache>
            </c:numRef>
          </c:cat>
          <c:val>
            <c:numRef>
              <c:f>'precio mayorista3'!$K$6:$K$44</c:f>
              <c:numCache>
                <c:formatCode>#,##0</c:formatCode>
                <c:ptCount val="39"/>
                <c:pt idx="0">
                  <c:v>8172.636363636364</c:v>
                </c:pt>
                <c:pt idx="1">
                  <c:v>8153.166666666667</c:v>
                </c:pt>
                <c:pt idx="2">
                  <c:v>7704.636363636364</c:v>
                </c:pt>
                <c:pt idx="3">
                  <c:v>8000</c:v>
                </c:pt>
                <c:pt idx="4">
                  <c:v>7052.4210526315792</c:v>
                </c:pt>
                <c:pt idx="5">
                  <c:v>7363.5</c:v>
                </c:pt>
                <c:pt idx="6">
                  <c:v>7634.1951219512193</c:v>
                </c:pt>
                <c:pt idx="7">
                  <c:v>7459.0983606557375</c:v>
                </c:pt>
                <c:pt idx="8">
                  <c:v>7760.2739726027394</c:v>
                </c:pt>
                <c:pt idx="9">
                  <c:v>7426.48</c:v>
                </c:pt>
                <c:pt idx="10">
                  <c:v>7552.166666666667</c:v>
                </c:pt>
                <c:pt idx="11">
                  <c:v>7500</c:v>
                </c:pt>
                <c:pt idx="12">
                  <c:v>7250</c:v>
                </c:pt>
                <c:pt idx="13">
                  <c:v>7391.8108108108108</c:v>
                </c:pt>
                <c:pt idx="14">
                  <c:v>7666.666666666667</c:v>
                </c:pt>
                <c:pt idx="15">
                  <c:v>7645.708333333333</c:v>
                </c:pt>
                <c:pt idx="16">
                  <c:v>7500.1801801801803</c:v>
                </c:pt>
                <c:pt idx="17">
                  <c:v>7217.391304347826</c:v>
                </c:pt>
                <c:pt idx="18">
                  <c:v>6857.1428571428569</c:v>
                </c:pt>
                <c:pt idx="19">
                  <c:v>7011.0486891385772</c:v>
                </c:pt>
                <c:pt idx="20">
                  <c:v>6680</c:v>
                </c:pt>
                <c:pt idx="21">
                  <c:v>6454.545454545455</c:v>
                </c:pt>
                <c:pt idx="22">
                  <c:v>7000</c:v>
                </c:pt>
                <c:pt idx="23">
                  <c:v>8124.875</c:v>
                </c:pt>
                <c:pt idx="24">
                  <c:v>7750</c:v>
                </c:pt>
                <c:pt idx="25">
                  <c:v>9510.5714285714294</c:v>
                </c:pt>
                <c:pt idx="26">
                  <c:v>9000</c:v>
                </c:pt>
                <c:pt idx="27">
                  <c:v>8965.2413793103442</c:v>
                </c:pt>
                <c:pt idx="28">
                  <c:v>7875</c:v>
                </c:pt>
                <c:pt idx="30">
                  <c:v>7000</c:v>
                </c:pt>
                <c:pt idx="31">
                  <c:v>8333.3333333333339</c:v>
                </c:pt>
                <c:pt idx="32">
                  <c:v>9617.926470588236</c:v>
                </c:pt>
                <c:pt idx="33">
                  <c:v>21429</c:v>
                </c:pt>
                <c:pt idx="35">
                  <c:v>16727.811059907835</c:v>
                </c:pt>
                <c:pt idx="36">
                  <c:v>8740</c:v>
                </c:pt>
                <c:pt idx="37">
                  <c:v>10140</c:v>
                </c:pt>
                <c:pt idx="38">
                  <c:v>12545.40909090909</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spPr>
            <a:ln w="22225"/>
          </c:spPr>
          <c:marker>
            <c:symbol val="circle"/>
            <c:size val="3"/>
          </c:marker>
          <c:cat>
            <c:numRef>
              <c:f>'precio mayorista3'!$B$6:$B$44</c:f>
              <c:numCache>
                <c:formatCode>m/d/yyyy</c:formatCode>
                <c:ptCount val="39"/>
                <c:pt idx="0">
                  <c:v>44805</c:v>
                </c:pt>
                <c:pt idx="1">
                  <c:v>44806</c:v>
                </c:pt>
                <c:pt idx="2">
                  <c:v>44809</c:v>
                </c:pt>
                <c:pt idx="3">
                  <c:v>44810</c:v>
                </c:pt>
                <c:pt idx="4">
                  <c:v>44811</c:v>
                </c:pt>
                <c:pt idx="5">
                  <c:v>44812</c:v>
                </c:pt>
                <c:pt idx="6">
                  <c:v>44813</c:v>
                </c:pt>
                <c:pt idx="7">
                  <c:v>44816</c:v>
                </c:pt>
                <c:pt idx="8">
                  <c:v>44817</c:v>
                </c:pt>
                <c:pt idx="9">
                  <c:v>44818</c:v>
                </c:pt>
                <c:pt idx="10">
                  <c:v>44819</c:v>
                </c:pt>
                <c:pt idx="11">
                  <c:v>44824</c:v>
                </c:pt>
                <c:pt idx="12">
                  <c:v>44825</c:v>
                </c:pt>
                <c:pt idx="13">
                  <c:v>44826</c:v>
                </c:pt>
                <c:pt idx="14">
                  <c:v>44827</c:v>
                </c:pt>
                <c:pt idx="15">
                  <c:v>44830</c:v>
                </c:pt>
                <c:pt idx="16">
                  <c:v>44831</c:v>
                </c:pt>
                <c:pt idx="17">
                  <c:v>44832</c:v>
                </c:pt>
                <c:pt idx="18">
                  <c:v>44833</c:v>
                </c:pt>
                <c:pt idx="19">
                  <c:v>44834</c:v>
                </c:pt>
                <c:pt idx="20">
                  <c:v>44837</c:v>
                </c:pt>
                <c:pt idx="21">
                  <c:v>44838</c:v>
                </c:pt>
                <c:pt idx="22">
                  <c:v>44839</c:v>
                </c:pt>
                <c:pt idx="23">
                  <c:v>44840</c:v>
                </c:pt>
                <c:pt idx="24">
                  <c:v>44841</c:v>
                </c:pt>
                <c:pt idx="25">
                  <c:v>44845</c:v>
                </c:pt>
                <c:pt idx="26">
                  <c:v>44846</c:v>
                </c:pt>
                <c:pt idx="27">
                  <c:v>44847</c:v>
                </c:pt>
                <c:pt idx="28">
                  <c:v>44848</c:v>
                </c:pt>
                <c:pt idx="29">
                  <c:v>44851</c:v>
                </c:pt>
                <c:pt idx="30">
                  <c:v>44852</c:v>
                </c:pt>
                <c:pt idx="31">
                  <c:v>44853</c:v>
                </c:pt>
                <c:pt idx="32">
                  <c:v>44854</c:v>
                </c:pt>
                <c:pt idx="33">
                  <c:v>44855</c:v>
                </c:pt>
                <c:pt idx="34">
                  <c:v>44858</c:v>
                </c:pt>
                <c:pt idx="35">
                  <c:v>44859</c:v>
                </c:pt>
                <c:pt idx="36">
                  <c:v>44860</c:v>
                </c:pt>
                <c:pt idx="37">
                  <c:v>44861</c:v>
                </c:pt>
                <c:pt idx="38">
                  <c:v>44862</c:v>
                </c:pt>
              </c:numCache>
            </c:numRef>
          </c:cat>
          <c:val>
            <c:numRef>
              <c:f>'precio mayorista3'!$L$6:$L$44</c:f>
              <c:numCache>
                <c:formatCode>#,##0</c:formatCode>
                <c:ptCount val="39"/>
                <c:pt idx="0">
                  <c:v>8000</c:v>
                </c:pt>
                <c:pt idx="1">
                  <c:v>8500</c:v>
                </c:pt>
                <c:pt idx="2">
                  <c:v>8500</c:v>
                </c:pt>
                <c:pt idx="3">
                  <c:v>8500</c:v>
                </c:pt>
                <c:pt idx="4">
                  <c:v>8466.6666666666661</c:v>
                </c:pt>
                <c:pt idx="5">
                  <c:v>8500</c:v>
                </c:pt>
                <c:pt idx="6">
                  <c:v>8500</c:v>
                </c:pt>
                <c:pt idx="7">
                  <c:v>8400</c:v>
                </c:pt>
                <c:pt idx="8">
                  <c:v>8500</c:v>
                </c:pt>
                <c:pt idx="9">
                  <c:v>8500</c:v>
                </c:pt>
                <c:pt idx="10">
                  <c:v>8500</c:v>
                </c:pt>
                <c:pt idx="11">
                  <c:v>8466.6666666666661</c:v>
                </c:pt>
                <c:pt idx="12">
                  <c:v>8500</c:v>
                </c:pt>
                <c:pt idx="13">
                  <c:v>8500</c:v>
                </c:pt>
                <c:pt idx="14">
                  <c:v>8500</c:v>
                </c:pt>
                <c:pt idx="15">
                  <c:v>8500</c:v>
                </c:pt>
                <c:pt idx="16">
                  <c:v>8500</c:v>
                </c:pt>
                <c:pt idx="17">
                  <c:v>8000</c:v>
                </c:pt>
                <c:pt idx="18">
                  <c:v>9000</c:v>
                </c:pt>
                <c:pt idx="19">
                  <c:v>8500</c:v>
                </c:pt>
                <c:pt idx="20">
                  <c:v>8266.5</c:v>
                </c:pt>
                <c:pt idx="21">
                  <c:v>8250</c:v>
                </c:pt>
                <c:pt idx="22">
                  <c:v>8500</c:v>
                </c:pt>
                <c:pt idx="23">
                  <c:v>8500</c:v>
                </c:pt>
                <c:pt idx="24">
                  <c:v>8250</c:v>
                </c:pt>
                <c:pt idx="25">
                  <c:v>8500</c:v>
                </c:pt>
                <c:pt idx="26">
                  <c:v>8533.3333333333339</c:v>
                </c:pt>
                <c:pt idx="27">
                  <c:v>8500</c:v>
                </c:pt>
                <c:pt idx="28">
                  <c:v>8500</c:v>
                </c:pt>
                <c:pt idx="29">
                  <c:v>8000</c:v>
                </c:pt>
                <c:pt idx="30">
                  <c:v>8500</c:v>
                </c:pt>
                <c:pt idx="31">
                  <c:v>8533.3333333333339</c:v>
                </c:pt>
                <c:pt idx="32">
                  <c:v>8500</c:v>
                </c:pt>
                <c:pt idx="33">
                  <c:v>8500</c:v>
                </c:pt>
                <c:pt idx="34">
                  <c:v>8400</c:v>
                </c:pt>
                <c:pt idx="35">
                  <c:v>8500</c:v>
                </c:pt>
                <c:pt idx="36">
                  <c:v>9000</c:v>
                </c:pt>
                <c:pt idx="37">
                  <c:v>9000</c:v>
                </c:pt>
                <c:pt idx="38">
                  <c:v>8500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5400000" vert="horz"/>
          <a:lstStyle/>
          <a:p>
            <a:pPr>
              <a:defRPr sz="1000" b="0" i="0" u="none" strike="noStrike" baseline="0">
                <a:solidFill>
                  <a:srgbClr val="000000"/>
                </a:solidFill>
                <a:latin typeface="+mn-lt"/>
                <a:ea typeface="Arial"/>
                <a:cs typeface="Arial"/>
              </a:defRPr>
            </a:pPr>
            <a:endParaRPr lang="es-CL"/>
          </a:p>
        </c:txPr>
        <c:crossAx val="-2140127560"/>
        <c:crosses val="autoZero"/>
        <c:auto val="1"/>
        <c:lblOffset val="100"/>
        <c:baseTimeUnit val="days"/>
        <c:majorUnit val="2"/>
        <c:majorTimeUnit val="days"/>
      </c:dateAx>
      <c:valAx>
        <c:axId val="-2140127560"/>
        <c:scaling>
          <c:orientation val="minMax"/>
          <c:max val="22000"/>
          <c:min val="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mn-lt"/>
                    <a:ea typeface="Arial"/>
                    <a:cs typeface="Arial"/>
                  </a:defRPr>
                </a:pPr>
                <a:r>
                  <a:rPr lang="en-US">
                    <a:latin typeface="+mn-lt"/>
                  </a:rPr>
                  <a:t> Precio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mn-lt"/>
                <a:ea typeface="Arial"/>
                <a:cs typeface="Arial"/>
              </a:defRPr>
            </a:pPr>
            <a:endParaRPr lang="es-CL"/>
          </a:p>
        </c:txPr>
        <c:crossAx val="-2140123528"/>
        <c:crosses val="autoZero"/>
        <c:crossBetween val="between"/>
        <c:majorUnit val="1000"/>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mn-lt"/>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US" sz="1000" b="1"/>
              <a:t>Gráfico 4. Precio promedio mensual de papa en supermercados, supermercados en línea, ferias libres y mercados mayoristas de la Región Metropolitana</a:t>
            </a:r>
          </a:p>
        </c:rich>
      </c:tx>
      <c:overlay val="0"/>
      <c:spPr>
        <a:noFill/>
        <a:ln w="25400">
          <a:noFill/>
        </a:ln>
      </c:spPr>
    </c:title>
    <c:autoTitleDeleted val="0"/>
    <c:plotArea>
      <c:layout>
        <c:manualLayout>
          <c:layoutTarget val="inner"/>
          <c:xMode val="edge"/>
          <c:yMode val="edge"/>
          <c:x val="8.3379673306696336E-2"/>
          <c:y val="0.1299250018057897"/>
          <c:w val="0.90209414193887072"/>
          <c:h val="0.71456784812743634"/>
        </c:manualLayout>
      </c:layout>
      <c:lineChart>
        <c:grouping val="standard"/>
        <c:varyColors val="0"/>
        <c:ser>
          <c:idx val="3"/>
          <c:order val="0"/>
          <c:tx>
            <c:strRef>
              <c:f>'precio minorista'!$G$26</c:f>
              <c:strCache>
                <c:ptCount val="1"/>
                <c:pt idx="0">
                  <c:v>Supermercado en Línea</c:v>
                </c:pt>
              </c:strCache>
            </c:strRef>
          </c:tx>
          <c:spPr>
            <a:ln>
              <a:solidFill>
                <a:srgbClr val="CC9900"/>
              </a:solidFill>
            </a:ln>
          </c:spPr>
          <c:marker>
            <c:symbol val="circle"/>
            <c:size val="5"/>
            <c:spPr>
              <a:solidFill>
                <a:srgbClr val="CC9900"/>
              </a:solidFill>
              <a:ln>
                <a:solidFill>
                  <a:srgbClr val="CC9900"/>
                </a:solidFill>
              </a:ln>
            </c:spPr>
          </c:marker>
          <c:cat>
            <c:numRef>
              <c:f>'precio minorista'!$D$27:$D$45</c:f>
              <c:numCache>
                <c:formatCode>mmm\-yy</c:formatCode>
                <c:ptCount val="19"/>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numCache>
            </c:numRef>
          </c:cat>
          <c:val>
            <c:numRef>
              <c:f>'precio minorista'!$G$27:$G$45</c:f>
              <c:numCache>
                <c:formatCode>#,##0</c:formatCode>
                <c:ptCount val="19"/>
                <c:pt idx="0">
                  <c:v>1221</c:v>
                </c:pt>
                <c:pt idx="1">
                  <c:v>1270</c:v>
                </c:pt>
                <c:pt idx="2">
                  <c:v>1299</c:v>
                </c:pt>
                <c:pt idx="3">
                  <c:v>1234</c:v>
                </c:pt>
                <c:pt idx="4">
                  <c:v>1275</c:v>
                </c:pt>
                <c:pt idx="5">
                  <c:v>1214.5</c:v>
                </c:pt>
                <c:pt idx="6">
                  <c:v>1515</c:v>
                </c:pt>
                <c:pt idx="7">
                  <c:v>1262.5</c:v>
                </c:pt>
                <c:pt idx="8">
                  <c:v>1269.5</c:v>
                </c:pt>
                <c:pt idx="9">
                  <c:v>1285</c:v>
                </c:pt>
                <c:pt idx="10">
                  <c:v>1266</c:v>
                </c:pt>
                <c:pt idx="11">
                  <c:v>1262</c:v>
                </c:pt>
                <c:pt idx="12">
                  <c:v>1294</c:v>
                </c:pt>
                <c:pt idx="13">
                  <c:v>1263</c:v>
                </c:pt>
                <c:pt idx="14">
                  <c:v>1292.5</c:v>
                </c:pt>
                <c:pt idx="15">
                  <c:v>1290</c:v>
                </c:pt>
                <c:pt idx="16">
                  <c:v>1298</c:v>
                </c:pt>
                <c:pt idx="17">
                  <c:v>1351</c:v>
                </c:pt>
                <c:pt idx="18">
                  <c:v>1340.5</c:v>
                </c:pt>
              </c:numCache>
            </c:numRef>
          </c:val>
          <c:smooth val="0"/>
          <c:extLst>
            <c:ext xmlns:c16="http://schemas.microsoft.com/office/drawing/2014/chart" uri="{C3380CC4-5D6E-409C-BE32-E72D297353CC}">
              <c16:uniqueId val="{00000001-C7DD-4E61-B193-60D1A4E4F7EC}"/>
            </c:ext>
          </c:extLst>
        </c:ser>
        <c:ser>
          <c:idx val="0"/>
          <c:order val="1"/>
          <c:tx>
            <c:strRef>
              <c:f>'precio minorista'!$F$26</c:f>
              <c:strCache>
                <c:ptCount val="1"/>
                <c:pt idx="0">
                  <c:v>Supermercado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minorista'!$D$27:$D$45</c:f>
              <c:numCache>
                <c:formatCode>mmm\-yy</c:formatCode>
                <c:ptCount val="19"/>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numCache>
            </c:numRef>
          </c:cat>
          <c:val>
            <c:numRef>
              <c:f>'precio minorista'!$F$27:$F$45</c:f>
              <c:numCache>
                <c:formatCode>#,##0</c:formatCode>
                <c:ptCount val="19"/>
                <c:pt idx="0">
                  <c:v>1289.0259999999998</c:v>
                </c:pt>
                <c:pt idx="1">
                  <c:v>1253.568</c:v>
                </c:pt>
                <c:pt idx="2">
                  <c:v>1222.2629999999999</c:v>
                </c:pt>
                <c:pt idx="3">
                  <c:v>1241.011</c:v>
                </c:pt>
                <c:pt idx="4">
                  <c:v>1239.9645</c:v>
                </c:pt>
                <c:pt idx="5">
                  <c:v>1236.0055</c:v>
                </c:pt>
                <c:pt idx="6">
                  <c:v>1256.3275000000001</c:v>
                </c:pt>
                <c:pt idx="7">
                  <c:v>1278.8119999999999</c:v>
                </c:pt>
                <c:pt idx="8">
                  <c:v>1266.8135</c:v>
                </c:pt>
                <c:pt idx="9">
                  <c:v>1271.9939999999999</c:v>
                </c:pt>
                <c:pt idx="10">
                  <c:v>1227.5</c:v>
                </c:pt>
                <c:pt idx="11">
                  <c:v>1300.9929999999999</c:v>
                </c:pt>
                <c:pt idx="12">
                  <c:v>1327.44975</c:v>
                </c:pt>
                <c:pt idx="13">
                  <c:v>1349.5</c:v>
                </c:pt>
                <c:pt idx="14">
                  <c:v>1382</c:v>
                </c:pt>
                <c:pt idx="15">
                  <c:v>1382.5</c:v>
                </c:pt>
                <c:pt idx="16">
                  <c:v>1352.5</c:v>
                </c:pt>
                <c:pt idx="17">
                  <c:v>1374.5</c:v>
                </c:pt>
                <c:pt idx="18">
                  <c:v>1346.5</c:v>
                </c:pt>
              </c:numCache>
            </c:numRef>
          </c:val>
          <c:smooth val="0"/>
          <c:extLst>
            <c:ext xmlns:c16="http://schemas.microsoft.com/office/drawing/2014/chart" uri="{C3380CC4-5D6E-409C-BE32-E72D297353CC}">
              <c16:uniqueId val="{00000000-94C4-4383-975E-DA775B55F08B}"/>
            </c:ext>
          </c:extLst>
        </c:ser>
        <c:ser>
          <c:idx val="1"/>
          <c:order val="2"/>
          <c:tx>
            <c:strRef>
              <c:f>'precio minorista'!$E$26</c:f>
              <c:strCache>
                <c:ptCount val="1"/>
                <c:pt idx="0">
                  <c:v>Feria Libre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minorista'!$D$27:$D$45</c:f>
              <c:numCache>
                <c:formatCode>mmm\-yy</c:formatCode>
                <c:ptCount val="19"/>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numCache>
            </c:numRef>
          </c:cat>
          <c:val>
            <c:numRef>
              <c:f>'precio minorista'!$E$27:$E$45</c:f>
              <c:numCache>
                <c:formatCode>#,##0</c:formatCode>
                <c:ptCount val="19"/>
                <c:pt idx="0">
                  <c:v>528.61099999999999</c:v>
                </c:pt>
                <c:pt idx="1">
                  <c:v>516.72550000000001</c:v>
                </c:pt>
                <c:pt idx="2">
                  <c:v>511.68299999999999</c:v>
                </c:pt>
                <c:pt idx="3">
                  <c:v>554.38800000000003</c:v>
                </c:pt>
                <c:pt idx="4">
                  <c:v>579.7835</c:v>
                </c:pt>
                <c:pt idx="5">
                  <c:v>596.81949999999995</c:v>
                </c:pt>
                <c:pt idx="6">
                  <c:v>632.80600000000004</c:v>
                </c:pt>
                <c:pt idx="7">
                  <c:v>622.32749999999999</c:v>
                </c:pt>
                <c:pt idx="8">
                  <c:v>647.23699999999997</c:v>
                </c:pt>
                <c:pt idx="9">
                  <c:v>585.87199999999996</c:v>
                </c:pt>
                <c:pt idx="10">
                  <c:v>623</c:v>
                </c:pt>
                <c:pt idx="11">
                  <c:v>600.59050000000002</c:v>
                </c:pt>
                <c:pt idx="12">
                  <c:v>587.10900000000004</c:v>
                </c:pt>
                <c:pt idx="13">
                  <c:v>567</c:v>
                </c:pt>
                <c:pt idx="14">
                  <c:v>587</c:v>
                </c:pt>
                <c:pt idx="15">
                  <c:v>579.5</c:v>
                </c:pt>
                <c:pt idx="16">
                  <c:v>565</c:v>
                </c:pt>
                <c:pt idx="17">
                  <c:v>567</c:v>
                </c:pt>
                <c:pt idx="18">
                  <c:v>601.5</c:v>
                </c:pt>
              </c:numCache>
            </c:numRef>
          </c:val>
          <c:smooth val="0"/>
          <c:extLst>
            <c:ext xmlns:c16="http://schemas.microsoft.com/office/drawing/2014/chart" uri="{C3380CC4-5D6E-409C-BE32-E72D297353CC}">
              <c16:uniqueId val="{00000001-94C4-4383-975E-DA775B55F08B}"/>
            </c:ext>
          </c:extLst>
        </c:ser>
        <c:ser>
          <c:idx val="2"/>
          <c:order val="3"/>
          <c:tx>
            <c:strRef>
              <c:f>'precio minorista'!$H$26</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minorista'!$D$27:$D$45</c:f>
              <c:numCache>
                <c:formatCode>mmm\-yy</c:formatCode>
                <c:ptCount val="19"/>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numCache>
            </c:numRef>
          </c:cat>
          <c:val>
            <c:numRef>
              <c:f>'precio minorista'!$H$27:$H$45</c:f>
              <c:numCache>
                <c:formatCode>#,##0</c:formatCode>
                <c:ptCount val="19"/>
                <c:pt idx="0">
                  <c:v>265.03741385116177</c:v>
                </c:pt>
                <c:pt idx="1">
                  <c:v>251.3290222845863</c:v>
                </c:pt>
                <c:pt idx="2">
                  <c:v>263.5435216626459</c:v>
                </c:pt>
                <c:pt idx="3">
                  <c:v>308.49031780310776</c:v>
                </c:pt>
                <c:pt idx="4">
                  <c:v>338.47235669249432</c:v>
                </c:pt>
                <c:pt idx="5">
                  <c:v>374.77072713262567</c:v>
                </c:pt>
                <c:pt idx="6">
                  <c:v>433.37652506075699</c:v>
                </c:pt>
                <c:pt idx="7">
                  <c:v>439.11405485880636</c:v>
                </c:pt>
                <c:pt idx="8">
                  <c:v>373.61865773095144</c:v>
                </c:pt>
                <c:pt idx="9">
                  <c:v>356.66202407375789</c:v>
                </c:pt>
                <c:pt idx="10">
                  <c:v>324.12305997690788</c:v>
                </c:pt>
                <c:pt idx="11">
                  <c:v>327.3184895188067</c:v>
                </c:pt>
                <c:pt idx="12">
                  <c:v>317.73898149883667</c:v>
                </c:pt>
                <c:pt idx="13">
                  <c:v>315.64722325161716</c:v>
                </c:pt>
                <c:pt idx="14">
                  <c:v>310.11145296740403</c:v>
                </c:pt>
                <c:pt idx="15">
                  <c:v>357.72372050510603</c:v>
                </c:pt>
                <c:pt idx="16">
                  <c:v>326.33560069749763</c:v>
                </c:pt>
                <c:pt idx="17">
                  <c:v>324.10091902786274</c:v>
                </c:pt>
                <c:pt idx="18">
                  <c:v>393.53197493463915</c:v>
                </c:pt>
              </c:numCache>
            </c:numRef>
          </c:val>
          <c:smooth val="0"/>
          <c:extLst>
            <c:ext xmlns:c16="http://schemas.microsoft.com/office/drawing/2014/chart" uri="{C3380CC4-5D6E-409C-BE32-E72D297353CC}">
              <c16:uniqueId val="{00000002-94C4-4383-975E-DA775B55F08B}"/>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a:pPr>
            <a:endParaRPr lang="es-CL"/>
          </a:p>
        </c:txPr>
        <c:crossAx val="-2124462008"/>
        <c:crosses val="autoZero"/>
        <c:auto val="1"/>
        <c:lblOffset val="100"/>
        <c:baseTimeUnit val="months"/>
        <c:majorUnit val="1"/>
        <c:majorTimeUnit val="months"/>
      </c:dateAx>
      <c:valAx>
        <c:axId val="-2124462008"/>
        <c:scaling>
          <c:orientation val="minMax"/>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sz="900"/>
                </a:pPr>
                <a:r>
                  <a:rPr lang="en-US" sz="900"/>
                  <a:t>Precio / kilo con IVA)</a:t>
                </a:r>
              </a:p>
            </c:rich>
          </c:tx>
          <c:layout>
            <c:manualLayout>
              <c:xMode val="edge"/>
              <c:yMode val="edge"/>
              <c:x val="1.2984908552367301E-2"/>
              <c:y val="0.31889464668998685"/>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a:pPr>
            <a:endParaRPr lang="es-CL"/>
          </a:p>
        </c:txPr>
        <c:crossAx val="-2124465208"/>
        <c:crosses val="autoZero"/>
        <c:crossBetween val="between"/>
      </c:valAx>
      <c:spPr>
        <a:noFill/>
        <a:ln w="25400">
          <a:noFill/>
        </a:ln>
      </c:spPr>
    </c:plotArea>
    <c:legend>
      <c:legendPos val="r"/>
      <c:layout>
        <c:manualLayout>
          <c:xMode val="edge"/>
          <c:yMode val="edge"/>
          <c:x val="5.6530035593075824E-2"/>
          <c:y val="0.94064713015853962"/>
          <c:w val="0.90153084947370643"/>
          <c:h val="5.935286984146039E-2"/>
        </c:manualLayout>
      </c:layout>
      <c:overlay val="0"/>
      <c:spPr>
        <a:noFill/>
        <a:ln w="25400">
          <a:noFill/>
        </a:ln>
      </c:spPr>
      <c:txPr>
        <a:bodyPr/>
        <a:lstStyle/>
        <a:p>
          <a:pPr>
            <a:defRPr sz="900"/>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mn-lt"/>
          <a:ea typeface="Calibri"/>
          <a:cs typeface="Calibri"/>
        </a:defRPr>
      </a:pPr>
      <a:endParaRPr lang="es-CL"/>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Calibri"/>
              </a:rPr>
              <a:t>Gráfico 5a. Precio semanal a consumidor de papa en supermercados según región</a:t>
            </a:r>
          </a:p>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08806157020491"/>
          <c:y val="0.16647156862745099"/>
          <c:w val="0.85525967664986791"/>
          <c:h val="0.66080934909270539"/>
        </c:manualLayout>
      </c:layout>
      <c:lineChart>
        <c:grouping val="standard"/>
        <c:varyColors val="0"/>
        <c:ser>
          <c:idx val="0"/>
          <c:order val="0"/>
          <c:tx>
            <c:strRef>
              <c:f>'precio minorista regiones'!$D$6</c:f>
              <c:strCache>
                <c:ptCount val="1"/>
                <c:pt idx="0">
                  <c:v>Arica</c:v>
                </c:pt>
              </c:strCache>
            </c:strRef>
          </c:tx>
          <c:spPr>
            <a:ln w="22225" cap="rnd">
              <a:solidFill>
                <a:schemeClr val="accent1"/>
              </a:solidFill>
              <a:round/>
            </a:ln>
            <a:effectLst/>
          </c:spPr>
          <c:marker>
            <c:symbol val="circle"/>
            <c:size val="3"/>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regiones'!$D$7:$D$25</c:f>
              <c:numCache>
                <c:formatCode>#,##0</c:formatCode>
                <c:ptCount val="19"/>
                <c:pt idx="0">
                  <c:v>1340</c:v>
                </c:pt>
                <c:pt idx="1">
                  <c:v>1290</c:v>
                </c:pt>
                <c:pt idx="2">
                  <c:v>1356.6669999999999</c:v>
                </c:pt>
                <c:pt idx="3">
                  <c:v>1326.6669999999999</c:v>
                </c:pt>
                <c:pt idx="4">
                  <c:v>1340</c:v>
                </c:pt>
                <c:pt idx="5">
                  <c:v>1340</c:v>
                </c:pt>
                <c:pt idx="6">
                  <c:v>1340</c:v>
                </c:pt>
                <c:pt idx="7">
                  <c:v>1345</c:v>
                </c:pt>
                <c:pt idx="8">
                  <c:v>1290</c:v>
                </c:pt>
                <c:pt idx="9">
                  <c:v>1390</c:v>
                </c:pt>
                <c:pt idx="10">
                  <c:v>1320</c:v>
                </c:pt>
                <c:pt idx="11">
                  <c:v>1376.6669999999999</c:v>
                </c:pt>
                <c:pt idx="12">
                  <c:v>1376.6669999999999</c:v>
                </c:pt>
                <c:pt idx="13">
                  <c:v>1320</c:v>
                </c:pt>
                <c:pt idx="14">
                  <c:v>1365</c:v>
                </c:pt>
                <c:pt idx="15">
                  <c:v>1100</c:v>
                </c:pt>
                <c:pt idx="16">
                  <c:v>1320</c:v>
                </c:pt>
                <c:pt idx="17">
                  <c:v>1330</c:v>
                </c:pt>
                <c:pt idx="18">
                  <c:v>1330</c:v>
                </c:pt>
              </c:numCache>
            </c:numRef>
          </c:val>
          <c:smooth val="0"/>
          <c:extLst>
            <c:ext xmlns:c16="http://schemas.microsoft.com/office/drawing/2014/chart" uri="{C3380CC4-5D6E-409C-BE32-E72D297353CC}">
              <c16:uniqueId val="{00000000-BCC0-4B6B-BE48-A33640C73D83}"/>
            </c:ext>
          </c:extLst>
        </c:ser>
        <c:ser>
          <c:idx val="1"/>
          <c:order val="1"/>
          <c:tx>
            <c:strRef>
              <c:f>'precio minorista regiones'!$E$6</c:f>
              <c:strCache>
                <c:ptCount val="1"/>
                <c:pt idx="0">
                  <c:v>Coquimbo</c:v>
                </c:pt>
              </c:strCache>
            </c:strRef>
          </c:tx>
          <c:spPr>
            <a:ln w="22225" cap="rnd">
              <a:solidFill>
                <a:schemeClr val="accent2"/>
              </a:solidFill>
              <a:round/>
            </a:ln>
            <a:effectLst/>
          </c:spPr>
          <c:marker>
            <c:symbol val="circle"/>
            <c:size val="3"/>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regiones'!$E$7:$E$25</c:f>
              <c:numCache>
                <c:formatCode>#,##0</c:formatCode>
                <c:ptCount val="19"/>
                <c:pt idx="0">
                  <c:v>1297.5</c:v>
                </c:pt>
                <c:pt idx="1">
                  <c:v>1318.5709999999999</c:v>
                </c:pt>
                <c:pt idx="2">
                  <c:v>1325.556</c:v>
                </c:pt>
                <c:pt idx="3">
                  <c:v>1330</c:v>
                </c:pt>
                <c:pt idx="4">
                  <c:v>1310</c:v>
                </c:pt>
                <c:pt idx="5">
                  <c:v>1325.556</c:v>
                </c:pt>
                <c:pt idx="6">
                  <c:v>1336.364</c:v>
                </c:pt>
                <c:pt idx="7">
                  <c:v>1314.444</c:v>
                </c:pt>
                <c:pt idx="8">
                  <c:v>1347.143</c:v>
                </c:pt>
                <c:pt idx="9">
                  <c:v>1338.182</c:v>
                </c:pt>
                <c:pt idx="10">
                  <c:v>1340</c:v>
                </c:pt>
                <c:pt idx="11">
                  <c:v>1365.556</c:v>
                </c:pt>
                <c:pt idx="12">
                  <c:v>1367.778</c:v>
                </c:pt>
                <c:pt idx="13">
                  <c:v>1360</c:v>
                </c:pt>
                <c:pt idx="14">
                  <c:v>1375.7139999999999</c:v>
                </c:pt>
                <c:pt idx="15">
                  <c:v>1372.5</c:v>
                </c:pt>
                <c:pt idx="16">
                  <c:v>1361.4290000000001</c:v>
                </c:pt>
                <c:pt idx="17">
                  <c:v>1340</c:v>
                </c:pt>
                <c:pt idx="18">
                  <c:v>1306.6665</c:v>
                </c:pt>
              </c:numCache>
            </c:numRef>
          </c:val>
          <c:smooth val="0"/>
          <c:extLst>
            <c:ext xmlns:c16="http://schemas.microsoft.com/office/drawing/2014/chart" uri="{C3380CC4-5D6E-409C-BE32-E72D297353CC}">
              <c16:uniqueId val="{00000001-BCC0-4B6B-BE48-A33640C73D83}"/>
            </c:ext>
          </c:extLst>
        </c:ser>
        <c:ser>
          <c:idx val="2"/>
          <c:order val="2"/>
          <c:tx>
            <c:strRef>
              <c:f>'precio minorista regiones'!$F$6</c:f>
              <c:strCache>
                <c:ptCount val="1"/>
                <c:pt idx="0">
                  <c:v>Valparaíso</c:v>
                </c:pt>
              </c:strCache>
            </c:strRef>
          </c:tx>
          <c:spPr>
            <a:ln w="22225" cap="rnd">
              <a:solidFill>
                <a:schemeClr val="accent3"/>
              </a:solidFill>
              <a:round/>
            </a:ln>
            <a:effectLst/>
          </c:spPr>
          <c:marker>
            <c:symbol val="circle"/>
            <c:size val="3"/>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regiones'!$F$7:$F$25</c:f>
              <c:numCache>
                <c:formatCode>#,##0</c:formatCode>
                <c:ptCount val="19"/>
                <c:pt idx="0">
                  <c:v>1295</c:v>
                </c:pt>
                <c:pt idx="1">
                  <c:v>1309.3054999999999</c:v>
                </c:pt>
                <c:pt idx="2">
                  <c:v>1317.25</c:v>
                </c:pt>
                <c:pt idx="3">
                  <c:v>1318.875</c:v>
                </c:pt>
                <c:pt idx="4">
                  <c:v>1314.5835</c:v>
                </c:pt>
                <c:pt idx="5">
                  <c:v>1327.8890000000001</c:v>
                </c:pt>
                <c:pt idx="6">
                  <c:v>1318.6365000000001</c:v>
                </c:pt>
                <c:pt idx="7">
                  <c:v>1307.7350000000001</c:v>
                </c:pt>
                <c:pt idx="8">
                  <c:v>1332.5</c:v>
                </c:pt>
                <c:pt idx="9">
                  <c:v>1363.5065</c:v>
                </c:pt>
                <c:pt idx="10">
                  <c:v>1356.1115</c:v>
                </c:pt>
                <c:pt idx="11">
                  <c:v>1361.5554999999999</c:v>
                </c:pt>
                <c:pt idx="12">
                  <c:v>1361.25</c:v>
                </c:pt>
                <c:pt idx="13">
                  <c:v>1341.0415</c:v>
                </c:pt>
                <c:pt idx="14">
                  <c:v>1344.643</c:v>
                </c:pt>
                <c:pt idx="15">
                  <c:v>1335.606</c:v>
                </c:pt>
                <c:pt idx="16">
                  <c:v>1329.722</c:v>
                </c:pt>
                <c:pt idx="17">
                  <c:v>1342.3530000000001</c:v>
                </c:pt>
                <c:pt idx="18">
                  <c:v>1369.0909999999999</c:v>
                </c:pt>
              </c:numCache>
            </c:numRef>
          </c:val>
          <c:smooth val="0"/>
          <c:extLst>
            <c:ext xmlns:c16="http://schemas.microsoft.com/office/drawing/2014/chart" uri="{C3380CC4-5D6E-409C-BE32-E72D297353CC}">
              <c16:uniqueId val="{00000002-BCC0-4B6B-BE48-A33640C73D83}"/>
            </c:ext>
          </c:extLst>
        </c:ser>
        <c:ser>
          <c:idx val="3"/>
          <c:order val="3"/>
          <c:tx>
            <c:strRef>
              <c:f>'precio minorista regiones'!$G$6</c:f>
              <c:strCache>
                <c:ptCount val="1"/>
                <c:pt idx="0">
                  <c:v>RM</c:v>
                </c:pt>
              </c:strCache>
            </c:strRef>
          </c:tx>
          <c:spPr>
            <a:ln w="22225" cap="rnd">
              <a:solidFill>
                <a:schemeClr val="accent4"/>
              </a:solidFill>
              <a:round/>
            </a:ln>
            <a:effectLst/>
          </c:spPr>
          <c:marker>
            <c:symbol val="circle"/>
            <c:size val="3"/>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regiones'!$G$7:$G$25</c:f>
              <c:numCache>
                <c:formatCode>#,##0</c:formatCode>
                <c:ptCount val="19"/>
                <c:pt idx="0">
                  <c:v>1475</c:v>
                </c:pt>
                <c:pt idx="1">
                  <c:v>1387.396</c:v>
                </c:pt>
                <c:pt idx="2">
                  <c:v>1364.2</c:v>
                </c:pt>
                <c:pt idx="3">
                  <c:v>1401.652</c:v>
                </c:pt>
                <c:pt idx="4">
                  <c:v>1416.8420000000001</c:v>
                </c:pt>
                <c:pt idx="5">
                  <c:v>1413.5185000000001</c:v>
                </c:pt>
                <c:pt idx="6">
                  <c:v>1371.1615000000002</c:v>
                </c:pt>
                <c:pt idx="7">
                  <c:v>1321.4285</c:v>
                </c:pt>
                <c:pt idx="8">
                  <c:v>1346.2280000000001</c:v>
                </c:pt>
                <c:pt idx="9">
                  <c:v>1357.2465000000002</c:v>
                </c:pt>
                <c:pt idx="10">
                  <c:v>1360.5355</c:v>
                </c:pt>
                <c:pt idx="11">
                  <c:v>1353.1289999999999</c:v>
                </c:pt>
                <c:pt idx="12">
                  <c:v>1353.7</c:v>
                </c:pt>
                <c:pt idx="13">
                  <c:v>1324.2855</c:v>
                </c:pt>
                <c:pt idx="14">
                  <c:v>1448.4614999999999</c:v>
                </c:pt>
                <c:pt idx="15">
                  <c:v>1347.5170000000001</c:v>
                </c:pt>
                <c:pt idx="16">
                  <c:v>1320</c:v>
                </c:pt>
                <c:pt idx="17">
                  <c:v>1354.511</c:v>
                </c:pt>
                <c:pt idx="18">
                  <c:v>1353.2045000000001</c:v>
                </c:pt>
              </c:numCache>
            </c:numRef>
          </c:val>
          <c:smooth val="0"/>
          <c:extLst>
            <c:ext xmlns:c16="http://schemas.microsoft.com/office/drawing/2014/chart" uri="{C3380CC4-5D6E-409C-BE32-E72D297353CC}">
              <c16:uniqueId val="{00000003-BCC0-4B6B-BE48-A33640C73D83}"/>
            </c:ext>
          </c:extLst>
        </c:ser>
        <c:ser>
          <c:idx val="4"/>
          <c:order val="4"/>
          <c:tx>
            <c:strRef>
              <c:f>'precio minorista regiones'!$H$6</c:f>
              <c:strCache>
                <c:ptCount val="1"/>
                <c:pt idx="0">
                  <c:v>Maule</c:v>
                </c:pt>
              </c:strCache>
            </c:strRef>
          </c:tx>
          <c:spPr>
            <a:ln w="22225" cap="rnd">
              <a:solidFill>
                <a:schemeClr val="accent5"/>
              </a:solidFill>
              <a:round/>
            </a:ln>
            <a:effectLst/>
          </c:spPr>
          <c:marker>
            <c:symbol val="circle"/>
            <c:size val="3"/>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regiones'!$H$7:$H$25</c:f>
              <c:numCache>
                <c:formatCode>#,##0</c:formatCode>
                <c:ptCount val="19"/>
                <c:pt idx="0">
                  <c:v>1338.75</c:v>
                </c:pt>
                <c:pt idx="1">
                  <c:v>1344</c:v>
                </c:pt>
                <c:pt idx="2">
                  <c:v>1326.25</c:v>
                </c:pt>
                <c:pt idx="3">
                  <c:v>1325</c:v>
                </c:pt>
                <c:pt idx="4">
                  <c:v>1326.6669999999999</c:v>
                </c:pt>
                <c:pt idx="5">
                  <c:v>1322.857</c:v>
                </c:pt>
                <c:pt idx="6">
                  <c:v>1325.4549999999999</c:v>
                </c:pt>
                <c:pt idx="7">
                  <c:v>1309</c:v>
                </c:pt>
                <c:pt idx="8">
                  <c:v>1510</c:v>
                </c:pt>
                <c:pt idx="9">
                  <c:v>1369.0909999999999</c:v>
                </c:pt>
                <c:pt idx="10">
                  <c:v>1324.615</c:v>
                </c:pt>
                <c:pt idx="11">
                  <c:v>1310</c:v>
                </c:pt>
                <c:pt idx="12">
                  <c:v>1321.1110000000001</c:v>
                </c:pt>
                <c:pt idx="13">
                  <c:v>1330</c:v>
                </c:pt>
                <c:pt idx="14">
                  <c:v>1320</c:v>
                </c:pt>
                <c:pt idx="15">
                  <c:v>1328</c:v>
                </c:pt>
                <c:pt idx="16">
                  <c:v>1310</c:v>
                </c:pt>
                <c:pt idx="17">
                  <c:v>1324</c:v>
                </c:pt>
                <c:pt idx="18">
                  <c:v>1351.6669999999999</c:v>
                </c:pt>
              </c:numCache>
            </c:numRef>
          </c:val>
          <c:smooth val="0"/>
          <c:extLst>
            <c:ext xmlns:c16="http://schemas.microsoft.com/office/drawing/2014/chart" uri="{C3380CC4-5D6E-409C-BE32-E72D297353CC}">
              <c16:uniqueId val="{00000004-BCC0-4B6B-BE48-A33640C73D83}"/>
            </c:ext>
          </c:extLst>
        </c:ser>
        <c:ser>
          <c:idx val="5"/>
          <c:order val="5"/>
          <c:tx>
            <c:strRef>
              <c:f>'precio minorista regiones'!$I$6</c:f>
              <c:strCache>
                <c:ptCount val="1"/>
                <c:pt idx="0">
                  <c:v>Ñuble</c:v>
                </c:pt>
              </c:strCache>
            </c:strRef>
          </c:tx>
          <c:spPr>
            <a:ln w="22225" cap="rnd">
              <a:solidFill>
                <a:schemeClr val="accent6"/>
              </a:solidFill>
              <a:round/>
            </a:ln>
            <a:effectLst/>
          </c:spPr>
          <c:marker>
            <c:symbol val="circle"/>
            <c:size val="3"/>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regiones'!$I$7:$I$25</c:f>
              <c:numCache>
                <c:formatCode>#,##0</c:formatCode>
                <c:ptCount val="19"/>
                <c:pt idx="0">
                  <c:v>1307.143</c:v>
                </c:pt>
                <c:pt idx="1">
                  <c:v>1298.2145</c:v>
                </c:pt>
                <c:pt idx="2">
                  <c:v>1217.5</c:v>
                </c:pt>
                <c:pt idx="3">
                  <c:v>1256.375</c:v>
                </c:pt>
                <c:pt idx="4">
                  <c:v>1263.5715</c:v>
                </c:pt>
                <c:pt idx="5">
                  <c:v>1268.7915</c:v>
                </c:pt>
                <c:pt idx="6">
                  <c:v>1289.8335</c:v>
                </c:pt>
                <c:pt idx="7">
                  <c:v>1297</c:v>
                </c:pt>
                <c:pt idx="8">
                  <c:v>1273.5</c:v>
                </c:pt>
                <c:pt idx="9">
                  <c:v>1325.952</c:v>
                </c:pt>
                <c:pt idx="10">
                  <c:v>1259</c:v>
                </c:pt>
                <c:pt idx="11">
                  <c:v>1302.346</c:v>
                </c:pt>
                <c:pt idx="12">
                  <c:v>1289.06</c:v>
                </c:pt>
                <c:pt idx="13">
                  <c:v>1376.6669999999999</c:v>
                </c:pt>
                <c:pt idx="14">
                  <c:v>1333.4185</c:v>
                </c:pt>
                <c:pt idx="15">
                  <c:v>1323.0835</c:v>
                </c:pt>
                <c:pt idx="16">
                  <c:v>1373.3335</c:v>
                </c:pt>
                <c:pt idx="17">
                  <c:v>1354.8485000000001</c:v>
                </c:pt>
                <c:pt idx="18">
                  <c:v>1336.5</c:v>
                </c:pt>
              </c:numCache>
            </c:numRef>
          </c:val>
          <c:smooth val="0"/>
          <c:extLst>
            <c:ext xmlns:c16="http://schemas.microsoft.com/office/drawing/2014/chart" uri="{C3380CC4-5D6E-409C-BE32-E72D297353CC}">
              <c16:uniqueId val="{00000005-BCC0-4B6B-BE48-A33640C73D83}"/>
            </c:ext>
          </c:extLst>
        </c:ser>
        <c:ser>
          <c:idx val="6"/>
          <c:order val="6"/>
          <c:tx>
            <c:strRef>
              <c:f>'precio minorista regiones'!$J$6</c:f>
              <c:strCache>
                <c:ptCount val="1"/>
                <c:pt idx="0">
                  <c:v>Biobío</c:v>
                </c:pt>
              </c:strCache>
            </c:strRef>
          </c:tx>
          <c:spPr>
            <a:ln w="22225" cap="rnd">
              <a:solidFill>
                <a:schemeClr val="accent1">
                  <a:lumMod val="60000"/>
                </a:schemeClr>
              </a:solidFill>
              <a:round/>
            </a:ln>
            <a:effectLst/>
          </c:spPr>
          <c:marker>
            <c:symbol val="circle"/>
            <c:size val="3"/>
            <c:spPr>
              <a:solidFill>
                <a:schemeClr val="accent1">
                  <a:lumMod val="50000"/>
                </a:schemeClr>
              </a:solidFill>
              <a:ln>
                <a:noFill/>
              </a:ln>
            </c:spPr>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regiones'!$J$7:$J$25</c:f>
              <c:numCache>
                <c:formatCode>#,##0</c:formatCode>
                <c:ptCount val="19"/>
                <c:pt idx="0">
                  <c:v>1213</c:v>
                </c:pt>
                <c:pt idx="1">
                  <c:v>1240</c:v>
                </c:pt>
                <c:pt idx="2">
                  <c:v>1371.4859999999999</c:v>
                </c:pt>
                <c:pt idx="3">
                  <c:v>1383.65</c:v>
                </c:pt>
                <c:pt idx="4">
                  <c:v>1355.625</c:v>
                </c:pt>
                <c:pt idx="5">
                  <c:v>1389.021</c:v>
                </c:pt>
                <c:pt idx="6">
                  <c:v>1387.625</c:v>
                </c:pt>
                <c:pt idx="7">
                  <c:v>1385.2750000000001</c:v>
                </c:pt>
                <c:pt idx="8">
                  <c:v>1375.5554999999999</c:v>
                </c:pt>
                <c:pt idx="9">
                  <c:v>1385.4545000000001</c:v>
                </c:pt>
                <c:pt idx="10">
                  <c:v>1387.625</c:v>
                </c:pt>
                <c:pt idx="11">
                  <c:v>1361.3335</c:v>
                </c:pt>
                <c:pt idx="12">
                  <c:v>1495.673</c:v>
                </c:pt>
                <c:pt idx="13">
                  <c:v>1373.0835</c:v>
                </c:pt>
                <c:pt idx="14">
                  <c:v>1387.8125</c:v>
                </c:pt>
                <c:pt idx="15">
                  <c:v>1390.5355</c:v>
                </c:pt>
                <c:pt idx="16">
                  <c:v>1384.1665</c:v>
                </c:pt>
                <c:pt idx="17">
                  <c:v>1361.905</c:v>
                </c:pt>
                <c:pt idx="18">
                  <c:v>1389.8085000000001</c:v>
                </c:pt>
              </c:numCache>
            </c:numRef>
          </c:val>
          <c:smooth val="0"/>
          <c:extLst>
            <c:ext xmlns:c16="http://schemas.microsoft.com/office/drawing/2014/chart" uri="{C3380CC4-5D6E-409C-BE32-E72D297353CC}">
              <c16:uniqueId val="{00000006-BCC0-4B6B-BE48-A33640C73D83}"/>
            </c:ext>
          </c:extLst>
        </c:ser>
        <c:ser>
          <c:idx val="7"/>
          <c:order val="7"/>
          <c:tx>
            <c:strRef>
              <c:f>'precio minorista regiones'!$K$6</c:f>
              <c:strCache>
                <c:ptCount val="1"/>
                <c:pt idx="0">
                  <c:v>La Araucanía</c:v>
                </c:pt>
              </c:strCache>
            </c:strRef>
          </c:tx>
          <c:spPr>
            <a:ln w="22225"/>
          </c:spPr>
          <c:marker>
            <c:symbol val="circle"/>
            <c:size val="3"/>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regiones'!$K$7:$K$25</c:f>
              <c:numCache>
                <c:formatCode>#,##0</c:formatCode>
                <c:ptCount val="19"/>
                <c:pt idx="0">
                  <c:v>1199.8335</c:v>
                </c:pt>
                <c:pt idx="1">
                  <c:v>1190.2165</c:v>
                </c:pt>
                <c:pt idx="2">
                  <c:v>1217.8335</c:v>
                </c:pt>
                <c:pt idx="3">
                  <c:v>1284.3765000000001</c:v>
                </c:pt>
                <c:pt idx="4">
                  <c:v>1225.8609999999999</c:v>
                </c:pt>
                <c:pt idx="5">
                  <c:v>1271.7035000000001</c:v>
                </c:pt>
                <c:pt idx="6">
                  <c:v>1188.2190000000001</c:v>
                </c:pt>
                <c:pt idx="7">
                  <c:v>1290.768</c:v>
                </c:pt>
                <c:pt idx="8">
                  <c:v>1209.9189999999999</c:v>
                </c:pt>
                <c:pt idx="9">
                  <c:v>1277.8290000000002</c:v>
                </c:pt>
                <c:pt idx="10">
                  <c:v>1197.693</c:v>
                </c:pt>
                <c:pt idx="11">
                  <c:v>1251.232</c:v>
                </c:pt>
                <c:pt idx="12">
                  <c:v>1204.0250000000001</c:v>
                </c:pt>
                <c:pt idx="13">
                  <c:v>1155.0415</c:v>
                </c:pt>
                <c:pt idx="14">
                  <c:v>1252.538</c:v>
                </c:pt>
                <c:pt idx="15">
                  <c:v>1253.55</c:v>
                </c:pt>
                <c:pt idx="16">
                  <c:v>1301.4375</c:v>
                </c:pt>
                <c:pt idx="17">
                  <c:v>1311.7835</c:v>
                </c:pt>
                <c:pt idx="18">
                  <c:v>1241.7</c:v>
                </c:pt>
              </c:numCache>
            </c:numRef>
          </c:val>
          <c:smooth val="0"/>
          <c:extLst>
            <c:ext xmlns:c16="http://schemas.microsoft.com/office/drawing/2014/chart" uri="{C3380CC4-5D6E-409C-BE32-E72D297353CC}">
              <c16:uniqueId val="{00000007-BCC0-4B6B-BE48-A33640C73D83}"/>
            </c:ext>
          </c:extLst>
        </c:ser>
        <c:ser>
          <c:idx val="8"/>
          <c:order val="8"/>
          <c:tx>
            <c:strRef>
              <c:f>'precio minorista regiones'!$L$6</c:f>
              <c:strCache>
                <c:ptCount val="1"/>
                <c:pt idx="0">
                  <c:v>Los Lagos</c:v>
                </c:pt>
              </c:strCache>
            </c:strRef>
          </c:tx>
          <c:spPr>
            <a:ln w="22225"/>
          </c:spPr>
          <c:marker>
            <c:symbol val="circle"/>
            <c:size val="3"/>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regiones'!$L$7:$L$25</c:f>
              <c:numCache>
                <c:formatCode>#,##0</c:formatCode>
                <c:ptCount val="19"/>
                <c:pt idx="0">
                  <c:v>1275.7139999999999</c:v>
                </c:pt>
                <c:pt idx="1">
                  <c:v>1276.6669999999999</c:v>
                </c:pt>
                <c:pt idx="2">
                  <c:v>1340</c:v>
                </c:pt>
                <c:pt idx="3">
                  <c:v>1344</c:v>
                </c:pt>
                <c:pt idx="4">
                  <c:v>1344</c:v>
                </c:pt>
                <c:pt idx="5">
                  <c:v>1328</c:v>
                </c:pt>
                <c:pt idx="6">
                  <c:v>1322</c:v>
                </c:pt>
                <c:pt idx="7">
                  <c:v>1310.5554999999999</c:v>
                </c:pt>
                <c:pt idx="8">
                  <c:v>1319.3335</c:v>
                </c:pt>
                <c:pt idx="9">
                  <c:v>1313.4765</c:v>
                </c:pt>
                <c:pt idx="10">
                  <c:v>1302.5</c:v>
                </c:pt>
                <c:pt idx="11">
                  <c:v>1325.357</c:v>
                </c:pt>
                <c:pt idx="12">
                  <c:v>1219</c:v>
                </c:pt>
                <c:pt idx="13">
                  <c:v>1198.095</c:v>
                </c:pt>
                <c:pt idx="14">
                  <c:v>1301.2145</c:v>
                </c:pt>
                <c:pt idx="15">
                  <c:v>1300</c:v>
                </c:pt>
                <c:pt idx="16">
                  <c:v>1268.5715</c:v>
                </c:pt>
                <c:pt idx="17">
                  <c:v>1293.8015</c:v>
                </c:pt>
                <c:pt idx="18">
                  <c:v>1319.55</c:v>
                </c:pt>
              </c:numCache>
            </c:numRef>
          </c:val>
          <c:smooth val="0"/>
          <c:extLst>
            <c:ext xmlns:c16="http://schemas.microsoft.com/office/drawing/2014/chart" uri="{C3380CC4-5D6E-409C-BE32-E72D297353CC}">
              <c16:uniqueId val="{00000008-BCC0-4B6B-BE48-A33640C73D83}"/>
            </c:ext>
          </c:extLst>
        </c:ser>
        <c:dLbls>
          <c:showLegendKey val="0"/>
          <c:showVal val="0"/>
          <c:showCatName val="0"/>
          <c:showSerName val="0"/>
          <c:showPercent val="0"/>
          <c:showBubbleSize val="0"/>
        </c:dLbls>
        <c:marker val="1"/>
        <c:smooth val="0"/>
        <c:axId val="-2124685064"/>
        <c:axId val="-2124681528"/>
      </c:lineChart>
      <c:catAx>
        <c:axId val="-2124685064"/>
        <c:scaling>
          <c:orientation val="minMax"/>
        </c:scaling>
        <c:delete val="0"/>
        <c:axPos val="b"/>
        <c:title>
          <c:tx>
            <c:rich>
              <a:bodyPr/>
              <a:lstStyle/>
              <a:p>
                <a:pPr>
                  <a:defRPr/>
                </a:pPr>
                <a:r>
                  <a:rPr lang="es-CL"/>
                  <a:t>Semana</a:t>
                </a:r>
              </a:p>
            </c:rich>
          </c:tx>
          <c:overlay val="0"/>
        </c:title>
        <c:numFmt formatCode="#,##0"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es-CL"/>
          </a:p>
        </c:txPr>
        <c:crossAx val="-2124681528"/>
        <c:crosses val="autoZero"/>
        <c:auto val="0"/>
        <c:lblAlgn val="ctr"/>
        <c:lblOffset val="100"/>
        <c:tickLblSkip val="1"/>
        <c:noMultiLvlLbl val="1"/>
      </c:catAx>
      <c:valAx>
        <c:axId val="-2124681528"/>
        <c:scaling>
          <c:orientation val="minMax"/>
          <c:max val="1550"/>
          <c:min val="105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Calibri"/>
                    <a:ea typeface="Calibri"/>
                    <a:cs typeface="Calibri"/>
                  </a:defRPr>
                </a:pPr>
                <a:r>
                  <a:rPr lang="en-US" sz="900"/>
                  <a:t>Precio / kilo con IVA</a:t>
                </a:r>
              </a:p>
            </c:rich>
          </c:tx>
          <c:layout>
            <c:manualLayout>
              <c:xMode val="edge"/>
              <c:yMode val="edge"/>
              <c:x val="1.123609621071037E-2"/>
              <c:y val="0.33674477182287699"/>
            </c:manualLayout>
          </c:layout>
          <c:overlay val="0"/>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Calibri"/>
              </a:rPr>
              <a:t>Gráfico 5b. Precio semanal a consumidor de papa en ferias libres según región </a:t>
            </a:r>
          </a:p>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5686339869281044"/>
          <c:w val="0.84944845132775881"/>
          <c:h val="0.67198698829553927"/>
        </c:manualLayout>
      </c:layout>
      <c:lineChart>
        <c:grouping val="standard"/>
        <c:varyColors val="0"/>
        <c:ser>
          <c:idx val="0"/>
          <c:order val="0"/>
          <c:tx>
            <c:strRef>
              <c:f>'precio minorista regiones'!$M$6</c:f>
              <c:strCache>
                <c:ptCount val="1"/>
                <c:pt idx="0">
                  <c:v>Arica</c:v>
                </c:pt>
              </c:strCache>
            </c:strRef>
          </c:tx>
          <c:spPr>
            <a:ln w="22225" cap="rnd">
              <a:solidFill>
                <a:schemeClr val="accent1"/>
              </a:solidFill>
              <a:round/>
            </a:ln>
            <a:effectLst/>
          </c:spPr>
          <c:marker>
            <c:symbol val="circle"/>
            <c:size val="3"/>
          </c:marker>
          <c:dPt>
            <c:idx val="0"/>
            <c:bubble3D val="0"/>
            <c:extLst>
              <c:ext xmlns:c16="http://schemas.microsoft.com/office/drawing/2014/chart" uri="{C3380CC4-5D6E-409C-BE32-E72D297353CC}">
                <c16:uniqueId val="{00000000-77E2-4D12-878D-1428578076A2}"/>
              </c:ext>
            </c:extLst>
          </c:dPt>
          <c:dPt>
            <c:idx val="1"/>
            <c:bubble3D val="0"/>
            <c:extLst>
              <c:ext xmlns:c16="http://schemas.microsoft.com/office/drawing/2014/chart" uri="{C3380CC4-5D6E-409C-BE32-E72D297353CC}">
                <c16:uniqueId val="{00000001-77E2-4D12-878D-1428578076A2}"/>
              </c:ext>
            </c:extLst>
          </c:dPt>
          <c:dPt>
            <c:idx val="2"/>
            <c:bubble3D val="0"/>
            <c:extLst>
              <c:ext xmlns:c16="http://schemas.microsoft.com/office/drawing/2014/chart" uri="{C3380CC4-5D6E-409C-BE32-E72D297353CC}">
                <c16:uniqueId val="{00000002-77E2-4D12-878D-1428578076A2}"/>
              </c:ext>
            </c:extLst>
          </c:dPt>
          <c:dPt>
            <c:idx val="3"/>
            <c:bubble3D val="0"/>
            <c:extLst>
              <c:ext xmlns:c16="http://schemas.microsoft.com/office/drawing/2014/chart" uri="{C3380CC4-5D6E-409C-BE32-E72D297353CC}">
                <c16:uniqueId val="{00000003-77E2-4D12-878D-1428578076A2}"/>
              </c:ext>
            </c:extLst>
          </c:dPt>
          <c:dPt>
            <c:idx val="4"/>
            <c:bubble3D val="0"/>
            <c:extLst>
              <c:ext xmlns:c16="http://schemas.microsoft.com/office/drawing/2014/chart" uri="{C3380CC4-5D6E-409C-BE32-E72D297353CC}">
                <c16:uniqueId val="{00000004-77E2-4D12-878D-1428578076A2}"/>
              </c:ext>
            </c:extLst>
          </c:dPt>
          <c:dPt>
            <c:idx val="5"/>
            <c:bubble3D val="0"/>
            <c:extLst>
              <c:ext xmlns:c16="http://schemas.microsoft.com/office/drawing/2014/chart" uri="{C3380CC4-5D6E-409C-BE32-E72D297353CC}">
                <c16:uniqueId val="{00000005-77E2-4D12-878D-1428578076A2}"/>
              </c:ext>
            </c:extLst>
          </c:dPt>
          <c:dPt>
            <c:idx val="6"/>
            <c:bubble3D val="0"/>
            <c:extLst>
              <c:ext xmlns:c16="http://schemas.microsoft.com/office/drawing/2014/chart" uri="{C3380CC4-5D6E-409C-BE32-E72D297353CC}">
                <c16:uniqueId val="{00000006-77E2-4D12-878D-1428578076A2}"/>
              </c:ext>
            </c:extLst>
          </c:dPt>
          <c:dPt>
            <c:idx val="7"/>
            <c:bubble3D val="0"/>
            <c:extLst>
              <c:ext xmlns:c16="http://schemas.microsoft.com/office/drawing/2014/chart" uri="{C3380CC4-5D6E-409C-BE32-E72D297353CC}">
                <c16:uniqueId val="{00000007-77E2-4D12-878D-1428578076A2}"/>
              </c:ext>
            </c:extLst>
          </c:dPt>
          <c:dPt>
            <c:idx val="8"/>
            <c:bubble3D val="0"/>
            <c:extLst>
              <c:ext xmlns:c16="http://schemas.microsoft.com/office/drawing/2014/chart" uri="{C3380CC4-5D6E-409C-BE32-E72D297353CC}">
                <c16:uniqueId val="{00000008-77E2-4D12-878D-1428578076A2}"/>
              </c:ext>
            </c:extLst>
          </c:dPt>
          <c:dPt>
            <c:idx val="9"/>
            <c:bubble3D val="0"/>
            <c:extLst>
              <c:ext xmlns:c16="http://schemas.microsoft.com/office/drawing/2014/chart" uri="{C3380CC4-5D6E-409C-BE32-E72D297353CC}">
                <c16:uniqueId val="{00000009-77E2-4D12-878D-1428578076A2}"/>
              </c:ext>
            </c:extLst>
          </c:dPt>
          <c:dPt>
            <c:idx val="10"/>
            <c:bubble3D val="0"/>
            <c:extLst>
              <c:ext xmlns:c16="http://schemas.microsoft.com/office/drawing/2014/chart" uri="{C3380CC4-5D6E-409C-BE32-E72D297353CC}">
                <c16:uniqueId val="{0000000A-77E2-4D12-878D-1428578076A2}"/>
              </c:ext>
            </c:extLst>
          </c:dPt>
          <c:dPt>
            <c:idx val="11"/>
            <c:bubble3D val="0"/>
            <c:extLst>
              <c:ext xmlns:c16="http://schemas.microsoft.com/office/drawing/2014/chart" uri="{C3380CC4-5D6E-409C-BE32-E72D297353CC}">
                <c16:uniqueId val="{0000000B-77E2-4D12-878D-1428578076A2}"/>
              </c:ext>
            </c:extLst>
          </c:dPt>
          <c:dPt>
            <c:idx val="12"/>
            <c:bubble3D val="0"/>
            <c:extLst>
              <c:ext xmlns:c16="http://schemas.microsoft.com/office/drawing/2014/chart" uri="{C3380CC4-5D6E-409C-BE32-E72D297353CC}">
                <c16:uniqueId val="{0000000C-77E2-4D12-878D-1428578076A2}"/>
              </c:ext>
            </c:extLst>
          </c:dPt>
          <c:dPt>
            <c:idx val="16"/>
            <c:bubble3D val="0"/>
            <c:extLst>
              <c:ext xmlns:c16="http://schemas.microsoft.com/office/drawing/2014/chart" uri="{C3380CC4-5D6E-409C-BE32-E72D297353CC}">
                <c16:uniqueId val="{0000000D-77E2-4D12-878D-1428578076A2}"/>
              </c:ext>
            </c:extLst>
          </c:dPt>
          <c:dPt>
            <c:idx val="17"/>
            <c:bubble3D val="0"/>
            <c:extLst>
              <c:ext xmlns:c16="http://schemas.microsoft.com/office/drawing/2014/chart" uri="{C3380CC4-5D6E-409C-BE32-E72D297353CC}">
                <c16:uniqueId val="{0000000E-77E2-4D12-878D-1428578076A2}"/>
              </c:ext>
            </c:extLst>
          </c:dPt>
          <c:dPt>
            <c:idx val="18"/>
            <c:bubble3D val="0"/>
            <c:extLst>
              <c:ext xmlns:c16="http://schemas.microsoft.com/office/drawing/2014/chart" uri="{C3380CC4-5D6E-409C-BE32-E72D297353CC}">
                <c16:uniqueId val="{0000000F-77E2-4D12-878D-1428578076A2}"/>
              </c:ext>
            </c:extLst>
          </c:dPt>
          <c:dPt>
            <c:idx val="19"/>
            <c:bubble3D val="0"/>
            <c:extLst>
              <c:ext xmlns:c16="http://schemas.microsoft.com/office/drawing/2014/chart" uri="{C3380CC4-5D6E-409C-BE32-E72D297353CC}">
                <c16:uniqueId val="{00000010-77E2-4D12-878D-1428578076A2}"/>
              </c:ext>
            </c:extLst>
          </c:dPt>
          <c:dPt>
            <c:idx val="20"/>
            <c:bubble3D val="0"/>
            <c:extLst>
              <c:ext xmlns:c16="http://schemas.microsoft.com/office/drawing/2014/chart" uri="{C3380CC4-5D6E-409C-BE32-E72D297353CC}">
                <c16:uniqueId val="{00000011-77E2-4D12-878D-1428578076A2}"/>
              </c:ext>
            </c:extLst>
          </c:dPt>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regiones'!$M$7:$M$25</c:f>
              <c:numCache>
                <c:formatCode>#,##0</c:formatCode>
                <c:ptCount val="19"/>
                <c:pt idx="0">
                  <c:v>650</c:v>
                </c:pt>
                <c:pt idx="1">
                  <c:v>637.5</c:v>
                </c:pt>
                <c:pt idx="2">
                  <c:v>620</c:v>
                </c:pt>
                <c:pt idx="3">
                  <c:v>537.5</c:v>
                </c:pt>
                <c:pt idx="4">
                  <c:v>662.5</c:v>
                </c:pt>
                <c:pt idx="5">
                  <c:v>625</c:v>
                </c:pt>
                <c:pt idx="6">
                  <c:v>700</c:v>
                </c:pt>
                <c:pt idx="7">
                  <c:v>600</c:v>
                </c:pt>
                <c:pt idx="8">
                  <c:v>775</c:v>
                </c:pt>
                <c:pt idx="9">
                  <c:v>718.75</c:v>
                </c:pt>
                <c:pt idx="10">
                  <c:v>775</c:v>
                </c:pt>
                <c:pt idx="11">
                  <c:v>700</c:v>
                </c:pt>
                <c:pt idx="12">
                  <c:v>725</c:v>
                </c:pt>
                <c:pt idx="13">
                  <c:v>681.25</c:v>
                </c:pt>
                <c:pt idx="14">
                  <c:v>662.5</c:v>
                </c:pt>
                <c:pt idx="15">
                  <c:v>737.5</c:v>
                </c:pt>
                <c:pt idx="16">
                  <c:v>737.5</c:v>
                </c:pt>
                <c:pt idx="17">
                  <c:v>712.5</c:v>
                </c:pt>
                <c:pt idx="18">
                  <c:v>800</c:v>
                </c:pt>
              </c:numCache>
            </c:numRef>
          </c:val>
          <c:smooth val="0"/>
          <c:extLst>
            <c:ext xmlns:c16="http://schemas.microsoft.com/office/drawing/2014/chart" uri="{C3380CC4-5D6E-409C-BE32-E72D297353CC}">
              <c16:uniqueId val="{00000012-77E2-4D12-878D-1428578076A2}"/>
            </c:ext>
          </c:extLst>
        </c:ser>
        <c:ser>
          <c:idx val="1"/>
          <c:order val="1"/>
          <c:tx>
            <c:strRef>
              <c:f>'precio minorista regiones'!$N$6</c:f>
              <c:strCache>
                <c:ptCount val="1"/>
                <c:pt idx="0">
                  <c:v>Coquimbo</c:v>
                </c:pt>
              </c:strCache>
            </c:strRef>
          </c:tx>
          <c:spPr>
            <a:ln w="22225" cap="rnd">
              <a:solidFill>
                <a:schemeClr val="accent2"/>
              </a:solidFill>
              <a:round/>
            </a:ln>
            <a:effectLst/>
          </c:spPr>
          <c:marker>
            <c:symbol val="circle"/>
            <c:size val="3"/>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regiones'!$N$7:$N$25</c:f>
              <c:numCache>
                <c:formatCode>#,##0</c:formatCode>
                <c:ptCount val="19"/>
                <c:pt idx="0">
                  <c:v>550</c:v>
                </c:pt>
                <c:pt idx="1">
                  <c:v>575</c:v>
                </c:pt>
                <c:pt idx="2">
                  <c:v>600</c:v>
                </c:pt>
                <c:pt idx="3">
                  <c:v>606.25</c:v>
                </c:pt>
                <c:pt idx="4">
                  <c:v>640</c:v>
                </c:pt>
                <c:pt idx="5">
                  <c:v>620</c:v>
                </c:pt>
                <c:pt idx="6">
                  <c:v>550</c:v>
                </c:pt>
                <c:pt idx="7">
                  <c:v>606.25</c:v>
                </c:pt>
                <c:pt idx="8">
                  <c:v>650</c:v>
                </c:pt>
                <c:pt idx="9">
                  <c:v>675</c:v>
                </c:pt>
                <c:pt idx="10">
                  <c:v>695</c:v>
                </c:pt>
                <c:pt idx="11">
                  <c:v>695</c:v>
                </c:pt>
                <c:pt idx="12">
                  <c:v>680</c:v>
                </c:pt>
                <c:pt idx="13">
                  <c:v>638.88900000000001</c:v>
                </c:pt>
                <c:pt idx="14">
                  <c:v>655</c:v>
                </c:pt>
                <c:pt idx="15">
                  <c:v>618.75</c:v>
                </c:pt>
                <c:pt idx="16">
                  <c:v>640</c:v>
                </c:pt>
                <c:pt idx="17">
                  <c:v>650</c:v>
                </c:pt>
                <c:pt idx="18">
                  <c:v>617.85699999999997</c:v>
                </c:pt>
              </c:numCache>
            </c:numRef>
          </c:val>
          <c:smooth val="0"/>
          <c:extLst>
            <c:ext xmlns:c16="http://schemas.microsoft.com/office/drawing/2014/chart" uri="{C3380CC4-5D6E-409C-BE32-E72D297353CC}">
              <c16:uniqueId val="{00000013-77E2-4D12-878D-1428578076A2}"/>
            </c:ext>
          </c:extLst>
        </c:ser>
        <c:ser>
          <c:idx val="2"/>
          <c:order val="2"/>
          <c:tx>
            <c:strRef>
              <c:f>'precio minorista regiones'!$O$6</c:f>
              <c:strCache>
                <c:ptCount val="1"/>
                <c:pt idx="0">
                  <c:v>Valparaíso</c:v>
                </c:pt>
              </c:strCache>
            </c:strRef>
          </c:tx>
          <c:spPr>
            <a:ln w="22225" cap="rnd">
              <a:solidFill>
                <a:schemeClr val="accent3"/>
              </a:solidFill>
              <a:round/>
            </a:ln>
            <a:effectLst/>
          </c:spPr>
          <c:marker>
            <c:symbol val="circle"/>
            <c:size val="3"/>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regiones'!$O$7:$O$25</c:f>
              <c:numCache>
                <c:formatCode>#,##0</c:formatCode>
                <c:ptCount val="19"/>
                <c:pt idx="0">
                  <c:v>450</c:v>
                </c:pt>
                <c:pt idx="1">
                  <c:v>485.714</c:v>
                </c:pt>
                <c:pt idx="2">
                  <c:v>514.28599999999994</c:v>
                </c:pt>
                <c:pt idx="3">
                  <c:v>503.57100000000003</c:v>
                </c:pt>
                <c:pt idx="4">
                  <c:v>505.35699999999997</c:v>
                </c:pt>
                <c:pt idx="5">
                  <c:v>550</c:v>
                </c:pt>
                <c:pt idx="6">
                  <c:v>507.14299999999997</c:v>
                </c:pt>
                <c:pt idx="7">
                  <c:v>505.35699999999997</c:v>
                </c:pt>
                <c:pt idx="8">
                  <c:v>507.14299999999997</c:v>
                </c:pt>
                <c:pt idx="9">
                  <c:v>507.14299999999997</c:v>
                </c:pt>
                <c:pt idx="10">
                  <c:v>495</c:v>
                </c:pt>
                <c:pt idx="11">
                  <c:v>502.77800000000002</c:v>
                </c:pt>
                <c:pt idx="12">
                  <c:v>500</c:v>
                </c:pt>
                <c:pt idx="13">
                  <c:v>507.28</c:v>
                </c:pt>
                <c:pt idx="14">
                  <c:v>485.02750000000003</c:v>
                </c:pt>
                <c:pt idx="15">
                  <c:v>446.42849999999999</c:v>
                </c:pt>
                <c:pt idx="16">
                  <c:v>478.57100000000003</c:v>
                </c:pt>
                <c:pt idx="17">
                  <c:v>494.34500000000003</c:v>
                </c:pt>
                <c:pt idx="18">
                  <c:v>552.27250000000004</c:v>
                </c:pt>
              </c:numCache>
            </c:numRef>
          </c:val>
          <c:smooth val="0"/>
          <c:extLst>
            <c:ext xmlns:c16="http://schemas.microsoft.com/office/drawing/2014/chart" uri="{C3380CC4-5D6E-409C-BE32-E72D297353CC}">
              <c16:uniqueId val="{00000014-77E2-4D12-878D-1428578076A2}"/>
            </c:ext>
          </c:extLst>
        </c:ser>
        <c:ser>
          <c:idx val="3"/>
          <c:order val="3"/>
          <c:tx>
            <c:strRef>
              <c:f>'precio minorista regiones'!$P$6</c:f>
              <c:strCache>
                <c:ptCount val="1"/>
                <c:pt idx="0">
                  <c:v>RM</c:v>
                </c:pt>
              </c:strCache>
            </c:strRef>
          </c:tx>
          <c:spPr>
            <a:ln w="22225" cap="rnd">
              <a:solidFill>
                <a:schemeClr val="accent4"/>
              </a:solidFill>
              <a:round/>
            </a:ln>
            <a:effectLst/>
          </c:spPr>
          <c:marker>
            <c:symbol val="circle"/>
            <c:size val="3"/>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regiones'!$P$7:$P$25</c:f>
              <c:numCache>
                <c:formatCode>#,##0</c:formatCode>
                <c:ptCount val="19"/>
                <c:pt idx="0">
                  <c:v>569.44450000000006</c:v>
                </c:pt>
                <c:pt idx="1">
                  <c:v>570.73700000000008</c:v>
                </c:pt>
                <c:pt idx="2">
                  <c:v>577.85699999999997</c:v>
                </c:pt>
                <c:pt idx="3">
                  <c:v>588.43949999999995</c:v>
                </c:pt>
                <c:pt idx="4">
                  <c:v>565.05700000000002</c:v>
                </c:pt>
                <c:pt idx="5">
                  <c:v>570.53549999999996</c:v>
                </c:pt>
                <c:pt idx="6">
                  <c:v>567.22199999999998</c:v>
                </c:pt>
                <c:pt idx="7">
                  <c:v>571.78549999999996</c:v>
                </c:pt>
                <c:pt idx="8">
                  <c:v>544.89599999999996</c:v>
                </c:pt>
                <c:pt idx="9">
                  <c:v>582.76499999999999</c:v>
                </c:pt>
                <c:pt idx="10">
                  <c:v>606.12900000000002</c:v>
                </c:pt>
                <c:pt idx="11">
                  <c:v>561.93200000000002</c:v>
                </c:pt>
                <c:pt idx="12">
                  <c:v>574.16650000000004</c:v>
                </c:pt>
                <c:pt idx="13">
                  <c:v>561.03899999999999</c:v>
                </c:pt>
                <c:pt idx="14">
                  <c:v>568.75</c:v>
                </c:pt>
                <c:pt idx="15">
                  <c:v>591.49199999999996</c:v>
                </c:pt>
                <c:pt idx="16">
                  <c:v>575.74549999999999</c:v>
                </c:pt>
                <c:pt idx="17">
                  <c:v>679.97699999999998</c:v>
                </c:pt>
                <c:pt idx="18">
                  <c:v>590.625</c:v>
                </c:pt>
              </c:numCache>
            </c:numRef>
          </c:val>
          <c:smooth val="0"/>
          <c:extLst>
            <c:ext xmlns:c16="http://schemas.microsoft.com/office/drawing/2014/chart" uri="{C3380CC4-5D6E-409C-BE32-E72D297353CC}">
              <c16:uniqueId val="{00000015-77E2-4D12-878D-1428578076A2}"/>
            </c:ext>
          </c:extLst>
        </c:ser>
        <c:ser>
          <c:idx val="4"/>
          <c:order val="4"/>
          <c:tx>
            <c:strRef>
              <c:f>'precio minorista regiones'!$Q$6</c:f>
              <c:strCache>
                <c:ptCount val="1"/>
                <c:pt idx="0">
                  <c:v>Maule</c:v>
                </c:pt>
              </c:strCache>
            </c:strRef>
          </c:tx>
          <c:spPr>
            <a:ln w="22225" cap="rnd">
              <a:solidFill>
                <a:schemeClr val="accent5"/>
              </a:solidFill>
              <a:round/>
            </a:ln>
            <a:effectLst/>
          </c:spPr>
          <c:marker>
            <c:symbol val="circle"/>
            <c:size val="3"/>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regiones'!$Q$7:$Q$25</c:f>
              <c:numCache>
                <c:formatCode>#,##0</c:formatCode>
                <c:ptCount val="19"/>
                <c:pt idx="0">
                  <c:v>582.14300000000003</c:v>
                </c:pt>
                <c:pt idx="1">
                  <c:v>590.90899999999999</c:v>
                </c:pt>
                <c:pt idx="2">
                  <c:v>590.90899999999999</c:v>
                </c:pt>
                <c:pt idx="3">
                  <c:v>625</c:v>
                </c:pt>
                <c:pt idx="4">
                  <c:v>550</c:v>
                </c:pt>
                <c:pt idx="5">
                  <c:v>607.6925</c:v>
                </c:pt>
                <c:pt idx="6">
                  <c:v>612.5</c:v>
                </c:pt>
                <c:pt idx="7">
                  <c:v>612.5</c:v>
                </c:pt>
                <c:pt idx="8">
                  <c:v>600</c:v>
                </c:pt>
                <c:pt idx="9">
                  <c:v>597.5</c:v>
                </c:pt>
                <c:pt idx="10">
                  <c:v>577.77800000000002</c:v>
                </c:pt>
                <c:pt idx="11">
                  <c:v>600</c:v>
                </c:pt>
                <c:pt idx="12">
                  <c:v>600</c:v>
                </c:pt>
                <c:pt idx="13">
                  <c:v>581.81799999999998</c:v>
                </c:pt>
                <c:pt idx="14">
                  <c:v>590.90899999999999</c:v>
                </c:pt>
                <c:pt idx="15">
                  <c:v>600</c:v>
                </c:pt>
                <c:pt idx="16">
                  <c:v>611.11099999999999</c:v>
                </c:pt>
                <c:pt idx="17">
                  <c:v>605.55549999999994</c:v>
                </c:pt>
                <c:pt idx="18">
                  <c:v>630</c:v>
                </c:pt>
              </c:numCache>
            </c:numRef>
          </c:val>
          <c:smooth val="0"/>
          <c:extLst>
            <c:ext xmlns:c16="http://schemas.microsoft.com/office/drawing/2014/chart" uri="{C3380CC4-5D6E-409C-BE32-E72D297353CC}">
              <c16:uniqueId val="{00000016-77E2-4D12-878D-1428578076A2}"/>
            </c:ext>
          </c:extLst>
        </c:ser>
        <c:ser>
          <c:idx val="5"/>
          <c:order val="5"/>
          <c:tx>
            <c:strRef>
              <c:f>'precio minorista regiones'!$R$6</c:f>
              <c:strCache>
                <c:ptCount val="1"/>
                <c:pt idx="0">
                  <c:v>Ñuble</c:v>
                </c:pt>
              </c:strCache>
            </c:strRef>
          </c:tx>
          <c:spPr>
            <a:ln w="22225" cap="rnd">
              <a:solidFill>
                <a:schemeClr val="accent6"/>
              </a:solidFill>
              <a:round/>
            </a:ln>
            <a:effectLst/>
          </c:spPr>
          <c:marker>
            <c:symbol val="circle"/>
            <c:size val="3"/>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regiones'!$R$7:$R$25</c:f>
              <c:numCache>
                <c:formatCode>#,##0</c:formatCode>
                <c:ptCount val="19"/>
                <c:pt idx="0">
                  <c:v>450</c:v>
                </c:pt>
                <c:pt idx="1">
                  <c:v>525</c:v>
                </c:pt>
                <c:pt idx="2">
                  <c:v>400</c:v>
                </c:pt>
                <c:pt idx="3">
                  <c:v>550</c:v>
                </c:pt>
                <c:pt idx="4">
                  <c:v>454.16650000000004</c:v>
                </c:pt>
                <c:pt idx="5">
                  <c:v>575</c:v>
                </c:pt>
                <c:pt idx="6">
                  <c:v>412.5</c:v>
                </c:pt>
                <c:pt idx="7">
                  <c:v>600</c:v>
                </c:pt>
                <c:pt idx="8">
                  <c:v>400</c:v>
                </c:pt>
                <c:pt idx="9">
                  <c:v>500</c:v>
                </c:pt>
                <c:pt idx="10">
                  <c:v>464.58349999999996</c:v>
                </c:pt>
                <c:pt idx="11">
                  <c:v>560</c:v>
                </c:pt>
                <c:pt idx="12">
                  <c:v>490</c:v>
                </c:pt>
                <c:pt idx="13">
                  <c:v>400</c:v>
                </c:pt>
                <c:pt idx="14">
                  <c:v>433.33300000000003</c:v>
                </c:pt>
                <c:pt idx="15">
                  <c:v>516.25</c:v>
                </c:pt>
                <c:pt idx="16">
                  <c:v>500</c:v>
                </c:pt>
                <c:pt idx="17">
                  <c:v>575</c:v>
                </c:pt>
                <c:pt idx="18">
                  <c:v>463</c:v>
                </c:pt>
              </c:numCache>
            </c:numRef>
          </c:val>
          <c:smooth val="0"/>
          <c:extLst>
            <c:ext xmlns:c16="http://schemas.microsoft.com/office/drawing/2014/chart" uri="{C3380CC4-5D6E-409C-BE32-E72D297353CC}">
              <c16:uniqueId val="{00000017-77E2-4D12-878D-1428578076A2}"/>
            </c:ext>
          </c:extLst>
        </c:ser>
        <c:ser>
          <c:idx val="6"/>
          <c:order val="6"/>
          <c:tx>
            <c:strRef>
              <c:f>'precio minorista regiones'!$S$6</c:f>
              <c:strCache>
                <c:ptCount val="1"/>
                <c:pt idx="0">
                  <c:v>Biobío</c:v>
                </c:pt>
              </c:strCache>
            </c:strRef>
          </c:tx>
          <c:spPr>
            <a:ln w="22225" cap="rnd">
              <a:solidFill>
                <a:schemeClr val="accent1">
                  <a:lumMod val="60000"/>
                </a:schemeClr>
              </a:solidFill>
              <a:round/>
            </a:ln>
            <a:effectLst/>
          </c:spPr>
          <c:marker>
            <c:symbol val="circle"/>
            <c:size val="3"/>
            <c:spPr>
              <a:solidFill>
                <a:schemeClr val="tx2">
                  <a:lumMod val="75000"/>
                </a:schemeClr>
              </a:solidFill>
              <a:ln>
                <a:solidFill>
                  <a:schemeClr val="tx2"/>
                </a:solidFill>
              </a:ln>
            </c:spPr>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regiones'!$S$7:$S$25</c:f>
              <c:numCache>
                <c:formatCode>#,##0</c:formatCode>
                <c:ptCount val="19"/>
                <c:pt idx="0">
                  <c:v>490</c:v>
                </c:pt>
                <c:pt idx="1">
                  <c:v>466.66699999999997</c:v>
                </c:pt>
                <c:pt idx="2">
                  <c:v>474.375</c:v>
                </c:pt>
                <c:pt idx="3">
                  <c:v>486.45849999999996</c:v>
                </c:pt>
                <c:pt idx="4">
                  <c:v>491.66650000000004</c:v>
                </c:pt>
                <c:pt idx="5">
                  <c:v>505.55550000000005</c:v>
                </c:pt>
                <c:pt idx="6">
                  <c:v>487.5</c:v>
                </c:pt>
                <c:pt idx="7">
                  <c:v>487.5</c:v>
                </c:pt>
                <c:pt idx="8">
                  <c:v>487.5</c:v>
                </c:pt>
                <c:pt idx="9">
                  <c:v>489.28550000000001</c:v>
                </c:pt>
                <c:pt idx="10">
                  <c:v>413.54150000000004</c:v>
                </c:pt>
                <c:pt idx="11">
                  <c:v>498.75</c:v>
                </c:pt>
                <c:pt idx="12">
                  <c:v>488.09500000000003</c:v>
                </c:pt>
                <c:pt idx="13">
                  <c:v>512.5</c:v>
                </c:pt>
                <c:pt idx="14">
                  <c:v>489.28550000000001</c:v>
                </c:pt>
                <c:pt idx="15">
                  <c:v>496.875</c:v>
                </c:pt>
                <c:pt idx="16">
                  <c:v>494.44400000000002</c:v>
                </c:pt>
                <c:pt idx="17">
                  <c:v>501.42849999999999</c:v>
                </c:pt>
                <c:pt idx="18">
                  <c:v>499.77250000000004</c:v>
                </c:pt>
              </c:numCache>
            </c:numRef>
          </c:val>
          <c:smooth val="0"/>
          <c:extLst>
            <c:ext xmlns:c16="http://schemas.microsoft.com/office/drawing/2014/chart" uri="{C3380CC4-5D6E-409C-BE32-E72D297353CC}">
              <c16:uniqueId val="{00000018-77E2-4D12-878D-1428578076A2}"/>
            </c:ext>
          </c:extLst>
        </c:ser>
        <c:ser>
          <c:idx val="7"/>
          <c:order val="7"/>
          <c:tx>
            <c:strRef>
              <c:f>'precio minorista regiones'!$T$6</c:f>
              <c:strCache>
                <c:ptCount val="1"/>
                <c:pt idx="0">
                  <c:v>La Araucanía</c:v>
                </c:pt>
              </c:strCache>
            </c:strRef>
          </c:tx>
          <c:spPr>
            <a:ln w="22225"/>
          </c:spPr>
          <c:marker>
            <c:symbol val="circle"/>
            <c:size val="3"/>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regiones'!$T$7:$T$25</c:f>
              <c:numCache>
                <c:formatCode>#,##0</c:formatCode>
                <c:ptCount val="19"/>
                <c:pt idx="0">
                  <c:v>543.33299999999997</c:v>
                </c:pt>
                <c:pt idx="1">
                  <c:v>500</c:v>
                </c:pt>
                <c:pt idx="2">
                  <c:v>522.22199999999998</c:v>
                </c:pt>
                <c:pt idx="3">
                  <c:v>543.75</c:v>
                </c:pt>
                <c:pt idx="4">
                  <c:v>537.5</c:v>
                </c:pt>
                <c:pt idx="5">
                  <c:v>543.75</c:v>
                </c:pt>
                <c:pt idx="6">
                  <c:v>535.71400000000006</c:v>
                </c:pt>
                <c:pt idx="7">
                  <c:v>495</c:v>
                </c:pt>
                <c:pt idx="8">
                  <c:v>527.66700000000003</c:v>
                </c:pt>
                <c:pt idx="9">
                  <c:v>510</c:v>
                </c:pt>
                <c:pt idx="10">
                  <c:v>533.75</c:v>
                </c:pt>
                <c:pt idx="11">
                  <c:v>487.14299999999997</c:v>
                </c:pt>
                <c:pt idx="12">
                  <c:v>478.57100000000003</c:v>
                </c:pt>
                <c:pt idx="13">
                  <c:v>533.33299999999997</c:v>
                </c:pt>
                <c:pt idx="14">
                  <c:v>468.75</c:v>
                </c:pt>
                <c:pt idx="15">
                  <c:v>516.66700000000003</c:v>
                </c:pt>
                <c:pt idx="16">
                  <c:v>988.09500000000003</c:v>
                </c:pt>
                <c:pt idx="17">
                  <c:v>925.17849999999999</c:v>
                </c:pt>
                <c:pt idx="18">
                  <c:v>862.23199999999997</c:v>
                </c:pt>
              </c:numCache>
            </c:numRef>
          </c:val>
          <c:smooth val="0"/>
          <c:extLst>
            <c:ext xmlns:c16="http://schemas.microsoft.com/office/drawing/2014/chart" uri="{C3380CC4-5D6E-409C-BE32-E72D297353CC}">
              <c16:uniqueId val="{00000019-77E2-4D12-878D-1428578076A2}"/>
            </c:ext>
          </c:extLst>
        </c:ser>
        <c:ser>
          <c:idx val="8"/>
          <c:order val="8"/>
          <c:tx>
            <c:strRef>
              <c:f>'precio minorista regiones'!$U$6</c:f>
              <c:strCache>
                <c:ptCount val="1"/>
                <c:pt idx="0">
                  <c:v>Los Lagos</c:v>
                </c:pt>
              </c:strCache>
            </c:strRef>
          </c:tx>
          <c:spPr>
            <a:ln w="22225"/>
          </c:spPr>
          <c:marker>
            <c:symbol val="circle"/>
            <c:size val="3"/>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regiones'!$U$7:$U$25</c:f>
              <c:numCache>
                <c:formatCode>#,##0</c:formatCode>
                <c:ptCount val="19"/>
                <c:pt idx="0">
                  <c:v>816.66650000000004</c:v>
                </c:pt>
                <c:pt idx="1">
                  <c:v>787.5</c:v>
                </c:pt>
                <c:pt idx="2">
                  <c:v>787.5</c:v>
                </c:pt>
                <c:pt idx="3">
                  <c:v>600</c:v>
                </c:pt>
                <c:pt idx="4">
                  <c:v>625</c:v>
                </c:pt>
                <c:pt idx="5">
                  <c:v>637.5</c:v>
                </c:pt>
                <c:pt idx="6">
                  <c:v>687.5</c:v>
                </c:pt>
                <c:pt idx="7">
                  <c:v>687.5</c:v>
                </c:pt>
                <c:pt idx="8">
                  <c:v>600</c:v>
                </c:pt>
                <c:pt idx="9">
                  <c:v>687.5</c:v>
                </c:pt>
                <c:pt idx="10">
                  <c:v>666.66650000000004</c:v>
                </c:pt>
                <c:pt idx="11">
                  <c:v>666.66650000000004</c:v>
                </c:pt>
                <c:pt idx="12">
                  <c:v>687.5</c:v>
                </c:pt>
                <c:pt idx="13">
                  <c:v>600</c:v>
                </c:pt>
                <c:pt idx="14">
                  <c:v>633.33349999999996</c:v>
                </c:pt>
                <c:pt idx="15">
                  <c:v>630</c:v>
                </c:pt>
                <c:pt idx="16">
                  <c:v>612.5</c:v>
                </c:pt>
                <c:pt idx="17">
                  <c:v>700</c:v>
                </c:pt>
                <c:pt idx="18">
                  <c:v>612.5</c:v>
                </c:pt>
              </c:numCache>
            </c:numRef>
          </c:val>
          <c:smooth val="0"/>
          <c:extLst>
            <c:ext xmlns:c16="http://schemas.microsoft.com/office/drawing/2014/chart" uri="{C3380CC4-5D6E-409C-BE32-E72D297353CC}">
              <c16:uniqueId val="{0000001A-77E2-4D12-878D-1428578076A2}"/>
            </c:ext>
          </c:extLst>
        </c:ser>
        <c:dLbls>
          <c:showLegendKey val="0"/>
          <c:showVal val="0"/>
          <c:showCatName val="0"/>
          <c:showSerName val="0"/>
          <c:showPercent val="0"/>
          <c:showBubbleSize val="0"/>
        </c:dLbls>
        <c:marker val="1"/>
        <c:smooth val="0"/>
        <c:axId val="-2124593256"/>
        <c:axId val="-2124589720"/>
      </c:lineChart>
      <c:catAx>
        <c:axId val="-2124593256"/>
        <c:scaling>
          <c:orientation val="minMax"/>
        </c:scaling>
        <c:delete val="0"/>
        <c:axPos val="b"/>
        <c:title>
          <c:tx>
            <c:rich>
              <a:bodyPr/>
              <a:lstStyle/>
              <a:p>
                <a:pPr>
                  <a:defRPr/>
                </a:pPr>
                <a:r>
                  <a:rPr lang="es-CL"/>
                  <a:t>Semana</a:t>
                </a:r>
              </a:p>
            </c:rich>
          </c:tx>
          <c:overlay val="0"/>
        </c:title>
        <c:numFmt formatCode="#,##0"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es-CL"/>
          </a:p>
        </c:txPr>
        <c:crossAx val="-2124589720"/>
        <c:crosses val="autoZero"/>
        <c:auto val="1"/>
        <c:lblAlgn val="ctr"/>
        <c:lblOffset val="100"/>
        <c:noMultiLvlLbl val="1"/>
      </c:catAx>
      <c:valAx>
        <c:axId val="-2124589720"/>
        <c:scaling>
          <c:orientation val="minMax"/>
          <c:max val="1000"/>
          <c:min val="3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Calibri"/>
                    <a:ea typeface="Calibri"/>
                    <a:cs typeface="Calibri"/>
                  </a:defRPr>
                </a:pPr>
                <a:r>
                  <a:rPr lang="en-US" sz="900"/>
                  <a:t>Precio / kilo con IVA</a:t>
                </a:r>
              </a:p>
            </c:rich>
          </c:tx>
          <c:overlay val="0"/>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9858276041666667"/>
          <c:y val="0.98408594771241831"/>
          <c:w val="1.3002777777777778E-2"/>
          <c:h val="1.5694117647058824E-2"/>
        </c:manualLayout>
      </c:layout>
      <c:lineChart>
        <c:grouping val="standard"/>
        <c:varyColors val="0"/>
        <c:ser>
          <c:idx val="0"/>
          <c:order val="0"/>
          <c:tx>
            <c:strRef>
              <c:f>'precio minorista regiones'!$D$6</c:f>
              <c:strCache>
                <c:ptCount val="1"/>
                <c:pt idx="0">
                  <c:v>Arica</c:v>
                </c:pt>
              </c:strCache>
            </c:strRef>
          </c:tx>
          <c:spPr>
            <a:ln w="22225" cap="rnd">
              <a:solidFill>
                <a:schemeClr val="accent1"/>
              </a:solidFill>
              <a:round/>
            </a:ln>
            <a:effectLst/>
          </c:spPr>
          <c:marker>
            <c:symbol val="circle"/>
            <c:size val="3"/>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regiones'!$D$7:$D$25</c:f>
              <c:numCache>
                <c:formatCode>#,##0</c:formatCode>
                <c:ptCount val="19"/>
                <c:pt idx="0">
                  <c:v>1340</c:v>
                </c:pt>
                <c:pt idx="1">
                  <c:v>1290</c:v>
                </c:pt>
                <c:pt idx="2">
                  <c:v>1356.6669999999999</c:v>
                </c:pt>
                <c:pt idx="3">
                  <c:v>1326.6669999999999</c:v>
                </c:pt>
                <c:pt idx="4">
                  <c:v>1340</c:v>
                </c:pt>
                <c:pt idx="5">
                  <c:v>1340</c:v>
                </c:pt>
                <c:pt idx="6">
                  <c:v>1340</c:v>
                </c:pt>
                <c:pt idx="7">
                  <c:v>1345</c:v>
                </c:pt>
                <c:pt idx="8">
                  <c:v>1290</c:v>
                </c:pt>
                <c:pt idx="9">
                  <c:v>1390</c:v>
                </c:pt>
                <c:pt idx="10">
                  <c:v>1320</c:v>
                </c:pt>
                <c:pt idx="11">
                  <c:v>1376.6669999999999</c:v>
                </c:pt>
                <c:pt idx="12">
                  <c:v>1376.6669999999999</c:v>
                </c:pt>
                <c:pt idx="13">
                  <c:v>1320</c:v>
                </c:pt>
                <c:pt idx="14">
                  <c:v>1365</c:v>
                </c:pt>
                <c:pt idx="15">
                  <c:v>1100</c:v>
                </c:pt>
                <c:pt idx="16">
                  <c:v>1320</c:v>
                </c:pt>
                <c:pt idx="17">
                  <c:v>1330</c:v>
                </c:pt>
                <c:pt idx="18">
                  <c:v>1330</c:v>
                </c:pt>
              </c:numCache>
            </c:numRef>
          </c:val>
          <c:smooth val="0"/>
          <c:extLst>
            <c:ext xmlns:c16="http://schemas.microsoft.com/office/drawing/2014/chart" uri="{C3380CC4-5D6E-409C-BE32-E72D297353CC}">
              <c16:uniqueId val="{00000000-3D54-4FB3-A956-94CBBB321034}"/>
            </c:ext>
          </c:extLst>
        </c:ser>
        <c:ser>
          <c:idx val="1"/>
          <c:order val="1"/>
          <c:tx>
            <c:strRef>
              <c:f>'precio minorista regiones'!$E$6</c:f>
              <c:strCache>
                <c:ptCount val="1"/>
                <c:pt idx="0">
                  <c:v>Coquimbo</c:v>
                </c:pt>
              </c:strCache>
            </c:strRef>
          </c:tx>
          <c:spPr>
            <a:ln w="22225" cap="rnd">
              <a:solidFill>
                <a:schemeClr val="accent2"/>
              </a:solidFill>
              <a:round/>
            </a:ln>
            <a:effectLst/>
          </c:spPr>
          <c:marker>
            <c:symbol val="circle"/>
            <c:size val="3"/>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regiones'!$E$7:$E$25</c:f>
              <c:numCache>
                <c:formatCode>#,##0</c:formatCode>
                <c:ptCount val="19"/>
                <c:pt idx="0">
                  <c:v>1297.5</c:v>
                </c:pt>
                <c:pt idx="1">
                  <c:v>1318.5709999999999</c:v>
                </c:pt>
                <c:pt idx="2">
                  <c:v>1325.556</c:v>
                </c:pt>
                <c:pt idx="3">
                  <c:v>1330</c:v>
                </c:pt>
                <c:pt idx="4">
                  <c:v>1310</c:v>
                </c:pt>
                <c:pt idx="5">
                  <c:v>1325.556</c:v>
                </c:pt>
                <c:pt idx="6">
                  <c:v>1336.364</c:v>
                </c:pt>
                <c:pt idx="7">
                  <c:v>1314.444</c:v>
                </c:pt>
                <c:pt idx="8">
                  <c:v>1347.143</c:v>
                </c:pt>
                <c:pt idx="9">
                  <c:v>1338.182</c:v>
                </c:pt>
                <c:pt idx="10">
                  <c:v>1340</c:v>
                </c:pt>
                <c:pt idx="11">
                  <c:v>1365.556</c:v>
                </c:pt>
                <c:pt idx="12">
                  <c:v>1367.778</c:v>
                </c:pt>
                <c:pt idx="13">
                  <c:v>1360</c:v>
                </c:pt>
                <c:pt idx="14">
                  <c:v>1375.7139999999999</c:v>
                </c:pt>
                <c:pt idx="15">
                  <c:v>1372.5</c:v>
                </c:pt>
                <c:pt idx="16">
                  <c:v>1361.4290000000001</c:v>
                </c:pt>
                <c:pt idx="17">
                  <c:v>1340</c:v>
                </c:pt>
                <c:pt idx="18">
                  <c:v>1306.6665</c:v>
                </c:pt>
              </c:numCache>
            </c:numRef>
          </c:val>
          <c:smooth val="0"/>
          <c:extLst>
            <c:ext xmlns:c16="http://schemas.microsoft.com/office/drawing/2014/chart" uri="{C3380CC4-5D6E-409C-BE32-E72D297353CC}">
              <c16:uniqueId val="{00000001-3D54-4FB3-A956-94CBBB321034}"/>
            </c:ext>
          </c:extLst>
        </c:ser>
        <c:ser>
          <c:idx val="2"/>
          <c:order val="2"/>
          <c:tx>
            <c:strRef>
              <c:f>'precio minorista regiones'!$F$6</c:f>
              <c:strCache>
                <c:ptCount val="1"/>
                <c:pt idx="0">
                  <c:v>Valparaíso</c:v>
                </c:pt>
              </c:strCache>
            </c:strRef>
          </c:tx>
          <c:spPr>
            <a:ln w="22225" cap="rnd">
              <a:solidFill>
                <a:schemeClr val="accent3"/>
              </a:solidFill>
              <a:round/>
            </a:ln>
            <a:effectLst/>
          </c:spPr>
          <c:marker>
            <c:symbol val="circle"/>
            <c:size val="3"/>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regiones'!$F$7:$F$25</c:f>
              <c:numCache>
                <c:formatCode>#,##0</c:formatCode>
                <c:ptCount val="19"/>
                <c:pt idx="0">
                  <c:v>1295</c:v>
                </c:pt>
                <c:pt idx="1">
                  <c:v>1309.3054999999999</c:v>
                </c:pt>
                <c:pt idx="2">
                  <c:v>1317.25</c:v>
                </c:pt>
                <c:pt idx="3">
                  <c:v>1318.875</c:v>
                </c:pt>
                <c:pt idx="4">
                  <c:v>1314.5835</c:v>
                </c:pt>
                <c:pt idx="5">
                  <c:v>1327.8890000000001</c:v>
                </c:pt>
                <c:pt idx="6">
                  <c:v>1318.6365000000001</c:v>
                </c:pt>
                <c:pt idx="7">
                  <c:v>1307.7350000000001</c:v>
                </c:pt>
                <c:pt idx="8">
                  <c:v>1332.5</c:v>
                </c:pt>
                <c:pt idx="9">
                  <c:v>1363.5065</c:v>
                </c:pt>
                <c:pt idx="10">
                  <c:v>1356.1115</c:v>
                </c:pt>
                <c:pt idx="11">
                  <c:v>1361.5554999999999</c:v>
                </c:pt>
                <c:pt idx="12">
                  <c:v>1361.25</c:v>
                </c:pt>
                <c:pt idx="13">
                  <c:v>1341.0415</c:v>
                </c:pt>
                <c:pt idx="14">
                  <c:v>1344.643</c:v>
                </c:pt>
                <c:pt idx="15">
                  <c:v>1335.606</c:v>
                </c:pt>
                <c:pt idx="16">
                  <c:v>1329.722</c:v>
                </c:pt>
                <c:pt idx="17">
                  <c:v>1342.3530000000001</c:v>
                </c:pt>
                <c:pt idx="18">
                  <c:v>1369.0909999999999</c:v>
                </c:pt>
              </c:numCache>
            </c:numRef>
          </c:val>
          <c:smooth val="0"/>
          <c:extLst>
            <c:ext xmlns:c16="http://schemas.microsoft.com/office/drawing/2014/chart" uri="{C3380CC4-5D6E-409C-BE32-E72D297353CC}">
              <c16:uniqueId val="{00000002-3D54-4FB3-A956-94CBBB321034}"/>
            </c:ext>
          </c:extLst>
        </c:ser>
        <c:ser>
          <c:idx val="3"/>
          <c:order val="3"/>
          <c:tx>
            <c:strRef>
              <c:f>'precio minorista regiones'!$G$6</c:f>
              <c:strCache>
                <c:ptCount val="1"/>
                <c:pt idx="0">
                  <c:v>RM</c:v>
                </c:pt>
              </c:strCache>
            </c:strRef>
          </c:tx>
          <c:spPr>
            <a:ln w="22225" cap="rnd">
              <a:solidFill>
                <a:schemeClr val="accent4"/>
              </a:solidFill>
              <a:round/>
            </a:ln>
            <a:effectLst/>
          </c:spPr>
          <c:marker>
            <c:symbol val="circle"/>
            <c:size val="3"/>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regiones'!$G$7:$G$25</c:f>
              <c:numCache>
                <c:formatCode>#,##0</c:formatCode>
                <c:ptCount val="19"/>
                <c:pt idx="0">
                  <c:v>1475</c:v>
                </c:pt>
                <c:pt idx="1">
                  <c:v>1387.396</c:v>
                </c:pt>
                <c:pt idx="2">
                  <c:v>1364.2</c:v>
                </c:pt>
                <c:pt idx="3">
                  <c:v>1401.652</c:v>
                </c:pt>
                <c:pt idx="4">
                  <c:v>1416.8420000000001</c:v>
                </c:pt>
                <c:pt idx="5">
                  <c:v>1413.5185000000001</c:v>
                </c:pt>
                <c:pt idx="6">
                  <c:v>1371.1615000000002</c:v>
                </c:pt>
                <c:pt idx="7">
                  <c:v>1321.4285</c:v>
                </c:pt>
                <c:pt idx="8">
                  <c:v>1346.2280000000001</c:v>
                </c:pt>
                <c:pt idx="9">
                  <c:v>1357.2465000000002</c:v>
                </c:pt>
                <c:pt idx="10">
                  <c:v>1360.5355</c:v>
                </c:pt>
                <c:pt idx="11">
                  <c:v>1353.1289999999999</c:v>
                </c:pt>
                <c:pt idx="12">
                  <c:v>1353.7</c:v>
                </c:pt>
                <c:pt idx="13">
                  <c:v>1324.2855</c:v>
                </c:pt>
                <c:pt idx="14">
                  <c:v>1448.4614999999999</c:v>
                </c:pt>
                <c:pt idx="15">
                  <c:v>1347.5170000000001</c:v>
                </c:pt>
                <c:pt idx="16">
                  <c:v>1320</c:v>
                </c:pt>
                <c:pt idx="17">
                  <c:v>1354.511</c:v>
                </c:pt>
                <c:pt idx="18">
                  <c:v>1353.2045000000001</c:v>
                </c:pt>
              </c:numCache>
            </c:numRef>
          </c:val>
          <c:smooth val="0"/>
          <c:extLst>
            <c:ext xmlns:c16="http://schemas.microsoft.com/office/drawing/2014/chart" uri="{C3380CC4-5D6E-409C-BE32-E72D297353CC}">
              <c16:uniqueId val="{00000003-3D54-4FB3-A956-94CBBB321034}"/>
            </c:ext>
          </c:extLst>
        </c:ser>
        <c:ser>
          <c:idx val="4"/>
          <c:order val="4"/>
          <c:tx>
            <c:strRef>
              <c:f>'precio minorista regiones'!$H$6</c:f>
              <c:strCache>
                <c:ptCount val="1"/>
                <c:pt idx="0">
                  <c:v>Maule</c:v>
                </c:pt>
              </c:strCache>
            </c:strRef>
          </c:tx>
          <c:spPr>
            <a:ln w="22225" cap="rnd">
              <a:solidFill>
                <a:schemeClr val="accent5"/>
              </a:solidFill>
              <a:round/>
            </a:ln>
            <a:effectLst/>
          </c:spPr>
          <c:marker>
            <c:symbol val="circle"/>
            <c:size val="3"/>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regiones'!$H$7:$H$25</c:f>
              <c:numCache>
                <c:formatCode>#,##0</c:formatCode>
                <c:ptCount val="19"/>
                <c:pt idx="0">
                  <c:v>1338.75</c:v>
                </c:pt>
                <c:pt idx="1">
                  <c:v>1344</c:v>
                </c:pt>
                <c:pt idx="2">
                  <c:v>1326.25</c:v>
                </c:pt>
                <c:pt idx="3">
                  <c:v>1325</c:v>
                </c:pt>
                <c:pt idx="4">
                  <c:v>1326.6669999999999</c:v>
                </c:pt>
                <c:pt idx="5">
                  <c:v>1322.857</c:v>
                </c:pt>
                <c:pt idx="6">
                  <c:v>1325.4549999999999</c:v>
                </c:pt>
                <c:pt idx="7">
                  <c:v>1309</c:v>
                </c:pt>
                <c:pt idx="8">
                  <c:v>1510</c:v>
                </c:pt>
                <c:pt idx="9">
                  <c:v>1369.0909999999999</c:v>
                </c:pt>
                <c:pt idx="10">
                  <c:v>1324.615</c:v>
                </c:pt>
                <c:pt idx="11">
                  <c:v>1310</c:v>
                </c:pt>
                <c:pt idx="12">
                  <c:v>1321.1110000000001</c:v>
                </c:pt>
                <c:pt idx="13">
                  <c:v>1330</c:v>
                </c:pt>
                <c:pt idx="14">
                  <c:v>1320</c:v>
                </c:pt>
                <c:pt idx="15">
                  <c:v>1328</c:v>
                </c:pt>
                <c:pt idx="16">
                  <c:v>1310</c:v>
                </c:pt>
                <c:pt idx="17">
                  <c:v>1324</c:v>
                </c:pt>
                <c:pt idx="18">
                  <c:v>1351.6669999999999</c:v>
                </c:pt>
              </c:numCache>
            </c:numRef>
          </c:val>
          <c:smooth val="0"/>
          <c:extLst>
            <c:ext xmlns:c16="http://schemas.microsoft.com/office/drawing/2014/chart" uri="{C3380CC4-5D6E-409C-BE32-E72D297353CC}">
              <c16:uniqueId val="{00000004-3D54-4FB3-A956-94CBBB321034}"/>
            </c:ext>
          </c:extLst>
        </c:ser>
        <c:ser>
          <c:idx val="5"/>
          <c:order val="5"/>
          <c:tx>
            <c:strRef>
              <c:f>'precio minorista regiones'!$I$6</c:f>
              <c:strCache>
                <c:ptCount val="1"/>
                <c:pt idx="0">
                  <c:v>Ñuble</c:v>
                </c:pt>
              </c:strCache>
            </c:strRef>
          </c:tx>
          <c:spPr>
            <a:ln w="22225" cap="rnd">
              <a:solidFill>
                <a:schemeClr val="accent6"/>
              </a:solidFill>
              <a:round/>
            </a:ln>
            <a:effectLst/>
          </c:spPr>
          <c:marker>
            <c:symbol val="circle"/>
            <c:size val="3"/>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regiones'!$I$7:$I$25</c:f>
              <c:numCache>
                <c:formatCode>#,##0</c:formatCode>
                <c:ptCount val="19"/>
                <c:pt idx="0">
                  <c:v>1307.143</c:v>
                </c:pt>
                <c:pt idx="1">
                  <c:v>1298.2145</c:v>
                </c:pt>
                <c:pt idx="2">
                  <c:v>1217.5</c:v>
                </c:pt>
                <c:pt idx="3">
                  <c:v>1256.375</c:v>
                </c:pt>
                <c:pt idx="4">
                  <c:v>1263.5715</c:v>
                </c:pt>
                <c:pt idx="5">
                  <c:v>1268.7915</c:v>
                </c:pt>
                <c:pt idx="6">
                  <c:v>1289.8335</c:v>
                </c:pt>
                <c:pt idx="7">
                  <c:v>1297</c:v>
                </c:pt>
                <c:pt idx="8">
                  <c:v>1273.5</c:v>
                </c:pt>
                <c:pt idx="9">
                  <c:v>1325.952</c:v>
                </c:pt>
                <c:pt idx="10">
                  <c:v>1259</c:v>
                </c:pt>
                <c:pt idx="11">
                  <c:v>1302.346</c:v>
                </c:pt>
                <c:pt idx="12">
                  <c:v>1289.06</c:v>
                </c:pt>
                <c:pt idx="13">
                  <c:v>1376.6669999999999</c:v>
                </c:pt>
                <c:pt idx="14">
                  <c:v>1333.4185</c:v>
                </c:pt>
                <c:pt idx="15">
                  <c:v>1323.0835</c:v>
                </c:pt>
                <c:pt idx="16">
                  <c:v>1373.3335</c:v>
                </c:pt>
                <c:pt idx="17">
                  <c:v>1354.8485000000001</c:v>
                </c:pt>
                <c:pt idx="18">
                  <c:v>1336.5</c:v>
                </c:pt>
              </c:numCache>
            </c:numRef>
          </c:val>
          <c:smooth val="0"/>
          <c:extLst>
            <c:ext xmlns:c16="http://schemas.microsoft.com/office/drawing/2014/chart" uri="{C3380CC4-5D6E-409C-BE32-E72D297353CC}">
              <c16:uniqueId val="{00000005-3D54-4FB3-A956-94CBBB321034}"/>
            </c:ext>
          </c:extLst>
        </c:ser>
        <c:ser>
          <c:idx val="6"/>
          <c:order val="6"/>
          <c:tx>
            <c:strRef>
              <c:f>'precio minorista regiones'!$J$6</c:f>
              <c:strCache>
                <c:ptCount val="1"/>
                <c:pt idx="0">
                  <c:v>Biobío</c:v>
                </c:pt>
              </c:strCache>
            </c:strRef>
          </c:tx>
          <c:spPr>
            <a:ln w="22225" cap="rnd">
              <a:solidFill>
                <a:schemeClr val="accent1">
                  <a:lumMod val="60000"/>
                </a:schemeClr>
              </a:solidFill>
              <a:round/>
            </a:ln>
            <a:effectLst/>
          </c:spPr>
          <c:marker>
            <c:symbol val="circle"/>
            <c:size val="3"/>
            <c:spPr>
              <a:solidFill>
                <a:schemeClr val="accent1">
                  <a:lumMod val="50000"/>
                </a:schemeClr>
              </a:solidFill>
              <a:ln>
                <a:noFill/>
              </a:ln>
            </c:spPr>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regiones'!$J$7:$J$25</c:f>
              <c:numCache>
                <c:formatCode>#,##0</c:formatCode>
                <c:ptCount val="19"/>
                <c:pt idx="0">
                  <c:v>1213</c:v>
                </c:pt>
                <c:pt idx="1">
                  <c:v>1240</c:v>
                </c:pt>
                <c:pt idx="2">
                  <c:v>1371.4859999999999</c:v>
                </c:pt>
                <c:pt idx="3">
                  <c:v>1383.65</c:v>
                </c:pt>
                <c:pt idx="4">
                  <c:v>1355.625</c:v>
                </c:pt>
                <c:pt idx="5">
                  <c:v>1389.021</c:v>
                </c:pt>
                <c:pt idx="6">
                  <c:v>1387.625</c:v>
                </c:pt>
                <c:pt idx="7">
                  <c:v>1385.2750000000001</c:v>
                </c:pt>
                <c:pt idx="8">
                  <c:v>1375.5554999999999</c:v>
                </c:pt>
                <c:pt idx="9">
                  <c:v>1385.4545000000001</c:v>
                </c:pt>
                <c:pt idx="10">
                  <c:v>1387.625</c:v>
                </c:pt>
                <c:pt idx="11">
                  <c:v>1361.3335</c:v>
                </c:pt>
                <c:pt idx="12">
                  <c:v>1495.673</c:v>
                </c:pt>
                <c:pt idx="13">
                  <c:v>1373.0835</c:v>
                </c:pt>
                <c:pt idx="14">
                  <c:v>1387.8125</c:v>
                </c:pt>
                <c:pt idx="15">
                  <c:v>1390.5355</c:v>
                </c:pt>
                <c:pt idx="16">
                  <c:v>1384.1665</c:v>
                </c:pt>
                <c:pt idx="17">
                  <c:v>1361.905</c:v>
                </c:pt>
                <c:pt idx="18">
                  <c:v>1389.8085000000001</c:v>
                </c:pt>
              </c:numCache>
            </c:numRef>
          </c:val>
          <c:smooth val="0"/>
          <c:extLst>
            <c:ext xmlns:c16="http://schemas.microsoft.com/office/drawing/2014/chart" uri="{C3380CC4-5D6E-409C-BE32-E72D297353CC}">
              <c16:uniqueId val="{00000006-3D54-4FB3-A956-94CBBB321034}"/>
            </c:ext>
          </c:extLst>
        </c:ser>
        <c:ser>
          <c:idx val="7"/>
          <c:order val="7"/>
          <c:tx>
            <c:strRef>
              <c:f>'precio minorista regiones'!$K$6</c:f>
              <c:strCache>
                <c:ptCount val="1"/>
                <c:pt idx="0">
                  <c:v>La Araucanía</c:v>
                </c:pt>
              </c:strCache>
            </c:strRef>
          </c:tx>
          <c:spPr>
            <a:ln w="22225"/>
          </c:spPr>
          <c:marker>
            <c:symbol val="circle"/>
            <c:size val="3"/>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regiones'!$K$7:$K$25</c:f>
              <c:numCache>
                <c:formatCode>#,##0</c:formatCode>
                <c:ptCount val="19"/>
                <c:pt idx="0">
                  <c:v>1199.8335</c:v>
                </c:pt>
                <c:pt idx="1">
                  <c:v>1190.2165</c:v>
                </c:pt>
                <c:pt idx="2">
                  <c:v>1217.8335</c:v>
                </c:pt>
                <c:pt idx="3">
                  <c:v>1284.3765000000001</c:v>
                </c:pt>
                <c:pt idx="4">
                  <c:v>1225.8609999999999</c:v>
                </c:pt>
                <c:pt idx="5">
                  <c:v>1271.7035000000001</c:v>
                </c:pt>
                <c:pt idx="6">
                  <c:v>1188.2190000000001</c:v>
                </c:pt>
                <c:pt idx="7">
                  <c:v>1290.768</c:v>
                </c:pt>
                <c:pt idx="8">
                  <c:v>1209.9189999999999</c:v>
                </c:pt>
                <c:pt idx="9">
                  <c:v>1277.8290000000002</c:v>
                </c:pt>
                <c:pt idx="10">
                  <c:v>1197.693</c:v>
                </c:pt>
                <c:pt idx="11">
                  <c:v>1251.232</c:v>
                </c:pt>
                <c:pt idx="12">
                  <c:v>1204.0250000000001</c:v>
                </c:pt>
                <c:pt idx="13">
                  <c:v>1155.0415</c:v>
                </c:pt>
                <c:pt idx="14">
                  <c:v>1252.538</c:v>
                </c:pt>
                <c:pt idx="15">
                  <c:v>1253.55</c:v>
                </c:pt>
                <c:pt idx="16">
                  <c:v>1301.4375</c:v>
                </c:pt>
                <c:pt idx="17">
                  <c:v>1311.7835</c:v>
                </c:pt>
                <c:pt idx="18">
                  <c:v>1241.7</c:v>
                </c:pt>
              </c:numCache>
            </c:numRef>
          </c:val>
          <c:smooth val="0"/>
          <c:extLst>
            <c:ext xmlns:c16="http://schemas.microsoft.com/office/drawing/2014/chart" uri="{C3380CC4-5D6E-409C-BE32-E72D297353CC}">
              <c16:uniqueId val="{00000007-3D54-4FB3-A956-94CBBB321034}"/>
            </c:ext>
          </c:extLst>
        </c:ser>
        <c:ser>
          <c:idx val="8"/>
          <c:order val="8"/>
          <c:tx>
            <c:strRef>
              <c:f>'precio minorista regiones'!$L$6</c:f>
              <c:strCache>
                <c:ptCount val="1"/>
                <c:pt idx="0">
                  <c:v>Los Lagos</c:v>
                </c:pt>
              </c:strCache>
            </c:strRef>
          </c:tx>
          <c:spPr>
            <a:ln w="22225"/>
          </c:spPr>
          <c:marker>
            <c:symbol val="circle"/>
            <c:size val="3"/>
          </c:marker>
          <c:cat>
            <c:numRef>
              <c:f>'precio minorista regiones'!$B$7:$B$25</c:f>
              <c:numCache>
                <c:formatCode>General</c:formatCode>
                <c:ptCount val="19"/>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numCache>
            </c:numRef>
          </c:cat>
          <c:val>
            <c:numRef>
              <c:f>'precio minorista regiones'!$L$7:$L$25</c:f>
              <c:numCache>
                <c:formatCode>#,##0</c:formatCode>
                <c:ptCount val="19"/>
                <c:pt idx="0">
                  <c:v>1275.7139999999999</c:v>
                </c:pt>
                <c:pt idx="1">
                  <c:v>1276.6669999999999</c:v>
                </c:pt>
                <c:pt idx="2">
                  <c:v>1340</c:v>
                </c:pt>
                <c:pt idx="3">
                  <c:v>1344</c:v>
                </c:pt>
                <c:pt idx="4">
                  <c:v>1344</c:v>
                </c:pt>
                <c:pt idx="5">
                  <c:v>1328</c:v>
                </c:pt>
                <c:pt idx="6">
                  <c:v>1322</c:v>
                </c:pt>
                <c:pt idx="7">
                  <c:v>1310.5554999999999</c:v>
                </c:pt>
                <c:pt idx="8">
                  <c:v>1319.3335</c:v>
                </c:pt>
                <c:pt idx="9">
                  <c:v>1313.4765</c:v>
                </c:pt>
                <c:pt idx="10">
                  <c:v>1302.5</c:v>
                </c:pt>
                <c:pt idx="11">
                  <c:v>1325.357</c:v>
                </c:pt>
                <c:pt idx="12">
                  <c:v>1219</c:v>
                </c:pt>
                <c:pt idx="13">
                  <c:v>1198.095</c:v>
                </c:pt>
                <c:pt idx="14">
                  <c:v>1301.2145</c:v>
                </c:pt>
                <c:pt idx="15">
                  <c:v>1300</c:v>
                </c:pt>
                <c:pt idx="16">
                  <c:v>1268.5715</c:v>
                </c:pt>
                <c:pt idx="17">
                  <c:v>1293.8015</c:v>
                </c:pt>
                <c:pt idx="18">
                  <c:v>1319.55</c:v>
                </c:pt>
              </c:numCache>
            </c:numRef>
          </c:val>
          <c:smooth val="0"/>
          <c:extLst>
            <c:ext xmlns:c16="http://schemas.microsoft.com/office/drawing/2014/chart" uri="{C3380CC4-5D6E-409C-BE32-E72D297353CC}">
              <c16:uniqueId val="{00000008-3D54-4FB3-A956-94CBBB321034}"/>
            </c:ext>
          </c:extLst>
        </c:ser>
        <c:dLbls>
          <c:showLegendKey val="0"/>
          <c:showVal val="0"/>
          <c:showCatName val="0"/>
          <c:showSerName val="0"/>
          <c:showPercent val="0"/>
          <c:showBubbleSize val="0"/>
        </c:dLbls>
        <c:marker val="1"/>
        <c:smooth val="0"/>
        <c:axId val="-2124685064"/>
        <c:axId val="-2124681528"/>
      </c:lineChart>
      <c:catAx>
        <c:axId val="-2124685064"/>
        <c:scaling>
          <c:orientation val="minMax"/>
        </c:scaling>
        <c:delete val="1"/>
        <c:axPos val="b"/>
        <c:numFmt formatCode="#,##0" sourceLinked="0"/>
        <c:majorTickMark val="out"/>
        <c:minorTickMark val="none"/>
        <c:tickLblPos val="nextTo"/>
        <c:crossAx val="-2124681528"/>
        <c:crosses val="autoZero"/>
        <c:auto val="0"/>
        <c:lblAlgn val="ctr"/>
        <c:lblOffset val="100"/>
        <c:tickLblSkip val="1"/>
        <c:noMultiLvlLbl val="1"/>
      </c:catAx>
      <c:valAx>
        <c:axId val="-2124681528"/>
        <c:scaling>
          <c:orientation val="minMax"/>
          <c:max val="1600"/>
          <c:min val="100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124685064"/>
        <c:crosses val="autoZero"/>
        <c:crossBetween val="between"/>
      </c:valAx>
      <c:spPr>
        <a:noFill/>
        <a:ln w="25400">
          <a:noFill/>
        </a:ln>
      </c:spPr>
    </c:plotArea>
    <c:legend>
      <c:legendPos val="r"/>
      <c:layout>
        <c:manualLayout>
          <c:xMode val="edge"/>
          <c:yMode val="edge"/>
          <c:x val="8.044444444444443E-2"/>
          <c:y val="0.35543531547179991"/>
          <c:w val="0.86154698283003583"/>
          <c:h val="0.22970037128882079"/>
        </c:manualLayout>
      </c:layout>
      <c:overlay val="0"/>
      <c:spPr>
        <a:noFill/>
        <a:ln w="25400">
          <a:noFill/>
        </a:ln>
      </c:spPr>
      <c:txPr>
        <a:bodyPr/>
        <a:lstStyle/>
        <a:p>
          <a:pPr>
            <a:defRPr sz="9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US" sz="1000" b="1"/>
              <a:t>Gráfico 6.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033624247501119"/>
          <c:h val="0.57327518518518517"/>
        </c:manualLayout>
      </c:layout>
      <c:lineChart>
        <c:grouping val="standard"/>
        <c:varyColors val="0"/>
        <c:ser>
          <c:idx val="0"/>
          <c:order val="0"/>
          <c:tx>
            <c:strRef>
              <c:f>'sup, prod y rend'!$D$5:$D$6</c:f>
              <c:strCache>
                <c:ptCount val="2"/>
                <c:pt idx="0">
                  <c:v>Superficie (ha)</c:v>
                </c:pt>
              </c:strCache>
            </c:strRef>
          </c:tx>
          <c:spPr>
            <a:ln w="19050" cap="rnd">
              <a:solidFill>
                <a:schemeClr val="accent1"/>
              </a:solidFill>
              <a:round/>
            </a:ln>
            <a:effectLst/>
          </c:spPr>
          <c:marker>
            <c:symbol val="circle"/>
            <c:size val="3"/>
            <c:spPr>
              <a:solidFill>
                <a:schemeClr val="accent1"/>
              </a:solidFill>
              <a:ln w="19050">
                <a:solidFill>
                  <a:schemeClr val="accent1"/>
                </a:solidFill>
              </a:ln>
              <a:effectLst/>
            </c:spPr>
          </c:marker>
          <c:cat>
            <c:strRef>
              <c:f>'sup, prod y rend'!$C$7:$C$26</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2022/231</c:v>
                </c:pt>
              </c:strCache>
            </c:strRef>
          </c:cat>
          <c:val>
            <c:numRef>
              <c:f>'sup, prod y rend'!$D$7:$D$26</c:f>
              <c:numCache>
                <c:formatCode>#,##0</c:formatCode>
                <c:ptCount val="20"/>
                <c:pt idx="0">
                  <c:v>59560</c:v>
                </c:pt>
                <c:pt idx="1">
                  <c:v>55620</c:v>
                </c:pt>
                <c:pt idx="2">
                  <c:v>63200</c:v>
                </c:pt>
                <c:pt idx="3">
                  <c:v>54145</c:v>
                </c:pt>
                <c:pt idx="4">
                  <c:v>55976</c:v>
                </c:pt>
                <c:pt idx="5">
                  <c:v>45078</c:v>
                </c:pt>
                <c:pt idx="6">
                  <c:v>50771</c:v>
                </c:pt>
                <c:pt idx="7">
                  <c:v>53653</c:v>
                </c:pt>
                <c:pt idx="8">
                  <c:v>41534</c:v>
                </c:pt>
                <c:pt idx="9">
                  <c:v>49576</c:v>
                </c:pt>
                <c:pt idx="10">
                  <c:v>48965</c:v>
                </c:pt>
                <c:pt idx="11">
                  <c:v>50526.337967409301</c:v>
                </c:pt>
                <c:pt idx="12">
                  <c:v>53485</c:v>
                </c:pt>
                <c:pt idx="13">
                  <c:v>54082</c:v>
                </c:pt>
                <c:pt idx="14">
                  <c:v>41268</c:v>
                </c:pt>
                <c:pt idx="15">
                  <c:v>41811</c:v>
                </c:pt>
                <c:pt idx="16">
                  <c:v>44145</c:v>
                </c:pt>
                <c:pt idx="17">
                  <c:v>36329</c:v>
                </c:pt>
                <c:pt idx="18">
                  <c:v>36573</c:v>
                </c:pt>
                <c:pt idx="19">
                  <c:v>34189</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19050" cap="rnd">
              <a:solidFill>
                <a:schemeClr val="accent2"/>
              </a:solidFill>
              <a:round/>
            </a:ln>
            <a:effectLst/>
          </c:spPr>
          <c:marker>
            <c:symbol val="diamond"/>
            <c:size val="3"/>
            <c:spPr>
              <a:solidFill>
                <a:schemeClr val="accent2"/>
              </a:solidFill>
              <a:ln w="19050">
                <a:solidFill>
                  <a:schemeClr val="accent2"/>
                </a:solidFill>
              </a:ln>
              <a:effectLst/>
            </c:spPr>
          </c:marker>
          <c:cat>
            <c:strRef>
              <c:f>'sup, prod y rend'!$C$7:$C$26</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2022/231</c:v>
                </c:pt>
              </c:strCache>
            </c:strRef>
          </c:cat>
          <c:val>
            <c:numRef>
              <c:f>'sup, prod y rend'!$E$7:$E$26</c:f>
              <c:numCache>
                <c:formatCode>#,##0</c:formatCode>
                <c:ptCount val="20"/>
                <c:pt idx="0">
                  <c:v>1144170</c:v>
                </c:pt>
                <c:pt idx="1">
                  <c:v>1115735.7</c:v>
                </c:pt>
                <c:pt idx="2">
                  <c:v>1391378.2</c:v>
                </c:pt>
                <c:pt idx="3">
                  <c:v>834859.9</c:v>
                </c:pt>
                <c:pt idx="4">
                  <c:v>965939.5</c:v>
                </c:pt>
                <c:pt idx="5">
                  <c:v>924548.1</c:v>
                </c:pt>
                <c:pt idx="6">
                  <c:v>1081349.2</c:v>
                </c:pt>
                <c:pt idx="7">
                  <c:v>1676444</c:v>
                </c:pt>
                <c:pt idx="8">
                  <c:v>1093452</c:v>
                </c:pt>
                <c:pt idx="9">
                  <c:v>1159022.1000000001</c:v>
                </c:pt>
                <c:pt idx="10">
                  <c:v>1061324.9400000002</c:v>
                </c:pt>
                <c:pt idx="11">
                  <c:v>960502</c:v>
                </c:pt>
                <c:pt idx="12">
                  <c:v>1166024.8999999999</c:v>
                </c:pt>
                <c:pt idx="13">
                  <c:v>1426478.7500000002</c:v>
                </c:pt>
                <c:pt idx="14">
                  <c:v>1183356.6000000001</c:v>
                </c:pt>
                <c:pt idx="15">
                  <c:v>1162568</c:v>
                </c:pt>
                <c:pt idx="16">
                  <c:v>1288153.6000000001</c:v>
                </c:pt>
                <c:pt idx="17">
                  <c:v>994507.8</c:v>
                </c:pt>
                <c:pt idx="18">
                  <c:v>1024511.4</c:v>
                </c:pt>
                <c:pt idx="19">
                  <c:v>963732.0207450114</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dd/mm/yy;@" sourceLinked="0"/>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a:pPr>
            <a:endParaRPr lang="es-CL"/>
          </a:p>
        </c:txPr>
        <c:crossAx val="-2124535608"/>
        <c:crosses val="autoZero"/>
        <c:auto val="1"/>
        <c:lblAlgn val="ctr"/>
        <c:lblOffset val="100"/>
        <c:noMultiLvlLbl val="0"/>
      </c:catAx>
      <c:valAx>
        <c:axId val="-2124535608"/>
        <c:scaling>
          <c:orientation val="minMax"/>
          <c:min val="3000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a:pPr>
            <a:endParaRPr lang="es-CL"/>
          </a:p>
        </c:txPr>
        <c:crossAx val="-2124538920"/>
        <c:crosses val="autoZero"/>
        <c:crossBetween val="between"/>
        <c:majorUnit val="4000"/>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500000"/>
        </c:scaling>
        <c:delete val="0"/>
        <c:axPos val="r"/>
        <c:title>
          <c:tx>
            <c:rich>
              <a:bodyPr/>
              <a:lstStyle/>
              <a:p>
                <a:pPr>
                  <a:defRPr/>
                </a:pPr>
                <a:r>
                  <a:rPr lang="en-US"/>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a:pPr>
            <a:endParaRPr lang="es-CL"/>
          </a:p>
        </c:txPr>
        <c:crossAx val="-2124529192"/>
        <c:crosses val="max"/>
        <c:crossBetween val="between"/>
      </c:valAx>
      <c:spPr>
        <a:noFill/>
        <a:ln w="25400">
          <a:noFill/>
        </a:ln>
      </c:spPr>
    </c:plotArea>
    <c:legend>
      <c:legendPos val="r"/>
      <c:layout>
        <c:manualLayout>
          <c:xMode val="edge"/>
          <c:yMode val="edge"/>
          <c:x val="0.18633837294016148"/>
          <c:y val="0.86749296296296297"/>
          <c:w val="0.61833411139813099"/>
          <c:h val="6.8566983250805E-2"/>
        </c:manualLayout>
      </c:layout>
      <c:overlay val="0"/>
      <c:spPr>
        <a:noFill/>
        <a:ln w="25400">
          <a:noFill/>
        </a:ln>
      </c:sp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ysClr val="windowText" lastClr="000000"/>
          </a:solidFill>
          <a:latin typeface="+mn-lt"/>
          <a:ea typeface="Calibri"/>
          <a:cs typeface="Calibri"/>
        </a:defRPr>
      </a:pPr>
      <a:endParaRPr lang="es-CL"/>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r>
              <a:rPr lang="en-US">
                <a:latin typeface="+mn-lt"/>
              </a:rPr>
              <a:t>Gráfico 7. Superficie regional de papa entre las regiones de Coquimbo y Los Lagos (hectáreas)</a:t>
            </a:r>
          </a:p>
        </c:rich>
      </c:tx>
      <c:overlay val="0"/>
      <c:spPr>
        <a:noFill/>
        <a:ln w="25400">
          <a:noFill/>
        </a:ln>
        <a:effectLst/>
      </c:spPr>
      <c:txPr>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endParaRPr lang="es-CL"/>
        </a:p>
      </c:txPr>
    </c:title>
    <c:autoTitleDeleted val="0"/>
    <c:plotArea>
      <c:layout>
        <c:manualLayout>
          <c:layoutTarget val="inner"/>
          <c:xMode val="edge"/>
          <c:yMode val="edge"/>
          <c:x val="7.6621047881213045E-2"/>
          <c:y val="0.11053775404088732"/>
          <c:w val="0.90340611863100251"/>
          <c:h val="0.72217062929245601"/>
        </c:manualLayout>
      </c:layout>
      <c:barChart>
        <c:barDir val="col"/>
        <c:grouping val="clustered"/>
        <c:varyColors val="0"/>
        <c:ser>
          <c:idx val="0"/>
          <c:order val="0"/>
          <c:tx>
            <c:strRef>
              <c:f>'sup región'!$B$21</c:f>
              <c:strCache>
                <c:ptCount val="1"/>
                <c:pt idx="0">
                  <c:v>2019/20</c:v>
                </c:pt>
              </c:strCache>
            </c:strRef>
          </c:tx>
          <c:spPr>
            <a:solidFill>
              <a:schemeClr val="accent1"/>
            </a:solidFill>
            <a:ln>
              <a:noFill/>
            </a:ln>
            <a:effectLst/>
          </c:spPr>
          <c:invertIfNegative val="0"/>
          <c:cat>
            <c:strRef>
              <c:f>'sup región'!$C$7:$L$7</c:f>
              <c:strCache>
                <c:ptCount val="10"/>
                <c:pt idx="0">
                  <c:v>Coquimbo</c:v>
                </c:pt>
                <c:pt idx="1">
                  <c:v>Valparaíso</c:v>
                </c:pt>
                <c:pt idx="2">
                  <c:v>Metropolitana</c:v>
                </c:pt>
                <c:pt idx="3">
                  <c:v>O´Higgins</c:v>
                </c:pt>
                <c:pt idx="4">
                  <c:v>Maule</c:v>
                </c:pt>
                <c:pt idx="5">
                  <c:v>Ñublea</c:v>
                </c:pt>
                <c:pt idx="6">
                  <c:v>Bío Bío</c:v>
                </c:pt>
                <c:pt idx="7">
                  <c:v>La Araucanía</c:v>
                </c:pt>
                <c:pt idx="8">
                  <c:v>Los Ríos</c:v>
                </c:pt>
                <c:pt idx="9">
                  <c:v>Los Lagos</c:v>
                </c:pt>
              </c:strCache>
            </c:strRef>
          </c:cat>
          <c:val>
            <c:numRef>
              <c:f>'sup región'!$C$21:$L$21</c:f>
              <c:numCache>
                <c:formatCode>#,##0</c:formatCode>
                <c:ptCount val="10"/>
                <c:pt idx="0">
                  <c:v>1633</c:v>
                </c:pt>
                <c:pt idx="1">
                  <c:v>513</c:v>
                </c:pt>
                <c:pt idx="2">
                  <c:v>3599</c:v>
                </c:pt>
                <c:pt idx="3">
                  <c:v>826</c:v>
                </c:pt>
                <c:pt idx="4">
                  <c:v>5389</c:v>
                </c:pt>
                <c:pt idx="5">
                  <c:v>2341</c:v>
                </c:pt>
                <c:pt idx="6">
                  <c:v>4463</c:v>
                </c:pt>
                <c:pt idx="7">
                  <c:v>11578</c:v>
                </c:pt>
                <c:pt idx="8">
                  <c:v>2514</c:v>
                </c:pt>
                <c:pt idx="9">
                  <c:v>10602</c:v>
                </c:pt>
              </c:numCache>
            </c:numRef>
          </c:val>
          <c:extLst>
            <c:ext xmlns:c16="http://schemas.microsoft.com/office/drawing/2014/chart" uri="{C3380CC4-5D6E-409C-BE32-E72D297353CC}">
              <c16:uniqueId val="{00000000-D232-413C-BDB7-51A66E8779FE}"/>
            </c:ext>
          </c:extLst>
        </c:ser>
        <c:ser>
          <c:idx val="1"/>
          <c:order val="1"/>
          <c:tx>
            <c:strRef>
              <c:f>'sup región'!$B$22</c:f>
              <c:strCache>
                <c:ptCount val="1"/>
                <c:pt idx="0">
                  <c:v>2020/21</c:v>
                </c:pt>
              </c:strCache>
            </c:strRef>
          </c:tx>
          <c:spPr>
            <a:solidFill>
              <a:schemeClr val="accent2"/>
            </a:solidFill>
            <a:ln>
              <a:noFill/>
            </a:ln>
            <a:effectLst/>
          </c:spPr>
          <c:invertIfNegative val="0"/>
          <c:cat>
            <c:strRef>
              <c:f>'sup región'!$C$7:$L$7</c:f>
              <c:strCache>
                <c:ptCount val="10"/>
                <c:pt idx="0">
                  <c:v>Coquimbo</c:v>
                </c:pt>
                <c:pt idx="1">
                  <c:v>Valparaíso</c:v>
                </c:pt>
                <c:pt idx="2">
                  <c:v>Metropolitana</c:v>
                </c:pt>
                <c:pt idx="3">
                  <c:v>O´Higgins</c:v>
                </c:pt>
                <c:pt idx="4">
                  <c:v>Maule</c:v>
                </c:pt>
                <c:pt idx="5">
                  <c:v>Ñublea</c:v>
                </c:pt>
                <c:pt idx="6">
                  <c:v>Bío Bío</c:v>
                </c:pt>
                <c:pt idx="7">
                  <c:v>La Araucanía</c:v>
                </c:pt>
                <c:pt idx="8">
                  <c:v>Los Ríos</c:v>
                </c:pt>
                <c:pt idx="9">
                  <c:v>Los Lagos</c:v>
                </c:pt>
              </c:strCache>
            </c:strRef>
          </c:cat>
          <c:val>
            <c:numRef>
              <c:f>'sup región'!$C$22:$L$22</c:f>
              <c:numCache>
                <c:formatCode>#,##0</c:formatCode>
                <c:ptCount val="10"/>
                <c:pt idx="0">
                  <c:v>1825</c:v>
                </c:pt>
                <c:pt idx="1">
                  <c:v>608</c:v>
                </c:pt>
                <c:pt idx="2">
                  <c:v>1254</c:v>
                </c:pt>
                <c:pt idx="3">
                  <c:v>1041</c:v>
                </c:pt>
                <c:pt idx="4">
                  <c:v>3315</c:v>
                </c:pt>
                <c:pt idx="5">
                  <c:v>2369</c:v>
                </c:pt>
                <c:pt idx="6">
                  <c:v>4379</c:v>
                </c:pt>
                <c:pt idx="7">
                  <c:v>9061</c:v>
                </c:pt>
                <c:pt idx="8">
                  <c:v>3047</c:v>
                </c:pt>
                <c:pt idx="9">
                  <c:v>8743</c:v>
                </c:pt>
              </c:numCache>
            </c:numRef>
          </c:val>
          <c:extLst>
            <c:ext xmlns:c16="http://schemas.microsoft.com/office/drawing/2014/chart" uri="{C3380CC4-5D6E-409C-BE32-E72D297353CC}">
              <c16:uniqueId val="{00000001-D232-413C-BDB7-51A66E8779FE}"/>
            </c:ext>
          </c:extLst>
        </c:ser>
        <c:ser>
          <c:idx val="2"/>
          <c:order val="2"/>
          <c:tx>
            <c:strRef>
              <c:f>'sup región'!$B$23</c:f>
              <c:strCache>
                <c:ptCount val="1"/>
                <c:pt idx="0">
                  <c:v>2021/22</c:v>
                </c:pt>
              </c:strCache>
            </c:strRef>
          </c:tx>
          <c:spPr>
            <a:solidFill>
              <a:schemeClr val="accent3"/>
            </a:solidFill>
            <a:ln>
              <a:noFill/>
            </a:ln>
            <a:effectLst/>
          </c:spPr>
          <c:invertIfNegative val="0"/>
          <c:cat>
            <c:strRef>
              <c:f>'sup región'!$C$7:$L$7</c:f>
              <c:strCache>
                <c:ptCount val="10"/>
                <c:pt idx="0">
                  <c:v>Coquimbo</c:v>
                </c:pt>
                <c:pt idx="1">
                  <c:v>Valparaíso</c:v>
                </c:pt>
                <c:pt idx="2">
                  <c:v>Metropolitana</c:v>
                </c:pt>
                <c:pt idx="3">
                  <c:v>O´Higgins</c:v>
                </c:pt>
                <c:pt idx="4">
                  <c:v>Maule</c:v>
                </c:pt>
                <c:pt idx="5">
                  <c:v>Ñublea</c:v>
                </c:pt>
                <c:pt idx="6">
                  <c:v>Bío Bío</c:v>
                </c:pt>
                <c:pt idx="7">
                  <c:v>La Araucanía</c:v>
                </c:pt>
                <c:pt idx="8">
                  <c:v>Los Ríos</c:v>
                </c:pt>
                <c:pt idx="9">
                  <c:v>Los Lagos</c:v>
                </c:pt>
              </c:strCache>
            </c:strRef>
          </c:cat>
          <c:val>
            <c:numRef>
              <c:f>'sup región'!$C$23:$L$23</c:f>
              <c:numCache>
                <c:formatCode>#,##0</c:formatCode>
                <c:ptCount val="10"/>
                <c:pt idx="0">
                  <c:v>1112</c:v>
                </c:pt>
                <c:pt idx="1">
                  <c:v>579</c:v>
                </c:pt>
                <c:pt idx="2">
                  <c:v>2208</c:v>
                </c:pt>
                <c:pt idx="3">
                  <c:v>1053</c:v>
                </c:pt>
                <c:pt idx="4">
                  <c:v>2769</c:v>
                </c:pt>
                <c:pt idx="5">
                  <c:v>1977</c:v>
                </c:pt>
                <c:pt idx="6">
                  <c:v>3117</c:v>
                </c:pt>
                <c:pt idx="7">
                  <c:v>9648</c:v>
                </c:pt>
                <c:pt idx="8">
                  <c:v>2800</c:v>
                </c:pt>
                <c:pt idx="9">
                  <c:v>10623</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mn-lt"/>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1" vertOverflow="ellipsis" vert="horz" wrap="square" anchor="ctr" anchorCtr="1"/>
              <a:lstStyle/>
              <a:p>
                <a:pPr>
                  <a:defRPr sz="1000" b="0" i="0" u="none" strike="noStrike" kern="1200" baseline="0">
                    <a:solidFill>
                      <a:srgbClr val="000000"/>
                    </a:solidFill>
                    <a:latin typeface="+mn-lt"/>
                    <a:ea typeface="Arial"/>
                    <a:cs typeface="Arial"/>
                  </a:defRPr>
                </a:pPr>
                <a:r>
                  <a:rPr lang="en-US">
                    <a:latin typeface="+mn-lt"/>
                  </a:rPr>
                  <a:t>Superficie</a:t>
                </a:r>
                <a:r>
                  <a:rPr lang="en-US" baseline="0">
                    <a:latin typeface="+mn-lt"/>
                  </a:rPr>
                  <a:t> (hás)</a:t>
                </a:r>
                <a:endParaRPr lang="en-US">
                  <a:latin typeface="+mn-l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mn-lt"/>
                  <a:ea typeface="Arial"/>
                  <a:cs typeface="Arial"/>
                </a:defRPr>
              </a:pPr>
              <a:endParaRPr lang="es-CL"/>
            </a:p>
          </c:txPr>
        </c:title>
        <c:numFmt formatCode="#,##0" sourceLinked="1"/>
        <c:majorTickMark val="none"/>
        <c:minorTickMark val="none"/>
        <c:tickLblPos val="nextTo"/>
        <c:spPr>
          <a:noFill/>
          <a:ln w="9525"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n-lt"/>
                <a:ea typeface="Arial"/>
                <a:cs typeface="Arial"/>
              </a:defRPr>
            </a:pPr>
            <a:endParaRPr lang="es-CL"/>
          </a:p>
        </c:txPr>
        <c:crossAx val="-2124804264"/>
        <c:crosses val="autoZero"/>
        <c:crossBetween val="between"/>
      </c:valAx>
      <c:spPr>
        <a:noFill/>
        <a:ln w="25400">
          <a:noFill/>
        </a:ln>
        <a:effectLst/>
      </c:spPr>
    </c:plotArea>
    <c:legend>
      <c:legendPos val="r"/>
      <c:layout>
        <c:manualLayout>
          <c:xMode val="edge"/>
          <c:yMode val="edge"/>
          <c:x val="0.38246042934589503"/>
          <c:y val="0.91960083114610702"/>
          <c:w val="0.23944411970337801"/>
          <c:h val="5.8983213035870501E-2"/>
        </c:manualLayout>
      </c:layout>
      <c:overlay val="0"/>
      <c:spPr>
        <a:noFill/>
        <a:ln w="25400">
          <a:noFill/>
        </a:ln>
        <a:effectLst/>
      </c:spPr>
      <c:txPr>
        <a:bodyPr rot="0" spcFirstLastPara="1" vertOverflow="ellipsis" vert="horz" wrap="square" anchor="ctr" anchorCtr="1"/>
        <a:lstStyle/>
        <a:p>
          <a:pPr>
            <a:defRPr sz="920" b="0" i="0" u="none" strike="noStrike" kern="1200" baseline="0">
              <a:solidFill>
                <a:srgbClr val="000000"/>
              </a:solidFill>
              <a:latin typeface="+mn-lt"/>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37</xdr:row>
      <xdr:rowOff>45243</xdr:rowOff>
    </xdr:from>
    <xdr:to>
      <xdr:col>2</xdr:col>
      <xdr:colOff>438150</xdr:colOff>
      <xdr:row>37</xdr:row>
      <xdr:rowOff>140493</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7260431"/>
          <a:ext cx="1871663"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161921</xdr:colOff>
      <xdr:row>0</xdr:row>
      <xdr:rowOff>154038</xdr:rowOff>
    </xdr:from>
    <xdr:to>
      <xdr:col>2</xdr:col>
      <xdr:colOff>17809</xdr:colOff>
      <xdr:row>7</xdr:row>
      <xdr:rowOff>16812</xdr:rowOff>
    </xdr:to>
    <xdr:pic>
      <xdr:nvPicPr>
        <xdr:cNvPr id="6" name="Imagen 1">
          <a:extLst>
            <a:ext uri="{FF2B5EF4-FFF2-40B4-BE49-F238E27FC236}">
              <a16:creationId xmlns:a16="http://schemas.microsoft.com/office/drawing/2014/main" id="{8D13077D-AA91-45AB-8F81-74C845F79B80}"/>
            </a:ext>
          </a:extLst>
        </xdr:cNvPr>
        <xdr:cNvPicPr>
          <a:picLocks noChangeAspect="1" noChangeArrowheads="1"/>
        </xdr:cNvPicPr>
      </xdr:nvPicPr>
      <xdr:blipFill>
        <a:blip xmlns:r="http://schemas.openxmlformats.org/officeDocument/2006/relationships" r:embed="rId2"/>
        <a:stretch>
          <a:fillRect/>
        </a:stretch>
      </xdr:blipFill>
      <xdr:spPr bwMode="auto">
        <a:xfrm>
          <a:off x="161921" y="154038"/>
          <a:ext cx="1407103" cy="1196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60099</xdr:colOff>
      <xdr:row>26</xdr:row>
      <xdr:rowOff>97632</xdr:rowOff>
    </xdr:from>
    <xdr:to>
      <xdr:col>10</xdr:col>
      <xdr:colOff>486099</xdr:colOff>
      <xdr:row>42</xdr:row>
      <xdr:rowOff>119064</xdr:rowOff>
    </xdr:to>
    <xdr:graphicFrame macro="">
      <xdr:nvGraphicFramePr>
        <xdr:cNvPr id="2" name="Gráfico 1">
          <a:extLst>
            <a:ext uri="{FF2B5EF4-FFF2-40B4-BE49-F238E27FC236}">
              <a16:creationId xmlns:a16="http://schemas.microsoft.com/office/drawing/2014/main" id="{4B31778A-D18E-4639-A8D1-A0738C72B7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558917</xdr:colOff>
      <xdr:row>26</xdr:row>
      <xdr:rowOff>97632</xdr:rowOff>
    </xdr:from>
    <xdr:to>
      <xdr:col>20</xdr:col>
      <xdr:colOff>544386</xdr:colOff>
      <xdr:row>42</xdr:row>
      <xdr:rowOff>130970</xdr:rowOff>
    </xdr:to>
    <xdr:graphicFrame macro="">
      <xdr:nvGraphicFramePr>
        <xdr:cNvPr id="3" name="Gráfico 4">
          <a:extLst>
            <a:ext uri="{FF2B5EF4-FFF2-40B4-BE49-F238E27FC236}">
              <a16:creationId xmlns:a16="http://schemas.microsoft.com/office/drawing/2014/main" id="{CB3CF7A4-1620-44F0-969B-637901A13E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547688</xdr:colOff>
      <xdr:row>43</xdr:row>
      <xdr:rowOff>47624</xdr:rowOff>
    </xdr:from>
    <xdr:to>
      <xdr:col>17</xdr:col>
      <xdr:colOff>345281</xdr:colOff>
      <xdr:row>44</xdr:row>
      <xdr:rowOff>107248</xdr:rowOff>
    </xdr:to>
    <xdr:graphicFrame macro="">
      <xdr:nvGraphicFramePr>
        <xdr:cNvPr id="4" name="Gráfico 3">
          <a:extLst>
            <a:ext uri="{FF2B5EF4-FFF2-40B4-BE49-F238E27FC236}">
              <a16:creationId xmlns:a16="http://schemas.microsoft.com/office/drawing/2014/main" id="{2D0EAFD2-E398-42AB-8F3D-54CF9A4203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26477</xdr:colOff>
      <xdr:row>28</xdr:row>
      <xdr:rowOff>46495</xdr:rowOff>
    </xdr:from>
    <xdr:to>
      <xdr:col>6</xdr:col>
      <xdr:colOff>846574</xdr:colOff>
      <xdr:row>45</xdr:row>
      <xdr:rowOff>47745</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71155</xdr:colOff>
      <xdr:row>43</xdr:row>
      <xdr:rowOff>136353</xdr:rowOff>
    </xdr:from>
    <xdr:to>
      <xdr:col>4</xdr:col>
      <xdr:colOff>575469</xdr:colOff>
      <xdr:row>45</xdr:row>
      <xdr:rowOff>72856</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71155" y="7369400"/>
          <a:ext cx="3212986" cy="254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90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43090</xdr:colOff>
      <xdr:row>27</xdr:row>
      <xdr:rowOff>93324</xdr:rowOff>
    </xdr:from>
    <xdr:to>
      <xdr:col>12</xdr:col>
      <xdr:colOff>614590</xdr:colOff>
      <xdr:row>45</xdr:row>
      <xdr:rowOff>129137</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30045</xdr:colOff>
      <xdr:row>44</xdr:row>
      <xdr:rowOff>5102</xdr:rowOff>
    </xdr:from>
    <xdr:to>
      <xdr:col>5</xdr:col>
      <xdr:colOff>374758</xdr:colOff>
      <xdr:row>45</xdr:row>
      <xdr:rowOff>100354</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3389" y="6934540"/>
          <a:ext cx="3559400" cy="261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78581</xdr:colOff>
      <xdr:row>30</xdr:row>
      <xdr:rowOff>67467</xdr:rowOff>
    </xdr:from>
    <xdr:to>
      <xdr:col>12</xdr:col>
      <xdr:colOff>550334</xdr:colOff>
      <xdr:row>49</xdr:row>
      <xdr:rowOff>111217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46114</xdr:colOff>
      <xdr:row>47</xdr:row>
      <xdr:rowOff>154967</xdr:rowOff>
    </xdr:from>
    <xdr:to>
      <xdr:col>5</xdr:col>
      <xdr:colOff>365881</xdr:colOff>
      <xdr:row>49</xdr:row>
      <xdr:rowOff>91468</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30781" y="6769550"/>
          <a:ext cx="3336017" cy="254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30</xdr:row>
      <xdr:rowOff>66673</xdr:rowOff>
    </xdr:from>
    <xdr:to>
      <xdr:col>12</xdr:col>
      <xdr:colOff>559594</xdr:colOff>
      <xdr:row>48</xdr:row>
      <xdr:rowOff>126298</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57830</xdr:colOff>
      <xdr:row>47</xdr:row>
      <xdr:rowOff>13601</xdr:rowOff>
    </xdr:from>
    <xdr:to>
      <xdr:col>5</xdr:col>
      <xdr:colOff>275544</xdr:colOff>
      <xdr:row>48</xdr:row>
      <xdr:rowOff>108854</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41174" y="7335945"/>
          <a:ext cx="3313339" cy="26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s-CL" sz="1050" i="1"/>
            <a:t>Fuente: elaborado por Odepa con información del INE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678656</xdr:colOff>
      <xdr:row>1</xdr:row>
      <xdr:rowOff>130969</xdr:rowOff>
    </xdr:from>
    <xdr:to>
      <xdr:col>21</xdr:col>
      <xdr:colOff>654842</xdr:colOff>
      <xdr:row>41</xdr:row>
      <xdr:rowOff>107156</xdr:rowOff>
    </xdr:to>
    <xdr:graphicFrame macro="">
      <xdr:nvGraphicFramePr>
        <xdr:cNvPr id="2" name="Gráfico 1">
          <a:extLst>
            <a:ext uri="{FF2B5EF4-FFF2-40B4-BE49-F238E27FC236}">
              <a16:creationId xmlns:a16="http://schemas.microsoft.com/office/drawing/2014/main" id="{B09040E3-345B-1A42-115C-4B5A10BBC8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71435</xdr:colOff>
      <xdr:row>1</xdr:row>
      <xdr:rowOff>134539</xdr:rowOff>
    </xdr:from>
    <xdr:to>
      <xdr:col>12</xdr:col>
      <xdr:colOff>440530</xdr:colOff>
      <xdr:row>41</xdr:row>
      <xdr:rowOff>119062</xdr:rowOff>
    </xdr:to>
    <xdr:graphicFrame macro="">
      <xdr:nvGraphicFramePr>
        <xdr:cNvPr id="3" name="Gráfico 2">
          <a:extLst>
            <a:ext uri="{FF2B5EF4-FFF2-40B4-BE49-F238E27FC236}">
              <a16:creationId xmlns:a16="http://schemas.microsoft.com/office/drawing/2014/main" id="{DDE6B220-E844-F074-11C0-E9CC4E5BC6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688182</xdr:colOff>
      <xdr:row>39</xdr:row>
      <xdr:rowOff>178595</xdr:rowOff>
    </xdr:from>
    <xdr:to>
      <xdr:col>14</xdr:col>
      <xdr:colOff>380998</xdr:colOff>
      <xdr:row>41</xdr:row>
      <xdr:rowOff>11907</xdr:rowOff>
    </xdr:to>
    <xdr:sp macro="" textlink="">
      <xdr:nvSpPr>
        <xdr:cNvPr id="4" name="CuadroTexto 3">
          <a:extLst>
            <a:ext uri="{FF2B5EF4-FFF2-40B4-BE49-F238E27FC236}">
              <a16:creationId xmlns:a16="http://schemas.microsoft.com/office/drawing/2014/main" id="{0DE99622-3D69-019F-E4BD-07B585A74915}"/>
            </a:ext>
          </a:extLst>
        </xdr:cNvPr>
        <xdr:cNvSpPr txBox="1"/>
      </xdr:nvSpPr>
      <xdr:spPr>
        <a:xfrm>
          <a:off x="7534276" y="7608095"/>
          <a:ext cx="1216816"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50" i="1"/>
            <a:t>Fuente: SAG</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cdr:x>
      <cdr:y>0.96801</cdr:y>
    </cdr:from>
    <cdr:to>
      <cdr:x>0.16865</cdr:x>
      <cdr:y>0.99619</cdr:y>
    </cdr:to>
    <cdr:sp macro="" textlink="">
      <cdr:nvSpPr>
        <cdr:cNvPr id="3" name="CuadroTexto 3">
          <a:extLst xmlns:a="http://schemas.openxmlformats.org/drawingml/2006/main">
            <a:ext uri="{FF2B5EF4-FFF2-40B4-BE49-F238E27FC236}">
              <a16:creationId xmlns:a16="http://schemas.microsoft.com/office/drawing/2014/main" id="{0DE99622-3D69-019F-E4BD-07B585A74915}"/>
            </a:ext>
          </a:extLst>
        </cdr:cNvPr>
        <cdr:cNvSpPr txBox="1"/>
      </cdr:nvSpPr>
      <cdr:spPr>
        <a:xfrm xmlns:a="http://schemas.openxmlformats.org/drawingml/2006/main">
          <a:off x="0" y="7361238"/>
          <a:ext cx="1216816" cy="2143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1050" i="1"/>
            <a:t>Fuente: SAG</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38100</xdr:colOff>
      <xdr:row>37</xdr:row>
      <xdr:rowOff>73819</xdr:rowOff>
    </xdr:from>
    <xdr:to>
      <xdr:col>2</xdr:col>
      <xdr:colOff>476250</xdr:colOff>
      <xdr:row>37</xdr:row>
      <xdr:rowOff>169069</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134225"/>
          <a:ext cx="1819275"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33</xdr:row>
      <xdr:rowOff>35718</xdr:rowOff>
    </xdr:from>
    <xdr:to>
      <xdr:col>3</xdr:col>
      <xdr:colOff>311150</xdr:colOff>
      <xdr:row>33</xdr:row>
      <xdr:rowOff>146843</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286624"/>
          <a:ext cx="1839119" cy="111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2452687</xdr:colOff>
      <xdr:row>5</xdr:row>
      <xdr:rowOff>113454</xdr:rowOff>
    </xdr:from>
    <xdr:to>
      <xdr:col>3</xdr:col>
      <xdr:colOff>215067</xdr:colOff>
      <xdr:row>5</xdr:row>
      <xdr:rowOff>113454</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214687" y="780204"/>
          <a:ext cx="3548818"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2440781</xdr:colOff>
      <xdr:row>6</xdr:row>
      <xdr:rowOff>95249</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202781" y="928687"/>
          <a:ext cx="3579010" cy="106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2162544</xdr:colOff>
      <xdr:row>7</xdr:row>
      <xdr:rowOff>105835</xdr:rowOff>
    </xdr:from>
    <xdr:to>
      <xdr:col>3</xdr:col>
      <xdr:colOff>228106</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2924544" y="1105960"/>
          <a:ext cx="3852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3561123</xdr:colOff>
      <xdr:row>17</xdr:row>
      <xdr:rowOff>107156</xdr:rowOff>
    </xdr:from>
    <xdr:to>
      <xdr:col>3</xdr:col>
      <xdr:colOff>222685</xdr:colOff>
      <xdr:row>17</xdr:row>
      <xdr:rowOff>107156</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323123" y="2805906"/>
          <a:ext cx="2450645"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2870462</xdr:colOff>
      <xdr:row>33</xdr:row>
      <xdr:rowOff>102870</xdr:rowOff>
    </xdr:from>
    <xdr:to>
      <xdr:col>3</xdr:col>
      <xdr:colOff>213379</xdr:colOff>
      <xdr:row>33</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632462" y="5500370"/>
          <a:ext cx="31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4295983</xdr:colOff>
      <xdr:row>34</xdr:row>
      <xdr:rowOff>102870</xdr:rowOff>
    </xdr:from>
    <xdr:to>
      <xdr:col>3</xdr:col>
      <xdr:colOff>198900</xdr:colOff>
      <xdr:row>34</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057983" y="5659120"/>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4305516</xdr:colOff>
      <xdr:row>35</xdr:row>
      <xdr:rowOff>85725</xdr:rowOff>
    </xdr:from>
    <xdr:to>
      <xdr:col>3</xdr:col>
      <xdr:colOff>208433</xdr:colOff>
      <xdr:row>35</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067516" y="5800725"/>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4418966</xdr:colOff>
      <xdr:row>36</xdr:row>
      <xdr:rowOff>105834</xdr:rowOff>
    </xdr:from>
    <xdr:to>
      <xdr:col>3</xdr:col>
      <xdr:colOff>213883</xdr:colOff>
      <xdr:row>36</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180966" y="5979584"/>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3633044</xdr:colOff>
      <xdr:row>32</xdr:row>
      <xdr:rowOff>114512</xdr:rowOff>
    </xdr:from>
    <xdr:to>
      <xdr:col>3</xdr:col>
      <xdr:colOff>183961</xdr:colOff>
      <xdr:row>32</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395044" y="5353262"/>
          <a:ext cx="234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4162636</xdr:colOff>
      <xdr:row>31</xdr:row>
      <xdr:rowOff>122714</xdr:rowOff>
    </xdr:from>
    <xdr:to>
      <xdr:col>3</xdr:col>
      <xdr:colOff>209553</xdr:colOff>
      <xdr:row>31</xdr:row>
      <xdr:rowOff>122717</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4924636" y="5202714"/>
          <a:ext cx="183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100242</xdr:colOff>
      <xdr:row>30</xdr:row>
      <xdr:rowOff>98920</xdr:rowOff>
    </xdr:from>
    <xdr:to>
      <xdr:col>3</xdr:col>
      <xdr:colOff>244242</xdr:colOff>
      <xdr:row>30</xdr:row>
      <xdr:rowOff>100294</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1325" y="5020170"/>
          <a:ext cx="144000"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3756024</xdr:colOff>
      <xdr:row>29</xdr:row>
      <xdr:rowOff>97579</xdr:rowOff>
    </xdr:from>
    <xdr:to>
      <xdr:col>3</xdr:col>
      <xdr:colOff>273586</xdr:colOff>
      <xdr:row>29</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518024" y="4312392"/>
          <a:ext cx="23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2921908</xdr:colOff>
      <xdr:row>28</xdr:row>
      <xdr:rowOff>101548</xdr:rowOff>
    </xdr:from>
    <xdr:to>
      <xdr:col>3</xdr:col>
      <xdr:colOff>267470</xdr:colOff>
      <xdr:row>28</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3683908" y="4149673"/>
          <a:ext cx="31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3609237</xdr:colOff>
      <xdr:row>27</xdr:row>
      <xdr:rowOff>105834</xdr:rowOff>
    </xdr:from>
    <xdr:to>
      <xdr:col>3</xdr:col>
      <xdr:colOff>270799</xdr:colOff>
      <xdr:row>27</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371237" y="3987272"/>
          <a:ext cx="24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2488405</xdr:colOff>
      <xdr:row>8</xdr:row>
      <xdr:rowOff>95249</xdr:rowOff>
    </xdr:from>
    <xdr:to>
      <xdr:col>3</xdr:col>
      <xdr:colOff>229967</xdr:colOff>
      <xdr:row>8</xdr:row>
      <xdr:rowOff>95249</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flipH="1" flipV="1">
          <a:off x="3250405" y="1262062"/>
          <a:ext cx="352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3621142</xdr:colOff>
      <xdr:row>12</xdr:row>
      <xdr:rowOff>105833</xdr:rowOff>
    </xdr:from>
    <xdr:to>
      <xdr:col>3</xdr:col>
      <xdr:colOff>246704</xdr:colOff>
      <xdr:row>12</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383142" y="1808427"/>
          <a:ext cx="241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3892025</xdr:colOff>
      <xdr:row>13</xdr:row>
      <xdr:rowOff>113453</xdr:rowOff>
    </xdr:from>
    <xdr:to>
      <xdr:col>3</xdr:col>
      <xdr:colOff>229587</xdr:colOff>
      <xdr:row>13</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4654025" y="1982734"/>
          <a:ext cx="212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3880116</xdr:colOff>
      <xdr:row>14</xdr:row>
      <xdr:rowOff>96308</xdr:rowOff>
    </xdr:from>
    <xdr:to>
      <xdr:col>3</xdr:col>
      <xdr:colOff>217678</xdr:colOff>
      <xdr:row>14</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4642116" y="2132277"/>
          <a:ext cx="212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4970073</xdr:colOff>
      <xdr:row>15</xdr:row>
      <xdr:rowOff>91981</xdr:rowOff>
    </xdr:from>
    <xdr:to>
      <xdr:col>3</xdr:col>
      <xdr:colOff>227635</xdr:colOff>
      <xdr:row>15</xdr:row>
      <xdr:rowOff>91984</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732073" y="2294637"/>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4418704</xdr:colOff>
      <xdr:row>16</xdr:row>
      <xdr:rowOff>105833</xdr:rowOff>
    </xdr:from>
    <xdr:to>
      <xdr:col>3</xdr:col>
      <xdr:colOff>216266</xdr:colOff>
      <xdr:row>16</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180704" y="2475177"/>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4087235</xdr:colOff>
      <xdr:row>18</xdr:row>
      <xdr:rowOff>102870</xdr:rowOff>
    </xdr:from>
    <xdr:to>
      <xdr:col>3</xdr:col>
      <xdr:colOff>244797</xdr:colOff>
      <xdr:row>18</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4849235" y="2805589"/>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4138828</xdr:colOff>
      <xdr:row>19</xdr:row>
      <xdr:rowOff>102870</xdr:rowOff>
    </xdr:from>
    <xdr:to>
      <xdr:col>3</xdr:col>
      <xdr:colOff>224390</xdr:colOff>
      <xdr:row>19</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4900828" y="2972276"/>
          <a:ext cx="18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4245662</xdr:colOff>
      <xdr:row>20</xdr:row>
      <xdr:rowOff>88053</xdr:rowOff>
    </xdr:from>
    <xdr:to>
      <xdr:col>3</xdr:col>
      <xdr:colOff>223224</xdr:colOff>
      <xdr:row>20</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007662" y="3124147"/>
          <a:ext cx="17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4687097</xdr:colOff>
      <xdr:row>22</xdr:row>
      <xdr:rowOff>84667</xdr:rowOff>
    </xdr:from>
    <xdr:to>
      <xdr:col>3</xdr:col>
      <xdr:colOff>232659</xdr:colOff>
      <xdr:row>22</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449097" y="3287448"/>
          <a:ext cx="13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4650317</xdr:colOff>
      <xdr:row>23</xdr:row>
      <xdr:rowOff>110066</xdr:rowOff>
    </xdr:from>
    <xdr:to>
      <xdr:col>3</xdr:col>
      <xdr:colOff>231879</xdr:colOff>
      <xdr:row>23</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412317" y="3479535"/>
          <a:ext cx="13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2393156</xdr:colOff>
      <xdr:row>37</xdr:row>
      <xdr:rowOff>142878</xdr:rowOff>
    </xdr:from>
    <xdr:to>
      <xdr:col>3</xdr:col>
      <xdr:colOff>297656</xdr:colOff>
      <xdr:row>37</xdr:row>
      <xdr:rowOff>154781</xdr:rowOff>
    </xdr:to>
    <xdr:cxnSp macro="">
      <xdr:nvCxnSpPr>
        <xdr:cNvPr id="6" name="Conector recto 5">
          <a:extLst>
            <a:ext uri="{FF2B5EF4-FFF2-40B4-BE49-F238E27FC236}">
              <a16:creationId xmlns:a16="http://schemas.microsoft.com/office/drawing/2014/main" id="{DE151287-471C-4CDB-ADA2-1B1EA9314E57}"/>
            </a:ext>
          </a:extLst>
        </xdr:cNvPr>
        <xdr:cNvCxnSpPr/>
      </xdr:nvCxnSpPr>
      <xdr:spPr>
        <a:xfrm>
          <a:off x="3155156" y="6477003"/>
          <a:ext cx="3690938" cy="1190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2389414</xdr:colOff>
      <xdr:row>38</xdr:row>
      <xdr:rowOff>125186</xdr:rowOff>
    </xdr:from>
    <xdr:to>
      <xdr:col>3</xdr:col>
      <xdr:colOff>306214</xdr:colOff>
      <xdr:row>38</xdr:row>
      <xdr:rowOff>125189</xdr:rowOff>
    </xdr:to>
    <xdr:cxnSp macro="">
      <xdr:nvCxnSpPr>
        <xdr:cNvPr id="9" name="Conector recto 8">
          <a:extLst>
            <a:ext uri="{FF2B5EF4-FFF2-40B4-BE49-F238E27FC236}">
              <a16:creationId xmlns:a16="http://schemas.microsoft.com/office/drawing/2014/main" id="{2AF2A8F8-FA00-466D-959D-B6B439F6A7C4}"/>
            </a:ext>
          </a:extLst>
        </xdr:cNvPr>
        <xdr:cNvCxnSpPr/>
      </xdr:nvCxnSpPr>
      <xdr:spPr>
        <a:xfrm flipV="1">
          <a:off x="3151414" y="6493329"/>
          <a:ext cx="37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4138083</xdr:colOff>
      <xdr:row>21</xdr:row>
      <xdr:rowOff>125186</xdr:rowOff>
    </xdr:from>
    <xdr:to>
      <xdr:col>3</xdr:col>
      <xdr:colOff>221877</xdr:colOff>
      <xdr:row>21</xdr:row>
      <xdr:rowOff>137583</xdr:rowOff>
    </xdr:to>
    <xdr:cxnSp macro="">
      <xdr:nvCxnSpPr>
        <xdr:cNvPr id="13" name="Conector recto 12">
          <a:extLst>
            <a:ext uri="{FF2B5EF4-FFF2-40B4-BE49-F238E27FC236}">
              <a16:creationId xmlns:a16="http://schemas.microsoft.com/office/drawing/2014/main" id="{1CB20A5A-D43B-4931-B7DE-D7E103DAE2B7}"/>
            </a:ext>
          </a:extLst>
        </xdr:cNvPr>
        <xdr:cNvCxnSpPr/>
      </xdr:nvCxnSpPr>
      <xdr:spPr>
        <a:xfrm flipV="1">
          <a:off x="4900083" y="3458936"/>
          <a:ext cx="1872877" cy="12397"/>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65015</xdr:colOff>
      <xdr:row>22</xdr:row>
      <xdr:rowOff>80581</xdr:rowOff>
    </xdr:from>
    <xdr:to>
      <xdr:col>8</xdr:col>
      <xdr:colOff>131432</xdr:colOff>
      <xdr:row>41</xdr:row>
      <xdr:rowOff>124331</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74084</xdr:colOff>
      <xdr:row>40</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74084" y="7283603"/>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31751</xdr:colOff>
      <xdr:row>44</xdr:row>
      <xdr:rowOff>772583</xdr:rowOff>
    </xdr:from>
    <xdr:to>
      <xdr:col>11</xdr:col>
      <xdr:colOff>740835</xdr:colOff>
      <xdr:row>63</xdr:row>
      <xdr:rowOff>116416</xdr:rowOff>
    </xdr:to>
    <xdr:graphicFrame macro="">
      <xdr:nvGraphicFramePr>
        <xdr:cNvPr id="4" name="Gráfico 3">
          <a:extLst>
            <a:ext uri="{FF2B5EF4-FFF2-40B4-BE49-F238E27FC236}">
              <a16:creationId xmlns:a16="http://schemas.microsoft.com/office/drawing/2014/main" id="{4513F9B8-701D-454D-B76E-0260162034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5099</xdr:colOff>
      <xdr:row>62</xdr:row>
      <xdr:rowOff>56695</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88443" y="13094039"/>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mn-lt"/>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60321</xdr:colOff>
      <xdr:row>45</xdr:row>
      <xdr:rowOff>62139</xdr:rowOff>
    </xdr:from>
    <xdr:to>
      <xdr:col>13</xdr:col>
      <xdr:colOff>39004</xdr:colOff>
      <xdr:row>63</xdr:row>
      <xdr:rowOff>121764</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74067</xdr:colOff>
      <xdr:row>62</xdr:row>
      <xdr:rowOff>50459</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93130" y="11528084"/>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mn-lt"/>
              <a:cs typeface="Arial" panose="020B0604020202020204" pitchFamily="34" charset="0"/>
            </a:rPr>
            <a:t>Fuente: Odepa</a:t>
          </a:r>
          <a:endParaRPr lang="es-ES" sz="1100" i="1">
            <a:latin typeface="+mn-lt"/>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58204</xdr:colOff>
      <xdr:row>24</xdr:row>
      <xdr:rowOff>37029</xdr:rowOff>
    </xdr:from>
    <xdr:to>
      <xdr:col>16</xdr:col>
      <xdr:colOff>343957</xdr:colOff>
      <xdr:row>45</xdr:row>
      <xdr:rowOff>75657</xdr:rowOff>
    </xdr:to>
    <xdr:graphicFrame macro="">
      <xdr:nvGraphicFramePr>
        <xdr:cNvPr id="3" name="Gráfico 1">
          <a:extLst>
            <a:ext uri="{FF2B5EF4-FFF2-40B4-BE49-F238E27FC236}">
              <a16:creationId xmlns:a16="http://schemas.microsoft.com/office/drawing/2014/main" id="{700A6FE5-CB81-4950-9B10-BFABB2E9E8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0.93633</cdr:y>
    </cdr:from>
    <cdr:to>
      <cdr:x>0.12853</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0" y="3369478"/>
          <a:ext cx="1190625" cy="2282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mn-lt"/>
              <a:cs typeface="Arial" panose="020B0604020202020204" pitchFamily="34" charset="0"/>
            </a:rPr>
            <a:t>Fuente: Odepa</a:t>
          </a:r>
          <a:endParaRPr lang="es-ES" sz="1100" i="1">
            <a:latin typeface="+mn-lt"/>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depa-my.sharepoint.com/personal/jpefaur_odepa_gob_cl/Documents/02%20rubro/02%20PAPA/2022%20B%20Papa/01%20Boletin%20mayoris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iario"/>
      <sheetName val="mensual (pr. mayor.)"/>
      <sheetName val="diario x var. (pr. mayor.2)"/>
      <sheetName val="graf diario (pr. mayor.2)"/>
      <sheetName val="diario x mercado (pr. mayor.3)"/>
    </sheetNames>
    <sheetDataSet>
      <sheetData sheetId="0" refreshError="1"/>
      <sheetData sheetId="1" refreshError="1"/>
      <sheetData sheetId="2" refreshError="1"/>
      <sheetData sheetId="3">
        <row r="6">
          <cell r="D6">
            <v>44470</v>
          </cell>
          <cell r="E6">
            <v>10498.751704605056</v>
          </cell>
        </row>
        <row r="7">
          <cell r="D7">
            <v>44473</v>
          </cell>
          <cell r="E7">
            <v>11224.734079776068</v>
          </cell>
        </row>
        <row r="8">
          <cell r="D8">
            <v>44474</v>
          </cell>
          <cell r="E8">
            <v>10550.842247048569</v>
          </cell>
        </row>
        <row r="9">
          <cell r="D9">
            <v>44475</v>
          </cell>
          <cell r="E9">
            <v>10838.08770223676</v>
          </cell>
        </row>
        <row r="10">
          <cell r="D10">
            <v>44476</v>
          </cell>
          <cell r="E10">
            <v>10548.986451660408</v>
          </cell>
        </row>
        <row r="11">
          <cell r="D11">
            <v>44477</v>
          </cell>
          <cell r="E11">
            <v>11141.358840690611</v>
          </cell>
        </row>
        <row r="12">
          <cell r="D12">
            <v>44481</v>
          </cell>
          <cell r="E12">
            <v>10968.971081642434</v>
          </cell>
        </row>
        <row r="13">
          <cell r="D13">
            <v>44482</v>
          </cell>
          <cell r="E13">
            <v>11053.578423812462</v>
          </cell>
        </row>
        <row r="14">
          <cell r="D14">
            <v>44483</v>
          </cell>
          <cell r="E14">
            <v>10805.783827178515</v>
          </cell>
        </row>
        <row r="15">
          <cell r="D15">
            <v>44484</v>
          </cell>
          <cell r="E15">
            <v>10700.264958223519</v>
          </cell>
        </row>
        <row r="16">
          <cell r="D16">
            <v>44487</v>
          </cell>
          <cell r="E16">
            <v>10508.845683133066</v>
          </cell>
        </row>
        <row r="17">
          <cell r="D17">
            <v>44488</v>
          </cell>
          <cell r="E17">
            <v>10757.668862000306</v>
          </cell>
        </row>
        <row r="18">
          <cell r="D18">
            <v>44489</v>
          </cell>
          <cell r="E18">
            <v>10375.451765742935</v>
          </cell>
        </row>
        <row r="19">
          <cell r="D19">
            <v>44490</v>
          </cell>
          <cell r="E19">
            <v>10944.539109714404</v>
          </cell>
        </row>
        <row r="20">
          <cell r="D20">
            <v>44491</v>
          </cell>
          <cell r="E20">
            <v>11300.496232231546</v>
          </cell>
        </row>
        <row r="21">
          <cell r="D21">
            <v>44494</v>
          </cell>
          <cell r="E21">
            <v>10952.049030119895</v>
          </cell>
        </row>
        <row r="22">
          <cell r="D22">
            <v>44495</v>
          </cell>
          <cell r="E22">
            <v>11024.551954242135</v>
          </cell>
        </row>
        <row r="23">
          <cell r="D23">
            <v>44496</v>
          </cell>
          <cell r="E23">
            <v>10897.306474820143</v>
          </cell>
        </row>
        <row r="24">
          <cell r="D24">
            <v>44497</v>
          </cell>
          <cell r="E24">
            <v>10766.510714285714</v>
          </cell>
        </row>
        <row r="25">
          <cell r="D25">
            <v>44498</v>
          </cell>
          <cell r="E25">
            <v>10831.549793836048</v>
          </cell>
        </row>
        <row r="26">
          <cell r="D26">
            <v>44502</v>
          </cell>
          <cell r="E26">
            <v>11070.348191881918</v>
          </cell>
        </row>
        <row r="27">
          <cell r="D27">
            <v>44503</v>
          </cell>
          <cell r="E27">
            <v>10033.291867954911</v>
          </cell>
        </row>
        <row r="28">
          <cell r="D28">
            <v>44504</v>
          </cell>
          <cell r="E28">
            <v>9720.658118940697</v>
          </cell>
        </row>
        <row r="29">
          <cell r="D29">
            <v>44505</v>
          </cell>
          <cell r="E29">
            <v>10550.71178253457</v>
          </cell>
        </row>
        <row r="30">
          <cell r="D30">
            <v>44508</v>
          </cell>
          <cell r="E30">
            <v>10796.760391198044</v>
          </cell>
        </row>
        <row r="31">
          <cell r="D31">
            <v>44509</v>
          </cell>
          <cell r="E31">
            <v>10584.088320042887</v>
          </cell>
        </row>
        <row r="32">
          <cell r="D32">
            <v>44510</v>
          </cell>
          <cell r="E32">
            <v>10893.708306969176</v>
          </cell>
        </row>
        <row r="33">
          <cell r="D33">
            <v>44511</v>
          </cell>
          <cell r="E33">
            <v>10842.399595775199</v>
          </cell>
        </row>
        <row r="34">
          <cell r="D34">
            <v>44512</v>
          </cell>
          <cell r="E34">
            <v>10873.021501586183</v>
          </cell>
        </row>
        <row r="35">
          <cell r="D35">
            <v>44515</v>
          </cell>
          <cell r="E35">
            <v>10885.65965485551</v>
          </cell>
        </row>
        <row r="36">
          <cell r="D36">
            <v>44516</v>
          </cell>
          <cell r="E36">
            <v>11490.201713395638</v>
          </cell>
        </row>
        <row r="37">
          <cell r="D37">
            <v>44517</v>
          </cell>
          <cell r="E37">
            <v>11374.266282676119</v>
          </cell>
        </row>
        <row r="38">
          <cell r="D38">
            <v>44518</v>
          </cell>
          <cell r="E38">
            <v>10981.042486583185</v>
          </cell>
        </row>
        <row r="39">
          <cell r="D39">
            <v>44519</v>
          </cell>
          <cell r="E39">
            <v>11034.777349768876</v>
          </cell>
        </row>
        <row r="40">
          <cell r="D40">
            <v>44522</v>
          </cell>
          <cell r="E40">
            <v>11542.895002523977</v>
          </cell>
        </row>
        <row r="41">
          <cell r="D41">
            <v>44523</v>
          </cell>
          <cell r="E41">
            <v>10881.439928057554</v>
          </cell>
        </row>
        <row r="42">
          <cell r="D42">
            <v>44524</v>
          </cell>
          <cell r="E42">
            <v>10831.280204681134</v>
          </cell>
        </row>
        <row r="43">
          <cell r="D43">
            <v>44525</v>
          </cell>
          <cell r="E43">
            <v>11386.430395913154</v>
          </cell>
        </row>
        <row r="44">
          <cell r="D44">
            <v>44526</v>
          </cell>
          <cell r="E44">
            <v>11166.077661431065</v>
          </cell>
        </row>
        <row r="45">
          <cell r="D45">
            <v>44529</v>
          </cell>
          <cell r="E45">
            <v>10830.864269706713</v>
          </cell>
        </row>
        <row r="46">
          <cell r="D46">
            <v>44530</v>
          </cell>
          <cell r="E46">
            <v>10972.474388555607</v>
          </cell>
        </row>
        <row r="47">
          <cell r="D47">
            <v>44531</v>
          </cell>
          <cell r="E47">
            <v>10031.689775367931</v>
          </cell>
        </row>
        <row r="48">
          <cell r="D48">
            <v>44532</v>
          </cell>
          <cell r="E48">
            <v>9924.9803056027158</v>
          </cell>
        </row>
        <row r="49">
          <cell r="D49">
            <v>44533</v>
          </cell>
          <cell r="E49">
            <v>10383.089689265536</v>
          </cell>
        </row>
        <row r="50">
          <cell r="D50">
            <v>44536</v>
          </cell>
          <cell r="E50">
            <v>9908.9285348098019</v>
          </cell>
        </row>
        <row r="51">
          <cell r="D51">
            <v>44537</v>
          </cell>
          <cell r="E51">
            <v>9659.3133333333335</v>
          </cell>
        </row>
        <row r="52">
          <cell r="D52">
            <v>44539</v>
          </cell>
          <cell r="E52">
            <v>9797.9612310151879</v>
          </cell>
        </row>
        <row r="53">
          <cell r="D53">
            <v>44540</v>
          </cell>
          <cell r="E53">
            <v>9633.3028594442203</v>
          </cell>
        </row>
        <row r="54">
          <cell r="D54">
            <v>44543</v>
          </cell>
          <cell r="E54">
            <v>9820.21022455805</v>
          </cell>
        </row>
        <row r="55">
          <cell r="D55">
            <v>44544</v>
          </cell>
          <cell r="E55">
            <v>9200.9245817975625</v>
          </cell>
        </row>
        <row r="56">
          <cell r="D56">
            <v>44545</v>
          </cell>
          <cell r="E56">
            <v>10024.495224619739</v>
          </cell>
        </row>
        <row r="57">
          <cell r="D57">
            <v>44546</v>
          </cell>
          <cell r="E57">
            <v>9022.4790444258178</v>
          </cell>
        </row>
        <row r="58">
          <cell r="D58">
            <v>44547</v>
          </cell>
          <cell r="E58">
            <v>9942.050131926122</v>
          </cell>
        </row>
        <row r="59">
          <cell r="D59">
            <v>44550</v>
          </cell>
          <cell r="E59">
            <v>10393.465551181102</v>
          </cell>
        </row>
        <row r="60">
          <cell r="D60">
            <v>44551</v>
          </cell>
          <cell r="E60">
            <v>10507.546511627907</v>
          </cell>
        </row>
        <row r="61">
          <cell r="D61">
            <v>44552</v>
          </cell>
          <cell r="E61">
            <v>10391.51414920985</v>
          </cell>
        </row>
        <row r="62">
          <cell r="D62">
            <v>44553</v>
          </cell>
          <cell r="E62">
            <v>9722.1220833333336</v>
          </cell>
        </row>
        <row r="63">
          <cell r="D63">
            <v>44554</v>
          </cell>
          <cell r="E63">
            <v>9548.0300330033006</v>
          </cell>
        </row>
        <row r="64">
          <cell r="D64">
            <v>44557</v>
          </cell>
          <cell r="E64">
            <v>9779.6977627691012</v>
          </cell>
        </row>
        <row r="65">
          <cell r="D65">
            <v>44558</v>
          </cell>
          <cell r="E65">
            <v>8837.3807471264372</v>
          </cell>
        </row>
        <row r="66">
          <cell r="D66">
            <v>44559</v>
          </cell>
          <cell r="E66">
            <v>9457.5681995323466</v>
          </cell>
        </row>
        <row r="67">
          <cell r="D67">
            <v>44560</v>
          </cell>
          <cell r="E67">
            <v>9459.6259716506629</v>
          </cell>
        </row>
        <row r="68">
          <cell r="D68">
            <v>44561</v>
          </cell>
          <cell r="E68">
            <v>8731.4950440528628</v>
          </cell>
        </row>
        <row r="69">
          <cell r="D69">
            <v>44564</v>
          </cell>
          <cell r="E69">
            <v>9477.4455981941301</v>
          </cell>
        </row>
        <row r="70">
          <cell r="D70">
            <v>44565</v>
          </cell>
          <cell r="E70">
            <v>9162.4635835389636</v>
          </cell>
        </row>
        <row r="71">
          <cell r="D71">
            <v>44566</v>
          </cell>
          <cell r="E71">
            <v>9632.9815708644146</v>
          </cell>
        </row>
        <row r="72">
          <cell r="D72">
            <v>44567</v>
          </cell>
          <cell r="E72">
            <v>9221.8690012970164</v>
          </cell>
        </row>
        <row r="73">
          <cell r="D73">
            <v>44568</v>
          </cell>
          <cell r="E73">
            <v>9355.6254165740938</v>
          </cell>
        </row>
        <row r="74">
          <cell r="D74">
            <v>44571</v>
          </cell>
          <cell r="E74">
            <v>10388.655975128904</v>
          </cell>
        </row>
        <row r="75">
          <cell r="D75">
            <v>44572</v>
          </cell>
          <cell r="E75">
            <v>8756.1980245890318</v>
          </cell>
        </row>
        <row r="76">
          <cell r="D76">
            <v>44573</v>
          </cell>
          <cell r="E76">
            <v>8812.1034482758623</v>
          </cell>
        </row>
        <row r="77">
          <cell r="D77">
            <v>44574</v>
          </cell>
          <cell r="E77">
            <v>9588.7301925889806</v>
          </cell>
        </row>
        <row r="78">
          <cell r="D78">
            <v>44575</v>
          </cell>
          <cell r="E78">
            <v>9500.8064224605369</v>
          </cell>
        </row>
        <row r="79">
          <cell r="D79">
            <v>44578</v>
          </cell>
          <cell r="E79">
            <v>9780.2442396313363</v>
          </cell>
        </row>
        <row r="80">
          <cell r="D80">
            <v>44579</v>
          </cell>
          <cell r="E80">
            <v>8296.582427536232</v>
          </cell>
        </row>
        <row r="81">
          <cell r="D81">
            <v>44580</v>
          </cell>
          <cell r="E81">
            <v>8897.1643341685503</v>
          </cell>
        </row>
        <row r="82">
          <cell r="D82">
            <v>44581</v>
          </cell>
          <cell r="E82">
            <v>9409.1957364341088</v>
          </cell>
        </row>
        <row r="83">
          <cell r="D83">
            <v>44582</v>
          </cell>
          <cell r="E83">
            <v>8873.8711766822598</v>
          </cell>
        </row>
        <row r="84">
          <cell r="D84">
            <v>44585</v>
          </cell>
          <cell r="E84">
            <v>8564.8714590609234</v>
          </cell>
        </row>
        <row r="85">
          <cell r="D85">
            <v>44586</v>
          </cell>
          <cell r="E85">
            <v>8106.4169944925252</v>
          </cell>
        </row>
        <row r="86">
          <cell r="D86">
            <v>44587</v>
          </cell>
          <cell r="E86">
            <v>8317.2485041882737</v>
          </cell>
        </row>
        <row r="87">
          <cell r="D87">
            <v>44588</v>
          </cell>
          <cell r="E87">
            <v>8631.9062068965522</v>
          </cell>
        </row>
        <row r="88">
          <cell r="D88">
            <v>44589</v>
          </cell>
          <cell r="E88">
            <v>8921.5553897799327</v>
          </cell>
        </row>
        <row r="89">
          <cell r="D89">
            <v>44592</v>
          </cell>
          <cell r="E89">
            <v>8928.5223146747358</v>
          </cell>
        </row>
        <row r="90">
          <cell r="D90">
            <v>44593</v>
          </cell>
          <cell r="E90">
            <v>8641.2565130260518</v>
          </cell>
        </row>
        <row r="91">
          <cell r="D91">
            <v>44594</v>
          </cell>
          <cell r="E91">
            <v>8584.7894983591177</v>
          </cell>
        </row>
        <row r="92">
          <cell r="D92">
            <v>44595</v>
          </cell>
          <cell r="E92">
            <v>8595.3815439219161</v>
          </cell>
        </row>
        <row r="93">
          <cell r="D93">
            <v>44596</v>
          </cell>
          <cell r="E93">
            <v>8415.672772689426</v>
          </cell>
        </row>
        <row r="94">
          <cell r="D94">
            <v>44599</v>
          </cell>
          <cell r="E94">
            <v>8311.6149832277297</v>
          </cell>
        </row>
        <row r="95">
          <cell r="D95">
            <v>44600</v>
          </cell>
          <cell r="E95">
            <v>7996.9784172661866</v>
          </cell>
        </row>
        <row r="96">
          <cell r="D96">
            <v>44601</v>
          </cell>
          <cell r="E96">
            <v>8649.073367260391</v>
          </cell>
        </row>
        <row r="97">
          <cell r="D97">
            <v>44602</v>
          </cell>
          <cell r="E97">
            <v>8065.9005784526389</v>
          </cell>
        </row>
        <row r="98">
          <cell r="D98">
            <v>44603</v>
          </cell>
          <cell r="E98">
            <v>7674.9487049263589</v>
          </cell>
        </row>
        <row r="99">
          <cell r="D99">
            <v>44606</v>
          </cell>
          <cell r="E99">
            <v>8121.4890154597233</v>
          </cell>
        </row>
        <row r="100">
          <cell r="D100">
            <v>44607</v>
          </cell>
          <cell r="E100">
            <v>8040.3997979117548</v>
          </cell>
        </row>
        <row r="101">
          <cell r="D101">
            <v>44608</v>
          </cell>
          <cell r="E101">
            <v>8065.253829321663</v>
          </cell>
        </row>
        <row r="102">
          <cell r="D102">
            <v>44609</v>
          </cell>
          <cell r="E102">
            <v>7612.6570048309177</v>
          </cell>
        </row>
        <row r="103">
          <cell r="D103">
            <v>44610</v>
          </cell>
          <cell r="E103">
            <v>7606.8848332284451</v>
          </cell>
        </row>
        <row r="104">
          <cell r="D104">
            <v>44613</v>
          </cell>
          <cell r="E104">
            <v>7862.1995271867609</v>
          </cell>
        </row>
        <row r="105">
          <cell r="D105">
            <v>44614</v>
          </cell>
          <cell r="E105">
            <v>7821.3175450300196</v>
          </cell>
        </row>
        <row r="106">
          <cell r="D106">
            <v>44615</v>
          </cell>
          <cell r="E106">
            <v>7717.4024968547374</v>
          </cell>
        </row>
        <row r="107">
          <cell r="D107">
            <v>44616</v>
          </cell>
          <cell r="E107">
            <v>8013.6302578018995</v>
          </cell>
        </row>
        <row r="108">
          <cell r="D108">
            <v>44617</v>
          </cell>
          <cell r="E108">
            <v>8322.291827293755</v>
          </cell>
        </row>
        <row r="109">
          <cell r="D109">
            <v>44620</v>
          </cell>
          <cell r="E109">
            <v>8030.4062454541045</v>
          </cell>
        </row>
        <row r="110">
          <cell r="D110">
            <v>44621</v>
          </cell>
          <cell r="E110">
            <v>8130.5089450956202</v>
          </cell>
        </row>
        <row r="111">
          <cell r="D111">
            <v>44622</v>
          </cell>
          <cell r="E111">
            <v>7831.6011851088497</v>
          </cell>
        </row>
        <row r="112">
          <cell r="D112">
            <v>44623</v>
          </cell>
          <cell r="E112">
            <v>8495.3054650741942</v>
          </cell>
        </row>
        <row r="113">
          <cell r="D113">
            <v>44624</v>
          </cell>
          <cell r="E113">
            <v>8248.0102755721618</v>
          </cell>
        </row>
        <row r="114">
          <cell r="D114">
            <v>44627</v>
          </cell>
          <cell r="E114">
            <v>8833.0695878686383</v>
          </cell>
        </row>
        <row r="115">
          <cell r="D115">
            <v>44628</v>
          </cell>
          <cell r="E115">
            <v>8273.0881342998855</v>
          </cell>
        </row>
        <row r="116">
          <cell r="D116">
            <v>44629</v>
          </cell>
          <cell r="E116">
            <v>8247.3045147291996</v>
          </cell>
        </row>
        <row r="117">
          <cell r="D117">
            <v>44630</v>
          </cell>
          <cell r="E117">
            <v>8186.4831093352705</v>
          </cell>
        </row>
        <row r="118">
          <cell r="D118">
            <v>44631</v>
          </cell>
          <cell r="E118">
            <v>7951.2918163672657</v>
          </cell>
        </row>
        <row r="119">
          <cell r="D119">
            <v>44634</v>
          </cell>
          <cell r="E119">
            <v>8126.3605339757105</v>
          </cell>
        </row>
        <row r="120">
          <cell r="D120">
            <v>44635</v>
          </cell>
          <cell r="E120">
            <v>8208.9463414634138</v>
          </cell>
        </row>
        <row r="121">
          <cell r="D121">
            <v>44636</v>
          </cell>
          <cell r="E121">
            <v>8110.2666971637691</v>
          </cell>
        </row>
        <row r="122">
          <cell r="D122">
            <v>44637</v>
          </cell>
          <cell r="E122">
            <v>7818.1442831215973</v>
          </cell>
        </row>
        <row r="123">
          <cell r="D123">
            <v>44638</v>
          </cell>
          <cell r="E123">
            <v>7677.5241742460512</v>
          </cell>
        </row>
        <row r="124">
          <cell r="D124">
            <v>44641</v>
          </cell>
          <cell r="E124">
            <v>8056.1690971144899</v>
          </cell>
        </row>
        <row r="125">
          <cell r="D125">
            <v>44642</v>
          </cell>
          <cell r="E125">
            <v>8215.648152932059</v>
          </cell>
        </row>
        <row r="126">
          <cell r="D126">
            <v>44643</v>
          </cell>
          <cell r="E126">
            <v>7531.6526019690573</v>
          </cell>
        </row>
        <row r="127">
          <cell r="D127">
            <v>44644</v>
          </cell>
          <cell r="E127">
            <v>7818.5266356810871</v>
          </cell>
        </row>
        <row r="128">
          <cell r="D128">
            <v>44645</v>
          </cell>
          <cell r="E128">
            <v>7850.7092651757184</v>
          </cell>
        </row>
        <row r="129">
          <cell r="D129">
            <v>44648</v>
          </cell>
          <cell r="E129">
            <v>7981.1617806731811</v>
          </cell>
        </row>
        <row r="130">
          <cell r="D130">
            <v>44649</v>
          </cell>
          <cell r="E130">
            <v>7746.6659209545114</v>
          </cell>
        </row>
        <row r="131">
          <cell r="D131">
            <v>44650</v>
          </cell>
          <cell r="E131">
            <v>7956.5975083852418</v>
          </cell>
        </row>
        <row r="132">
          <cell r="D132">
            <v>44651</v>
          </cell>
          <cell r="E132">
            <v>7930.8767217630857</v>
          </cell>
        </row>
        <row r="133">
          <cell r="D133">
            <v>44652</v>
          </cell>
          <cell r="E133">
            <v>7610.2659574468089</v>
          </cell>
        </row>
        <row r="134">
          <cell r="D134">
            <v>44655</v>
          </cell>
          <cell r="E134">
            <v>8134.4200798671236</v>
          </cell>
        </row>
        <row r="135">
          <cell r="D135">
            <v>44656</v>
          </cell>
          <cell r="E135">
            <v>7728.917930125247</v>
          </cell>
        </row>
        <row r="136">
          <cell r="D136">
            <v>44657</v>
          </cell>
          <cell r="E136">
            <v>8038.4768729641692</v>
          </cell>
        </row>
        <row r="137">
          <cell r="D137">
            <v>44658</v>
          </cell>
          <cell r="E137">
            <v>7746.0454166666668</v>
          </cell>
        </row>
        <row r="138">
          <cell r="D138">
            <v>44659</v>
          </cell>
          <cell r="E138">
            <v>7455.6166020671835</v>
          </cell>
        </row>
        <row r="139">
          <cell r="D139">
            <v>44662</v>
          </cell>
          <cell r="E139">
            <v>7825.7189811010685</v>
          </cell>
        </row>
        <row r="140">
          <cell r="D140">
            <v>44663</v>
          </cell>
          <cell r="E140">
            <v>7847.7919237240603</v>
          </cell>
        </row>
        <row r="141">
          <cell r="D141">
            <v>44664</v>
          </cell>
          <cell r="E141">
            <v>8019.7024661893392</v>
          </cell>
        </row>
        <row r="142">
          <cell r="D142">
            <v>44665</v>
          </cell>
          <cell r="E142">
            <v>7758.2477145384846</v>
          </cell>
        </row>
        <row r="143">
          <cell r="D143">
            <v>44669</v>
          </cell>
          <cell r="E143">
            <v>7537.9503017689904</v>
          </cell>
        </row>
        <row r="144">
          <cell r="D144">
            <v>44670</v>
          </cell>
          <cell r="E144">
            <v>7757.0374181478019</v>
          </cell>
        </row>
        <row r="145">
          <cell r="D145">
            <v>44671</v>
          </cell>
          <cell r="E145">
            <v>8082.9404630650497</v>
          </cell>
        </row>
        <row r="146">
          <cell r="D146">
            <v>44672</v>
          </cell>
          <cell r="E146">
            <v>7638.3407655146784</v>
          </cell>
        </row>
        <row r="147">
          <cell r="D147">
            <v>44673</v>
          </cell>
          <cell r="E147">
            <v>7910.6832822085889</v>
          </cell>
        </row>
        <row r="148">
          <cell r="D148">
            <v>44676</v>
          </cell>
          <cell r="E148">
            <v>7730.2840221879305</v>
          </cell>
        </row>
        <row r="149">
          <cell r="D149">
            <v>44677</v>
          </cell>
          <cell r="E149">
            <v>7947.950171167744</v>
          </cell>
        </row>
        <row r="150">
          <cell r="D150">
            <v>44678</v>
          </cell>
          <cell r="E150">
            <v>8508.109032308781</v>
          </cell>
        </row>
        <row r="151">
          <cell r="D151">
            <v>44679</v>
          </cell>
          <cell r="E151">
            <v>8384.2204092204083</v>
          </cell>
        </row>
        <row r="152">
          <cell r="D152">
            <v>44680</v>
          </cell>
          <cell r="E152">
            <v>8284.647719044171</v>
          </cell>
        </row>
        <row r="153">
          <cell r="D153">
            <v>44683</v>
          </cell>
          <cell r="E153">
            <v>7705.2119143654982</v>
          </cell>
        </row>
        <row r="154">
          <cell r="D154">
            <v>44684</v>
          </cell>
          <cell r="E154">
            <v>7799.6194885361556</v>
          </cell>
        </row>
        <row r="155">
          <cell r="D155">
            <v>44685</v>
          </cell>
          <cell r="E155">
            <v>7773.729985539635</v>
          </cell>
        </row>
        <row r="156">
          <cell r="D156">
            <v>44686</v>
          </cell>
          <cell r="E156">
            <v>7825.3752959747435</v>
          </cell>
        </row>
        <row r="157">
          <cell r="D157">
            <v>44687</v>
          </cell>
          <cell r="E157">
            <v>7925.8099385245905</v>
          </cell>
        </row>
        <row r="158">
          <cell r="D158">
            <v>44690</v>
          </cell>
          <cell r="E158">
            <v>8182.4042253521129</v>
          </cell>
        </row>
        <row r="159">
          <cell r="D159">
            <v>44691</v>
          </cell>
          <cell r="E159">
            <v>7838.182680901542</v>
          </cell>
        </row>
        <row r="160">
          <cell r="D160">
            <v>44692</v>
          </cell>
          <cell r="E160">
            <v>8127.8211382113823</v>
          </cell>
        </row>
        <row r="161">
          <cell r="D161">
            <v>44693</v>
          </cell>
          <cell r="E161">
            <v>8124.4241915161692</v>
          </cell>
        </row>
        <row r="162">
          <cell r="D162">
            <v>44694</v>
          </cell>
          <cell r="E162">
            <v>8136.8746067415732</v>
          </cell>
        </row>
        <row r="163">
          <cell r="D163">
            <v>44697</v>
          </cell>
          <cell r="E163">
            <v>7991.0087873462217</v>
          </cell>
        </row>
        <row r="164">
          <cell r="D164">
            <v>44698</v>
          </cell>
          <cell r="E164">
            <v>8133.6946466809422</v>
          </cell>
        </row>
        <row r="165">
          <cell r="D165">
            <v>44699</v>
          </cell>
          <cell r="E165">
            <v>7896.1790596865621</v>
          </cell>
        </row>
        <row r="166">
          <cell r="D166">
            <v>44700</v>
          </cell>
          <cell r="E166">
            <v>7929.0296783978492</v>
          </cell>
        </row>
        <row r="167">
          <cell r="D167">
            <v>44701</v>
          </cell>
          <cell r="E167">
            <v>7904.3758829465187</v>
          </cell>
        </row>
        <row r="168">
          <cell r="D168">
            <v>44704</v>
          </cell>
          <cell r="E168">
            <v>7811.9278451951459</v>
          </cell>
        </row>
        <row r="169">
          <cell r="D169">
            <v>44705</v>
          </cell>
          <cell r="E169">
            <v>7914.6262462947989</v>
          </cell>
        </row>
        <row r="170">
          <cell r="D170">
            <v>44706</v>
          </cell>
          <cell r="E170">
            <v>7665.2154022112081</v>
          </cell>
        </row>
        <row r="171">
          <cell r="D171">
            <v>44707</v>
          </cell>
          <cell r="E171">
            <v>7690.2215858540922</v>
          </cell>
        </row>
        <row r="172">
          <cell r="D172">
            <v>44708</v>
          </cell>
          <cell r="E172">
            <v>7792.5281058101091</v>
          </cell>
        </row>
        <row r="173">
          <cell r="D173">
            <v>44711</v>
          </cell>
          <cell r="E173">
            <v>7608.9218289085547</v>
          </cell>
        </row>
        <row r="174">
          <cell r="D174">
            <v>44712</v>
          </cell>
          <cell r="E174">
            <v>7851.9180597423956</v>
          </cell>
        </row>
        <row r="175">
          <cell r="D175">
            <v>44713</v>
          </cell>
          <cell r="E175">
            <v>7918.9167429094232</v>
          </cell>
        </row>
        <row r="176">
          <cell r="D176">
            <v>44714</v>
          </cell>
          <cell r="E176">
            <v>7677.6656293222686</v>
          </cell>
        </row>
        <row r="177">
          <cell r="D177">
            <v>44715</v>
          </cell>
          <cell r="E177">
            <v>7775.1558388157891</v>
          </cell>
        </row>
        <row r="178">
          <cell r="D178">
            <v>44718</v>
          </cell>
          <cell r="E178">
            <v>7767.6698113207549</v>
          </cell>
        </row>
        <row r="179">
          <cell r="D179">
            <v>44719</v>
          </cell>
          <cell r="E179">
            <v>7707.3558863328826</v>
          </cell>
        </row>
        <row r="180">
          <cell r="D180">
            <v>44720</v>
          </cell>
          <cell r="E180">
            <v>7519.098684741386</v>
          </cell>
        </row>
        <row r="181">
          <cell r="D181">
            <v>44721</v>
          </cell>
          <cell r="E181">
            <v>7276.0980658296576</v>
          </cell>
        </row>
        <row r="182">
          <cell r="D182">
            <v>44722</v>
          </cell>
          <cell r="E182">
            <v>7218.7523440025861</v>
          </cell>
        </row>
        <row r="183">
          <cell r="D183">
            <v>44725</v>
          </cell>
          <cell r="E183">
            <v>7921.7923550372534</v>
          </cell>
        </row>
        <row r="184">
          <cell r="D184">
            <v>44726</v>
          </cell>
          <cell r="E184">
            <v>7768.2146242383205</v>
          </cell>
        </row>
        <row r="185">
          <cell r="D185">
            <v>44727</v>
          </cell>
          <cell r="E185">
            <v>8047.3919129082424</v>
          </cell>
        </row>
        <row r="186">
          <cell r="D186">
            <v>44728</v>
          </cell>
          <cell r="E186">
            <v>7805.7794970986461</v>
          </cell>
        </row>
        <row r="187">
          <cell r="D187">
            <v>44729</v>
          </cell>
          <cell r="E187">
            <v>7491.6983739837397</v>
          </cell>
        </row>
        <row r="188">
          <cell r="D188">
            <v>44732</v>
          </cell>
          <cell r="E188">
            <v>7575.2765088207989</v>
          </cell>
        </row>
        <row r="189">
          <cell r="D189">
            <v>44734</v>
          </cell>
          <cell r="E189">
            <v>8015.5512943432404</v>
          </cell>
        </row>
        <row r="190">
          <cell r="D190">
            <v>44735</v>
          </cell>
          <cell r="E190">
            <v>7646.6921410891091</v>
          </cell>
        </row>
        <row r="191">
          <cell r="D191">
            <v>44736</v>
          </cell>
          <cell r="E191">
            <v>7712.6730236850199</v>
          </cell>
        </row>
        <row r="192">
          <cell r="D192">
            <v>44740</v>
          </cell>
          <cell r="E192">
            <v>7778.5468384074939</v>
          </cell>
        </row>
        <row r="193">
          <cell r="D193">
            <v>44741</v>
          </cell>
          <cell r="E193">
            <v>8252.7077018249311</v>
          </cell>
        </row>
        <row r="194">
          <cell r="D194">
            <v>44742</v>
          </cell>
          <cell r="E194">
            <v>8111.8587316611456</v>
          </cell>
        </row>
        <row r="195">
          <cell r="D195">
            <v>44743</v>
          </cell>
          <cell r="E195">
            <v>8480.0885237861694</v>
          </cell>
        </row>
        <row r="196">
          <cell r="D196">
            <v>44746</v>
          </cell>
          <cell r="E196">
            <v>8906.9028727770183</v>
          </cell>
        </row>
        <row r="197">
          <cell r="D197">
            <v>44747</v>
          </cell>
          <cell r="E197">
            <v>8349.4980376766089</v>
          </cell>
        </row>
        <row r="198">
          <cell r="D198">
            <v>44748</v>
          </cell>
          <cell r="E198">
            <v>8574.8545454545456</v>
          </cell>
        </row>
        <row r="199">
          <cell r="D199">
            <v>44749</v>
          </cell>
          <cell r="E199">
            <v>8810.3299078667605</v>
          </cell>
        </row>
        <row r="200">
          <cell r="D200">
            <v>44750</v>
          </cell>
          <cell r="E200">
            <v>8915.9413441955185</v>
          </cell>
        </row>
        <row r="201">
          <cell r="D201">
            <v>44753</v>
          </cell>
          <cell r="E201">
            <v>8917.0456521739125</v>
          </cell>
        </row>
        <row r="202">
          <cell r="D202">
            <v>44754</v>
          </cell>
          <cell r="E202">
            <v>9211.7702952029522</v>
          </cell>
        </row>
        <row r="203">
          <cell r="D203">
            <v>44755</v>
          </cell>
          <cell r="E203">
            <v>9181.5399568034554</v>
          </cell>
        </row>
        <row r="204">
          <cell r="D204">
            <v>44756</v>
          </cell>
          <cell r="E204">
            <v>8986.8450488997551</v>
          </cell>
        </row>
        <row r="205">
          <cell r="D205">
            <v>44757</v>
          </cell>
          <cell r="E205">
            <v>8809.9786075457014</v>
          </cell>
        </row>
        <row r="206">
          <cell r="D206">
            <v>44760</v>
          </cell>
          <cell r="E206">
            <v>8832.6668213457069</v>
          </cell>
        </row>
        <row r="207">
          <cell r="D207">
            <v>44761</v>
          </cell>
          <cell r="E207">
            <v>8984.9494680851058</v>
          </cell>
        </row>
        <row r="208">
          <cell r="D208">
            <v>44762</v>
          </cell>
          <cell r="E208">
            <v>8707.927135678392</v>
          </cell>
        </row>
        <row r="209">
          <cell r="D209">
            <v>44763</v>
          </cell>
          <cell r="E209">
            <v>8932.1145975443378</v>
          </cell>
        </row>
        <row r="210">
          <cell r="D210">
            <v>44764</v>
          </cell>
          <cell r="E210">
            <v>8747.5467746439535</v>
          </cell>
        </row>
        <row r="211">
          <cell r="D211">
            <v>44767</v>
          </cell>
          <cell r="E211">
            <v>8839.3096702068196</v>
          </cell>
        </row>
        <row r="212">
          <cell r="D212">
            <v>44768</v>
          </cell>
          <cell r="E212">
            <v>9862.6397384518041</v>
          </cell>
        </row>
        <row r="213">
          <cell r="D213">
            <v>44769</v>
          </cell>
          <cell r="E213">
            <v>8612.1954787234044</v>
          </cell>
        </row>
        <row r="214">
          <cell r="D214">
            <v>44770</v>
          </cell>
          <cell r="E214">
            <v>8595.3147092360323</v>
          </cell>
        </row>
        <row r="215">
          <cell r="D215">
            <v>44771</v>
          </cell>
          <cell r="E215">
            <v>8614.4896067415739</v>
          </cell>
        </row>
        <row r="216">
          <cell r="D216">
            <v>44774</v>
          </cell>
          <cell r="E216">
            <v>8514.0838150289019</v>
          </cell>
        </row>
        <row r="217">
          <cell r="D217">
            <v>44775</v>
          </cell>
          <cell r="E217">
            <v>8492.8011913626215</v>
          </cell>
        </row>
        <row r="218">
          <cell r="D218">
            <v>44776</v>
          </cell>
          <cell r="E218">
            <v>8714.280174119509</v>
          </cell>
        </row>
        <row r="219">
          <cell r="D219">
            <v>44777</v>
          </cell>
          <cell r="E219">
            <v>8375.4092356687906</v>
          </cell>
        </row>
        <row r="220">
          <cell r="D220">
            <v>44778</v>
          </cell>
          <cell r="E220">
            <v>8248.9978004399127</v>
          </cell>
        </row>
        <row r="221">
          <cell r="D221">
            <v>44781</v>
          </cell>
          <cell r="E221">
            <v>8383.5515918680467</v>
          </cell>
        </row>
        <row r="222">
          <cell r="D222">
            <v>44782</v>
          </cell>
          <cell r="E222">
            <v>8171.7351955307258</v>
          </cell>
        </row>
        <row r="223">
          <cell r="D223">
            <v>44783</v>
          </cell>
          <cell r="E223">
            <v>8339.0956610864359</v>
          </cell>
        </row>
        <row r="224">
          <cell r="D224">
            <v>44784</v>
          </cell>
          <cell r="E224">
            <v>8028.765245901639</v>
          </cell>
        </row>
        <row r="225">
          <cell r="D225">
            <v>44785</v>
          </cell>
          <cell r="E225">
            <v>8114.1920391061449</v>
          </cell>
        </row>
        <row r="226">
          <cell r="D226">
            <v>44789</v>
          </cell>
          <cell r="E226">
            <v>8480.8410415856979</v>
          </cell>
        </row>
        <row r="227">
          <cell r="D227">
            <v>44790</v>
          </cell>
          <cell r="E227">
            <v>8765.8021060275969</v>
          </cell>
        </row>
        <row r="228">
          <cell r="D228">
            <v>44791</v>
          </cell>
          <cell r="E228">
            <v>8783.9971896955503</v>
          </cell>
        </row>
        <row r="229">
          <cell r="D229">
            <v>44792</v>
          </cell>
          <cell r="E229">
            <v>8359.8385093167708</v>
          </cell>
        </row>
        <row r="230">
          <cell r="D230">
            <v>44795</v>
          </cell>
          <cell r="E230">
            <v>8350.9808201531523</v>
          </cell>
        </row>
        <row r="231">
          <cell r="D231">
            <v>44796</v>
          </cell>
          <cell r="E231">
            <v>7849.1223515368547</v>
          </cell>
        </row>
        <row r="232">
          <cell r="D232">
            <v>44797</v>
          </cell>
          <cell r="E232">
            <v>8599.320160995243</v>
          </cell>
        </row>
        <row r="233">
          <cell r="D233">
            <v>44798</v>
          </cell>
          <cell r="E233">
            <v>8404.9112849900812</v>
          </cell>
        </row>
        <row r="234">
          <cell r="D234">
            <v>44799</v>
          </cell>
          <cell r="E234">
            <v>8202.9541539316469</v>
          </cell>
        </row>
        <row r="235">
          <cell r="D235">
            <v>44802</v>
          </cell>
          <cell r="E235">
            <v>8140.8667255075025</v>
          </cell>
        </row>
        <row r="236">
          <cell r="D236">
            <v>44803</v>
          </cell>
          <cell r="E236">
            <v>8444.4493132766511</v>
          </cell>
        </row>
        <row r="237">
          <cell r="D237">
            <v>44804</v>
          </cell>
          <cell r="E237">
            <v>8023.701672862454</v>
          </cell>
        </row>
        <row r="238">
          <cell r="D238">
            <v>44805</v>
          </cell>
          <cell r="E238">
            <v>8549.6167216062331</v>
          </cell>
        </row>
        <row r="239">
          <cell r="D239">
            <v>44806</v>
          </cell>
          <cell r="E239">
            <v>8669.0720762459459</v>
          </cell>
        </row>
        <row r="240">
          <cell r="D240">
            <v>44809</v>
          </cell>
          <cell r="E240">
            <v>8484.2741290275662</v>
          </cell>
        </row>
        <row r="241">
          <cell r="D241">
            <v>44810</v>
          </cell>
          <cell r="E241">
            <v>8480.543217111046</v>
          </cell>
        </row>
        <row r="242">
          <cell r="D242">
            <v>44811</v>
          </cell>
          <cell r="E242">
            <v>8644.4226258040107</v>
          </cell>
        </row>
        <row r="243">
          <cell r="D243">
            <v>44812</v>
          </cell>
          <cell r="E243">
            <v>8309.5314625850333</v>
          </cell>
        </row>
        <row r="244">
          <cell r="D244">
            <v>44813</v>
          </cell>
          <cell r="E244">
            <v>7904.2307986243786</v>
          </cell>
        </row>
        <row r="245">
          <cell r="D245">
            <v>44816</v>
          </cell>
          <cell r="E245">
            <v>8423.5367947669656</v>
          </cell>
        </row>
        <row r="246">
          <cell r="D246">
            <v>44817</v>
          </cell>
          <cell r="E246">
            <v>8506.8018510727816</v>
          </cell>
        </row>
        <row r="247">
          <cell r="D247">
            <v>44818</v>
          </cell>
          <cell r="E247">
            <v>8277.3390733907345</v>
          </cell>
        </row>
        <row r="248">
          <cell r="D248">
            <v>44819</v>
          </cell>
          <cell r="E248">
            <v>8440.6955567745481</v>
          </cell>
        </row>
        <row r="249">
          <cell r="D249">
            <v>44824</v>
          </cell>
          <cell r="E249">
            <v>8017.9369592088997</v>
          </cell>
        </row>
        <row r="250">
          <cell r="D250">
            <v>44825</v>
          </cell>
          <cell r="E250">
            <v>7927.7635542168673</v>
          </cell>
        </row>
        <row r="251">
          <cell r="D251">
            <v>44826</v>
          </cell>
          <cell r="E251">
            <v>7681.375717439294</v>
          </cell>
        </row>
        <row r="252">
          <cell r="D252">
            <v>44827</v>
          </cell>
          <cell r="E252">
            <v>8170.4708723211588</v>
          </cell>
        </row>
        <row r="253">
          <cell r="D253">
            <v>44830</v>
          </cell>
          <cell r="E253">
            <v>8433.0609174311921</v>
          </cell>
        </row>
        <row r="254">
          <cell r="D254">
            <v>44831</v>
          </cell>
          <cell r="E254">
            <v>8556.8939588688954</v>
          </cell>
        </row>
        <row r="255">
          <cell r="D255">
            <v>44832</v>
          </cell>
          <cell r="E255">
            <v>8730.422502870264</v>
          </cell>
        </row>
        <row r="256">
          <cell r="D256">
            <v>44833</v>
          </cell>
          <cell r="E256">
            <v>8338.031187586419</v>
          </cell>
        </row>
        <row r="257">
          <cell r="D257">
            <v>44834</v>
          </cell>
          <cell r="E257">
            <v>8626.6060714927244</v>
          </cell>
        </row>
        <row r="258">
          <cell r="D258">
            <v>44837</v>
          </cell>
          <cell r="E258">
            <v>8356.5168195718652</v>
          </cell>
        </row>
        <row r="259">
          <cell r="D259">
            <v>44838</v>
          </cell>
          <cell r="E259">
            <v>8215.6445070422542</v>
          </cell>
        </row>
        <row r="260">
          <cell r="D260">
            <v>44839</v>
          </cell>
          <cell r="E260">
            <v>8557.9536423841055</v>
          </cell>
        </row>
        <row r="261">
          <cell r="D261">
            <v>44840</v>
          </cell>
          <cell r="E261">
            <v>8325.6043752317382</v>
          </cell>
        </row>
        <row r="262">
          <cell r="D262">
            <v>44841</v>
          </cell>
          <cell r="E262">
            <v>9972.7516531961792</v>
          </cell>
        </row>
        <row r="263">
          <cell r="D263">
            <v>44845</v>
          </cell>
          <cell r="E263">
            <v>8725.6131155533894</v>
          </cell>
        </row>
        <row r="264">
          <cell r="D264">
            <v>44846</v>
          </cell>
          <cell r="E264">
            <v>10624.2558356676</v>
          </cell>
        </row>
        <row r="265">
          <cell r="D265">
            <v>44847</v>
          </cell>
          <cell r="E265">
            <v>9534.8160655737702</v>
          </cell>
        </row>
        <row r="266">
          <cell r="D266">
            <v>44848</v>
          </cell>
          <cell r="E266">
            <v>9957.3526936026938</v>
          </cell>
        </row>
        <row r="267">
          <cell r="D267">
            <v>44851</v>
          </cell>
          <cell r="E267">
            <v>9030.2250755287005</v>
          </cell>
        </row>
        <row r="268">
          <cell r="D268">
            <v>44852</v>
          </cell>
          <cell r="E268">
            <v>8917.5614646904978</v>
          </cell>
        </row>
        <row r="269">
          <cell r="D269">
            <v>44853</v>
          </cell>
          <cell r="E269">
            <v>10112.224689165187</v>
          </cell>
        </row>
        <row r="270">
          <cell r="D270">
            <v>44854</v>
          </cell>
          <cell r="E270">
            <v>10448.050833333333</v>
          </cell>
        </row>
        <row r="271">
          <cell r="D271">
            <v>44855</v>
          </cell>
          <cell r="E271">
            <v>10787.679587831208</v>
          </cell>
        </row>
        <row r="272">
          <cell r="D272">
            <v>44858</v>
          </cell>
          <cell r="E272">
            <v>11270.046071428571</v>
          </cell>
        </row>
        <row r="273">
          <cell r="D273">
            <v>44859</v>
          </cell>
          <cell r="E273">
            <v>10372.566858940745</v>
          </cell>
        </row>
        <row r="274">
          <cell r="D274">
            <v>44860</v>
          </cell>
          <cell r="E274">
            <v>10295.394291754757</v>
          </cell>
        </row>
        <row r="275">
          <cell r="D275">
            <v>44861</v>
          </cell>
          <cell r="E275">
            <v>10771.599514563106</v>
          </cell>
        </row>
        <row r="276">
          <cell r="D276">
            <v>44862</v>
          </cell>
          <cell r="E276">
            <v>10664.43157708628</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I38"/>
  <sheetViews>
    <sheetView tabSelected="1" view="pageBreakPreview" zoomScale="80" zoomScaleNormal="80" zoomScaleSheetLayoutView="80" zoomScalePageLayoutView="40" workbookViewId="0"/>
  </sheetViews>
  <sheetFormatPr baseColWidth="10" defaultColWidth="10.85546875" defaultRowHeight="15"/>
  <cols>
    <col min="1" max="9" width="10.85546875" style="2" customWidth="1"/>
    <col min="10" max="16" width="10.85546875" style="2"/>
    <col min="17" max="17" width="10.85546875" style="2" customWidth="1"/>
    <col min="18" max="26" width="10.85546875" style="2"/>
    <col min="27" max="27" width="10.85546875" style="2" customWidth="1"/>
    <col min="28" max="16384" width="10.85546875" style="2"/>
  </cols>
  <sheetData>
    <row r="1" spans="1:2">
      <c r="A1" s="71"/>
    </row>
    <row r="2" spans="1:2">
      <c r="B2" s="72"/>
    </row>
    <row r="19" spans="1:9" ht="26.25">
      <c r="A19" s="339" t="s">
        <v>0</v>
      </c>
      <c r="B19" s="339"/>
      <c r="C19" s="339"/>
      <c r="D19" s="339"/>
      <c r="E19" s="339"/>
      <c r="F19" s="339"/>
      <c r="G19" s="339"/>
      <c r="H19" s="339"/>
      <c r="I19" s="339"/>
    </row>
    <row r="34" spans="4:6" ht="15.75">
      <c r="D34" s="336"/>
      <c r="E34" s="337"/>
      <c r="F34" s="337"/>
    </row>
    <row r="38" spans="4:6" ht="15.75">
      <c r="D38" s="338" t="s">
        <v>273</v>
      </c>
      <c r="E38" s="338"/>
    </row>
  </sheetData>
  <mergeCells count="3">
    <mergeCell ref="D34:F34"/>
    <mergeCell ref="D38:E38"/>
    <mergeCell ref="A19:I19"/>
  </mergeCells>
  <printOptions horizontalCentered="1" verticalCentered="1"/>
  <pageMargins left="0.7" right="0.7" top="0.75" bottom="0.75" header="0.3" footer="0.3"/>
  <pageSetup scale="93"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EC7A0-3A62-4377-9E14-899C4904E37C}">
  <sheetPr>
    <pageSetUpPr fitToPage="1"/>
  </sheetPr>
  <dimension ref="A1:AH58"/>
  <sheetViews>
    <sheetView view="pageBreakPreview" zoomScale="80" zoomScaleNormal="80" zoomScaleSheetLayoutView="80" workbookViewId="0"/>
  </sheetViews>
  <sheetFormatPr baseColWidth="10" defaultColWidth="10.85546875" defaultRowHeight="12.75"/>
  <cols>
    <col min="1" max="1" width="1.7109375" style="8" customWidth="1"/>
    <col min="2" max="2" width="8.7109375" style="8" customWidth="1"/>
    <col min="3" max="3" width="11.85546875" style="8" customWidth="1"/>
    <col min="4" max="4" width="8.42578125" style="8" customWidth="1"/>
    <col min="5" max="5" width="9.7109375" style="8" customWidth="1"/>
    <col min="6" max="6" width="10.7109375" style="8" customWidth="1"/>
    <col min="7" max="7" width="7.5703125" style="8" customWidth="1"/>
    <col min="8" max="9" width="8" style="8" customWidth="1"/>
    <col min="10" max="10" width="7.140625" style="8" customWidth="1"/>
    <col min="11" max="11" width="10.42578125" style="8" customWidth="1"/>
    <col min="12" max="12" width="9.140625" style="8" customWidth="1"/>
    <col min="13" max="13" width="7.42578125" style="8" customWidth="1"/>
    <col min="14" max="14" width="9.42578125" style="8" customWidth="1"/>
    <col min="15" max="15" width="10" style="8" customWidth="1"/>
    <col min="16" max="16" width="6.140625" style="8" customWidth="1"/>
    <col min="17" max="17" width="8" style="8" customWidth="1"/>
    <col min="18" max="19" width="7.85546875" style="8" customWidth="1"/>
    <col min="20" max="20" width="10.28515625" style="8" customWidth="1"/>
    <col min="21" max="21" width="9.140625" style="8" customWidth="1"/>
    <col min="22" max="22" width="2.140625" style="8" customWidth="1"/>
    <col min="23" max="23" width="10.85546875" style="8"/>
    <col min="24" max="24" width="3.85546875" style="112" customWidth="1"/>
    <col min="25" max="25" width="10.85546875" style="113" hidden="1" customWidth="1"/>
    <col min="26" max="26" width="6" style="113" hidden="1" customWidth="1"/>
    <col min="27" max="28" width="9.85546875" style="113" hidden="1" customWidth="1"/>
    <col min="29" max="29" width="6" style="113" hidden="1" customWidth="1"/>
    <col min="30" max="30" width="6.5703125" style="113" hidden="1" customWidth="1"/>
    <col min="31" max="31" width="6.28515625" style="113" hidden="1" customWidth="1"/>
    <col min="32" max="32" width="7" style="113" hidden="1" customWidth="1"/>
    <col min="33" max="33" width="11.5703125" style="113" hidden="1" customWidth="1"/>
    <col min="34" max="34" width="8.7109375" style="112" hidden="1" customWidth="1"/>
    <col min="35" max="35" width="4.7109375" style="8" customWidth="1"/>
    <col min="36" max="16384" width="10.85546875" style="8"/>
  </cols>
  <sheetData>
    <row r="1" spans="1:34" ht="8.25" customHeight="1">
      <c r="A1" s="8" t="s">
        <v>86</v>
      </c>
    </row>
    <row r="2" spans="1:34">
      <c r="B2" s="355" t="s">
        <v>87</v>
      </c>
      <c r="C2" s="355"/>
      <c r="D2" s="355"/>
      <c r="E2" s="355"/>
      <c r="F2" s="355"/>
      <c r="G2" s="355"/>
      <c r="H2" s="355"/>
      <c r="I2" s="355"/>
      <c r="J2" s="355"/>
      <c r="K2" s="355"/>
      <c r="L2" s="355"/>
      <c r="M2" s="355"/>
      <c r="N2" s="355"/>
      <c r="O2" s="355"/>
      <c r="P2" s="355"/>
      <c r="Q2" s="355"/>
      <c r="R2" s="355"/>
      <c r="S2" s="355"/>
      <c r="T2" s="355"/>
      <c r="U2" s="355"/>
      <c r="V2" s="247"/>
      <c r="W2" s="1" t="s">
        <v>6</v>
      </c>
    </row>
    <row r="3" spans="1:34">
      <c r="B3" s="355" t="s">
        <v>24</v>
      </c>
      <c r="C3" s="355"/>
      <c r="D3" s="355"/>
      <c r="E3" s="355"/>
      <c r="F3" s="355"/>
      <c r="G3" s="355"/>
      <c r="H3" s="355"/>
      <c r="I3" s="355"/>
      <c r="J3" s="355"/>
      <c r="K3" s="355"/>
      <c r="L3" s="355"/>
      <c r="M3" s="355"/>
      <c r="N3" s="355"/>
      <c r="O3" s="355"/>
      <c r="P3" s="355"/>
      <c r="Q3" s="355"/>
      <c r="R3" s="355"/>
      <c r="S3" s="355"/>
      <c r="T3" s="355"/>
      <c r="U3" s="355"/>
      <c r="V3" s="247"/>
    </row>
    <row r="4" spans="1:34">
      <c r="B4" s="355" t="s">
        <v>81</v>
      </c>
      <c r="C4" s="355"/>
      <c r="D4" s="355"/>
      <c r="E4" s="355"/>
      <c r="F4" s="355"/>
      <c r="G4" s="355"/>
      <c r="H4" s="355"/>
      <c r="I4" s="355"/>
      <c r="J4" s="355"/>
      <c r="K4" s="355"/>
      <c r="L4" s="355"/>
      <c r="M4" s="355"/>
      <c r="N4" s="355"/>
      <c r="O4" s="355"/>
      <c r="P4" s="355"/>
      <c r="Q4" s="355"/>
      <c r="R4" s="355"/>
      <c r="S4" s="355"/>
      <c r="T4" s="355"/>
      <c r="U4" s="355"/>
      <c r="V4" s="247"/>
    </row>
    <row r="5" spans="1:34">
      <c r="D5" s="370" t="s">
        <v>88</v>
      </c>
      <c r="E5" s="370"/>
      <c r="F5" s="370"/>
      <c r="G5" s="370"/>
      <c r="H5" s="370"/>
      <c r="I5" s="370"/>
      <c r="J5" s="370"/>
      <c r="K5" s="370"/>
      <c r="L5" s="370"/>
      <c r="M5" s="370" t="s">
        <v>89</v>
      </c>
      <c r="N5" s="370"/>
      <c r="O5" s="370"/>
      <c r="P5" s="370"/>
      <c r="Q5" s="370"/>
      <c r="R5" s="370"/>
      <c r="S5" s="370"/>
      <c r="T5" s="370"/>
      <c r="U5" s="370"/>
      <c r="V5" s="114"/>
      <c r="W5" s="115"/>
    </row>
    <row r="6" spans="1:34" ht="30" customHeight="1">
      <c r="B6" s="116" t="s">
        <v>209</v>
      </c>
      <c r="C6" s="116" t="s">
        <v>212</v>
      </c>
      <c r="D6" s="117" t="s">
        <v>90</v>
      </c>
      <c r="E6" s="118" t="s">
        <v>91</v>
      </c>
      <c r="F6" s="118" t="s">
        <v>92</v>
      </c>
      <c r="G6" s="118" t="s">
        <v>93</v>
      </c>
      <c r="H6" s="118" t="s">
        <v>94</v>
      </c>
      <c r="I6" s="118" t="s">
        <v>95</v>
      </c>
      <c r="J6" s="118" t="s">
        <v>208</v>
      </c>
      <c r="K6" s="118" t="s">
        <v>97</v>
      </c>
      <c r="L6" s="119" t="s">
        <v>98</v>
      </c>
      <c r="M6" s="117" t="s">
        <v>90</v>
      </c>
      <c r="N6" s="118" t="s">
        <v>91</v>
      </c>
      <c r="O6" s="118" t="s">
        <v>92</v>
      </c>
      <c r="P6" s="118" t="s">
        <v>93</v>
      </c>
      <c r="Q6" s="118" t="s">
        <v>94</v>
      </c>
      <c r="R6" s="118" t="s">
        <v>95</v>
      </c>
      <c r="S6" s="118" t="s">
        <v>208</v>
      </c>
      <c r="T6" s="118" t="s">
        <v>97</v>
      </c>
      <c r="U6" s="119" t="s">
        <v>98</v>
      </c>
      <c r="V6" s="13"/>
      <c r="W6" s="115"/>
      <c r="Z6" s="120" t="s">
        <v>90</v>
      </c>
      <c r="AA6" s="120" t="s">
        <v>91</v>
      </c>
      <c r="AB6" s="120" t="s">
        <v>92</v>
      </c>
      <c r="AC6" s="120" t="s">
        <v>93</v>
      </c>
      <c r="AD6" s="120" t="s">
        <v>94</v>
      </c>
      <c r="AE6" s="120" t="s">
        <v>95</v>
      </c>
      <c r="AF6" s="120" t="s">
        <v>96</v>
      </c>
      <c r="AG6" s="120" t="s">
        <v>97</v>
      </c>
      <c r="AH6" s="120" t="s">
        <v>98</v>
      </c>
    </row>
    <row r="7" spans="1:34">
      <c r="B7" s="121">
        <v>25</v>
      </c>
      <c r="C7" s="122">
        <v>44732.166666666664</v>
      </c>
      <c r="D7" s="123">
        <v>1340</v>
      </c>
      <c r="E7" s="24">
        <v>1297.5</v>
      </c>
      <c r="F7" s="24">
        <v>1295</v>
      </c>
      <c r="G7" s="24">
        <v>1475</v>
      </c>
      <c r="H7" s="24">
        <v>1338.75</v>
      </c>
      <c r="I7" s="24">
        <v>1307.143</v>
      </c>
      <c r="J7" s="24">
        <v>1213</v>
      </c>
      <c r="K7" s="24">
        <v>1199.8335</v>
      </c>
      <c r="L7" s="124">
        <v>1275.7139999999999</v>
      </c>
      <c r="M7" s="123">
        <v>650</v>
      </c>
      <c r="N7" s="24">
        <v>550</v>
      </c>
      <c r="O7" s="24">
        <v>450</v>
      </c>
      <c r="P7" s="24">
        <v>569.44450000000006</v>
      </c>
      <c r="Q7" s="24">
        <v>582.14300000000003</v>
      </c>
      <c r="R7" s="24">
        <v>450</v>
      </c>
      <c r="S7" s="24">
        <v>490</v>
      </c>
      <c r="T7" s="24">
        <v>543.33299999999997</v>
      </c>
      <c r="U7" s="124">
        <v>816.66650000000004</v>
      </c>
      <c r="V7" s="16"/>
      <c r="W7" s="115"/>
      <c r="Z7" s="125">
        <f>+IF(M7="","",((D7-M7)/M7))</f>
        <v>1.0615384615384615</v>
      </c>
      <c r="AA7" s="125">
        <f t="shared" ref="AA7:AH22" si="0">+IF(N7="","",((E7-N7)/N7))</f>
        <v>1.3590909090909091</v>
      </c>
      <c r="AB7" s="125">
        <f t="shared" si="0"/>
        <v>1.8777777777777778</v>
      </c>
      <c r="AC7" s="125">
        <f t="shared" si="0"/>
        <v>1.5902436497323267</v>
      </c>
      <c r="AD7" s="125">
        <f t="shared" si="0"/>
        <v>1.2996926871919785</v>
      </c>
      <c r="AE7" s="125">
        <f t="shared" si="0"/>
        <v>1.9047622222222222</v>
      </c>
      <c r="AF7" s="125">
        <f t="shared" si="0"/>
        <v>1.4755102040816326</v>
      </c>
      <c r="AG7" s="125">
        <f t="shared" si="0"/>
        <v>1.2082838701128038</v>
      </c>
      <c r="AH7" s="125">
        <f t="shared" si="0"/>
        <v>0.56209909430593741</v>
      </c>
    </row>
    <row r="8" spans="1:34">
      <c r="B8" s="126">
        <v>26</v>
      </c>
      <c r="C8" s="127">
        <v>44739.166666666664</v>
      </c>
      <c r="D8" s="128">
        <v>1290</v>
      </c>
      <c r="E8" s="15">
        <v>1318.5709999999999</v>
      </c>
      <c r="F8" s="15">
        <v>1309.3054999999999</v>
      </c>
      <c r="G8" s="15">
        <v>1387.396</v>
      </c>
      <c r="H8" s="15">
        <v>1344</v>
      </c>
      <c r="I8" s="15">
        <v>1298.2145</v>
      </c>
      <c r="J8" s="15">
        <v>1240</v>
      </c>
      <c r="K8" s="15">
        <v>1190.2165</v>
      </c>
      <c r="L8" s="129">
        <v>1276.6669999999999</v>
      </c>
      <c r="M8" s="128">
        <v>637.5</v>
      </c>
      <c r="N8" s="15">
        <v>575</v>
      </c>
      <c r="O8" s="15">
        <v>485.714</v>
      </c>
      <c r="P8" s="15">
        <v>570.73700000000008</v>
      </c>
      <c r="Q8" s="15">
        <v>590.90899999999999</v>
      </c>
      <c r="R8" s="15">
        <v>525</v>
      </c>
      <c r="S8" s="15">
        <v>466.66699999999997</v>
      </c>
      <c r="T8" s="15">
        <v>500</v>
      </c>
      <c r="U8" s="129">
        <v>787.5</v>
      </c>
      <c r="V8" s="16"/>
      <c r="W8" s="115"/>
      <c r="Z8" s="125">
        <f>+IF(M8="","",((D8-M8)/M8))</f>
        <v>1.0235294117647058</v>
      </c>
      <c r="AA8" s="125">
        <f t="shared" si="0"/>
        <v>1.293166956521739</v>
      </c>
      <c r="AB8" s="125">
        <f t="shared" si="0"/>
        <v>1.6956305562532683</v>
      </c>
      <c r="AC8" s="125">
        <f t="shared" si="0"/>
        <v>1.430884978545284</v>
      </c>
      <c r="AD8" s="125">
        <f t="shared" si="0"/>
        <v>1.2744618883787522</v>
      </c>
      <c r="AE8" s="125">
        <f t="shared" si="0"/>
        <v>1.4727895238095239</v>
      </c>
      <c r="AF8" s="125">
        <f t="shared" si="0"/>
        <v>1.6571409591850295</v>
      </c>
      <c r="AG8" s="125">
        <f t="shared" si="0"/>
        <v>1.380433</v>
      </c>
      <c r="AH8" s="125">
        <f t="shared" si="0"/>
        <v>0.6211644444444443</v>
      </c>
    </row>
    <row r="9" spans="1:34">
      <c r="B9" s="126">
        <v>27</v>
      </c>
      <c r="C9" s="127">
        <v>44746.166666666664</v>
      </c>
      <c r="D9" s="128">
        <v>1356.6669999999999</v>
      </c>
      <c r="E9" s="15">
        <v>1325.556</v>
      </c>
      <c r="F9" s="15">
        <v>1317.25</v>
      </c>
      <c r="G9" s="15">
        <v>1364.2</v>
      </c>
      <c r="H9" s="15">
        <v>1326.25</v>
      </c>
      <c r="I9" s="15">
        <v>1217.5</v>
      </c>
      <c r="J9" s="15">
        <v>1371.4859999999999</v>
      </c>
      <c r="K9" s="15">
        <v>1217.8335</v>
      </c>
      <c r="L9" s="129">
        <v>1340</v>
      </c>
      <c r="M9" s="128">
        <v>620</v>
      </c>
      <c r="N9" s="15">
        <v>600</v>
      </c>
      <c r="O9" s="15">
        <v>514.28599999999994</v>
      </c>
      <c r="P9" s="15">
        <v>577.85699999999997</v>
      </c>
      <c r="Q9" s="15">
        <v>590.90899999999999</v>
      </c>
      <c r="R9" s="15">
        <v>400</v>
      </c>
      <c r="S9" s="15">
        <v>474.375</v>
      </c>
      <c r="T9" s="15">
        <v>522.22199999999998</v>
      </c>
      <c r="U9" s="129">
        <v>787.5</v>
      </c>
      <c r="V9" s="16"/>
      <c r="W9" s="115"/>
      <c r="Z9" s="125">
        <f t="shared" ref="Z9:AH24" si="1">+IF(M9="","",((D9-M9)/M9))</f>
        <v>1.1881725806451611</v>
      </c>
      <c r="AA9" s="125">
        <f t="shared" si="0"/>
        <v>1.20926</v>
      </c>
      <c r="AB9" s="125">
        <f t="shared" si="0"/>
        <v>1.5613180214899884</v>
      </c>
      <c r="AC9" s="125">
        <f t="shared" si="0"/>
        <v>1.3607916837556699</v>
      </c>
      <c r="AD9" s="125">
        <f t="shared" si="0"/>
        <v>1.2444234222189881</v>
      </c>
      <c r="AE9" s="125">
        <f t="shared" si="0"/>
        <v>2.0437500000000002</v>
      </c>
      <c r="AF9" s="125">
        <f t="shared" si="0"/>
        <v>1.8911430830039524</v>
      </c>
      <c r="AG9" s="125">
        <f t="shared" si="0"/>
        <v>1.3320225880947183</v>
      </c>
      <c r="AH9" s="125">
        <f t="shared" si="0"/>
        <v>0.70158730158730154</v>
      </c>
    </row>
    <row r="10" spans="1:34">
      <c r="B10" s="126">
        <v>28</v>
      </c>
      <c r="C10" s="127">
        <v>44753.166666666664</v>
      </c>
      <c r="D10" s="128">
        <v>1326.6669999999999</v>
      </c>
      <c r="E10" s="15">
        <v>1330</v>
      </c>
      <c r="F10" s="15">
        <v>1318.875</v>
      </c>
      <c r="G10" s="15">
        <v>1401.652</v>
      </c>
      <c r="H10" s="15">
        <v>1325</v>
      </c>
      <c r="I10" s="15">
        <v>1256.375</v>
      </c>
      <c r="J10" s="15">
        <v>1383.65</v>
      </c>
      <c r="K10" s="15">
        <v>1284.3765000000001</v>
      </c>
      <c r="L10" s="129">
        <v>1344</v>
      </c>
      <c r="M10" s="128">
        <v>537.5</v>
      </c>
      <c r="N10" s="15">
        <v>606.25</v>
      </c>
      <c r="O10" s="15">
        <v>503.57100000000003</v>
      </c>
      <c r="P10" s="15">
        <v>588.43949999999995</v>
      </c>
      <c r="Q10" s="15">
        <v>625</v>
      </c>
      <c r="R10" s="15">
        <v>550</v>
      </c>
      <c r="S10" s="15">
        <v>486.45849999999996</v>
      </c>
      <c r="T10" s="15">
        <v>543.75</v>
      </c>
      <c r="U10" s="129">
        <v>600</v>
      </c>
      <c r="V10" s="16"/>
      <c r="W10" s="115"/>
      <c r="Z10" s="125">
        <f t="shared" si="1"/>
        <v>1.4682176744186044</v>
      </c>
      <c r="AA10" s="125">
        <f t="shared" si="0"/>
        <v>1.1938144329896907</v>
      </c>
      <c r="AB10" s="125">
        <f t="shared" si="0"/>
        <v>1.6190447821657719</v>
      </c>
      <c r="AC10" s="125">
        <f t="shared" si="0"/>
        <v>1.381981495123968</v>
      </c>
      <c r="AD10" s="125">
        <f t="shared" si="0"/>
        <v>1.1200000000000001</v>
      </c>
      <c r="AE10" s="125">
        <f t="shared" si="0"/>
        <v>1.2843181818181819</v>
      </c>
      <c r="AF10" s="125">
        <f t="shared" si="0"/>
        <v>1.8443330726053717</v>
      </c>
      <c r="AG10" s="125">
        <f t="shared" si="0"/>
        <v>1.3620717241379312</v>
      </c>
      <c r="AH10" s="125">
        <f t="shared" si="0"/>
        <v>1.24</v>
      </c>
    </row>
    <row r="11" spans="1:34">
      <c r="B11" s="126">
        <v>29</v>
      </c>
      <c r="C11" s="127">
        <v>44760.166666666664</v>
      </c>
      <c r="D11" s="128">
        <v>1340</v>
      </c>
      <c r="E11" s="15">
        <v>1310</v>
      </c>
      <c r="F11" s="15">
        <v>1314.5835</v>
      </c>
      <c r="G11" s="15">
        <v>1416.8420000000001</v>
      </c>
      <c r="H11" s="15">
        <v>1326.6669999999999</v>
      </c>
      <c r="I11" s="15">
        <v>1263.5715</v>
      </c>
      <c r="J11" s="15">
        <v>1355.625</v>
      </c>
      <c r="K11" s="15">
        <v>1225.8609999999999</v>
      </c>
      <c r="L11" s="129">
        <v>1344</v>
      </c>
      <c r="M11" s="128">
        <v>662.5</v>
      </c>
      <c r="N11" s="15">
        <v>640</v>
      </c>
      <c r="O11" s="15">
        <v>505.35699999999997</v>
      </c>
      <c r="P11" s="15">
        <v>565.05700000000002</v>
      </c>
      <c r="Q11" s="15">
        <v>550</v>
      </c>
      <c r="R11" s="15">
        <v>454.16650000000004</v>
      </c>
      <c r="S11" s="15">
        <v>491.66650000000004</v>
      </c>
      <c r="T11" s="15">
        <v>537.5</v>
      </c>
      <c r="U11" s="129">
        <v>625</v>
      </c>
      <c r="V11" s="16"/>
      <c r="W11" s="115"/>
      <c r="Z11" s="125">
        <f t="shared" si="1"/>
        <v>1.0226415094339623</v>
      </c>
      <c r="AA11" s="125">
        <f t="shared" si="0"/>
        <v>1.046875</v>
      </c>
      <c r="AB11" s="125">
        <f t="shared" si="0"/>
        <v>1.6012967070803412</v>
      </c>
      <c r="AC11" s="125">
        <f t="shared" si="0"/>
        <v>1.5074319935864879</v>
      </c>
      <c r="AD11" s="125">
        <f t="shared" si="0"/>
        <v>1.412121818181818</v>
      </c>
      <c r="AE11" s="125">
        <f t="shared" si="0"/>
        <v>1.7821768007988257</v>
      </c>
      <c r="AF11" s="125">
        <f t="shared" si="0"/>
        <v>1.757204324476042</v>
      </c>
      <c r="AG11" s="125">
        <f t="shared" si="0"/>
        <v>1.2806716279069765</v>
      </c>
      <c r="AH11" s="125">
        <f t="shared" si="0"/>
        <v>1.1504000000000001</v>
      </c>
    </row>
    <row r="12" spans="1:34">
      <c r="B12" s="126">
        <v>30</v>
      </c>
      <c r="C12" s="127">
        <v>44767.166666666664</v>
      </c>
      <c r="D12" s="128">
        <v>1340</v>
      </c>
      <c r="E12" s="15">
        <v>1325.556</v>
      </c>
      <c r="F12" s="15">
        <v>1327.8890000000001</v>
      </c>
      <c r="G12" s="15">
        <v>1413.5185000000001</v>
      </c>
      <c r="H12" s="15">
        <v>1322.857</v>
      </c>
      <c r="I12" s="15">
        <v>1268.7915</v>
      </c>
      <c r="J12" s="15">
        <v>1389.021</v>
      </c>
      <c r="K12" s="15">
        <v>1271.7035000000001</v>
      </c>
      <c r="L12" s="129">
        <v>1328</v>
      </c>
      <c r="M12" s="128">
        <v>625</v>
      </c>
      <c r="N12" s="15">
        <v>620</v>
      </c>
      <c r="O12" s="15">
        <v>550</v>
      </c>
      <c r="P12" s="15">
        <v>570.53549999999996</v>
      </c>
      <c r="Q12" s="15">
        <v>607.6925</v>
      </c>
      <c r="R12" s="15">
        <v>575</v>
      </c>
      <c r="S12" s="15">
        <v>505.55550000000005</v>
      </c>
      <c r="T12" s="15">
        <v>543.75</v>
      </c>
      <c r="U12" s="129">
        <v>637.5</v>
      </c>
      <c r="V12" s="16"/>
      <c r="W12" s="115"/>
      <c r="Z12" s="125">
        <f t="shared" si="1"/>
        <v>1.1439999999999999</v>
      </c>
      <c r="AA12" s="125">
        <f t="shared" si="0"/>
        <v>1.1379935483870969</v>
      </c>
      <c r="AB12" s="125">
        <f t="shared" si="0"/>
        <v>1.4143436363636366</v>
      </c>
      <c r="AC12" s="125">
        <f t="shared" si="0"/>
        <v>1.4775294438295254</v>
      </c>
      <c r="AD12" s="125">
        <f t="shared" si="0"/>
        <v>1.1768526022618346</v>
      </c>
      <c r="AE12" s="125">
        <f t="shared" si="0"/>
        <v>1.2065939130434784</v>
      </c>
      <c r="AF12" s="125">
        <f t="shared" si="0"/>
        <v>1.7475143678587213</v>
      </c>
      <c r="AG12" s="125">
        <f t="shared" si="0"/>
        <v>1.3387650574712646</v>
      </c>
      <c r="AH12" s="125">
        <f t="shared" si="0"/>
        <v>1.0831372549019609</v>
      </c>
    </row>
    <row r="13" spans="1:34">
      <c r="B13" s="126">
        <v>31</v>
      </c>
      <c r="C13" s="127">
        <v>44774.166666666664</v>
      </c>
      <c r="D13" s="128">
        <v>1340</v>
      </c>
      <c r="E13" s="15">
        <v>1336.364</v>
      </c>
      <c r="F13" s="15">
        <v>1318.6365000000001</v>
      </c>
      <c r="G13" s="15">
        <v>1371.1615000000002</v>
      </c>
      <c r="H13" s="15">
        <v>1325.4549999999999</v>
      </c>
      <c r="I13" s="15">
        <v>1289.8335</v>
      </c>
      <c r="J13" s="15">
        <v>1387.625</v>
      </c>
      <c r="K13" s="15">
        <v>1188.2190000000001</v>
      </c>
      <c r="L13" s="129">
        <v>1322</v>
      </c>
      <c r="M13" s="128">
        <v>700</v>
      </c>
      <c r="N13" s="15">
        <v>550</v>
      </c>
      <c r="O13" s="15">
        <v>507.14299999999997</v>
      </c>
      <c r="P13" s="15">
        <v>567.22199999999998</v>
      </c>
      <c r="Q13" s="15">
        <v>612.5</v>
      </c>
      <c r="R13" s="15">
        <v>412.5</v>
      </c>
      <c r="S13" s="15">
        <v>487.5</v>
      </c>
      <c r="T13" s="15">
        <v>535.71400000000006</v>
      </c>
      <c r="U13" s="129">
        <v>687.5</v>
      </c>
      <c r="V13" s="16"/>
      <c r="W13" s="115"/>
      <c r="Z13" s="125">
        <f t="shared" si="1"/>
        <v>0.91428571428571426</v>
      </c>
      <c r="AA13" s="125">
        <f t="shared" si="0"/>
        <v>1.4297527272727273</v>
      </c>
      <c r="AB13" s="125">
        <f t="shared" si="0"/>
        <v>1.6001275774288517</v>
      </c>
      <c r="AC13" s="125">
        <f t="shared" si="0"/>
        <v>1.4173277834780742</v>
      </c>
      <c r="AD13" s="125">
        <f t="shared" si="0"/>
        <v>1.1640081632653061</v>
      </c>
      <c r="AE13" s="125">
        <f t="shared" si="0"/>
        <v>2.1268690909090906</v>
      </c>
      <c r="AF13" s="125">
        <f t="shared" si="0"/>
        <v>1.8464102564102565</v>
      </c>
      <c r="AG13" s="125">
        <f t="shared" si="0"/>
        <v>1.2180099829386575</v>
      </c>
      <c r="AH13" s="125">
        <f t="shared" si="0"/>
        <v>0.9229090909090909</v>
      </c>
    </row>
    <row r="14" spans="1:34">
      <c r="B14" s="126">
        <v>32</v>
      </c>
      <c r="C14" s="127">
        <v>44781.166666666664</v>
      </c>
      <c r="D14" s="128">
        <v>1345</v>
      </c>
      <c r="E14" s="15">
        <v>1314.444</v>
      </c>
      <c r="F14" s="15">
        <v>1307.7350000000001</v>
      </c>
      <c r="G14" s="15">
        <v>1321.4285</v>
      </c>
      <c r="H14" s="15">
        <v>1309</v>
      </c>
      <c r="I14" s="15">
        <v>1297</v>
      </c>
      <c r="J14" s="15">
        <v>1385.2750000000001</v>
      </c>
      <c r="K14" s="15">
        <v>1290.768</v>
      </c>
      <c r="L14" s="129">
        <v>1310.5554999999999</v>
      </c>
      <c r="M14" s="128">
        <v>600</v>
      </c>
      <c r="N14" s="15">
        <v>606.25</v>
      </c>
      <c r="O14" s="15">
        <v>505.35699999999997</v>
      </c>
      <c r="P14" s="15">
        <v>571.78549999999996</v>
      </c>
      <c r="Q14" s="15">
        <v>612.5</v>
      </c>
      <c r="R14" s="15">
        <v>600</v>
      </c>
      <c r="S14" s="15">
        <v>487.5</v>
      </c>
      <c r="T14" s="15">
        <v>495</v>
      </c>
      <c r="U14" s="129">
        <v>687.5</v>
      </c>
      <c r="V14" s="16"/>
      <c r="W14" s="115"/>
      <c r="Z14" s="125">
        <f t="shared" si="1"/>
        <v>1.2416666666666667</v>
      </c>
      <c r="AA14" s="125">
        <f t="shared" si="0"/>
        <v>1.1681550515463917</v>
      </c>
      <c r="AB14" s="125">
        <f t="shared" si="0"/>
        <v>1.587744901129301</v>
      </c>
      <c r="AC14" s="125">
        <f t="shared" si="0"/>
        <v>1.3110563314389752</v>
      </c>
      <c r="AD14" s="125">
        <f t="shared" si="0"/>
        <v>1.1371428571428572</v>
      </c>
      <c r="AE14" s="125">
        <f t="shared" si="0"/>
        <v>1.1616666666666666</v>
      </c>
      <c r="AF14" s="125">
        <f t="shared" si="0"/>
        <v>1.8415897435897437</v>
      </c>
      <c r="AG14" s="125">
        <f t="shared" si="0"/>
        <v>1.6076121212121213</v>
      </c>
      <c r="AH14" s="125">
        <f t="shared" si="0"/>
        <v>0.90626254545454532</v>
      </c>
    </row>
    <row r="15" spans="1:34">
      <c r="B15" s="126">
        <v>33</v>
      </c>
      <c r="C15" s="127">
        <v>44788.166666666664</v>
      </c>
      <c r="D15" s="128">
        <v>1290</v>
      </c>
      <c r="E15" s="15">
        <v>1347.143</v>
      </c>
      <c r="F15" s="15">
        <v>1332.5</v>
      </c>
      <c r="G15" s="15">
        <v>1346.2280000000001</v>
      </c>
      <c r="H15" s="15">
        <v>1510</v>
      </c>
      <c r="I15" s="15">
        <v>1273.5</v>
      </c>
      <c r="J15" s="15">
        <v>1375.5554999999999</v>
      </c>
      <c r="K15" s="15">
        <v>1209.9189999999999</v>
      </c>
      <c r="L15" s="129">
        <v>1319.3335</v>
      </c>
      <c r="M15" s="128">
        <v>775</v>
      </c>
      <c r="N15" s="15">
        <v>650</v>
      </c>
      <c r="O15" s="15">
        <v>507.14299999999997</v>
      </c>
      <c r="P15" s="15">
        <v>544.89599999999996</v>
      </c>
      <c r="Q15" s="15">
        <v>600</v>
      </c>
      <c r="R15" s="15">
        <v>400</v>
      </c>
      <c r="S15" s="15">
        <v>487.5</v>
      </c>
      <c r="T15" s="15">
        <v>527.66700000000003</v>
      </c>
      <c r="U15" s="129">
        <v>600</v>
      </c>
      <c r="V15" s="16"/>
      <c r="W15" s="115"/>
      <c r="Z15" s="125">
        <f t="shared" si="1"/>
        <v>0.6645161290322581</v>
      </c>
      <c r="AA15" s="125">
        <f t="shared" si="0"/>
        <v>1.0725276923076923</v>
      </c>
      <c r="AB15" s="125">
        <f t="shared" si="0"/>
        <v>1.6274640486016765</v>
      </c>
      <c r="AC15" s="125">
        <f t="shared" si="0"/>
        <v>1.4706145759924834</v>
      </c>
      <c r="AD15" s="125">
        <f t="shared" si="0"/>
        <v>1.5166666666666666</v>
      </c>
      <c r="AE15" s="125">
        <f t="shared" si="0"/>
        <v>2.1837499999999999</v>
      </c>
      <c r="AF15" s="125">
        <f t="shared" si="0"/>
        <v>1.8216523076923075</v>
      </c>
      <c r="AG15" s="125">
        <f t="shared" si="0"/>
        <v>1.2929593853699395</v>
      </c>
      <c r="AH15" s="125">
        <f t="shared" si="0"/>
        <v>1.1988891666666666</v>
      </c>
    </row>
    <row r="16" spans="1:34">
      <c r="B16" s="126">
        <v>34</v>
      </c>
      <c r="C16" s="127">
        <v>44795.166666666664</v>
      </c>
      <c r="D16" s="128">
        <v>1390</v>
      </c>
      <c r="E16" s="15">
        <v>1338.182</v>
      </c>
      <c r="F16" s="15">
        <v>1363.5065</v>
      </c>
      <c r="G16" s="15">
        <v>1357.2465000000002</v>
      </c>
      <c r="H16" s="15">
        <v>1369.0909999999999</v>
      </c>
      <c r="I16" s="15">
        <v>1325.952</v>
      </c>
      <c r="J16" s="15">
        <v>1385.4545000000001</v>
      </c>
      <c r="K16" s="15">
        <v>1277.8290000000002</v>
      </c>
      <c r="L16" s="129">
        <v>1313.4765</v>
      </c>
      <c r="M16" s="128">
        <v>718.75</v>
      </c>
      <c r="N16" s="15">
        <v>675</v>
      </c>
      <c r="O16" s="15">
        <v>507.14299999999997</v>
      </c>
      <c r="P16" s="15">
        <v>582.76499999999999</v>
      </c>
      <c r="Q16" s="15">
        <v>597.5</v>
      </c>
      <c r="R16" s="15">
        <v>500</v>
      </c>
      <c r="S16" s="15">
        <v>489.28550000000001</v>
      </c>
      <c r="T16" s="15">
        <v>510</v>
      </c>
      <c r="U16" s="129">
        <v>687.5</v>
      </c>
      <c r="V16" s="16"/>
      <c r="W16" s="115"/>
      <c r="Z16" s="125">
        <f t="shared" si="1"/>
        <v>0.93391304347826087</v>
      </c>
      <c r="AA16" s="125">
        <f t="shared" si="0"/>
        <v>0.98249185185185184</v>
      </c>
      <c r="AB16" s="125">
        <f t="shared" si="0"/>
        <v>1.6886036088440537</v>
      </c>
      <c r="AC16" s="125">
        <f t="shared" si="0"/>
        <v>1.3289773750997405</v>
      </c>
      <c r="AD16" s="125">
        <f t="shared" si="0"/>
        <v>1.2913656903765689</v>
      </c>
      <c r="AE16" s="125">
        <f t="shared" si="0"/>
        <v>1.651904</v>
      </c>
      <c r="AF16" s="125">
        <f t="shared" si="0"/>
        <v>1.8315870795271882</v>
      </c>
      <c r="AG16" s="125">
        <f t="shared" si="0"/>
        <v>1.5055470588235298</v>
      </c>
      <c r="AH16" s="125">
        <f t="shared" si="0"/>
        <v>0.91051127272727272</v>
      </c>
    </row>
    <row r="17" spans="2:34">
      <c r="B17" s="126">
        <v>35</v>
      </c>
      <c r="C17" s="127">
        <v>44802.166666666664</v>
      </c>
      <c r="D17" s="128">
        <v>1320</v>
      </c>
      <c r="E17" s="15">
        <v>1340</v>
      </c>
      <c r="F17" s="15">
        <v>1356.1115</v>
      </c>
      <c r="G17" s="15">
        <v>1360.5355</v>
      </c>
      <c r="H17" s="15">
        <v>1324.615</v>
      </c>
      <c r="I17" s="15">
        <v>1259</v>
      </c>
      <c r="J17" s="15">
        <v>1387.625</v>
      </c>
      <c r="K17" s="15">
        <v>1197.693</v>
      </c>
      <c r="L17" s="129">
        <v>1302.5</v>
      </c>
      <c r="M17" s="128">
        <v>775</v>
      </c>
      <c r="N17" s="15">
        <v>695</v>
      </c>
      <c r="O17" s="15">
        <v>495</v>
      </c>
      <c r="P17" s="15">
        <v>606.12900000000002</v>
      </c>
      <c r="Q17" s="15">
        <v>577.77800000000002</v>
      </c>
      <c r="R17" s="15">
        <v>464.58349999999996</v>
      </c>
      <c r="S17" s="15">
        <v>413.54150000000004</v>
      </c>
      <c r="T17" s="15">
        <v>533.75</v>
      </c>
      <c r="U17" s="129">
        <v>666.66650000000004</v>
      </c>
      <c r="V17" s="16"/>
      <c r="W17" s="115"/>
      <c r="Z17" s="125">
        <f t="shared" si="1"/>
        <v>0.70322580645161292</v>
      </c>
      <c r="AA17" s="125">
        <f t="shared" si="0"/>
        <v>0.92805755395683454</v>
      </c>
      <c r="AB17" s="125">
        <f t="shared" si="0"/>
        <v>1.7396191919191919</v>
      </c>
      <c r="AC17" s="125">
        <f t="shared" si="0"/>
        <v>1.2446302684742026</v>
      </c>
      <c r="AD17" s="125">
        <f t="shared" si="0"/>
        <v>1.2926020028453835</v>
      </c>
      <c r="AE17" s="125">
        <f t="shared" si="0"/>
        <v>1.7099541847697994</v>
      </c>
      <c r="AF17" s="125">
        <f t="shared" si="0"/>
        <v>2.3554673472916257</v>
      </c>
      <c r="AG17" s="125">
        <f t="shared" si="0"/>
        <v>1.2439213114754097</v>
      </c>
      <c r="AH17" s="125">
        <f t="shared" si="0"/>
        <v>0.953750488437622</v>
      </c>
    </row>
    <row r="18" spans="2:34">
      <c r="B18" s="126">
        <v>36</v>
      </c>
      <c r="C18" s="127">
        <v>44809.125</v>
      </c>
      <c r="D18" s="128">
        <v>1376.6669999999999</v>
      </c>
      <c r="E18" s="15">
        <v>1365.556</v>
      </c>
      <c r="F18" s="15">
        <v>1361.5554999999999</v>
      </c>
      <c r="G18" s="15">
        <v>1353.1289999999999</v>
      </c>
      <c r="H18" s="15">
        <v>1310</v>
      </c>
      <c r="I18" s="15">
        <v>1302.346</v>
      </c>
      <c r="J18" s="15">
        <v>1361.3335</v>
      </c>
      <c r="K18" s="15">
        <v>1251.232</v>
      </c>
      <c r="L18" s="129">
        <v>1325.357</v>
      </c>
      <c r="M18" s="128">
        <v>700</v>
      </c>
      <c r="N18" s="15">
        <v>695</v>
      </c>
      <c r="O18" s="15">
        <v>502.77800000000002</v>
      </c>
      <c r="P18" s="15">
        <v>561.93200000000002</v>
      </c>
      <c r="Q18" s="15">
        <v>600</v>
      </c>
      <c r="R18" s="15">
        <v>560</v>
      </c>
      <c r="S18" s="15">
        <v>498.75</v>
      </c>
      <c r="T18" s="15">
        <v>487.14299999999997</v>
      </c>
      <c r="U18" s="129">
        <v>666.66650000000004</v>
      </c>
      <c r="V18" s="16"/>
      <c r="W18" s="115"/>
      <c r="Z18" s="125">
        <f t="shared" si="1"/>
        <v>0.96666714285714272</v>
      </c>
      <c r="AA18" s="125">
        <f t="shared" si="0"/>
        <v>0.96482877697841729</v>
      </c>
      <c r="AB18" s="125">
        <f t="shared" si="0"/>
        <v>1.708064990910501</v>
      </c>
      <c r="AC18" s="125">
        <f t="shared" si="0"/>
        <v>1.4079942057046047</v>
      </c>
      <c r="AD18" s="125">
        <f t="shared" si="0"/>
        <v>1.1833333333333333</v>
      </c>
      <c r="AE18" s="125">
        <f t="shared" si="0"/>
        <v>1.3256178571428572</v>
      </c>
      <c r="AF18" s="125">
        <f t="shared" si="0"/>
        <v>1.7294907268170425</v>
      </c>
      <c r="AG18" s="125">
        <f t="shared" si="0"/>
        <v>1.5685106837212071</v>
      </c>
      <c r="AH18" s="125">
        <f t="shared" si="0"/>
        <v>0.98803599700899913</v>
      </c>
    </row>
    <row r="19" spans="2:34">
      <c r="B19" s="126">
        <v>37</v>
      </c>
      <c r="C19" s="127">
        <v>44816.125</v>
      </c>
      <c r="D19" s="128">
        <v>1376.6669999999999</v>
      </c>
      <c r="E19" s="15">
        <v>1367.778</v>
      </c>
      <c r="F19" s="15">
        <v>1361.25</v>
      </c>
      <c r="G19" s="15">
        <v>1353.7</v>
      </c>
      <c r="H19" s="15">
        <v>1321.1110000000001</v>
      </c>
      <c r="I19" s="15">
        <v>1289.06</v>
      </c>
      <c r="J19" s="15">
        <v>1495.673</v>
      </c>
      <c r="K19" s="15">
        <v>1204.0250000000001</v>
      </c>
      <c r="L19" s="129">
        <v>1219</v>
      </c>
      <c r="M19" s="128">
        <v>725</v>
      </c>
      <c r="N19" s="15">
        <v>680</v>
      </c>
      <c r="O19" s="15">
        <v>500</v>
      </c>
      <c r="P19" s="15">
        <v>574.16650000000004</v>
      </c>
      <c r="Q19" s="15">
        <v>600</v>
      </c>
      <c r="R19" s="15">
        <v>490</v>
      </c>
      <c r="S19" s="15">
        <v>488.09500000000003</v>
      </c>
      <c r="T19" s="15">
        <v>478.57100000000003</v>
      </c>
      <c r="U19" s="129">
        <v>687.5</v>
      </c>
      <c r="V19" s="16"/>
      <c r="W19" s="115"/>
      <c r="Z19" s="125">
        <f t="shared" si="1"/>
        <v>0.89885103448275849</v>
      </c>
      <c r="AA19" s="125">
        <f t="shared" si="0"/>
        <v>1.0114382352941176</v>
      </c>
      <c r="AB19" s="125">
        <f t="shared" si="0"/>
        <v>1.7224999999999999</v>
      </c>
      <c r="AC19" s="125">
        <f t="shared" si="0"/>
        <v>1.3576784782811258</v>
      </c>
      <c r="AD19" s="125">
        <f t="shared" si="0"/>
        <v>1.2018516666666668</v>
      </c>
      <c r="AE19" s="125">
        <f t="shared" si="0"/>
        <v>1.6307346938775509</v>
      </c>
      <c r="AF19" s="125">
        <f t="shared" si="0"/>
        <v>2.0643071533205624</v>
      </c>
      <c r="AG19" s="125">
        <f t="shared" si="0"/>
        <v>1.5158753873510933</v>
      </c>
      <c r="AH19" s="125">
        <f t="shared" si="0"/>
        <v>0.77309090909090905</v>
      </c>
    </row>
    <row r="20" spans="2:34">
      <c r="B20" s="126">
        <v>38</v>
      </c>
      <c r="C20" s="127">
        <v>44823.125</v>
      </c>
      <c r="D20" s="128">
        <v>1320</v>
      </c>
      <c r="E20" s="15">
        <v>1360</v>
      </c>
      <c r="F20" s="15">
        <v>1341.0415</v>
      </c>
      <c r="G20" s="15">
        <v>1324.2855</v>
      </c>
      <c r="H20" s="15">
        <v>1330</v>
      </c>
      <c r="I20" s="15">
        <v>1376.6669999999999</v>
      </c>
      <c r="J20" s="15">
        <v>1373.0835</v>
      </c>
      <c r="K20" s="15">
        <v>1155.0415</v>
      </c>
      <c r="L20" s="129">
        <v>1198.095</v>
      </c>
      <c r="M20" s="128">
        <v>681.25</v>
      </c>
      <c r="N20" s="15">
        <v>638.88900000000001</v>
      </c>
      <c r="O20" s="15">
        <v>507.28</v>
      </c>
      <c r="P20" s="15">
        <v>561.03899999999999</v>
      </c>
      <c r="Q20" s="15">
        <v>581.81799999999998</v>
      </c>
      <c r="R20" s="15">
        <v>400</v>
      </c>
      <c r="S20" s="15">
        <v>512.5</v>
      </c>
      <c r="T20" s="15">
        <v>533.33299999999997</v>
      </c>
      <c r="U20" s="129">
        <v>600</v>
      </c>
      <c r="V20" s="16"/>
      <c r="W20" s="115"/>
      <c r="Z20" s="125">
        <f t="shared" si="1"/>
        <v>0.93761467889908257</v>
      </c>
      <c r="AA20" s="125">
        <f t="shared" si="0"/>
        <v>1.1286952819660379</v>
      </c>
      <c r="AB20" s="125">
        <f t="shared" si="0"/>
        <v>1.6435922961677971</v>
      </c>
      <c r="AC20" s="125">
        <f t="shared" si="0"/>
        <v>1.3604161208044361</v>
      </c>
      <c r="AD20" s="125">
        <f t="shared" si="0"/>
        <v>1.2859382143556921</v>
      </c>
      <c r="AE20" s="125">
        <f t="shared" si="0"/>
        <v>2.4416674999999999</v>
      </c>
      <c r="AF20" s="125">
        <f t="shared" si="0"/>
        <v>1.6791873170731706</v>
      </c>
      <c r="AG20" s="125">
        <f t="shared" si="0"/>
        <v>1.165704166065104</v>
      </c>
      <c r="AH20" s="125">
        <f t="shared" si="0"/>
        <v>0.99682500000000007</v>
      </c>
    </row>
    <row r="21" spans="2:34">
      <c r="B21" s="126">
        <v>39</v>
      </c>
      <c r="C21" s="127">
        <v>44830.125</v>
      </c>
      <c r="D21" s="128">
        <v>1365</v>
      </c>
      <c r="E21" s="15">
        <v>1375.7139999999999</v>
      </c>
      <c r="F21" s="15">
        <v>1344.643</v>
      </c>
      <c r="G21" s="15">
        <v>1448.4614999999999</v>
      </c>
      <c r="H21" s="15">
        <v>1320</v>
      </c>
      <c r="I21" s="15">
        <v>1333.4185</v>
      </c>
      <c r="J21" s="15">
        <v>1387.8125</v>
      </c>
      <c r="K21" s="15">
        <v>1252.538</v>
      </c>
      <c r="L21" s="129">
        <v>1301.2145</v>
      </c>
      <c r="M21" s="128">
        <v>662.5</v>
      </c>
      <c r="N21" s="15">
        <v>655</v>
      </c>
      <c r="O21" s="15">
        <v>485.02750000000003</v>
      </c>
      <c r="P21" s="15">
        <v>568.75</v>
      </c>
      <c r="Q21" s="15">
        <v>590.90899999999999</v>
      </c>
      <c r="R21" s="15">
        <v>433.33300000000003</v>
      </c>
      <c r="S21" s="15">
        <v>489.28550000000001</v>
      </c>
      <c r="T21" s="15">
        <v>468.75</v>
      </c>
      <c r="U21" s="129">
        <v>633.33349999999996</v>
      </c>
      <c r="V21" s="16"/>
      <c r="W21" s="115"/>
      <c r="Z21" s="125">
        <f t="shared" si="1"/>
        <v>1.060377358490566</v>
      </c>
      <c r="AA21" s="125">
        <f t="shared" si="0"/>
        <v>1.1003267175572518</v>
      </c>
      <c r="AB21" s="125">
        <f t="shared" si="0"/>
        <v>1.7723026013988896</v>
      </c>
      <c r="AC21" s="125">
        <f t="shared" si="0"/>
        <v>1.5467454945054944</v>
      </c>
      <c r="AD21" s="125">
        <f t="shared" si="0"/>
        <v>1.2338464975148458</v>
      </c>
      <c r="AE21" s="125">
        <f t="shared" si="0"/>
        <v>2.0771219824015246</v>
      </c>
      <c r="AF21" s="125">
        <f t="shared" si="0"/>
        <v>1.8364063517108109</v>
      </c>
      <c r="AG21" s="125">
        <f t="shared" si="0"/>
        <v>1.6720810666666668</v>
      </c>
      <c r="AH21" s="125">
        <f t="shared" si="0"/>
        <v>1.0545486698556135</v>
      </c>
    </row>
    <row r="22" spans="2:34">
      <c r="B22" s="126">
        <v>40</v>
      </c>
      <c r="C22" s="127">
        <v>44837.125</v>
      </c>
      <c r="D22" s="128">
        <v>1100</v>
      </c>
      <c r="E22" s="15">
        <v>1372.5</v>
      </c>
      <c r="F22" s="15">
        <v>1335.606</v>
      </c>
      <c r="G22" s="15">
        <v>1347.5170000000001</v>
      </c>
      <c r="H22" s="15">
        <v>1328</v>
      </c>
      <c r="I22" s="15">
        <v>1323.0835</v>
      </c>
      <c r="J22" s="15">
        <v>1390.5355</v>
      </c>
      <c r="K22" s="15">
        <v>1253.55</v>
      </c>
      <c r="L22" s="129">
        <v>1300</v>
      </c>
      <c r="M22" s="128">
        <v>737.5</v>
      </c>
      <c r="N22" s="15">
        <v>618.75</v>
      </c>
      <c r="O22" s="15">
        <v>446.42849999999999</v>
      </c>
      <c r="P22" s="15">
        <v>591.49199999999996</v>
      </c>
      <c r="Q22" s="15">
        <v>600</v>
      </c>
      <c r="R22" s="15">
        <v>516.25</v>
      </c>
      <c r="S22" s="15">
        <v>496.875</v>
      </c>
      <c r="T22" s="15">
        <v>516.66700000000003</v>
      </c>
      <c r="U22" s="129">
        <v>630</v>
      </c>
      <c r="V22" s="16"/>
      <c r="W22" s="115"/>
      <c r="Z22" s="125">
        <f t="shared" si="1"/>
        <v>0.49152542372881358</v>
      </c>
      <c r="AA22" s="125">
        <f t="shared" si="0"/>
        <v>1.2181818181818183</v>
      </c>
      <c r="AB22" s="125">
        <f t="shared" si="0"/>
        <v>1.9917579186812671</v>
      </c>
      <c r="AC22" s="125">
        <f t="shared" si="0"/>
        <v>1.2781660614175681</v>
      </c>
      <c r="AD22" s="125">
        <f t="shared" si="0"/>
        <v>1.2133333333333334</v>
      </c>
      <c r="AE22" s="125">
        <f t="shared" si="0"/>
        <v>1.562873607748184</v>
      </c>
      <c r="AF22" s="125">
        <f t="shared" si="0"/>
        <v>1.7985620125786164</v>
      </c>
      <c r="AG22" s="125">
        <f t="shared" si="0"/>
        <v>1.4262242411456507</v>
      </c>
      <c r="AH22" s="125">
        <f t="shared" si="0"/>
        <v>1.0634920634920635</v>
      </c>
    </row>
    <row r="23" spans="2:34">
      <c r="B23" s="126">
        <v>41</v>
      </c>
      <c r="C23" s="127">
        <v>44844.125</v>
      </c>
      <c r="D23" s="128">
        <v>1320</v>
      </c>
      <c r="E23" s="15">
        <v>1361.4290000000001</v>
      </c>
      <c r="F23" s="15">
        <v>1329.722</v>
      </c>
      <c r="G23" s="15">
        <v>1320</v>
      </c>
      <c r="H23" s="15">
        <v>1310</v>
      </c>
      <c r="I23" s="15">
        <v>1373.3335</v>
      </c>
      <c r="J23" s="15">
        <v>1384.1665</v>
      </c>
      <c r="K23" s="15">
        <v>1301.4375</v>
      </c>
      <c r="L23" s="129">
        <v>1268.5715</v>
      </c>
      <c r="M23" s="128">
        <v>737.5</v>
      </c>
      <c r="N23" s="15">
        <v>640</v>
      </c>
      <c r="O23" s="15">
        <v>478.57100000000003</v>
      </c>
      <c r="P23" s="15">
        <v>575.74549999999999</v>
      </c>
      <c r="Q23" s="15">
        <v>611.11099999999999</v>
      </c>
      <c r="R23" s="15">
        <v>500</v>
      </c>
      <c r="S23" s="15">
        <v>494.44400000000002</v>
      </c>
      <c r="T23" s="15">
        <v>988.09500000000003</v>
      </c>
      <c r="U23" s="129">
        <v>612.5</v>
      </c>
      <c r="V23" s="16"/>
      <c r="W23" s="115"/>
      <c r="Z23" s="125">
        <f t="shared" si="1"/>
        <v>0.78983050847457625</v>
      </c>
      <c r="AA23" s="125">
        <f t="shared" si="1"/>
        <v>1.1272328125000002</v>
      </c>
      <c r="AB23" s="125">
        <f t="shared" si="1"/>
        <v>1.7785260703218537</v>
      </c>
      <c r="AC23" s="125">
        <f t="shared" si="1"/>
        <v>1.2926796648866556</v>
      </c>
      <c r="AD23" s="125">
        <f t="shared" si="1"/>
        <v>1.1436367533885006</v>
      </c>
      <c r="AE23" s="125">
        <f t="shared" si="1"/>
        <v>1.746667</v>
      </c>
      <c r="AF23" s="125">
        <f t="shared" si="1"/>
        <v>1.7994403815194442</v>
      </c>
      <c r="AG23" s="125">
        <f t="shared" si="1"/>
        <v>0.31711778725729811</v>
      </c>
      <c r="AH23" s="125">
        <f t="shared" si="1"/>
        <v>1.0711371428571428</v>
      </c>
    </row>
    <row r="24" spans="2:34">
      <c r="B24" s="126">
        <v>42</v>
      </c>
      <c r="C24" s="127">
        <v>44851.125</v>
      </c>
      <c r="D24" s="128">
        <v>1330</v>
      </c>
      <c r="E24" s="15">
        <v>1340</v>
      </c>
      <c r="F24" s="15">
        <v>1342.3530000000001</v>
      </c>
      <c r="G24" s="15">
        <v>1354.511</v>
      </c>
      <c r="H24" s="15">
        <v>1324</v>
      </c>
      <c r="I24" s="15">
        <v>1354.8485000000001</v>
      </c>
      <c r="J24" s="15">
        <v>1361.905</v>
      </c>
      <c r="K24" s="15">
        <v>1311.7835</v>
      </c>
      <c r="L24" s="130">
        <v>1293.8015</v>
      </c>
      <c r="M24" s="128">
        <v>712.5</v>
      </c>
      <c r="N24" s="15">
        <v>650</v>
      </c>
      <c r="O24" s="15">
        <v>494.34500000000003</v>
      </c>
      <c r="P24" s="15">
        <v>679.97699999999998</v>
      </c>
      <c r="Q24" s="15">
        <v>605.55549999999994</v>
      </c>
      <c r="R24" s="15">
        <v>575</v>
      </c>
      <c r="S24" s="15">
        <v>501.42849999999999</v>
      </c>
      <c r="T24" s="15">
        <v>925.17849999999999</v>
      </c>
      <c r="U24" s="129">
        <v>700</v>
      </c>
      <c r="V24" s="16"/>
      <c r="W24" s="115"/>
      <c r="Z24" s="125">
        <f t="shared" si="1"/>
        <v>0.8666666666666667</v>
      </c>
      <c r="AA24" s="125">
        <f t="shared" si="1"/>
        <v>1.0615384615384615</v>
      </c>
      <c r="AB24" s="125">
        <f t="shared" si="1"/>
        <v>1.7154173704599014</v>
      </c>
      <c r="AC24" s="125">
        <f t="shared" si="1"/>
        <v>0.99199531748867975</v>
      </c>
      <c r="AD24" s="125">
        <f t="shared" si="1"/>
        <v>1.1864222189378184</v>
      </c>
      <c r="AE24" s="125">
        <f t="shared" si="1"/>
        <v>1.3562582608695652</v>
      </c>
      <c r="AF24" s="125">
        <f t="shared" si="1"/>
        <v>1.7160502444516017</v>
      </c>
      <c r="AG24" s="125">
        <f t="shared" si="1"/>
        <v>0.41787071359743017</v>
      </c>
      <c r="AH24" s="125">
        <f t="shared" si="1"/>
        <v>0.84828785714285715</v>
      </c>
    </row>
    <row r="25" spans="2:34">
      <c r="B25" s="131">
        <v>43</v>
      </c>
      <c r="C25" s="132">
        <v>44858.125</v>
      </c>
      <c r="D25" s="133">
        <v>1330</v>
      </c>
      <c r="E25" s="134">
        <v>1306.6665</v>
      </c>
      <c r="F25" s="134">
        <v>1369.0909999999999</v>
      </c>
      <c r="G25" s="134">
        <v>1353.2045000000001</v>
      </c>
      <c r="H25" s="134">
        <v>1351.6669999999999</v>
      </c>
      <c r="I25" s="134">
        <v>1336.5</v>
      </c>
      <c r="J25" s="134">
        <v>1389.8085000000001</v>
      </c>
      <c r="K25" s="134">
        <v>1241.7</v>
      </c>
      <c r="L25" s="135">
        <v>1319.55</v>
      </c>
      <c r="M25" s="133">
        <v>800</v>
      </c>
      <c r="N25" s="134">
        <v>617.85699999999997</v>
      </c>
      <c r="O25" s="134">
        <v>552.27250000000004</v>
      </c>
      <c r="P25" s="134">
        <v>590.625</v>
      </c>
      <c r="Q25" s="134">
        <v>630</v>
      </c>
      <c r="R25" s="134">
        <v>463</v>
      </c>
      <c r="S25" s="134">
        <v>499.77250000000004</v>
      </c>
      <c r="T25" s="134">
        <v>862.23199999999997</v>
      </c>
      <c r="U25" s="136">
        <v>612.5</v>
      </c>
      <c r="V25" s="16"/>
      <c r="W25" s="115"/>
      <c r="X25" s="137"/>
      <c r="Y25" s="138"/>
      <c r="Z25" s="125">
        <f t="shared" ref="Z25:AH25" si="2">+IF(M25="","",((D25-M25)/M25))</f>
        <v>0.66249999999999998</v>
      </c>
      <c r="AA25" s="125">
        <f t="shared" si="2"/>
        <v>1.1148364427367499</v>
      </c>
      <c r="AB25" s="125">
        <f t="shared" si="2"/>
        <v>1.4790135304582426</v>
      </c>
      <c r="AC25" s="125">
        <f t="shared" si="2"/>
        <v>1.2911398941798942</v>
      </c>
      <c r="AD25" s="125">
        <f t="shared" si="2"/>
        <v>1.1455031746031745</v>
      </c>
      <c r="AE25" s="125">
        <f t="shared" si="2"/>
        <v>1.886609071274298</v>
      </c>
      <c r="AF25" s="125">
        <f t="shared" si="2"/>
        <v>1.7808823014471584</v>
      </c>
      <c r="AG25" s="125">
        <f t="shared" si="2"/>
        <v>0.44009964835450327</v>
      </c>
      <c r="AH25" s="125">
        <f t="shared" si="2"/>
        <v>1.1543673469387754</v>
      </c>
    </row>
    <row r="26" spans="2:34">
      <c r="B26" s="139" t="s">
        <v>211</v>
      </c>
      <c r="C26" s="139"/>
      <c r="D26" s="139"/>
      <c r="E26" s="139"/>
      <c r="F26" s="139"/>
      <c r="G26" s="139"/>
      <c r="H26" s="139"/>
      <c r="I26" s="139"/>
      <c r="J26" s="139"/>
      <c r="K26" s="139"/>
      <c r="L26" s="139"/>
      <c r="S26" s="19"/>
      <c r="T26" s="19"/>
      <c r="W26" s="140"/>
      <c r="X26" s="137"/>
      <c r="AH26" s="113"/>
    </row>
    <row r="27" spans="2:34">
      <c r="W27" s="115"/>
      <c r="Y27" s="141" t="s">
        <v>99</v>
      </c>
      <c r="Z27" s="142">
        <f>+AVERAGE(D7:D25)</f>
        <v>1326.1404210526314</v>
      </c>
      <c r="AA27" s="142">
        <f t="shared" ref="AA27:AH27" si="3">+AVERAGE(E7:E25)</f>
        <v>1338.5768157894738</v>
      </c>
      <c r="AB27" s="142">
        <f t="shared" si="3"/>
        <v>1334.0344473684213</v>
      </c>
      <c r="AC27" s="142">
        <f t="shared" si="3"/>
        <v>1372.106157894737</v>
      </c>
      <c r="AD27" s="142">
        <f t="shared" si="3"/>
        <v>1337.7085789473683</v>
      </c>
      <c r="AE27" s="142">
        <f t="shared" si="3"/>
        <v>1302.4283157894738</v>
      </c>
      <c r="AF27" s="142">
        <f t="shared" si="3"/>
        <v>1369.4018421052629</v>
      </c>
      <c r="AG27" s="142">
        <f t="shared" si="3"/>
        <v>1238.1873684210527</v>
      </c>
      <c r="AH27" s="142">
        <f t="shared" si="3"/>
        <v>1300.0966315789474</v>
      </c>
    </row>
    <row r="28" spans="2:34">
      <c r="W28" s="115"/>
      <c r="Y28" s="141" t="s">
        <v>100</v>
      </c>
      <c r="Z28" s="142">
        <f>+AVERAGE(M7:M25)</f>
        <v>687.23684210526312</v>
      </c>
      <c r="AA28" s="142">
        <f t="shared" ref="AA28:AH28" si="4">+AVERAGE(N7:N25)</f>
        <v>629.63136842105257</v>
      </c>
      <c r="AB28" s="142">
        <f t="shared" si="4"/>
        <v>499.86402631578943</v>
      </c>
      <c r="AC28" s="142">
        <f t="shared" si="4"/>
        <v>579.92605263157895</v>
      </c>
      <c r="AD28" s="142">
        <f t="shared" si="4"/>
        <v>598.22763157894735</v>
      </c>
      <c r="AE28" s="142">
        <f t="shared" si="4"/>
        <v>487.8333157894736</v>
      </c>
      <c r="AF28" s="142">
        <f t="shared" si="4"/>
        <v>487.43157894736845</v>
      </c>
      <c r="AG28" s="142">
        <f t="shared" si="4"/>
        <v>581.7187105263157</v>
      </c>
      <c r="AH28" s="142">
        <f t="shared" si="4"/>
        <v>669.78068421052637</v>
      </c>
    </row>
    <row r="29" spans="2:34">
      <c r="W29" s="115"/>
      <c r="Y29" s="141" t="s">
        <v>101</v>
      </c>
      <c r="Z29" s="125">
        <f>+Z27/Z28-1</f>
        <v>0.92967015125406838</v>
      </c>
      <c r="AA29" s="125">
        <f t="shared" ref="AA29:AH29" si="5">+AA27/AA28-1</f>
        <v>1.1259690716272082</v>
      </c>
      <c r="AB29" s="125">
        <f t="shared" si="5"/>
        <v>1.6687946664232327</v>
      </c>
      <c r="AC29" s="125">
        <f t="shared" si="5"/>
        <v>1.3660019267429289</v>
      </c>
      <c r="AD29" s="125">
        <f t="shared" si="5"/>
        <v>1.2361196780841652</v>
      </c>
      <c r="AE29" s="125">
        <f t="shared" si="5"/>
        <v>1.6698224037481317</v>
      </c>
      <c r="AF29" s="125">
        <f t="shared" si="5"/>
        <v>1.8094237247872837</v>
      </c>
      <c r="AG29" s="125">
        <f t="shared" si="5"/>
        <v>1.1284984409402794</v>
      </c>
      <c r="AH29" s="125">
        <f t="shared" si="5"/>
        <v>0.94107812038708971</v>
      </c>
    </row>
    <row r="30" spans="2:34">
      <c r="W30" s="115"/>
      <c r="AH30" s="113"/>
    </row>
    <row r="31" spans="2:34">
      <c r="W31" s="115"/>
    </row>
    <row r="32" spans="2:34">
      <c r="W32" s="115"/>
    </row>
    <row r="33" spans="2:23">
      <c r="W33" s="115"/>
    </row>
    <row r="34" spans="2:23">
      <c r="W34" s="115"/>
    </row>
    <row r="35" spans="2:23">
      <c r="W35" s="115"/>
    </row>
    <row r="46" spans="2:23">
      <c r="B46" s="143" t="s">
        <v>213</v>
      </c>
    </row>
    <row r="57" spans="7:7">
      <c r="G57" s="19"/>
    </row>
    <row r="58" spans="7:7">
      <c r="G58" s="19"/>
    </row>
  </sheetData>
  <mergeCells count="5">
    <mergeCell ref="B2:U2"/>
    <mergeCell ref="B3:U3"/>
    <mergeCell ref="B4:U4"/>
    <mergeCell ref="D5:L5"/>
    <mergeCell ref="M5:U5"/>
  </mergeCells>
  <conditionalFormatting sqref="Z27:AH27">
    <cfRule type="top10" dxfId="5" priority="1" bottom="1" rank="1"/>
    <cfRule type="top10" dxfId="4" priority="2" rank="1"/>
  </conditionalFormatting>
  <conditionalFormatting sqref="Z28:AH28">
    <cfRule type="top10" dxfId="3" priority="3" bottom="1" rank="1"/>
    <cfRule type="top10" dxfId="2" priority="4" rank="1"/>
  </conditionalFormatting>
  <conditionalFormatting sqref="Z29:AH29">
    <cfRule type="top10" dxfId="1" priority="5" bottom="1" rank="1"/>
    <cfRule type="top10" dxfId="0" priority="6" rank="1"/>
  </conditionalFormatting>
  <hyperlinks>
    <hyperlink ref="W2" location="Índice!A1" display="Volver al índice" xr:uid="{9E0D263F-CA55-4103-918B-41A880A3C68F}"/>
  </hyperlinks>
  <printOptions horizontalCentered="1"/>
  <pageMargins left="0.70866141732283472" right="0.70866141732283472" top="0.74803149606299213" bottom="0.74803149606299213" header="0.31496062992125984" footer="0.31496062992125984"/>
  <pageSetup scale="69" orientation="landscape" r:id="rId1"/>
  <headerFooter differentFirst="1">
    <oddFooter>&amp;C&amp;P</oddFooter>
  </headerFooter>
  <colBreaks count="1" manualBreakCount="1">
    <brk id="22"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7"/>
  <sheetViews>
    <sheetView view="pageBreakPreview" zoomScale="90" zoomScaleNormal="80" zoomScaleSheetLayoutView="90" zoomScalePageLayoutView="80" workbookViewId="0"/>
  </sheetViews>
  <sheetFormatPr baseColWidth="10" defaultColWidth="14.28515625" defaultRowHeight="12.75"/>
  <cols>
    <col min="1" max="1" width="1.28515625" style="27" customWidth="1"/>
    <col min="2" max="7" width="13.140625" style="27" customWidth="1"/>
    <col min="8" max="16384" width="14.28515625" style="27"/>
  </cols>
  <sheetData>
    <row r="1" spans="1:8" ht="6" customHeight="1"/>
    <row r="2" spans="1:8">
      <c r="A2" s="28"/>
      <c r="C2" s="372" t="s">
        <v>102</v>
      </c>
      <c r="D2" s="372"/>
      <c r="E2" s="372"/>
      <c r="F2" s="372"/>
      <c r="H2" s="1" t="s">
        <v>6</v>
      </c>
    </row>
    <row r="3" spans="1:8">
      <c r="A3" s="28"/>
      <c r="C3" s="372" t="s">
        <v>25</v>
      </c>
      <c r="D3" s="372"/>
      <c r="E3" s="372"/>
      <c r="F3" s="372"/>
    </row>
    <row r="4" spans="1:8">
      <c r="A4" s="28"/>
      <c r="C4" s="144"/>
      <c r="D4" s="144"/>
      <c r="E4" s="144"/>
      <c r="F4" s="144"/>
    </row>
    <row r="5" spans="1:8" ht="12.75" customHeight="1">
      <c r="A5" s="28"/>
      <c r="C5" s="373" t="s">
        <v>103</v>
      </c>
      <c r="D5" s="373" t="s">
        <v>104</v>
      </c>
      <c r="E5" s="373" t="s">
        <v>105</v>
      </c>
      <c r="F5" s="373" t="s">
        <v>106</v>
      </c>
    </row>
    <row r="6" spans="1:8">
      <c r="A6" s="28"/>
      <c r="C6" s="374"/>
      <c r="D6" s="374"/>
      <c r="E6" s="374"/>
      <c r="F6" s="374"/>
    </row>
    <row r="7" spans="1:8">
      <c r="A7" s="28"/>
      <c r="C7" s="144" t="s">
        <v>107</v>
      </c>
      <c r="D7" s="145">
        <v>59560</v>
      </c>
      <c r="E7" s="145">
        <v>1144170</v>
      </c>
      <c r="F7" s="146">
        <v>19.210376091336467</v>
      </c>
    </row>
    <row r="8" spans="1:8" ht="12.75" customHeight="1">
      <c r="A8" s="28"/>
      <c r="C8" s="144" t="s">
        <v>108</v>
      </c>
      <c r="D8" s="145">
        <v>55620</v>
      </c>
      <c r="E8" s="145">
        <v>1115735.7</v>
      </c>
      <c r="F8" s="146">
        <v>20.059973031283707</v>
      </c>
    </row>
    <row r="9" spans="1:8">
      <c r="A9" s="28"/>
      <c r="C9" s="144" t="s">
        <v>109</v>
      </c>
      <c r="D9" s="145">
        <v>63200</v>
      </c>
      <c r="E9" s="145">
        <v>1391378.2</v>
      </c>
      <c r="F9" s="146">
        <v>22.015477848101266</v>
      </c>
    </row>
    <row r="10" spans="1:8">
      <c r="A10" s="28"/>
      <c r="C10" s="144" t="s">
        <v>110</v>
      </c>
      <c r="D10" s="145">
        <v>54145</v>
      </c>
      <c r="E10" s="145">
        <v>834859.9</v>
      </c>
      <c r="F10" s="146">
        <v>15.418965740142211</v>
      </c>
    </row>
    <row r="11" spans="1:8">
      <c r="A11" s="28"/>
      <c r="C11" s="144" t="s">
        <v>111</v>
      </c>
      <c r="D11" s="145">
        <v>55976</v>
      </c>
      <c r="E11" s="145">
        <v>965939.5</v>
      </c>
      <c r="F11" s="146">
        <v>17.25631520651708</v>
      </c>
    </row>
    <row r="12" spans="1:8">
      <c r="A12" s="28"/>
      <c r="C12" s="144" t="s">
        <v>112</v>
      </c>
      <c r="D12" s="145">
        <v>45078</v>
      </c>
      <c r="E12" s="145">
        <v>924548.1</v>
      </c>
      <c r="F12" s="146">
        <v>20.509962731265809</v>
      </c>
    </row>
    <row r="13" spans="1:8">
      <c r="A13" s="28"/>
      <c r="C13" s="144" t="s">
        <v>113</v>
      </c>
      <c r="D13" s="145">
        <v>50771</v>
      </c>
      <c r="E13" s="145">
        <v>1081349.2</v>
      </c>
      <c r="F13" s="146">
        <v>21.3</v>
      </c>
    </row>
    <row r="14" spans="1:8">
      <c r="A14" s="28"/>
      <c r="C14" s="144" t="s">
        <v>114</v>
      </c>
      <c r="D14" s="145">
        <v>53653</v>
      </c>
      <c r="E14" s="145">
        <v>1676444</v>
      </c>
      <c r="F14" s="146">
        <v>31.25</v>
      </c>
    </row>
    <row r="15" spans="1:8">
      <c r="A15" s="28"/>
      <c r="C15" s="144" t="s">
        <v>115</v>
      </c>
      <c r="D15" s="145">
        <v>41534</v>
      </c>
      <c r="E15" s="145">
        <v>1093452</v>
      </c>
      <c r="F15" s="146">
        <v>26.33</v>
      </c>
    </row>
    <row r="16" spans="1:8">
      <c r="A16" s="28"/>
      <c r="C16" s="144" t="s">
        <v>116</v>
      </c>
      <c r="D16" s="145">
        <v>49576</v>
      </c>
      <c r="E16" s="145">
        <v>1159022.1000000001</v>
      </c>
      <c r="F16" s="146">
        <v>23.378693319348098</v>
      </c>
    </row>
    <row r="17" spans="1:11">
      <c r="A17" s="28"/>
      <c r="C17" s="144" t="s">
        <v>117</v>
      </c>
      <c r="D17" s="145">
        <v>48965</v>
      </c>
      <c r="E17" s="145">
        <v>1061324.9400000002</v>
      </c>
      <c r="F17" s="146">
        <v>21.675174920861842</v>
      </c>
    </row>
    <row r="18" spans="1:11" ht="12.75" customHeight="1">
      <c r="A18" s="28"/>
      <c r="C18" s="144" t="s">
        <v>118</v>
      </c>
      <c r="D18" s="145">
        <v>50526.337967409301</v>
      </c>
      <c r="E18" s="145">
        <v>960502</v>
      </c>
      <c r="F18" s="146">
        <v>19.010000000000002</v>
      </c>
    </row>
    <row r="19" spans="1:11">
      <c r="A19" s="28"/>
      <c r="C19" s="144" t="s">
        <v>119</v>
      </c>
      <c r="D19" s="145">
        <v>53485</v>
      </c>
      <c r="E19" s="145">
        <v>1166024.8999999999</v>
      </c>
      <c r="F19" s="146">
        <v>21.8</v>
      </c>
    </row>
    <row r="20" spans="1:11" ht="12.75" customHeight="1">
      <c r="A20" s="28"/>
      <c r="C20" s="144" t="s">
        <v>120</v>
      </c>
      <c r="D20" s="145">
        <v>54082</v>
      </c>
      <c r="E20" s="145">
        <v>1426478.7500000002</v>
      </c>
      <c r="F20" s="146">
        <v>26.376220369069195</v>
      </c>
    </row>
    <row r="21" spans="1:11" ht="12.75" customHeight="1">
      <c r="A21" s="28"/>
      <c r="C21" s="144" t="s">
        <v>121</v>
      </c>
      <c r="D21" s="145">
        <v>41268</v>
      </c>
      <c r="E21" s="145">
        <v>1183356.6000000001</v>
      </c>
      <c r="F21" s="146">
        <v>28.674920034893866</v>
      </c>
    </row>
    <row r="22" spans="1:11" ht="12.75" customHeight="1">
      <c r="A22" s="28"/>
      <c r="C22" s="144" t="s">
        <v>122</v>
      </c>
      <c r="D22" s="145">
        <v>41811</v>
      </c>
      <c r="E22" s="145">
        <v>1162568</v>
      </c>
      <c r="F22" s="146">
        <v>27.80531439094975</v>
      </c>
      <c r="G22" s="147"/>
    </row>
    <row r="23" spans="1:11" ht="12.75" customHeight="1">
      <c r="A23" s="28"/>
      <c r="C23" s="144" t="s">
        <v>123</v>
      </c>
      <c r="D23" s="145">
        <v>44145</v>
      </c>
      <c r="E23" s="145">
        <v>1288153.6000000001</v>
      </c>
      <c r="F23" s="146">
        <v>29.180056631555104</v>
      </c>
      <c r="G23" s="148"/>
    </row>
    <row r="24" spans="1:11" ht="12.75" customHeight="1">
      <c r="A24" s="28"/>
      <c r="C24" s="149" t="s">
        <v>197</v>
      </c>
      <c r="D24" s="145">
        <v>36329</v>
      </c>
      <c r="E24" s="145">
        <v>994507.8</v>
      </c>
      <c r="F24" s="146">
        <v>27.375039224861698</v>
      </c>
      <c r="G24" s="148"/>
    </row>
    <row r="25" spans="1:11" ht="12.75" customHeight="1">
      <c r="A25" s="28"/>
      <c r="C25" s="144" t="s">
        <v>207</v>
      </c>
      <c r="D25" s="145">
        <v>36573</v>
      </c>
      <c r="E25" s="145">
        <v>1024511.4</v>
      </c>
      <c r="F25" s="146">
        <v>28.01</v>
      </c>
      <c r="G25" s="147"/>
    </row>
    <row r="26" spans="1:11" ht="12.75" customHeight="1">
      <c r="A26" s="28"/>
      <c r="C26" s="251" t="s">
        <v>230</v>
      </c>
      <c r="D26" s="150">
        <v>34189</v>
      </c>
      <c r="E26" s="150">
        <f>+F26*D26</f>
        <v>963732.0207450114</v>
      </c>
      <c r="F26" s="250">
        <f>+AVERAGE(F23:F25)</f>
        <v>28.188365285472269</v>
      </c>
      <c r="G26" s="147"/>
      <c r="I26" s="147">
        <f t="shared" ref="I26:K26" si="0">+D26/D25-1</f>
        <v>-6.5184699094960719E-2</v>
      </c>
      <c r="J26" s="147">
        <f t="shared" si="0"/>
        <v>-5.9325234697230944E-2</v>
      </c>
      <c r="K26" s="147">
        <f t="shared" si="0"/>
        <v>6.3679145116839475E-3</v>
      </c>
    </row>
    <row r="27" spans="1:11">
      <c r="A27" s="28"/>
      <c r="B27" s="151"/>
      <c r="C27" s="152" t="s">
        <v>124</v>
      </c>
      <c r="D27" s="153"/>
      <c r="E27" s="153"/>
      <c r="F27" s="153"/>
      <c r="G27" s="151"/>
    </row>
    <row r="28" spans="1:11" ht="40.5" customHeight="1">
      <c r="A28" s="28"/>
      <c r="B28" s="151"/>
      <c r="C28" s="371" t="s">
        <v>237</v>
      </c>
      <c r="D28" s="371"/>
      <c r="E28" s="371"/>
      <c r="F28" s="371"/>
      <c r="G28" s="151"/>
    </row>
    <row r="29" spans="1:11">
      <c r="G29" s="154"/>
    </row>
    <row r="35" spans="8:10" ht="15">
      <c r="J35"/>
    </row>
    <row r="47" spans="8:10">
      <c r="H47" s="154"/>
    </row>
  </sheetData>
  <mergeCells count="7">
    <mergeCell ref="C28:F28"/>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0.74803149606299213" bottom="0.74803149606299213" header="0.31496062992125984" footer="0.31496062992125984"/>
  <pageSetup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AA54"/>
  <sheetViews>
    <sheetView view="pageBreakPreview" zoomScale="80" zoomScaleNormal="80" zoomScaleSheetLayoutView="80" zoomScalePageLayoutView="80" workbookViewId="0"/>
  </sheetViews>
  <sheetFormatPr baseColWidth="10" defaultColWidth="12.28515625" defaultRowHeight="12.75"/>
  <cols>
    <col min="1" max="1" width="1.28515625" style="27" customWidth="1"/>
    <col min="2" max="2" width="9.28515625" style="27" customWidth="1"/>
    <col min="3" max="3" width="11.85546875" style="27" customWidth="1"/>
    <col min="4" max="4" width="12.28515625" style="27" customWidth="1"/>
    <col min="5" max="5" width="14.85546875" style="27" customWidth="1"/>
    <col min="6" max="6" width="11.28515625" style="27" customWidth="1"/>
    <col min="7" max="8" width="11.85546875" style="27" customWidth="1"/>
    <col min="9" max="9" width="11.7109375" style="27" customWidth="1"/>
    <col min="10" max="10" width="14.28515625" style="27" customWidth="1"/>
    <col min="11" max="11" width="11.28515625" style="27" customWidth="1"/>
    <col min="12" max="12" width="12.140625" style="27" customWidth="1"/>
    <col min="13" max="13" width="10.28515625" style="27" customWidth="1"/>
    <col min="14" max="14" width="2" style="27" customWidth="1"/>
    <col min="15" max="15" width="14" style="27" customWidth="1"/>
    <col min="16" max="16" width="12.28515625" style="29"/>
    <col min="17" max="16384" width="12.28515625" style="27"/>
  </cols>
  <sheetData>
    <row r="1" spans="2:15" ht="6" customHeight="1"/>
    <row r="2" spans="2:15">
      <c r="B2" s="355" t="s">
        <v>125</v>
      </c>
      <c r="C2" s="355"/>
      <c r="D2" s="355"/>
      <c r="E2" s="355"/>
      <c r="F2" s="355"/>
      <c r="G2" s="355"/>
      <c r="H2" s="355"/>
      <c r="I2" s="355"/>
      <c r="J2" s="355"/>
      <c r="K2" s="355"/>
      <c r="L2" s="355"/>
      <c r="M2" s="355"/>
      <c r="N2" s="10"/>
      <c r="O2" s="1" t="s">
        <v>6</v>
      </c>
    </row>
    <row r="3" spans="2:15" ht="12.75" customHeight="1">
      <c r="B3" s="355" t="s">
        <v>26</v>
      </c>
      <c r="C3" s="355"/>
      <c r="D3" s="355"/>
      <c r="E3" s="355"/>
      <c r="F3" s="355"/>
      <c r="G3" s="355"/>
      <c r="H3" s="355"/>
      <c r="I3" s="355"/>
      <c r="J3" s="355"/>
      <c r="K3" s="355"/>
      <c r="L3" s="355"/>
      <c r="M3" s="355"/>
      <c r="N3" s="10"/>
    </row>
    <row r="4" spans="2:15">
      <c r="B4" s="355" t="s">
        <v>126</v>
      </c>
      <c r="C4" s="355"/>
      <c r="D4" s="355"/>
      <c r="E4" s="355"/>
      <c r="F4" s="355"/>
      <c r="G4" s="355"/>
      <c r="H4" s="355"/>
      <c r="I4" s="355"/>
      <c r="J4" s="355"/>
      <c r="K4" s="355"/>
      <c r="L4" s="355"/>
      <c r="M4" s="355"/>
      <c r="N4" s="10"/>
    </row>
    <row r="5" spans="2:15">
      <c r="B5" s="28"/>
      <c r="C5" s="28"/>
      <c r="D5" s="28"/>
      <c r="E5" s="28"/>
      <c r="F5" s="28"/>
      <c r="G5" s="28"/>
      <c r="H5" s="28"/>
      <c r="I5" s="28"/>
      <c r="J5" s="28"/>
      <c r="K5" s="155"/>
      <c r="L5" s="28"/>
    </row>
    <row r="6" spans="2:15">
      <c r="B6" s="375" t="s">
        <v>103</v>
      </c>
      <c r="C6" s="156" t="s">
        <v>127</v>
      </c>
      <c r="D6" s="156" t="s">
        <v>127</v>
      </c>
      <c r="E6" s="156" t="s">
        <v>128</v>
      </c>
      <c r="F6" s="156" t="s">
        <v>127</v>
      </c>
      <c r="G6" s="156" t="s">
        <v>129</v>
      </c>
      <c r="H6" s="156" t="s">
        <v>127</v>
      </c>
      <c r="I6" s="156" t="s">
        <v>129</v>
      </c>
      <c r="J6" s="156" t="s">
        <v>127</v>
      </c>
      <c r="K6" s="156" t="s">
        <v>127</v>
      </c>
      <c r="L6" s="156" t="s">
        <v>127</v>
      </c>
      <c r="M6" s="156" t="s">
        <v>130</v>
      </c>
      <c r="N6" s="157"/>
    </row>
    <row r="7" spans="2:15" ht="15">
      <c r="B7" s="376"/>
      <c r="C7" s="158" t="s">
        <v>91</v>
      </c>
      <c r="D7" s="158" t="s">
        <v>92</v>
      </c>
      <c r="E7" s="158" t="s">
        <v>131</v>
      </c>
      <c r="F7" s="158" t="s">
        <v>132</v>
      </c>
      <c r="G7" s="158" t="s">
        <v>94</v>
      </c>
      <c r="H7" s="158" t="s">
        <v>231</v>
      </c>
      <c r="I7" s="158" t="s">
        <v>96</v>
      </c>
      <c r="J7" s="158" t="s">
        <v>97</v>
      </c>
      <c r="K7" s="158" t="s">
        <v>133</v>
      </c>
      <c r="L7" s="158" t="s">
        <v>98</v>
      </c>
      <c r="M7" s="158" t="s">
        <v>232</v>
      </c>
      <c r="N7" s="157"/>
    </row>
    <row r="8" spans="2:15">
      <c r="B8" s="159" t="s">
        <v>110</v>
      </c>
      <c r="C8" s="160">
        <v>3236.8</v>
      </c>
      <c r="D8" s="160">
        <v>2188.7800000000002</v>
      </c>
      <c r="E8" s="160">
        <v>5236.7</v>
      </c>
      <c r="F8" s="160">
        <v>1711.1</v>
      </c>
      <c r="G8" s="160">
        <v>3368.74</v>
      </c>
      <c r="H8" s="160" t="s">
        <v>134</v>
      </c>
      <c r="I8" s="160">
        <v>8440.58</v>
      </c>
      <c r="J8" s="160">
        <v>14058.9</v>
      </c>
      <c r="K8" s="159">
        <v>3971.3</v>
      </c>
      <c r="L8" s="160">
        <v>11228.6</v>
      </c>
      <c r="M8" s="160">
        <v>703.66</v>
      </c>
      <c r="N8" s="160"/>
    </row>
    <row r="9" spans="2:15">
      <c r="B9" s="159" t="s">
        <v>111</v>
      </c>
      <c r="C9" s="161">
        <v>3520</v>
      </c>
      <c r="D9" s="162">
        <v>2040</v>
      </c>
      <c r="E9" s="161">
        <v>5610</v>
      </c>
      <c r="F9" s="161">
        <v>1570</v>
      </c>
      <c r="G9" s="161">
        <v>3430</v>
      </c>
      <c r="H9" s="161" t="s">
        <v>134</v>
      </c>
      <c r="I9" s="161">
        <v>8100</v>
      </c>
      <c r="J9" s="161">
        <v>14800</v>
      </c>
      <c r="K9" s="161">
        <v>4240</v>
      </c>
      <c r="L9" s="161">
        <v>11960</v>
      </c>
      <c r="M9" s="161">
        <v>706</v>
      </c>
      <c r="N9" s="161"/>
    </row>
    <row r="10" spans="2:15">
      <c r="B10" s="159" t="s">
        <v>112</v>
      </c>
      <c r="C10" s="160">
        <v>2996</v>
      </c>
      <c r="D10" s="160">
        <v>606</v>
      </c>
      <c r="E10" s="160">
        <v>2760</v>
      </c>
      <c r="F10" s="160">
        <v>259</v>
      </c>
      <c r="G10" s="160">
        <v>2183</v>
      </c>
      <c r="H10" s="160" t="s">
        <v>134</v>
      </c>
      <c r="I10" s="160">
        <v>7025</v>
      </c>
      <c r="J10" s="160">
        <v>13473</v>
      </c>
      <c r="K10" s="160">
        <v>4567</v>
      </c>
      <c r="L10" s="160">
        <v>10522</v>
      </c>
      <c r="M10" s="160">
        <v>687</v>
      </c>
      <c r="N10" s="160"/>
    </row>
    <row r="11" spans="2:15">
      <c r="B11" s="159" t="s">
        <v>113</v>
      </c>
      <c r="C11" s="160">
        <v>3421</v>
      </c>
      <c r="D11" s="160">
        <v>447</v>
      </c>
      <c r="E11" s="160">
        <v>3493</v>
      </c>
      <c r="F11" s="160">
        <v>1981</v>
      </c>
      <c r="G11" s="160">
        <v>4589</v>
      </c>
      <c r="H11" s="160" t="s">
        <v>134</v>
      </c>
      <c r="I11" s="160">
        <v>8958</v>
      </c>
      <c r="J11" s="160">
        <v>16756</v>
      </c>
      <c r="K11" s="160">
        <v>3767</v>
      </c>
      <c r="L11" s="160">
        <v>6672</v>
      </c>
      <c r="M11" s="160">
        <v>687</v>
      </c>
      <c r="N11" s="160"/>
    </row>
    <row r="12" spans="2:15">
      <c r="B12" s="159" t="s">
        <v>114</v>
      </c>
      <c r="C12" s="160">
        <v>3208</v>
      </c>
      <c r="D12" s="160">
        <v>1493</v>
      </c>
      <c r="E12" s="160">
        <v>3750</v>
      </c>
      <c r="F12" s="160">
        <v>887</v>
      </c>
      <c r="G12" s="160">
        <v>4584</v>
      </c>
      <c r="H12" s="160" t="s">
        <v>134</v>
      </c>
      <c r="I12" s="160">
        <v>9385</v>
      </c>
      <c r="J12" s="160">
        <v>17757</v>
      </c>
      <c r="K12" s="160">
        <v>3839</v>
      </c>
      <c r="L12" s="160">
        <v>8063</v>
      </c>
      <c r="M12" s="160">
        <v>687</v>
      </c>
      <c r="N12" s="160"/>
    </row>
    <row r="13" spans="2:15">
      <c r="B13" s="159" t="s">
        <v>115</v>
      </c>
      <c r="C13" s="160">
        <v>1865</v>
      </c>
      <c r="D13" s="160">
        <v>1421</v>
      </c>
      <c r="E13" s="160">
        <v>3607</v>
      </c>
      <c r="F13" s="160">
        <v>1681</v>
      </c>
      <c r="G13" s="160">
        <v>2080</v>
      </c>
      <c r="H13" s="160" t="s">
        <v>134</v>
      </c>
      <c r="I13" s="160">
        <v>5998</v>
      </c>
      <c r="J13" s="160">
        <v>10383</v>
      </c>
      <c r="K13" s="160">
        <v>3393</v>
      </c>
      <c r="L13" s="160">
        <v>10419</v>
      </c>
      <c r="M13" s="160">
        <v>687</v>
      </c>
      <c r="N13" s="160"/>
    </row>
    <row r="14" spans="2:15">
      <c r="B14" s="159" t="s">
        <v>116</v>
      </c>
      <c r="C14" s="160">
        <v>2546</v>
      </c>
      <c r="D14" s="160">
        <v>1103</v>
      </c>
      <c r="E14" s="160">
        <v>5104</v>
      </c>
      <c r="F14" s="160">
        <v>942</v>
      </c>
      <c r="G14" s="160">
        <v>3017</v>
      </c>
      <c r="H14" s="160" t="s">
        <v>134</v>
      </c>
      <c r="I14" s="160">
        <v>8372</v>
      </c>
      <c r="J14" s="160">
        <v>14459</v>
      </c>
      <c r="K14" s="160">
        <v>3334</v>
      </c>
      <c r="L14" s="160">
        <v>10012</v>
      </c>
      <c r="M14" s="160">
        <v>687</v>
      </c>
      <c r="N14" s="160"/>
    </row>
    <row r="15" spans="2:15">
      <c r="B15" s="159" t="s">
        <v>117</v>
      </c>
      <c r="C15" s="160">
        <v>2197</v>
      </c>
      <c r="D15" s="160">
        <v>1480</v>
      </c>
      <c r="E15" s="160">
        <v>3299</v>
      </c>
      <c r="F15" s="160">
        <v>1394</v>
      </c>
      <c r="G15" s="160">
        <v>3557</v>
      </c>
      <c r="H15" s="160" t="s">
        <v>134</v>
      </c>
      <c r="I15" s="160">
        <v>8532</v>
      </c>
      <c r="J15" s="160">
        <v>13054</v>
      </c>
      <c r="K15" s="160">
        <v>4007</v>
      </c>
      <c r="L15" s="160">
        <v>10758</v>
      </c>
      <c r="M15" s="160">
        <v>687</v>
      </c>
      <c r="N15" s="160"/>
    </row>
    <row r="16" spans="2:15">
      <c r="B16" s="159" t="s">
        <v>118</v>
      </c>
      <c r="C16" s="160">
        <v>1874.8517657009927</v>
      </c>
      <c r="D16" s="160">
        <v>1451.3199862357419</v>
      </c>
      <c r="E16" s="160">
        <v>4939.8094869007145</v>
      </c>
      <c r="F16" s="160">
        <v>2047.8950515475051</v>
      </c>
      <c r="G16" s="160">
        <v>3593.5396570323278</v>
      </c>
      <c r="H16" s="160" t="s">
        <v>134</v>
      </c>
      <c r="I16" s="160">
        <v>8685.4599664461075</v>
      </c>
      <c r="J16" s="160">
        <v>16788.425585779605</v>
      </c>
      <c r="K16" s="160">
        <v>3490.6066401256444</v>
      </c>
      <c r="L16" s="160">
        <v>6967.4298276406953</v>
      </c>
      <c r="M16" s="160">
        <v>687</v>
      </c>
      <c r="N16" s="160"/>
    </row>
    <row r="17" spans="2:16">
      <c r="B17" s="159" t="s">
        <v>119</v>
      </c>
      <c r="C17" s="160">
        <v>2244</v>
      </c>
      <c r="D17" s="160">
        <v>776</v>
      </c>
      <c r="E17" s="160">
        <v>4449</v>
      </c>
      <c r="F17" s="160">
        <v>2251</v>
      </c>
      <c r="G17" s="160">
        <v>5243</v>
      </c>
      <c r="H17" s="160" t="s">
        <v>134</v>
      </c>
      <c r="I17" s="160">
        <v>8946</v>
      </c>
      <c r="J17" s="160">
        <v>14976</v>
      </c>
      <c r="K17" s="160">
        <v>3369</v>
      </c>
      <c r="L17" s="160">
        <v>10544</v>
      </c>
      <c r="M17" s="160">
        <v>687</v>
      </c>
      <c r="N17" s="160"/>
    </row>
    <row r="18" spans="2:16">
      <c r="B18" s="159" t="s">
        <v>120</v>
      </c>
      <c r="C18" s="160">
        <v>2193</v>
      </c>
      <c r="D18" s="160">
        <v>1721</v>
      </c>
      <c r="E18" s="160">
        <v>5339</v>
      </c>
      <c r="F18" s="160">
        <v>1195</v>
      </c>
      <c r="G18" s="160">
        <v>4168</v>
      </c>
      <c r="H18" s="160" t="s">
        <v>134</v>
      </c>
      <c r="I18" s="160">
        <v>9892</v>
      </c>
      <c r="J18" s="160">
        <v>13886</v>
      </c>
      <c r="K18" s="160">
        <v>3979</v>
      </c>
      <c r="L18" s="160">
        <v>11022</v>
      </c>
      <c r="M18" s="160">
        <v>687</v>
      </c>
      <c r="N18" s="160"/>
    </row>
    <row r="19" spans="2:16">
      <c r="B19" s="159" t="s">
        <v>121</v>
      </c>
      <c r="C19" s="160">
        <v>2137</v>
      </c>
      <c r="D19" s="160">
        <v>625</v>
      </c>
      <c r="E19" s="160">
        <v>3197</v>
      </c>
      <c r="F19" s="160">
        <v>725</v>
      </c>
      <c r="G19" s="160">
        <v>3920</v>
      </c>
      <c r="H19" s="160">
        <v>3015</v>
      </c>
      <c r="I19" s="160">
        <v>4409</v>
      </c>
      <c r="J19" s="160">
        <v>12486</v>
      </c>
      <c r="K19" s="160">
        <v>2935</v>
      </c>
      <c r="L19" s="160">
        <v>7132</v>
      </c>
      <c r="M19" s="160">
        <v>687</v>
      </c>
      <c r="N19" s="160"/>
    </row>
    <row r="20" spans="2:16">
      <c r="B20" s="159" t="s">
        <v>122</v>
      </c>
      <c r="C20" s="160">
        <v>1934</v>
      </c>
      <c r="D20" s="160">
        <v>854</v>
      </c>
      <c r="E20" s="160">
        <v>3432</v>
      </c>
      <c r="F20" s="160">
        <v>1679</v>
      </c>
      <c r="G20" s="160">
        <v>4602</v>
      </c>
      <c r="H20" s="160">
        <v>2503</v>
      </c>
      <c r="I20" s="160">
        <v>4266</v>
      </c>
      <c r="J20" s="160">
        <v>10501</v>
      </c>
      <c r="K20" s="160">
        <v>2666</v>
      </c>
      <c r="L20" s="160">
        <v>8687</v>
      </c>
      <c r="M20" s="160">
        <v>687</v>
      </c>
      <c r="N20" s="160"/>
    </row>
    <row r="21" spans="2:16">
      <c r="B21" s="159" t="s">
        <v>123</v>
      </c>
      <c r="C21" s="160">
        <v>1633</v>
      </c>
      <c r="D21" s="160">
        <v>513</v>
      </c>
      <c r="E21" s="160">
        <v>3599</v>
      </c>
      <c r="F21" s="160">
        <v>826</v>
      </c>
      <c r="G21" s="160">
        <v>5389</v>
      </c>
      <c r="H21" s="160">
        <v>2341</v>
      </c>
      <c r="I21" s="160">
        <v>4463</v>
      </c>
      <c r="J21" s="160">
        <v>11578</v>
      </c>
      <c r="K21" s="160">
        <v>2514</v>
      </c>
      <c r="L21" s="160">
        <v>10602</v>
      </c>
      <c r="M21" s="160">
        <v>687</v>
      </c>
      <c r="N21" s="160"/>
    </row>
    <row r="22" spans="2:16">
      <c r="B22" s="159" t="s">
        <v>197</v>
      </c>
      <c r="C22" s="160">
        <v>1825</v>
      </c>
      <c r="D22" s="160">
        <v>608</v>
      </c>
      <c r="E22" s="160">
        <v>1254</v>
      </c>
      <c r="F22" s="160">
        <v>1041</v>
      </c>
      <c r="G22" s="160">
        <v>3315</v>
      </c>
      <c r="H22" s="160">
        <v>2369</v>
      </c>
      <c r="I22" s="160">
        <v>4379</v>
      </c>
      <c r="J22" s="160">
        <v>9061</v>
      </c>
      <c r="K22" s="160">
        <v>3047</v>
      </c>
      <c r="L22" s="160">
        <v>8743</v>
      </c>
      <c r="M22" s="160">
        <v>687</v>
      </c>
      <c r="N22" s="160"/>
    </row>
    <row r="23" spans="2:16">
      <c r="B23" s="159" t="s">
        <v>207</v>
      </c>
      <c r="C23" s="160">
        <v>1112</v>
      </c>
      <c r="D23" s="160">
        <v>579</v>
      </c>
      <c r="E23" s="160">
        <v>2208</v>
      </c>
      <c r="F23" s="160">
        <v>1053</v>
      </c>
      <c r="G23" s="160">
        <v>2769</v>
      </c>
      <c r="H23" s="160">
        <v>1977</v>
      </c>
      <c r="I23" s="160">
        <v>3117</v>
      </c>
      <c r="J23" s="160">
        <v>9648</v>
      </c>
      <c r="K23" s="160">
        <v>2800</v>
      </c>
      <c r="L23" s="160">
        <v>10623</v>
      </c>
      <c r="M23" s="160">
        <v>687</v>
      </c>
      <c r="N23" s="160"/>
      <c r="P23" s="27"/>
    </row>
    <row r="24" spans="2:16">
      <c r="B24" s="369" t="s">
        <v>135</v>
      </c>
      <c r="C24" s="377"/>
      <c r="D24" s="377"/>
      <c r="E24" s="377"/>
      <c r="F24" s="377"/>
      <c r="G24" s="377"/>
      <c r="H24" s="377"/>
      <c r="I24" s="377"/>
      <c r="J24" s="377"/>
      <c r="K24" s="377"/>
      <c r="L24" s="377"/>
      <c r="M24" s="377"/>
      <c r="N24" s="160"/>
    </row>
    <row r="25" spans="2:16" ht="15">
      <c r="B25" s="252" t="s">
        <v>234</v>
      </c>
      <c r="C25" s="252"/>
      <c r="D25" s="252"/>
      <c r="E25" s="252"/>
      <c r="F25" s="252"/>
      <c r="G25" s="252"/>
      <c r="H25" s="252"/>
      <c r="I25" s="252"/>
      <c r="J25" s="252"/>
      <c r="K25" s="252"/>
      <c r="L25" s="252"/>
      <c r="M25" s="252"/>
      <c r="N25" s="160"/>
    </row>
    <row r="26" spans="2:16" ht="15">
      <c r="B26" s="252" t="s">
        <v>235</v>
      </c>
      <c r="C26" s="252"/>
      <c r="D26" s="252"/>
      <c r="E26" s="252"/>
      <c r="F26" s="252"/>
      <c r="G26" s="252"/>
      <c r="H26" s="252"/>
      <c r="I26" s="252"/>
      <c r="J26" s="252"/>
      <c r="K26" s="252"/>
      <c r="L26" s="252"/>
      <c r="M26" s="252"/>
      <c r="N26" s="160"/>
    </row>
    <row r="27" spans="2:16">
      <c r="B27" s="226"/>
    </row>
    <row r="28" spans="2:16">
      <c r="N28" s="163"/>
    </row>
    <row r="29" spans="2:16">
      <c r="B29" s="29"/>
      <c r="C29" s="164"/>
      <c r="D29" s="164"/>
      <c r="E29" s="164"/>
      <c r="F29" s="164"/>
      <c r="G29" s="164"/>
      <c r="H29" s="164"/>
      <c r="I29" s="164"/>
      <c r="J29" s="164"/>
      <c r="K29" s="164"/>
      <c r="L29" s="164"/>
      <c r="M29" s="164"/>
      <c r="N29" s="165"/>
    </row>
    <row r="30" spans="2:16">
      <c r="B30" s="29"/>
      <c r="C30" s="164"/>
      <c r="D30" s="164"/>
      <c r="E30" s="164"/>
      <c r="F30" s="164"/>
      <c r="G30" s="164"/>
      <c r="H30" s="164"/>
      <c r="I30" s="164"/>
      <c r="J30" s="164"/>
      <c r="K30" s="164"/>
      <c r="L30" s="164"/>
      <c r="M30" s="164"/>
      <c r="N30" s="165"/>
    </row>
    <row r="31" spans="2:16">
      <c r="B31" s="29"/>
      <c r="C31" s="164"/>
      <c r="D31" s="164"/>
      <c r="E31" s="164"/>
      <c r="F31" s="164"/>
      <c r="G31" s="164"/>
      <c r="H31" s="164"/>
      <c r="I31" s="164"/>
      <c r="J31" s="164"/>
      <c r="K31" s="164"/>
      <c r="L31" s="164"/>
      <c r="M31" s="164"/>
      <c r="N31" s="165"/>
      <c r="O31" s="86"/>
      <c r="P31" s="86"/>
    </row>
    <row r="32" spans="2:16" ht="15">
      <c r="B32" s="166"/>
      <c r="C32" s="167"/>
      <c r="D32" s="167"/>
      <c r="E32" s="167"/>
      <c r="F32" s="167"/>
      <c r="G32" s="167"/>
      <c r="H32" s="167"/>
      <c r="I32" s="167"/>
      <c r="J32" s="167"/>
      <c r="K32" s="167"/>
      <c r="L32" s="167"/>
      <c r="M32" s="167"/>
      <c r="N32" s="168"/>
      <c r="O32" s="7"/>
      <c r="P32" s="27"/>
    </row>
    <row r="33" spans="3:27">
      <c r="P33" s="27"/>
    </row>
    <row r="37" spans="3:27">
      <c r="P37" s="27"/>
    </row>
    <row r="38" spans="3:27">
      <c r="P38" s="27"/>
    </row>
    <row r="39" spans="3:27">
      <c r="P39" s="27"/>
    </row>
    <row r="41" spans="3:27">
      <c r="Q41" s="29"/>
      <c r="R41" s="29"/>
      <c r="S41" s="29"/>
      <c r="T41" s="29"/>
      <c r="U41" s="29"/>
      <c r="V41" s="29"/>
      <c r="W41" s="29"/>
      <c r="X41" s="29"/>
      <c r="Y41" s="29"/>
      <c r="Z41" s="29"/>
      <c r="AA41" s="29"/>
    </row>
    <row r="43" spans="3:27">
      <c r="P43" s="27"/>
    </row>
    <row r="48" spans="3:27">
      <c r="C48" s="244"/>
      <c r="D48" s="244"/>
      <c r="E48" s="244"/>
      <c r="F48" s="244"/>
      <c r="G48" s="244"/>
      <c r="H48" s="244"/>
      <c r="I48" s="244"/>
      <c r="J48" s="245"/>
      <c r="K48" s="244"/>
      <c r="L48" s="245"/>
      <c r="M48" s="244"/>
    </row>
    <row r="49" spans="2:13">
      <c r="B49" s="27" t="s">
        <v>223</v>
      </c>
      <c r="C49" s="244">
        <f t="shared" ref="C49:M49" si="0">+C23/SUM($C23:$M23)</f>
        <v>3.0404943537582371E-2</v>
      </c>
      <c r="D49" s="244">
        <f t="shared" si="0"/>
        <v>1.5831350996636864E-2</v>
      </c>
      <c r="E49" s="244">
        <f t="shared" si="0"/>
        <v>6.0372405873185139E-2</v>
      </c>
      <c r="F49" s="244">
        <f t="shared" si="0"/>
        <v>2.8791731605282585E-2</v>
      </c>
      <c r="G49" s="244">
        <f t="shared" si="0"/>
        <v>7.5711590517594948E-2</v>
      </c>
      <c r="H49" s="244">
        <f t="shared" si="0"/>
        <v>5.4056271019604626E-2</v>
      </c>
      <c r="I49" s="244">
        <f t="shared" si="0"/>
        <v>8.52268066606513E-2</v>
      </c>
      <c r="J49" s="245">
        <f t="shared" si="0"/>
        <v>0.26380116479370025</v>
      </c>
      <c r="K49" s="244">
        <f t="shared" si="0"/>
        <v>7.6559210346430429E-2</v>
      </c>
      <c r="L49" s="245">
        <f t="shared" si="0"/>
        <v>0.29046017553933229</v>
      </c>
      <c r="M49" s="244">
        <f t="shared" si="0"/>
        <v>1.8784349109999179E-2</v>
      </c>
    </row>
    <row r="50" spans="2:13">
      <c r="C50" s="246"/>
      <c r="D50" s="246"/>
      <c r="E50" s="246"/>
      <c r="F50" s="246"/>
      <c r="G50" s="246"/>
      <c r="H50" s="246"/>
      <c r="I50" s="246"/>
      <c r="J50" s="246"/>
      <c r="K50" s="246"/>
      <c r="L50" s="246"/>
      <c r="M50" s="246"/>
    </row>
    <row r="51" spans="2:13">
      <c r="B51" s="27" t="s">
        <v>224</v>
      </c>
      <c r="C51" s="244">
        <f>+C23/C22-1</f>
        <v>-0.39068493150684935</v>
      </c>
      <c r="D51" s="244">
        <f t="shared" ref="D51:M51" si="1">+D23/D22-1</f>
        <v>-4.7697368421052655E-2</v>
      </c>
      <c r="E51" s="244">
        <f t="shared" si="1"/>
        <v>0.76076555023923453</v>
      </c>
      <c r="F51" s="244">
        <f t="shared" si="1"/>
        <v>1.1527377521613813E-2</v>
      </c>
      <c r="G51" s="244">
        <f t="shared" si="1"/>
        <v>-0.16470588235294115</v>
      </c>
      <c r="H51" s="244">
        <f t="shared" si="1"/>
        <v>-0.16547066272688893</v>
      </c>
      <c r="I51" s="244">
        <f t="shared" si="1"/>
        <v>-0.28819365151861154</v>
      </c>
      <c r="J51" s="244">
        <f t="shared" si="1"/>
        <v>6.4783136519148021E-2</v>
      </c>
      <c r="K51" s="244">
        <f t="shared" si="1"/>
        <v>-8.1063340991138877E-2</v>
      </c>
      <c r="L51" s="244">
        <f t="shared" si="1"/>
        <v>0.21502916619009493</v>
      </c>
      <c r="M51" s="244">
        <f t="shared" si="1"/>
        <v>0</v>
      </c>
    </row>
    <row r="54" spans="2:13" ht="12.75" customHeight="1"/>
  </sheetData>
  <mergeCells count="5">
    <mergeCell ref="B6:B7"/>
    <mergeCell ref="B2:M2"/>
    <mergeCell ref="B3:M3"/>
    <mergeCell ref="B4:M4"/>
    <mergeCell ref="B24:M24"/>
  </mergeCells>
  <phoneticPr fontId="45" type="noConversion"/>
  <hyperlinks>
    <hyperlink ref="O2" location="Índice!A1" display="Volver al índice" xr:uid="{00000000-0004-0000-0B00-000000000000}"/>
  </hyperlinks>
  <printOptions horizontalCentered="1"/>
  <pageMargins left="0.70866141732283472" right="0.70866141732283472" top="0.74803149606299213" bottom="0.74803149606299213" header="0.31496062992125984" footer="0.31496062992125984"/>
  <pageSetup scale="85"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O54"/>
  <sheetViews>
    <sheetView view="pageBreakPreview" zoomScale="80" zoomScaleNormal="80" zoomScaleSheetLayoutView="80" zoomScalePageLayoutView="80" workbookViewId="0"/>
  </sheetViews>
  <sheetFormatPr baseColWidth="10" defaultColWidth="10.85546875" defaultRowHeight="12.75"/>
  <cols>
    <col min="1" max="1" width="1.28515625" style="27" customWidth="1"/>
    <col min="2" max="2" width="9.85546875" style="27" customWidth="1"/>
    <col min="3" max="3" width="11.28515625" style="27" customWidth="1"/>
    <col min="4" max="4" width="10.85546875" style="27" customWidth="1"/>
    <col min="5" max="5" width="13.28515625" style="27" customWidth="1"/>
    <col min="6" max="6" width="9.85546875" style="27" customWidth="1"/>
    <col min="7" max="7" width="10.7109375" style="27" customWidth="1"/>
    <col min="8" max="8" width="10.5703125" style="27" customWidth="1"/>
    <col min="9" max="9" width="11.42578125" style="27" customWidth="1"/>
    <col min="10" max="10" width="12.28515625" style="27" customWidth="1"/>
    <col min="11" max="11" width="10.85546875" style="27"/>
    <col min="12" max="12" width="11.28515625" style="27" customWidth="1"/>
    <col min="13" max="13" width="9.5703125" style="27" customWidth="1"/>
    <col min="14" max="14" width="2" style="27" customWidth="1"/>
    <col min="15" max="15" width="12.7109375" style="27" bestFit="1" customWidth="1"/>
    <col min="16" max="16384" width="10.85546875" style="27"/>
  </cols>
  <sheetData>
    <row r="1" spans="2:15" ht="6.75" customHeight="1"/>
    <row r="2" spans="2:15">
      <c r="B2" s="364" t="s">
        <v>136</v>
      </c>
      <c r="C2" s="364"/>
      <c r="D2" s="364"/>
      <c r="E2" s="364"/>
      <c r="F2" s="364"/>
      <c r="G2" s="364"/>
      <c r="H2" s="364"/>
      <c r="I2" s="364"/>
      <c r="J2" s="364"/>
      <c r="K2" s="364"/>
      <c r="L2" s="364"/>
      <c r="M2" s="364"/>
      <c r="O2" s="1" t="s">
        <v>6</v>
      </c>
    </row>
    <row r="3" spans="2:15" ht="14.25" customHeight="1">
      <c r="B3" s="364" t="s">
        <v>27</v>
      </c>
      <c r="C3" s="364"/>
      <c r="D3" s="364"/>
      <c r="E3" s="364"/>
      <c r="F3" s="364"/>
      <c r="G3" s="364"/>
      <c r="H3" s="364"/>
      <c r="I3" s="364"/>
      <c r="J3" s="364"/>
      <c r="K3" s="364"/>
      <c r="L3" s="364"/>
      <c r="M3" s="364"/>
    </row>
    <row r="4" spans="2:15">
      <c r="B4" s="364" t="s">
        <v>137</v>
      </c>
      <c r="C4" s="364"/>
      <c r="D4" s="364"/>
      <c r="E4" s="364"/>
      <c r="F4" s="364"/>
      <c r="G4" s="364"/>
      <c r="H4" s="364"/>
      <c r="I4" s="364"/>
      <c r="J4" s="364"/>
      <c r="K4" s="364"/>
      <c r="L4" s="364"/>
      <c r="M4" s="364"/>
    </row>
    <row r="5" spans="2:15">
      <c r="B5" s="170"/>
      <c r="C5" s="170"/>
      <c r="D5" s="170"/>
      <c r="E5" s="170"/>
      <c r="F5" s="170"/>
      <c r="G5" s="170"/>
      <c r="H5" s="170"/>
      <c r="I5" s="170"/>
      <c r="J5" s="170"/>
      <c r="K5" s="171"/>
      <c r="L5" s="170"/>
      <c r="M5" s="172"/>
    </row>
    <row r="6" spans="2:15">
      <c r="B6" s="375" t="s">
        <v>103</v>
      </c>
      <c r="C6" s="232" t="s">
        <v>127</v>
      </c>
      <c r="D6" s="232" t="s">
        <v>127</v>
      </c>
      <c r="E6" s="232" t="s">
        <v>128</v>
      </c>
      <c r="F6" s="232" t="s">
        <v>127</v>
      </c>
      <c r="G6" s="232" t="s">
        <v>129</v>
      </c>
      <c r="H6" s="232" t="s">
        <v>127</v>
      </c>
      <c r="I6" s="232" t="s">
        <v>129</v>
      </c>
      <c r="J6" s="232" t="s">
        <v>127</v>
      </c>
      <c r="K6" s="232" t="s">
        <v>127</v>
      </c>
      <c r="L6" s="232" t="s">
        <v>127</v>
      </c>
      <c r="M6" s="232" t="s">
        <v>130</v>
      </c>
    </row>
    <row r="7" spans="2:15" ht="15">
      <c r="B7" s="376"/>
      <c r="C7" s="233" t="s">
        <v>91</v>
      </c>
      <c r="D7" s="233" t="s">
        <v>92</v>
      </c>
      <c r="E7" s="233" t="s">
        <v>131</v>
      </c>
      <c r="F7" s="233" t="s">
        <v>132</v>
      </c>
      <c r="G7" s="233" t="s">
        <v>94</v>
      </c>
      <c r="H7" s="233" t="s">
        <v>231</v>
      </c>
      <c r="I7" s="233" t="s">
        <v>96</v>
      </c>
      <c r="J7" s="233" t="s">
        <v>97</v>
      </c>
      <c r="K7" s="233" t="s">
        <v>133</v>
      </c>
      <c r="L7" s="233" t="s">
        <v>98</v>
      </c>
      <c r="M7" s="233" t="s">
        <v>232</v>
      </c>
    </row>
    <row r="8" spans="2:15">
      <c r="B8" s="159" t="s">
        <v>107</v>
      </c>
      <c r="C8" s="160">
        <v>109620</v>
      </c>
      <c r="D8" s="160">
        <v>15000</v>
      </c>
      <c r="E8" s="160">
        <v>63360</v>
      </c>
      <c r="F8" s="160">
        <v>65550</v>
      </c>
      <c r="G8" s="160">
        <v>57190</v>
      </c>
      <c r="H8" s="160" t="s">
        <v>134</v>
      </c>
      <c r="I8" s="160">
        <v>128320</v>
      </c>
      <c r="J8" s="160">
        <v>302400</v>
      </c>
      <c r="K8" s="159" t="s">
        <v>134</v>
      </c>
      <c r="L8" s="160">
        <v>390784</v>
      </c>
      <c r="M8" s="160">
        <v>11946</v>
      </c>
    </row>
    <row r="9" spans="2:15">
      <c r="B9" s="159" t="s">
        <v>108</v>
      </c>
      <c r="C9" s="160">
        <v>106540.8</v>
      </c>
      <c r="D9" s="160">
        <v>25575</v>
      </c>
      <c r="E9" s="160">
        <v>43227.6</v>
      </c>
      <c r="F9" s="160">
        <v>56512.800000000003</v>
      </c>
      <c r="G9" s="160">
        <v>42448</v>
      </c>
      <c r="H9" s="160" t="s">
        <v>134</v>
      </c>
      <c r="I9" s="160">
        <v>127498.3</v>
      </c>
      <c r="J9" s="160">
        <v>321303.40000000002</v>
      </c>
      <c r="K9" s="159" t="s">
        <v>134</v>
      </c>
      <c r="L9" s="160">
        <v>380683.8</v>
      </c>
      <c r="M9" s="160">
        <v>11946</v>
      </c>
    </row>
    <row r="10" spans="2:15">
      <c r="B10" s="159" t="s">
        <v>109</v>
      </c>
      <c r="C10" s="160">
        <v>120464.5</v>
      </c>
      <c r="D10" s="160">
        <v>31322.5</v>
      </c>
      <c r="E10" s="160">
        <v>59440</v>
      </c>
      <c r="F10" s="160">
        <v>44261.8</v>
      </c>
      <c r="G10" s="160">
        <v>63355.6</v>
      </c>
      <c r="H10" s="160" t="s">
        <v>134</v>
      </c>
      <c r="I10" s="160">
        <v>131670</v>
      </c>
      <c r="J10" s="160">
        <v>446083.8</v>
      </c>
      <c r="K10" s="159" t="s">
        <v>134</v>
      </c>
      <c r="L10" s="160">
        <v>482834</v>
      </c>
      <c r="M10" s="160">
        <v>11946</v>
      </c>
    </row>
    <row r="11" spans="2:15">
      <c r="B11" s="159" t="s">
        <v>110</v>
      </c>
      <c r="C11" s="160">
        <v>56405.8</v>
      </c>
      <c r="D11" s="160">
        <v>20414.599999999999</v>
      </c>
      <c r="E11" s="160">
        <v>87051.9</v>
      </c>
      <c r="F11" s="160">
        <v>22726.799999999999</v>
      </c>
      <c r="G11" s="160">
        <v>44973.2</v>
      </c>
      <c r="H11" s="160" t="s">
        <v>134</v>
      </c>
      <c r="I11" s="160">
        <v>97715.5</v>
      </c>
      <c r="J11" s="160">
        <v>212544.8</v>
      </c>
      <c r="K11" s="159">
        <v>72423.3</v>
      </c>
      <c r="L11" s="160">
        <v>213984.4</v>
      </c>
      <c r="M11" s="160">
        <v>6619.6</v>
      </c>
    </row>
    <row r="12" spans="2:15">
      <c r="B12" s="159" t="s">
        <v>111</v>
      </c>
      <c r="C12" s="160">
        <v>66880</v>
      </c>
      <c r="D12" s="160">
        <v>27744</v>
      </c>
      <c r="E12" s="160">
        <v>86001.3</v>
      </c>
      <c r="F12" s="160">
        <v>26690</v>
      </c>
      <c r="G12" s="160">
        <v>58550.1</v>
      </c>
      <c r="H12" s="160" t="s">
        <v>134</v>
      </c>
      <c r="I12" s="160">
        <v>135270</v>
      </c>
      <c r="J12" s="160">
        <v>220224</v>
      </c>
      <c r="K12" s="159">
        <v>86623.2</v>
      </c>
      <c r="L12" s="160">
        <v>251518.8</v>
      </c>
      <c r="M12" s="160">
        <v>6438.07</v>
      </c>
    </row>
    <row r="13" spans="2:15">
      <c r="B13" s="159" t="s">
        <v>112</v>
      </c>
      <c r="C13" s="160">
        <v>51591.1</v>
      </c>
      <c r="D13" s="160">
        <v>8350.7000000000007</v>
      </c>
      <c r="E13" s="160">
        <v>53081.5</v>
      </c>
      <c r="F13" s="160">
        <v>3752.9</v>
      </c>
      <c r="G13" s="160">
        <v>31915.5</v>
      </c>
      <c r="H13" s="160" t="s">
        <v>134</v>
      </c>
      <c r="I13" s="160">
        <v>109800.8</v>
      </c>
      <c r="J13" s="160">
        <v>265552.8</v>
      </c>
      <c r="K13" s="160">
        <v>121619.2</v>
      </c>
      <c r="L13" s="160">
        <v>272625</v>
      </c>
      <c r="M13" s="160">
        <v>6258.6</v>
      </c>
    </row>
    <row r="14" spans="2:15">
      <c r="B14" s="159" t="s">
        <v>113</v>
      </c>
      <c r="C14" s="160">
        <v>78466.3</v>
      </c>
      <c r="D14" s="160">
        <v>11764.2</v>
      </c>
      <c r="E14" s="160">
        <v>86174.8</v>
      </c>
      <c r="F14" s="160">
        <v>38358</v>
      </c>
      <c r="G14" s="160">
        <v>57455.5</v>
      </c>
      <c r="H14" s="160" t="s">
        <v>134</v>
      </c>
      <c r="I14" s="160">
        <v>165633.4</v>
      </c>
      <c r="J14" s="160">
        <v>315519.2</v>
      </c>
      <c r="K14" s="160">
        <v>124687.7</v>
      </c>
      <c r="L14" s="160">
        <v>197024.2</v>
      </c>
      <c r="M14" s="160">
        <v>6265.9</v>
      </c>
    </row>
    <row r="15" spans="2:15">
      <c r="B15" s="159" t="s">
        <v>114</v>
      </c>
      <c r="C15" s="160">
        <v>75516.320000000007</v>
      </c>
      <c r="D15" s="160">
        <v>31084.26</v>
      </c>
      <c r="E15" s="160">
        <v>79125</v>
      </c>
      <c r="F15" s="160">
        <v>15806.34</v>
      </c>
      <c r="G15" s="160">
        <v>111620.4</v>
      </c>
      <c r="H15" s="160" t="s">
        <v>134</v>
      </c>
      <c r="I15" s="160">
        <v>255835.1</v>
      </c>
      <c r="J15" s="160">
        <v>615990.32999999996</v>
      </c>
      <c r="K15" s="160">
        <v>142119.78</v>
      </c>
      <c r="L15" s="160">
        <v>343080.65</v>
      </c>
      <c r="M15" s="160">
        <v>6265.9</v>
      </c>
    </row>
    <row r="16" spans="2:15">
      <c r="B16" s="159" t="s">
        <v>115</v>
      </c>
      <c r="C16" s="160">
        <v>41067.300000000003</v>
      </c>
      <c r="D16" s="160">
        <v>16000.460000000001</v>
      </c>
      <c r="E16" s="160">
        <v>88299.36</v>
      </c>
      <c r="F16" s="160">
        <v>25652.06</v>
      </c>
      <c r="G16" s="160">
        <v>34486.400000000001</v>
      </c>
      <c r="H16" s="160" t="s">
        <v>134</v>
      </c>
      <c r="I16" s="160">
        <v>101006.31999999999</v>
      </c>
      <c r="J16" s="160">
        <v>272034.59999999998</v>
      </c>
      <c r="K16" s="160">
        <v>122928.38999999998</v>
      </c>
      <c r="L16" s="160">
        <v>385711.38</v>
      </c>
      <c r="M16" s="160">
        <v>6265.9</v>
      </c>
    </row>
    <row r="17" spans="2:15">
      <c r="B17" s="159" t="s">
        <v>116</v>
      </c>
      <c r="C17" s="160">
        <v>51863.119903167018</v>
      </c>
      <c r="D17" s="160">
        <v>16391.720884117247</v>
      </c>
      <c r="E17" s="160">
        <v>112644.46653744439</v>
      </c>
      <c r="F17" s="160">
        <v>19220.222324539445</v>
      </c>
      <c r="G17" s="160">
        <v>69067.986200520332</v>
      </c>
      <c r="H17" s="160" t="s">
        <v>134</v>
      </c>
      <c r="I17" s="160">
        <v>152632.15975101327</v>
      </c>
      <c r="J17" s="160">
        <v>314581.74984666158</v>
      </c>
      <c r="K17" s="160">
        <v>76034.57195077253</v>
      </c>
      <c r="L17" s="160">
        <v>340220.209903059</v>
      </c>
      <c r="M17" s="160">
        <v>6365.9</v>
      </c>
    </row>
    <row r="18" spans="2:15">
      <c r="B18" s="159" t="s">
        <v>117</v>
      </c>
      <c r="C18" s="160">
        <v>47235.5</v>
      </c>
      <c r="D18" s="160">
        <v>18070.8</v>
      </c>
      <c r="E18" s="160">
        <v>77889.39</v>
      </c>
      <c r="F18" s="160">
        <v>17620.16</v>
      </c>
      <c r="G18" s="160">
        <v>45494.03</v>
      </c>
      <c r="H18" s="160" t="s">
        <v>134</v>
      </c>
      <c r="I18" s="160">
        <v>131819.4</v>
      </c>
      <c r="J18" s="160">
        <v>272045.36</v>
      </c>
      <c r="K18" s="160">
        <v>100735.98000000001</v>
      </c>
      <c r="L18" s="160">
        <v>344148.42000000004</v>
      </c>
      <c r="M18" s="160">
        <v>6265.44</v>
      </c>
    </row>
    <row r="19" spans="2:15">
      <c r="B19" s="159" t="s">
        <v>118</v>
      </c>
      <c r="C19" s="160">
        <v>43406.3</v>
      </c>
      <c r="D19" s="160">
        <v>21881.1</v>
      </c>
      <c r="E19" s="160">
        <v>112928.4</v>
      </c>
      <c r="F19" s="160">
        <v>33402.9</v>
      </c>
      <c r="G19" s="160">
        <v>59085.4</v>
      </c>
      <c r="H19" s="160" t="s">
        <v>134</v>
      </c>
      <c r="I19" s="160">
        <v>137049.29999999999</v>
      </c>
      <c r="J19" s="160">
        <v>305709.5</v>
      </c>
      <c r="K19" s="160">
        <v>62139.8</v>
      </c>
      <c r="L19" s="160">
        <v>178633.9</v>
      </c>
      <c r="M19" s="160">
        <v>6265.44</v>
      </c>
    </row>
    <row r="20" spans="2:15">
      <c r="B20" s="159" t="s">
        <v>119</v>
      </c>
      <c r="C20" s="160">
        <v>54372.1</v>
      </c>
      <c r="D20" s="160">
        <v>13820.6</v>
      </c>
      <c r="E20" s="160">
        <v>76522.8</v>
      </c>
      <c r="F20" s="160">
        <v>30906.2</v>
      </c>
      <c r="G20" s="160">
        <v>88711.6</v>
      </c>
      <c r="H20" s="160" t="s">
        <v>134</v>
      </c>
      <c r="I20" s="160">
        <v>132490.29999999999</v>
      </c>
      <c r="J20" s="160">
        <v>338757.1</v>
      </c>
      <c r="K20" s="160">
        <v>74118</v>
      </c>
      <c r="L20" s="160">
        <v>350060.79999999999</v>
      </c>
      <c r="M20" s="160">
        <v>6265.4400000000005</v>
      </c>
    </row>
    <row r="21" spans="2:15">
      <c r="B21" s="159" t="s">
        <v>120</v>
      </c>
      <c r="C21" s="160">
        <v>54517.979999999996</v>
      </c>
      <c r="D21" s="160">
        <v>23887.480000000003</v>
      </c>
      <c r="E21" s="160">
        <v>90763</v>
      </c>
      <c r="F21" s="160">
        <v>18426.900000000001</v>
      </c>
      <c r="G21" s="160">
        <v>92237.84</v>
      </c>
      <c r="H21" s="160" t="s">
        <v>134</v>
      </c>
      <c r="I21" s="160">
        <v>170637</v>
      </c>
      <c r="J21" s="160">
        <v>369923.04</v>
      </c>
      <c r="K21" s="160">
        <v>126094.50999999998</v>
      </c>
      <c r="L21" s="160">
        <v>473725.56000000006</v>
      </c>
      <c r="M21" s="160">
        <v>6265.4400000000005</v>
      </c>
    </row>
    <row r="22" spans="2:15">
      <c r="B22" s="159" t="s">
        <v>121</v>
      </c>
      <c r="C22" s="160">
        <v>60645.8</v>
      </c>
      <c r="D22" s="160">
        <v>10162.5</v>
      </c>
      <c r="E22" s="160">
        <v>60586.400000000001</v>
      </c>
      <c r="F22" s="160">
        <v>10505</v>
      </c>
      <c r="G22" s="160">
        <v>73415.3</v>
      </c>
      <c r="H22" s="160">
        <v>62576.1</v>
      </c>
      <c r="I22" s="160">
        <v>76334.600000000006</v>
      </c>
      <c r="J22" s="160">
        <v>396541.3</v>
      </c>
      <c r="K22" s="160">
        <v>142018.29999999999</v>
      </c>
      <c r="L22" s="160">
        <v>284305.90000000002</v>
      </c>
      <c r="M22" s="160">
        <v>6265.4</v>
      </c>
    </row>
    <row r="23" spans="2:15">
      <c r="B23" s="159" t="s">
        <v>122</v>
      </c>
      <c r="C23" s="160">
        <v>57868.1</v>
      </c>
      <c r="D23" s="160">
        <v>14750.5</v>
      </c>
      <c r="E23" s="160">
        <v>79162.100000000006</v>
      </c>
      <c r="F23" s="160">
        <v>18393</v>
      </c>
      <c r="G23" s="160">
        <v>114912.5</v>
      </c>
      <c r="H23" s="160">
        <v>70799.3</v>
      </c>
      <c r="I23" s="160">
        <v>48415.8</v>
      </c>
      <c r="J23" s="160">
        <v>259521.5</v>
      </c>
      <c r="K23" s="160">
        <v>113194.8</v>
      </c>
      <c r="L23" s="160">
        <v>379285</v>
      </c>
      <c r="M23" s="160">
        <v>6265.4</v>
      </c>
    </row>
    <row r="24" spans="2:15">
      <c r="B24" s="159" t="s">
        <v>123</v>
      </c>
      <c r="C24" s="160">
        <v>44507.3</v>
      </c>
      <c r="D24" s="160">
        <v>2773.3</v>
      </c>
      <c r="E24" s="160">
        <v>76896.3</v>
      </c>
      <c r="F24" s="160">
        <v>10483.700000000001</v>
      </c>
      <c r="G24" s="160">
        <v>134541.5</v>
      </c>
      <c r="H24" s="160">
        <v>49826.5</v>
      </c>
      <c r="I24" s="160">
        <v>32644</v>
      </c>
      <c r="J24" s="160">
        <v>349145.3</v>
      </c>
      <c r="K24" s="160">
        <v>118618.9</v>
      </c>
      <c r="L24" s="160">
        <v>462451.4</v>
      </c>
      <c r="M24" s="160">
        <v>6265.4</v>
      </c>
      <c r="O24" s="110"/>
    </row>
    <row r="25" spans="2:15">
      <c r="B25" s="159" t="s">
        <v>197</v>
      </c>
      <c r="C25" s="160">
        <v>53923.9</v>
      </c>
      <c r="D25" s="160">
        <v>10978.3</v>
      </c>
      <c r="E25" s="160">
        <v>27533.1</v>
      </c>
      <c r="F25" s="160">
        <v>15776.8</v>
      </c>
      <c r="G25" s="160">
        <v>60045.8</v>
      </c>
      <c r="H25" s="160">
        <v>32786.699999999997</v>
      </c>
      <c r="I25" s="160">
        <v>50630.1</v>
      </c>
      <c r="J25" s="160">
        <v>209525.8</v>
      </c>
      <c r="K25" s="160">
        <v>149235.9</v>
      </c>
      <c r="L25" s="160">
        <v>377806</v>
      </c>
      <c r="M25" s="160">
        <v>6265.4</v>
      </c>
      <c r="O25" s="110"/>
    </row>
    <row r="26" spans="2:15">
      <c r="B26" s="159" t="s">
        <v>207</v>
      </c>
      <c r="C26" s="160">
        <v>41326.627969897272</v>
      </c>
      <c r="D26" s="160">
        <v>6399.7675796671992</v>
      </c>
      <c r="E26" s="160">
        <v>51776.181910158768</v>
      </c>
      <c r="F26" s="160">
        <v>15042.4772704796</v>
      </c>
      <c r="G26" s="160">
        <v>57294.462121879078</v>
      </c>
      <c r="H26" s="160">
        <v>32215.633669093881</v>
      </c>
      <c r="I26" s="160">
        <v>36032.519999999997</v>
      </c>
      <c r="J26" s="160">
        <v>164425.7809536306</v>
      </c>
      <c r="K26" s="160">
        <v>147053.06478865657</v>
      </c>
      <c r="L26" s="160">
        <v>466679.49156361882</v>
      </c>
      <c r="M26" s="160">
        <v>6265.4</v>
      </c>
      <c r="O26" s="110"/>
    </row>
    <row r="27" spans="2:15">
      <c r="B27" s="378" t="s">
        <v>124</v>
      </c>
      <c r="C27" s="379"/>
      <c r="D27" s="379"/>
      <c r="E27" s="379"/>
      <c r="F27" s="379"/>
      <c r="G27" s="379"/>
      <c r="H27" s="379"/>
      <c r="I27" s="379"/>
      <c r="J27" s="379"/>
      <c r="K27" s="379"/>
      <c r="L27" s="379"/>
      <c r="M27" s="379"/>
    </row>
    <row r="28" spans="2:15" ht="15">
      <c r="B28" s="252" t="s">
        <v>234</v>
      </c>
      <c r="C28" s="254"/>
      <c r="D28" s="254"/>
      <c r="E28" s="254"/>
      <c r="F28" s="254"/>
      <c r="G28" s="254"/>
      <c r="H28" s="254"/>
      <c r="I28" s="254"/>
      <c r="J28" s="254"/>
      <c r="K28" s="254"/>
      <c r="L28" s="254"/>
      <c r="M28" s="254"/>
    </row>
    <row r="29" spans="2:15" ht="15">
      <c r="B29" s="252" t="s">
        <v>235</v>
      </c>
      <c r="C29" s="254"/>
      <c r="D29" s="254"/>
      <c r="E29" s="254"/>
      <c r="F29" s="254"/>
      <c r="G29" s="254"/>
      <c r="H29" s="254"/>
      <c r="I29" s="254"/>
      <c r="J29" s="254"/>
      <c r="K29" s="254"/>
      <c r="L29" s="254"/>
      <c r="M29" s="254"/>
    </row>
    <row r="30" spans="2:15">
      <c r="B30" s="226"/>
      <c r="C30" s="172"/>
      <c r="D30" s="172"/>
      <c r="E30" s="172"/>
      <c r="F30" s="172"/>
      <c r="G30" s="172"/>
      <c r="H30" s="172"/>
      <c r="I30" s="172"/>
      <c r="J30" s="172"/>
      <c r="K30" s="172"/>
      <c r="L30" s="172"/>
      <c r="M30" s="172"/>
    </row>
    <row r="31" spans="2:15">
      <c r="B31" s="175"/>
      <c r="C31" s="176"/>
      <c r="D31" s="176"/>
      <c r="E31" s="176"/>
      <c r="F31" s="176"/>
      <c r="G31" s="176"/>
      <c r="H31" s="176"/>
      <c r="I31" s="176"/>
      <c r="J31" s="176"/>
      <c r="K31" s="176"/>
      <c r="L31" s="176"/>
      <c r="M31" s="176"/>
    </row>
    <row r="32" spans="2:15">
      <c r="B32" s="175"/>
      <c r="C32" s="176"/>
      <c r="D32" s="176"/>
      <c r="E32" s="176"/>
      <c r="F32" s="176"/>
      <c r="G32" s="176"/>
      <c r="H32" s="176"/>
      <c r="I32" s="176"/>
      <c r="J32" s="176"/>
      <c r="K32" s="176"/>
      <c r="L32" s="176"/>
      <c r="M32" s="176"/>
    </row>
    <row r="33" spans="2:13">
      <c r="B33" s="175"/>
      <c r="C33" s="176"/>
      <c r="D33" s="176"/>
      <c r="E33" s="176"/>
      <c r="F33" s="176"/>
      <c r="G33" s="176"/>
      <c r="H33" s="176"/>
      <c r="I33" s="176"/>
      <c r="J33" s="176"/>
      <c r="K33" s="176"/>
      <c r="L33" s="176"/>
      <c r="M33" s="176"/>
    </row>
    <row r="34" spans="2:13">
      <c r="B34" s="175"/>
      <c r="C34" s="177"/>
      <c r="D34" s="177"/>
      <c r="E34" s="177"/>
      <c r="F34" s="177"/>
      <c r="G34" s="177"/>
      <c r="H34" s="177"/>
      <c r="I34" s="177"/>
      <c r="J34" s="177"/>
      <c r="K34" s="177"/>
      <c r="L34" s="177"/>
      <c r="M34" s="177"/>
    </row>
    <row r="35" spans="2:13">
      <c r="B35" s="172"/>
      <c r="C35" s="172"/>
      <c r="D35" s="172"/>
      <c r="E35" s="172"/>
      <c r="F35" s="172"/>
      <c r="G35" s="172"/>
      <c r="H35" s="172"/>
      <c r="I35" s="172"/>
      <c r="J35" s="172"/>
      <c r="K35" s="172"/>
      <c r="L35" s="172"/>
      <c r="M35" s="172"/>
    </row>
    <row r="36" spans="2:13">
      <c r="B36" s="172"/>
      <c r="C36" s="172"/>
      <c r="D36" s="172"/>
      <c r="E36" s="172"/>
      <c r="F36" s="172"/>
      <c r="G36" s="172"/>
      <c r="H36" s="172"/>
      <c r="I36" s="172"/>
      <c r="J36" s="172"/>
      <c r="K36" s="172"/>
      <c r="L36" s="172"/>
      <c r="M36" s="172"/>
    </row>
    <row r="37" spans="2:13">
      <c r="B37" s="172"/>
      <c r="C37" s="172"/>
      <c r="D37" s="172"/>
      <c r="E37" s="172"/>
      <c r="F37" s="172"/>
      <c r="G37" s="172"/>
      <c r="H37" s="172"/>
      <c r="I37" s="172"/>
      <c r="J37" s="172"/>
      <c r="K37" s="172"/>
      <c r="L37" s="172"/>
      <c r="M37" s="172"/>
    </row>
    <row r="38" spans="2:13">
      <c r="B38" s="172"/>
      <c r="C38" s="172"/>
      <c r="D38" s="172"/>
      <c r="E38" s="172"/>
      <c r="F38" s="172"/>
      <c r="G38" s="172"/>
      <c r="H38" s="172"/>
      <c r="I38" s="172"/>
      <c r="J38" s="172"/>
      <c r="K38" s="172"/>
      <c r="L38" s="172"/>
      <c r="M38" s="172"/>
    </row>
    <row r="39" spans="2:13">
      <c r="B39" s="172"/>
      <c r="C39" s="172"/>
      <c r="D39" s="172"/>
      <c r="E39" s="172"/>
      <c r="F39" s="172"/>
      <c r="G39" s="172"/>
      <c r="H39" s="172"/>
      <c r="I39" s="172"/>
      <c r="J39" s="172"/>
      <c r="K39" s="172"/>
      <c r="L39" s="172"/>
      <c r="M39" s="172"/>
    </row>
    <row r="40" spans="2:13">
      <c r="B40" s="172"/>
      <c r="C40" s="172"/>
      <c r="D40" s="172"/>
      <c r="E40" s="172"/>
      <c r="F40" s="172"/>
      <c r="G40" s="172"/>
      <c r="H40" s="172"/>
      <c r="I40" s="172"/>
      <c r="J40" s="172"/>
      <c r="K40" s="172"/>
      <c r="L40" s="172"/>
      <c r="M40" s="172"/>
    </row>
    <row r="41" spans="2:13">
      <c r="B41" s="172"/>
      <c r="C41" s="172"/>
      <c r="D41" s="172"/>
      <c r="E41" s="172"/>
      <c r="F41" s="172"/>
      <c r="G41" s="172"/>
      <c r="H41" s="172"/>
      <c r="I41" s="172"/>
      <c r="J41" s="172"/>
      <c r="K41" s="172"/>
      <c r="L41" s="172"/>
      <c r="M41" s="172"/>
    </row>
    <row r="42" spans="2:13">
      <c r="B42" s="172"/>
      <c r="C42" s="172"/>
      <c r="D42" s="172"/>
      <c r="E42" s="172"/>
      <c r="F42" s="172"/>
      <c r="G42" s="172"/>
      <c r="H42" s="172"/>
      <c r="I42" s="172"/>
      <c r="J42" s="172"/>
      <c r="K42" s="172"/>
      <c r="L42" s="172"/>
      <c r="M42" s="172"/>
    </row>
    <row r="43" spans="2:13">
      <c r="B43" s="172"/>
      <c r="C43" s="172"/>
      <c r="D43" s="172"/>
      <c r="E43" s="172"/>
      <c r="F43" s="172"/>
      <c r="G43" s="172"/>
      <c r="H43" s="172"/>
      <c r="I43" s="172"/>
      <c r="J43" s="172"/>
      <c r="K43" s="172"/>
      <c r="L43" s="172"/>
      <c r="M43" s="172"/>
    </row>
    <row r="44" spans="2:13">
      <c r="B44" s="172"/>
      <c r="C44" s="172"/>
      <c r="D44" s="172"/>
      <c r="E44" s="172"/>
      <c r="F44" s="172"/>
      <c r="G44" s="172"/>
      <c r="H44" s="172"/>
      <c r="I44" s="172"/>
      <c r="J44" s="172"/>
      <c r="K44" s="172"/>
      <c r="L44" s="172"/>
      <c r="M44" s="172"/>
    </row>
    <row r="45" spans="2:13">
      <c r="B45" s="172"/>
      <c r="C45" s="172"/>
      <c r="D45" s="172"/>
      <c r="E45" s="172"/>
      <c r="F45" s="172"/>
      <c r="G45" s="172"/>
      <c r="H45" s="172"/>
      <c r="I45" s="172"/>
      <c r="J45" s="172"/>
      <c r="K45" s="172"/>
      <c r="L45" s="172"/>
      <c r="M45" s="172"/>
    </row>
    <row r="46" spans="2:13">
      <c r="B46" s="172"/>
      <c r="C46" s="172"/>
      <c r="D46" s="172"/>
      <c r="E46" s="172"/>
      <c r="F46" s="172"/>
      <c r="G46" s="172"/>
      <c r="H46" s="172"/>
      <c r="I46" s="172"/>
      <c r="J46" s="172"/>
      <c r="K46" s="172"/>
      <c r="L46" s="172"/>
      <c r="M46" s="172"/>
    </row>
    <row r="47" spans="2:13">
      <c r="B47" s="172"/>
      <c r="C47" s="172"/>
      <c r="D47" s="172"/>
      <c r="E47" s="172"/>
      <c r="F47" s="172"/>
      <c r="G47" s="172"/>
      <c r="H47" s="172"/>
      <c r="I47" s="172"/>
      <c r="J47" s="172"/>
      <c r="K47" s="172"/>
      <c r="L47" s="172"/>
      <c r="M47" s="172"/>
    </row>
    <row r="48" spans="2:13">
      <c r="B48" s="172"/>
      <c r="C48" s="172"/>
      <c r="D48" s="172"/>
      <c r="E48" s="172"/>
      <c r="F48" s="172"/>
      <c r="G48" s="172"/>
      <c r="H48" s="172"/>
      <c r="I48" s="172"/>
      <c r="J48" s="172"/>
      <c r="K48" s="172"/>
      <c r="L48" s="172"/>
      <c r="M48" s="172"/>
    </row>
    <row r="49" spans="2:13">
      <c r="B49" s="172"/>
      <c r="C49" s="172"/>
      <c r="D49" s="172"/>
      <c r="E49" s="172"/>
      <c r="F49" s="172"/>
      <c r="G49" s="172"/>
      <c r="H49" s="172"/>
      <c r="I49" s="172"/>
      <c r="J49" s="172"/>
      <c r="K49" s="172"/>
      <c r="L49" s="172"/>
      <c r="M49" s="172"/>
    </row>
    <row r="50" spans="2:13">
      <c r="B50" s="172"/>
      <c r="C50" s="172"/>
      <c r="D50" s="172"/>
      <c r="E50" s="172"/>
      <c r="F50" s="172"/>
      <c r="G50" s="172"/>
      <c r="H50" s="172"/>
      <c r="I50" s="172"/>
      <c r="J50" s="172"/>
      <c r="K50" s="172"/>
      <c r="L50" s="172"/>
      <c r="M50" s="172"/>
    </row>
    <row r="51" spans="2:13">
      <c r="B51" s="172"/>
      <c r="C51" s="172"/>
      <c r="D51" s="172"/>
      <c r="E51" s="172"/>
      <c r="F51" s="172"/>
      <c r="G51" s="172"/>
      <c r="H51" s="172"/>
      <c r="I51" s="172"/>
      <c r="J51" s="172"/>
      <c r="K51" s="172"/>
      <c r="L51" s="172"/>
      <c r="M51" s="172"/>
    </row>
    <row r="52" spans="2:13">
      <c r="B52" s="27" t="s">
        <v>223</v>
      </c>
      <c r="C52" s="244">
        <f t="shared" ref="C52:M52" si="0">+C26/SUM($C26:$M26)</f>
        <v>4.0337889509252225E-2</v>
      </c>
      <c r="D52" s="244">
        <f t="shared" si="0"/>
        <v>6.2466533127636583E-3</v>
      </c>
      <c r="E52" s="244">
        <f t="shared" si="0"/>
        <v>5.0537438153053359E-2</v>
      </c>
      <c r="F52" s="244">
        <f t="shared" si="0"/>
        <v>1.4682586407098833E-2</v>
      </c>
      <c r="G52" s="244">
        <f t="shared" si="0"/>
        <v>5.5923693659396818E-2</v>
      </c>
      <c r="H52" s="244">
        <f t="shared" si="0"/>
        <v>3.1444875501602298E-2</v>
      </c>
      <c r="I52" s="244">
        <f t="shared" si="0"/>
        <v>3.5170442929886449E-2</v>
      </c>
      <c r="J52" s="245">
        <f t="shared" si="0"/>
        <v>0.16049189857472293</v>
      </c>
      <c r="K52" s="244">
        <f t="shared" si="0"/>
        <v>0.14353482417589278</v>
      </c>
      <c r="L52" s="245">
        <f t="shared" si="0"/>
        <v>0.45551419730251119</v>
      </c>
      <c r="M52" s="244">
        <f t="shared" si="0"/>
        <v>6.1155004738194987E-3</v>
      </c>
    </row>
    <row r="53" spans="2:13">
      <c r="C53" s="244"/>
      <c r="D53" s="244"/>
      <c r="E53" s="244"/>
      <c r="F53" s="244"/>
      <c r="G53" s="244"/>
      <c r="H53" s="244"/>
      <c r="I53" s="244"/>
      <c r="J53" s="244"/>
      <c r="K53" s="244"/>
      <c r="L53" s="244"/>
      <c r="M53" s="244"/>
    </row>
    <row r="54" spans="2:13">
      <c r="B54" s="27" t="s">
        <v>224</v>
      </c>
      <c r="C54" s="244">
        <f>+C26/C25-1</f>
        <v>-0.23361203529608821</v>
      </c>
      <c r="D54" s="244">
        <f t="shared" ref="D54:M54" si="1">+D26/D25-1</f>
        <v>-0.41705295176236756</v>
      </c>
      <c r="E54" s="244">
        <f t="shared" si="1"/>
        <v>0.88050680490605027</v>
      </c>
      <c r="F54" s="244">
        <f t="shared" si="1"/>
        <v>-4.6544465894249765E-2</v>
      </c>
      <c r="G54" s="244">
        <f t="shared" si="1"/>
        <v>-4.5820654868798938E-2</v>
      </c>
      <c r="H54" s="244">
        <f t="shared" si="1"/>
        <v>-1.7417621502198055E-2</v>
      </c>
      <c r="I54" s="244">
        <f t="shared" si="1"/>
        <v>-0.28831821386882506</v>
      </c>
      <c r="J54" s="244">
        <f t="shared" si="1"/>
        <v>-0.21524804604668923</v>
      </c>
      <c r="K54" s="244">
        <f t="shared" si="1"/>
        <v>-1.4626743373031714E-2</v>
      </c>
      <c r="L54" s="244">
        <f t="shared" si="1"/>
        <v>0.23523578652435062</v>
      </c>
      <c r="M54" s="244">
        <f t="shared" si="1"/>
        <v>0</v>
      </c>
    </row>
  </sheetData>
  <mergeCells count="5">
    <mergeCell ref="B6:B7"/>
    <mergeCell ref="B2:M2"/>
    <mergeCell ref="B3:M3"/>
    <mergeCell ref="B4:M4"/>
    <mergeCell ref="B27:M27"/>
  </mergeCells>
  <phoneticPr fontId="45" type="noConversion"/>
  <hyperlinks>
    <hyperlink ref="O2" location="Índice!A1" display="Volver al índice" xr:uid="{00000000-0004-0000-0C00-000000000000}"/>
  </hyperlinks>
  <printOptions horizontalCentered="1"/>
  <pageMargins left="0.70866141732283472" right="0.70866141732283472" top="0.74803149606299213" bottom="0.74803149606299213" header="0.31496062992125984" footer="0.31496062992125984"/>
  <pageSetup scale="83"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AE52"/>
  <sheetViews>
    <sheetView view="pageBreakPreview" zoomScale="80" zoomScaleNormal="80" zoomScaleSheetLayoutView="80" zoomScalePageLayoutView="80" workbookViewId="0"/>
  </sheetViews>
  <sheetFormatPr baseColWidth="10" defaultColWidth="10.85546875" defaultRowHeight="12.75"/>
  <cols>
    <col min="1" max="1" width="1.28515625" style="27" customWidth="1"/>
    <col min="2" max="2" width="10" style="27" customWidth="1"/>
    <col min="3" max="3" width="11.140625" style="27" customWidth="1"/>
    <col min="4" max="4" width="10.85546875" style="27" customWidth="1"/>
    <col min="5" max="5" width="14.42578125" style="27" customWidth="1"/>
    <col min="6" max="6" width="11.140625" style="27" customWidth="1"/>
    <col min="7" max="7" width="10.85546875" style="27" customWidth="1"/>
    <col min="8" max="8" width="11.140625" style="27" customWidth="1"/>
    <col min="9" max="9" width="10.85546875" style="27" customWidth="1"/>
    <col min="10" max="10" width="13" style="27" customWidth="1"/>
    <col min="11" max="11" width="11.140625" style="27" customWidth="1"/>
    <col min="12" max="12" width="10.7109375" style="27" customWidth="1"/>
    <col min="13" max="13" width="9.42578125" style="27" customWidth="1"/>
    <col min="14" max="14" width="1.28515625" style="27" customWidth="1"/>
    <col min="15" max="15" width="10.85546875" style="27"/>
    <col min="16" max="16" width="10.85546875" style="29"/>
    <col min="17" max="25" width="10.85546875" style="86" customWidth="1"/>
    <col min="26" max="26" width="10.85546875" style="29"/>
    <col min="27" max="16384" width="10.85546875" style="27"/>
  </cols>
  <sheetData>
    <row r="1" spans="2:26" ht="6.75" customHeight="1"/>
    <row r="2" spans="2:26">
      <c r="B2" s="355" t="s">
        <v>138</v>
      </c>
      <c r="C2" s="355"/>
      <c r="D2" s="355"/>
      <c r="E2" s="355"/>
      <c r="F2" s="355"/>
      <c r="G2" s="355"/>
      <c r="H2" s="355"/>
      <c r="I2" s="355"/>
      <c r="J2" s="355"/>
      <c r="K2" s="355"/>
      <c r="L2" s="355"/>
      <c r="M2" s="355"/>
      <c r="N2" s="10"/>
      <c r="O2" s="1" t="s">
        <v>6</v>
      </c>
      <c r="P2" s="178"/>
      <c r="Q2" s="179"/>
    </row>
    <row r="3" spans="2:26">
      <c r="B3" s="355" t="s">
        <v>28</v>
      </c>
      <c r="C3" s="355"/>
      <c r="D3" s="355"/>
      <c r="E3" s="355"/>
      <c r="F3" s="355"/>
      <c r="G3" s="355"/>
      <c r="H3" s="355"/>
      <c r="I3" s="355"/>
      <c r="J3" s="355"/>
      <c r="K3" s="355"/>
      <c r="L3" s="355"/>
      <c r="M3" s="355"/>
      <c r="N3" s="10"/>
      <c r="O3" s="10"/>
      <c r="P3" s="178"/>
      <c r="Q3" s="179"/>
    </row>
    <row r="4" spans="2:26" ht="15" customHeight="1">
      <c r="B4" s="355" t="s">
        <v>139</v>
      </c>
      <c r="C4" s="355"/>
      <c r="D4" s="355"/>
      <c r="E4" s="355"/>
      <c r="F4" s="355"/>
      <c r="G4" s="355"/>
      <c r="H4" s="355"/>
      <c r="I4" s="355"/>
      <c r="J4" s="355"/>
      <c r="K4" s="355"/>
      <c r="L4" s="355"/>
      <c r="M4" s="355"/>
      <c r="N4" s="10"/>
      <c r="O4" s="10"/>
      <c r="P4" s="178"/>
      <c r="Q4" s="179"/>
    </row>
    <row r="5" spans="2:26">
      <c r="B5" s="28"/>
      <c r="C5" s="28"/>
      <c r="D5" s="28"/>
      <c r="E5" s="28"/>
      <c r="F5" s="28"/>
      <c r="G5" s="28"/>
      <c r="H5" s="28"/>
      <c r="I5" s="28"/>
      <c r="J5" s="28"/>
      <c r="K5" s="28"/>
      <c r="L5" s="28"/>
      <c r="M5" s="28"/>
      <c r="N5" s="28"/>
      <c r="O5" s="28"/>
      <c r="P5" s="180"/>
      <c r="Q5" s="181"/>
    </row>
    <row r="6" spans="2:26" ht="15" customHeight="1">
      <c r="B6" s="380" t="s">
        <v>103</v>
      </c>
      <c r="C6" s="173" t="s">
        <v>127</v>
      </c>
      <c r="D6" s="173" t="s">
        <v>127</v>
      </c>
      <c r="E6" s="173" t="s">
        <v>128</v>
      </c>
      <c r="F6" s="173" t="s">
        <v>127</v>
      </c>
      <c r="G6" s="173" t="s">
        <v>129</v>
      </c>
      <c r="H6" s="156" t="s">
        <v>127</v>
      </c>
      <c r="I6" s="173" t="s">
        <v>129</v>
      </c>
      <c r="J6" s="173" t="s">
        <v>127</v>
      </c>
      <c r="K6" s="173" t="s">
        <v>127</v>
      </c>
      <c r="L6" s="173" t="s">
        <v>127</v>
      </c>
      <c r="M6" s="173" t="s">
        <v>130</v>
      </c>
      <c r="N6" s="157"/>
      <c r="O6" s="157"/>
      <c r="P6" s="182"/>
      <c r="Q6" s="183"/>
    </row>
    <row r="7" spans="2:26" ht="15" customHeight="1">
      <c r="B7" s="381"/>
      <c r="C7" s="174" t="s">
        <v>91</v>
      </c>
      <c r="D7" s="174" t="s">
        <v>92</v>
      </c>
      <c r="E7" s="174" t="s">
        <v>131</v>
      </c>
      <c r="F7" s="174" t="s">
        <v>132</v>
      </c>
      <c r="G7" s="174" t="s">
        <v>94</v>
      </c>
      <c r="H7" s="158" t="s">
        <v>231</v>
      </c>
      <c r="I7" s="174" t="s">
        <v>96</v>
      </c>
      <c r="J7" s="174" t="s">
        <v>97</v>
      </c>
      <c r="K7" s="174" t="s">
        <v>133</v>
      </c>
      <c r="L7" s="174" t="s">
        <v>98</v>
      </c>
      <c r="M7" s="174" t="s">
        <v>232</v>
      </c>
      <c r="N7" s="157"/>
      <c r="O7" s="157"/>
      <c r="P7" s="182"/>
      <c r="Q7" s="182"/>
      <c r="R7" s="182"/>
      <c r="S7" s="182"/>
      <c r="T7" s="182"/>
      <c r="U7" s="182"/>
      <c r="V7" s="182"/>
      <c r="W7" s="182"/>
      <c r="X7" s="182"/>
      <c r="Y7" s="182"/>
      <c r="Z7" s="182"/>
    </row>
    <row r="8" spans="2:26" ht="12.75" customHeight="1">
      <c r="B8" s="159" t="s">
        <v>107</v>
      </c>
      <c r="C8" s="184">
        <v>20.3</v>
      </c>
      <c r="D8" s="185">
        <v>12.5</v>
      </c>
      <c r="E8" s="185">
        <v>15.84</v>
      </c>
      <c r="F8" s="185">
        <v>19</v>
      </c>
      <c r="G8" s="185">
        <v>15.05</v>
      </c>
      <c r="H8" s="160" t="s">
        <v>134</v>
      </c>
      <c r="I8" s="185">
        <v>20.05</v>
      </c>
      <c r="J8" s="185">
        <v>18</v>
      </c>
      <c r="K8" s="185" t="s">
        <v>134</v>
      </c>
      <c r="L8" s="185">
        <v>22.72</v>
      </c>
      <c r="M8" s="185">
        <v>9.1190839694656489</v>
      </c>
      <c r="N8" s="185"/>
      <c r="O8" s="186"/>
      <c r="P8" s="187"/>
      <c r="Q8" s="187"/>
      <c r="R8" s="187"/>
      <c r="S8" s="187"/>
      <c r="T8" s="187"/>
      <c r="U8" s="187"/>
      <c r="V8" s="187"/>
      <c r="W8" s="187"/>
      <c r="X8" s="187"/>
      <c r="Y8" s="187"/>
      <c r="Z8" s="187"/>
    </row>
    <row r="9" spans="2:26" ht="12.75" customHeight="1">
      <c r="B9" s="159" t="s">
        <v>108</v>
      </c>
      <c r="C9" s="185">
        <v>21.48</v>
      </c>
      <c r="D9" s="185">
        <v>16.5</v>
      </c>
      <c r="E9" s="185">
        <v>13.26</v>
      </c>
      <c r="F9" s="185">
        <v>20.04</v>
      </c>
      <c r="G9" s="185">
        <v>15.16</v>
      </c>
      <c r="H9" s="160" t="s">
        <v>134</v>
      </c>
      <c r="I9" s="185">
        <v>20.27</v>
      </c>
      <c r="J9" s="185">
        <v>20.57</v>
      </c>
      <c r="K9" s="185" t="s">
        <v>134</v>
      </c>
      <c r="L9" s="185">
        <v>22.380000000000003</v>
      </c>
      <c r="M9" s="185">
        <v>9.1190839694656489</v>
      </c>
      <c r="N9" s="185"/>
      <c r="O9" s="186"/>
      <c r="P9" s="187"/>
      <c r="Q9" s="187"/>
      <c r="R9" s="187"/>
      <c r="S9" s="187"/>
      <c r="T9" s="187"/>
      <c r="U9" s="187"/>
      <c r="V9" s="187"/>
      <c r="W9" s="187"/>
      <c r="X9" s="187"/>
      <c r="Y9" s="187"/>
      <c r="Z9" s="187"/>
    </row>
    <row r="10" spans="2:26" ht="12.75" customHeight="1">
      <c r="B10" s="159" t="s">
        <v>109</v>
      </c>
      <c r="C10" s="185">
        <v>21.55</v>
      </c>
      <c r="D10" s="185">
        <v>16.75</v>
      </c>
      <c r="E10" s="185">
        <v>14.86</v>
      </c>
      <c r="F10" s="185">
        <v>12.98</v>
      </c>
      <c r="G10" s="185">
        <v>16.940000000000001</v>
      </c>
      <c r="H10" s="160" t="s">
        <v>134</v>
      </c>
      <c r="I10" s="185">
        <v>19.95</v>
      </c>
      <c r="J10" s="185">
        <v>24.81</v>
      </c>
      <c r="K10" s="185" t="s">
        <v>134</v>
      </c>
      <c r="L10" s="185">
        <v>25.82</v>
      </c>
      <c r="M10" s="185">
        <v>9.4073842480743544</v>
      </c>
      <c r="N10" s="185"/>
      <c r="O10" s="186"/>
      <c r="P10" s="187"/>
      <c r="Q10" s="187"/>
      <c r="R10" s="187"/>
      <c r="S10" s="187"/>
      <c r="T10" s="187"/>
      <c r="U10" s="187"/>
      <c r="V10" s="187"/>
      <c r="W10" s="187"/>
      <c r="X10" s="187"/>
      <c r="Y10" s="187"/>
      <c r="Z10" s="187"/>
    </row>
    <row r="11" spans="2:26" ht="12.75" customHeight="1">
      <c r="B11" s="159" t="s">
        <v>110</v>
      </c>
      <c r="C11" s="185">
        <v>17.426408798813643</v>
      </c>
      <c r="D11" s="185">
        <v>9.3375088133761874</v>
      </c>
      <c r="E11" s="185">
        <v>16.623426967364942</v>
      </c>
      <c r="F11" s="185">
        <v>13.281982350534744</v>
      </c>
      <c r="G11" s="185">
        <v>13.350154657230894</v>
      </c>
      <c r="H11" s="160" t="s">
        <v>134</v>
      </c>
      <c r="I11" s="185">
        <v>11.576870309860222</v>
      </c>
      <c r="J11" s="185">
        <v>15.118167139676645</v>
      </c>
      <c r="K11" s="185">
        <v>18.236673129705636</v>
      </c>
      <c r="L11" s="185">
        <v>19.057086368736975</v>
      </c>
      <c r="M11" s="185">
        <v>9.1190793201133147</v>
      </c>
      <c r="N11" s="185"/>
      <c r="O11" s="186"/>
      <c r="P11" s="187"/>
      <c r="Q11" s="187"/>
      <c r="R11" s="187"/>
      <c r="S11" s="187"/>
      <c r="T11" s="187"/>
      <c r="U11" s="187"/>
      <c r="V11" s="187"/>
      <c r="W11" s="187"/>
      <c r="X11" s="187"/>
      <c r="Y11" s="187"/>
      <c r="Z11" s="187"/>
    </row>
    <row r="12" spans="2:26" ht="12.75" customHeight="1">
      <c r="B12" s="159" t="s">
        <v>111</v>
      </c>
      <c r="C12" s="185">
        <v>19</v>
      </c>
      <c r="D12" s="185">
        <v>13.6</v>
      </c>
      <c r="E12" s="185">
        <v>15.330000000000002</v>
      </c>
      <c r="F12" s="185">
        <v>17</v>
      </c>
      <c r="G12" s="185">
        <v>17.07</v>
      </c>
      <c r="H12" s="160" t="s">
        <v>134</v>
      </c>
      <c r="I12" s="185">
        <v>16.7</v>
      </c>
      <c r="J12" s="185">
        <v>14.88</v>
      </c>
      <c r="K12" s="185">
        <v>20.43</v>
      </c>
      <c r="L12" s="185">
        <v>21.03</v>
      </c>
      <c r="M12" s="185">
        <v>9.1100436681222714</v>
      </c>
      <c r="N12" s="185"/>
      <c r="O12" s="186"/>
      <c r="P12" s="187"/>
      <c r="Q12" s="187"/>
      <c r="R12" s="187"/>
      <c r="S12" s="187"/>
      <c r="T12" s="187"/>
      <c r="U12" s="187"/>
      <c r="V12" s="187"/>
      <c r="W12" s="187"/>
      <c r="X12" s="187"/>
      <c r="Y12" s="187"/>
      <c r="Z12" s="187"/>
    </row>
    <row r="13" spans="2:26" ht="12.75" customHeight="1">
      <c r="B13" s="159" t="s">
        <v>112</v>
      </c>
      <c r="C13" s="185">
        <v>17.22</v>
      </c>
      <c r="D13" s="185">
        <v>13.780000000000001</v>
      </c>
      <c r="E13" s="185">
        <v>19.23</v>
      </c>
      <c r="F13" s="185">
        <v>14.49</v>
      </c>
      <c r="G13" s="185">
        <v>14.62</v>
      </c>
      <c r="H13" s="160" t="s">
        <v>134</v>
      </c>
      <c r="I13" s="185">
        <v>15.63</v>
      </c>
      <c r="J13" s="185">
        <v>19.71</v>
      </c>
      <c r="K13" s="185">
        <v>26.630000000000003</v>
      </c>
      <c r="L13" s="185">
        <v>25.910000000000004</v>
      </c>
      <c r="M13" s="185">
        <v>9.1206695778748177</v>
      </c>
      <c r="N13" s="185"/>
      <c r="O13" s="186"/>
      <c r="P13" s="187"/>
      <c r="Q13" s="187"/>
      <c r="R13" s="187"/>
      <c r="S13" s="187"/>
      <c r="T13" s="187"/>
      <c r="U13" s="187"/>
      <c r="V13" s="187"/>
      <c r="W13" s="187"/>
      <c r="X13" s="187"/>
      <c r="Y13" s="187"/>
      <c r="Z13" s="187"/>
    </row>
    <row r="14" spans="2:26" ht="12.75" customHeight="1">
      <c r="B14" s="159" t="s">
        <v>113</v>
      </c>
      <c r="C14" s="185">
        <v>22.94</v>
      </c>
      <c r="D14" s="185">
        <v>26.330000000000002</v>
      </c>
      <c r="E14" s="185">
        <v>24.669999999999998</v>
      </c>
      <c r="F14" s="185">
        <v>19.36</v>
      </c>
      <c r="G14" s="185">
        <v>12.52</v>
      </c>
      <c r="H14" s="160" t="s">
        <v>134</v>
      </c>
      <c r="I14" s="185">
        <v>18.490000000000002</v>
      </c>
      <c r="J14" s="185">
        <v>18.830000000000002</v>
      </c>
      <c r="K14" s="185">
        <v>33.1</v>
      </c>
      <c r="L14" s="185">
        <v>29.53</v>
      </c>
      <c r="M14" s="185">
        <v>9.1206695778748177</v>
      </c>
      <c r="N14" s="185"/>
      <c r="O14" s="186"/>
      <c r="P14" s="187"/>
      <c r="Q14" s="187"/>
      <c r="R14" s="187"/>
      <c r="S14" s="187"/>
      <c r="T14" s="187"/>
      <c r="U14" s="187"/>
      <c r="V14" s="187"/>
      <c r="W14" s="187"/>
      <c r="X14" s="187"/>
      <c r="Y14" s="187"/>
      <c r="Z14" s="187"/>
    </row>
    <row r="15" spans="2:26" ht="12.75" customHeight="1">
      <c r="B15" s="159" t="s">
        <v>114</v>
      </c>
      <c r="C15" s="185">
        <v>23.54</v>
      </c>
      <c r="D15" s="185">
        <v>20.52</v>
      </c>
      <c r="E15" s="185">
        <v>21.1</v>
      </c>
      <c r="F15" s="185">
        <v>17.82</v>
      </c>
      <c r="G15" s="185">
        <v>24.35</v>
      </c>
      <c r="H15" s="160" t="s">
        <v>134</v>
      </c>
      <c r="I15" s="185">
        <v>27.26</v>
      </c>
      <c r="J15" s="185">
        <v>34.69</v>
      </c>
      <c r="K15" s="185">
        <v>37.019999999999996</v>
      </c>
      <c r="L15" s="185">
        <v>42.55</v>
      </c>
      <c r="M15" s="185">
        <v>9.1206695778748177</v>
      </c>
      <c r="N15" s="185"/>
      <c r="O15" s="186"/>
      <c r="P15" s="187"/>
      <c r="Q15" s="187"/>
      <c r="R15" s="187"/>
      <c r="S15" s="187"/>
      <c r="T15" s="187"/>
      <c r="U15" s="187"/>
      <c r="V15" s="187"/>
      <c r="W15" s="187"/>
      <c r="X15" s="187"/>
      <c r="Y15" s="187"/>
      <c r="Z15" s="187"/>
    </row>
    <row r="16" spans="2:26" ht="12.75" customHeight="1">
      <c r="B16" s="159" t="s">
        <v>115</v>
      </c>
      <c r="C16" s="185">
        <v>22.02</v>
      </c>
      <c r="D16" s="185">
        <v>11.26</v>
      </c>
      <c r="E16" s="185">
        <v>24.48</v>
      </c>
      <c r="F16" s="185">
        <v>15.260000000000002</v>
      </c>
      <c r="G16" s="185">
        <v>16.580000000000002</v>
      </c>
      <c r="H16" s="160" t="s">
        <v>134</v>
      </c>
      <c r="I16" s="185">
        <v>16.84</v>
      </c>
      <c r="J16" s="185">
        <v>26.2</v>
      </c>
      <c r="K16" s="185">
        <v>36.230000000000004</v>
      </c>
      <c r="L16" s="185">
        <v>37.019999999999996</v>
      </c>
      <c r="M16" s="185">
        <v>9.2662299854439585</v>
      </c>
      <c r="N16" s="185"/>
      <c r="O16" s="186"/>
      <c r="P16" s="187"/>
      <c r="Q16" s="187"/>
      <c r="R16" s="187"/>
      <c r="S16" s="187"/>
      <c r="T16" s="187"/>
      <c r="U16" s="187"/>
      <c r="V16" s="187"/>
      <c r="W16" s="187"/>
      <c r="X16" s="187"/>
      <c r="Y16" s="187"/>
      <c r="Z16" s="187"/>
    </row>
    <row r="17" spans="2:31" ht="12.75" customHeight="1">
      <c r="B17" s="159" t="s">
        <v>116</v>
      </c>
      <c r="C17" s="185">
        <v>20.370432012241562</v>
      </c>
      <c r="D17" s="185">
        <v>14.861034346434494</v>
      </c>
      <c r="E17" s="185">
        <v>22.069840622540045</v>
      </c>
      <c r="F17" s="185">
        <v>20.403633040912361</v>
      </c>
      <c r="G17" s="185">
        <v>22.892935432721355</v>
      </c>
      <c r="H17" s="160" t="s">
        <v>134</v>
      </c>
      <c r="I17" s="185">
        <v>18.231266095438755</v>
      </c>
      <c r="J17" s="185">
        <v>21.756812355395361</v>
      </c>
      <c r="K17" s="185">
        <v>22.805810423147129</v>
      </c>
      <c r="L17" s="185">
        <v>33.981243498108171</v>
      </c>
      <c r="M17" s="185">
        <v>9.1199999999999992</v>
      </c>
      <c r="N17" s="185"/>
      <c r="O17" s="186"/>
      <c r="P17" s="187"/>
      <c r="Q17" s="187"/>
      <c r="R17" s="187"/>
      <c r="S17" s="187"/>
      <c r="T17" s="187"/>
      <c r="U17" s="187"/>
      <c r="V17" s="187"/>
      <c r="W17" s="187"/>
      <c r="X17" s="187"/>
      <c r="Y17" s="187"/>
      <c r="Z17" s="187"/>
    </row>
    <row r="18" spans="2:31" ht="12.75" customHeight="1">
      <c r="B18" s="159" t="s">
        <v>117</v>
      </c>
      <c r="C18" s="185">
        <v>21.5</v>
      </c>
      <c r="D18" s="185">
        <v>12.209999999999999</v>
      </c>
      <c r="E18" s="185">
        <v>23.61</v>
      </c>
      <c r="F18" s="185">
        <v>12.64</v>
      </c>
      <c r="G18" s="185">
        <v>12.79</v>
      </c>
      <c r="H18" s="160" t="s">
        <v>134</v>
      </c>
      <c r="I18" s="185">
        <v>15.45</v>
      </c>
      <c r="J18" s="185">
        <v>20.84</v>
      </c>
      <c r="K18" s="185">
        <v>25.14</v>
      </c>
      <c r="L18" s="185">
        <v>31.990000000000002</v>
      </c>
      <c r="M18" s="185">
        <v>9.1206695778748177</v>
      </c>
      <c r="N18" s="185"/>
      <c r="O18" s="186"/>
      <c r="P18" s="187"/>
      <c r="Q18" s="187"/>
      <c r="R18" s="187"/>
      <c r="S18" s="187"/>
      <c r="T18" s="187"/>
      <c r="U18" s="187"/>
      <c r="V18" s="187"/>
      <c r="W18" s="187"/>
      <c r="X18" s="187"/>
      <c r="Y18" s="187"/>
      <c r="Z18" s="187"/>
    </row>
    <row r="19" spans="2:31" ht="12.75" customHeight="1">
      <c r="B19" s="159" t="s">
        <v>118</v>
      </c>
      <c r="C19" s="185">
        <v>23.15</v>
      </c>
      <c r="D19" s="185">
        <v>15.08</v>
      </c>
      <c r="E19" s="185">
        <v>22.86</v>
      </c>
      <c r="F19" s="185">
        <v>16.309999999999999</v>
      </c>
      <c r="G19" s="185">
        <v>16.440000000000001</v>
      </c>
      <c r="H19" s="160" t="s">
        <v>134</v>
      </c>
      <c r="I19" s="185">
        <v>15.78</v>
      </c>
      <c r="J19" s="185">
        <v>18.21</v>
      </c>
      <c r="K19" s="185">
        <v>17.8</v>
      </c>
      <c r="L19" s="185">
        <v>25.64</v>
      </c>
      <c r="M19" s="185">
        <v>9.1199999999999992</v>
      </c>
      <c r="N19" s="185"/>
      <c r="O19" s="186"/>
      <c r="P19" s="187"/>
      <c r="Q19" s="187"/>
      <c r="R19" s="187"/>
      <c r="S19" s="187"/>
      <c r="T19" s="187"/>
      <c r="U19" s="187"/>
      <c r="V19" s="187"/>
      <c r="W19" s="187"/>
      <c r="X19" s="187"/>
      <c r="Y19" s="187"/>
      <c r="Z19" s="187"/>
    </row>
    <row r="20" spans="2:31" ht="12.75" customHeight="1">
      <c r="B20" s="159" t="s">
        <v>119</v>
      </c>
      <c r="C20" s="185">
        <v>24.23</v>
      </c>
      <c r="D20" s="185">
        <v>17.809999999999999</v>
      </c>
      <c r="E20" s="185">
        <v>17.2</v>
      </c>
      <c r="F20" s="185">
        <v>13.73</v>
      </c>
      <c r="G20" s="185">
        <v>16.919999999999998</v>
      </c>
      <c r="H20" s="160" t="s">
        <v>134</v>
      </c>
      <c r="I20" s="185">
        <v>14.809999999999999</v>
      </c>
      <c r="J20" s="185">
        <v>22.619999999999997</v>
      </c>
      <c r="K20" s="185">
        <v>22</v>
      </c>
      <c r="L20" s="185">
        <v>33.200000000000003</v>
      </c>
      <c r="M20" s="185">
        <v>9.120000000000001</v>
      </c>
      <c r="N20" s="185"/>
      <c r="O20" s="186"/>
      <c r="P20" s="187"/>
      <c r="Q20" s="187"/>
      <c r="R20" s="187"/>
      <c r="S20" s="187"/>
      <c r="T20" s="187"/>
      <c r="U20" s="187"/>
      <c r="V20" s="187"/>
      <c r="W20" s="187"/>
      <c r="X20" s="187"/>
      <c r="Y20" s="187"/>
      <c r="Z20" s="187"/>
    </row>
    <row r="21" spans="2:31" ht="12.75" customHeight="1">
      <c r="B21" s="159" t="s">
        <v>120</v>
      </c>
      <c r="C21" s="185">
        <v>24.86</v>
      </c>
      <c r="D21" s="185">
        <v>13.88</v>
      </c>
      <c r="E21" s="185">
        <v>17</v>
      </c>
      <c r="F21" s="185">
        <v>15.419999999999998</v>
      </c>
      <c r="G21" s="185">
        <v>22.130000000000003</v>
      </c>
      <c r="H21" s="160" t="s">
        <v>134</v>
      </c>
      <c r="I21" s="185">
        <v>17.25</v>
      </c>
      <c r="J21" s="185">
        <v>26.639999999999997</v>
      </c>
      <c r="K21" s="185">
        <v>31.689999999999998</v>
      </c>
      <c r="L21" s="185">
        <v>42.980000000000004</v>
      </c>
      <c r="M21" s="185">
        <v>9.120000000000001</v>
      </c>
      <c r="N21" s="185"/>
      <c r="O21" s="186"/>
      <c r="P21" s="187"/>
      <c r="Q21" s="187"/>
      <c r="R21" s="187"/>
      <c r="S21" s="187"/>
      <c r="T21" s="187"/>
      <c r="U21" s="187"/>
      <c r="V21" s="187"/>
      <c r="W21" s="187"/>
      <c r="X21" s="187"/>
      <c r="Y21" s="187"/>
      <c r="Z21" s="187"/>
    </row>
    <row r="22" spans="2:31" ht="12.75" customHeight="1">
      <c r="B22" s="159" t="s">
        <v>121</v>
      </c>
      <c r="C22" s="185">
        <v>28.378922166817894</v>
      </c>
      <c r="D22" s="185">
        <v>16.260056952992556</v>
      </c>
      <c r="E22" s="185">
        <v>18.951020851994503</v>
      </c>
      <c r="F22" s="185">
        <v>14.489636066017113</v>
      </c>
      <c r="G22" s="185">
        <v>18.728394313163221</v>
      </c>
      <c r="H22" s="160">
        <v>20.754925615331164</v>
      </c>
      <c r="I22" s="185">
        <v>17.313359038330688</v>
      </c>
      <c r="J22" s="185">
        <v>31.758873628341366</v>
      </c>
      <c r="K22" s="185">
        <v>48.387835356389296</v>
      </c>
      <c r="L22" s="185">
        <v>39.863420959984026</v>
      </c>
      <c r="M22" s="185">
        <v>9.120000000000001</v>
      </c>
      <c r="N22" s="185"/>
      <c r="O22" s="186"/>
      <c r="P22" s="187"/>
      <c r="Q22" s="187"/>
      <c r="R22" s="187"/>
      <c r="S22" s="187"/>
      <c r="T22" s="187"/>
      <c r="U22" s="187"/>
      <c r="V22" s="187"/>
      <c r="W22" s="187"/>
      <c r="X22" s="187"/>
      <c r="Y22" s="187"/>
      <c r="Z22" s="187"/>
    </row>
    <row r="23" spans="2:31" ht="12.75" customHeight="1">
      <c r="B23" s="159" t="s">
        <v>122</v>
      </c>
      <c r="C23" s="185">
        <v>29.921458117890381</v>
      </c>
      <c r="D23" s="185">
        <v>17.272248243559719</v>
      </c>
      <c r="E23" s="185">
        <v>23.065879953379955</v>
      </c>
      <c r="F23" s="185">
        <v>10.95473496128648</v>
      </c>
      <c r="G23" s="185">
        <v>24.970121686223383</v>
      </c>
      <c r="H23" s="160">
        <v>28.285777067518978</v>
      </c>
      <c r="I23" s="185">
        <v>11.349226441631505</v>
      </c>
      <c r="J23" s="185">
        <v>24.713979620988475</v>
      </c>
      <c r="K23" s="185">
        <v>42.458664666166541</v>
      </c>
      <c r="L23" s="185">
        <v>43.661217911822263</v>
      </c>
      <c r="M23" s="185">
        <v>9.1199417758369723</v>
      </c>
      <c r="N23" s="185"/>
      <c r="O23" s="186"/>
      <c r="P23" s="187"/>
      <c r="Q23" s="187"/>
      <c r="R23" s="187"/>
      <c r="S23" s="187"/>
      <c r="T23" s="187"/>
      <c r="U23" s="187"/>
      <c r="V23" s="187"/>
      <c r="W23" s="187"/>
      <c r="X23" s="187"/>
      <c r="Y23" s="187"/>
      <c r="Z23" s="187"/>
    </row>
    <row r="24" spans="2:31" ht="12.75" customHeight="1">
      <c r="B24" s="159" t="s">
        <v>123</v>
      </c>
      <c r="C24" s="185">
        <v>27.254929577464786</v>
      </c>
      <c r="D24" s="185">
        <v>5.4060428849902538</v>
      </c>
      <c r="E24" s="185">
        <v>21.366018338427342</v>
      </c>
      <c r="F24" s="185">
        <v>12.692130750605326</v>
      </c>
      <c r="G24" s="185">
        <v>24.965949155687511</v>
      </c>
      <c r="H24" s="185">
        <v>21.284280222127297</v>
      </c>
      <c r="I24" s="185">
        <v>7.3143625364104867</v>
      </c>
      <c r="J24" s="185">
        <v>30.155925030229746</v>
      </c>
      <c r="K24" s="185">
        <v>47.18333333333333</v>
      </c>
      <c r="L24" s="185">
        <v>43.619260516883607</v>
      </c>
      <c r="M24" s="185">
        <v>9.1199417758369723</v>
      </c>
      <c r="N24" s="185"/>
      <c r="O24" s="186"/>
      <c r="P24" s="187"/>
      <c r="Q24" s="188"/>
      <c r="R24" s="188"/>
      <c r="S24" s="188"/>
      <c r="T24" s="188"/>
      <c r="U24" s="188"/>
      <c r="V24" s="188"/>
      <c r="W24" s="188"/>
      <c r="X24" s="188"/>
      <c r="Y24" s="188"/>
      <c r="Z24" s="187"/>
    </row>
    <row r="25" spans="2:31" ht="12.75" customHeight="1">
      <c r="B25" s="159" t="s">
        <v>197</v>
      </c>
      <c r="C25" s="185">
        <v>29.547342465753424</v>
      </c>
      <c r="D25" s="185">
        <v>18.05641447368421</v>
      </c>
      <c r="E25" s="185">
        <v>21.95622009569378</v>
      </c>
      <c r="F25" s="185">
        <v>15.155427473583094</v>
      </c>
      <c r="G25" s="185">
        <v>18.113363499245853</v>
      </c>
      <c r="H25" s="185">
        <v>13.839890249050232</v>
      </c>
      <c r="I25" s="185">
        <v>11.562023292989267</v>
      </c>
      <c r="J25" s="185">
        <v>23.12391568259574</v>
      </c>
      <c r="K25" s="185">
        <v>48.97797833935018</v>
      </c>
      <c r="L25" s="185">
        <v>43.21239849022075</v>
      </c>
      <c r="M25" s="185">
        <v>9.1199417758369723</v>
      </c>
      <c r="N25" s="185"/>
      <c r="O25" s="186"/>
      <c r="P25" s="187"/>
      <c r="Q25" s="188"/>
      <c r="R25" s="188"/>
      <c r="S25" s="188"/>
      <c r="T25" s="188"/>
      <c r="U25" s="188"/>
      <c r="V25" s="188"/>
      <c r="W25" s="188"/>
      <c r="X25" s="188"/>
      <c r="Y25" s="188"/>
      <c r="Z25" s="187"/>
    </row>
    <row r="26" spans="2:31" ht="12.75" customHeight="1">
      <c r="B26" s="159" t="s">
        <v>207</v>
      </c>
      <c r="C26" s="185">
        <v>37.164233785878835</v>
      </c>
      <c r="D26" s="185">
        <v>11.05313917040967</v>
      </c>
      <c r="E26" s="185">
        <v>23.449357749166108</v>
      </c>
      <c r="F26" s="185">
        <v>14.285353533218991</v>
      </c>
      <c r="G26" s="185">
        <v>20.691391159941883</v>
      </c>
      <c r="H26" s="185">
        <v>16.295211769900799</v>
      </c>
      <c r="I26" s="185" t="s">
        <v>233</v>
      </c>
      <c r="J26" s="185">
        <v>17.042473150251929</v>
      </c>
      <c r="K26" s="185">
        <v>52.518951710234489</v>
      </c>
      <c r="L26" s="185">
        <v>43.931045049761728</v>
      </c>
      <c r="M26" s="185">
        <v>9.1199417758369723</v>
      </c>
      <c r="N26" s="185"/>
      <c r="O26" s="186"/>
      <c r="P26" s="187"/>
      <c r="Q26" s="188"/>
      <c r="R26" s="188"/>
      <c r="S26" s="188"/>
      <c r="T26" s="188"/>
      <c r="U26" s="188"/>
      <c r="V26" s="188"/>
      <c r="W26" s="188"/>
      <c r="X26" s="188"/>
      <c r="Y26" s="188"/>
      <c r="Z26" s="187"/>
    </row>
    <row r="27" spans="2:31">
      <c r="B27" s="369" t="s">
        <v>124</v>
      </c>
      <c r="C27" s="377"/>
      <c r="D27" s="377"/>
      <c r="E27" s="377"/>
      <c r="F27" s="377"/>
      <c r="G27" s="377"/>
      <c r="H27" s="377"/>
      <c r="I27" s="377"/>
      <c r="J27" s="377"/>
      <c r="K27" s="377"/>
      <c r="L27" s="377"/>
      <c r="M27" s="377"/>
    </row>
    <row r="28" spans="2:31" ht="15">
      <c r="B28" s="252" t="s">
        <v>234</v>
      </c>
      <c r="C28" s="252"/>
      <c r="D28" s="252"/>
      <c r="E28" s="252"/>
      <c r="F28" s="252"/>
      <c r="G28" s="252"/>
      <c r="H28" s="252"/>
      <c r="I28" s="252"/>
      <c r="J28" s="252"/>
      <c r="K28" s="252"/>
      <c r="L28" s="252"/>
      <c r="M28" s="252"/>
    </row>
    <row r="29" spans="2:31" ht="15">
      <c r="B29" s="252" t="s">
        <v>235</v>
      </c>
      <c r="C29" s="252"/>
      <c r="D29" s="252"/>
      <c r="E29" s="252"/>
      <c r="F29" s="252"/>
      <c r="G29" s="252"/>
      <c r="H29" s="252"/>
      <c r="I29" s="252"/>
      <c r="J29" s="252"/>
      <c r="K29" s="252"/>
      <c r="L29" s="252"/>
      <c r="M29" s="252"/>
    </row>
    <row r="30" spans="2:31" ht="15">
      <c r="B30" s="189" t="s">
        <v>236</v>
      </c>
      <c r="C30" s="189"/>
      <c r="D30" s="189"/>
      <c r="E30" s="189"/>
      <c r="F30" s="189"/>
      <c r="G30" s="189"/>
      <c r="H30" s="189"/>
      <c r="I30" s="169"/>
      <c r="J30" s="169"/>
      <c r="K30" s="169"/>
      <c r="L30" s="169"/>
      <c r="Q30" s="29"/>
      <c r="R30" s="29"/>
      <c r="S30" s="29"/>
      <c r="T30" s="29"/>
      <c r="U30" s="29"/>
      <c r="V30" s="29"/>
      <c r="W30" s="29"/>
      <c r="X30" s="29"/>
      <c r="Y30" s="29"/>
      <c r="AA30" s="29"/>
      <c r="AB30" s="29"/>
      <c r="AC30" s="29"/>
      <c r="AD30" s="29"/>
      <c r="AE30" s="29"/>
    </row>
    <row r="31" spans="2:31">
      <c r="B31" s="28"/>
      <c r="C31" s="28"/>
      <c r="D31" s="28"/>
      <c r="E31" s="28"/>
      <c r="F31" s="28"/>
      <c r="G31" s="28"/>
      <c r="H31" s="28"/>
      <c r="I31" s="28"/>
      <c r="J31" s="28"/>
      <c r="K31" s="28"/>
      <c r="L31" s="28"/>
      <c r="Q31" s="29"/>
      <c r="R31" s="29"/>
      <c r="S31" s="29"/>
      <c r="T31" s="29"/>
      <c r="U31" s="29"/>
      <c r="V31" s="29"/>
      <c r="W31" s="29"/>
      <c r="X31" s="29"/>
      <c r="Y31" s="29"/>
      <c r="AA31" s="29"/>
      <c r="AB31" s="29"/>
      <c r="AC31" s="29"/>
      <c r="AD31" s="29"/>
      <c r="AE31" s="29"/>
    </row>
    <row r="32" spans="2:31">
      <c r="Q32" s="29"/>
      <c r="R32" s="29"/>
      <c r="S32" s="29"/>
      <c r="T32" s="29"/>
      <c r="U32" s="29"/>
      <c r="V32" s="29"/>
      <c r="W32" s="29"/>
      <c r="X32" s="29"/>
      <c r="Y32" s="29"/>
      <c r="AA32" s="29"/>
      <c r="AB32" s="29"/>
      <c r="AC32" s="29"/>
      <c r="AD32" s="29"/>
      <c r="AE32" s="29"/>
    </row>
    <row r="33" spans="16:31">
      <c r="Q33" s="29"/>
      <c r="R33" s="29"/>
      <c r="S33" s="29"/>
      <c r="T33" s="29"/>
      <c r="U33" s="29"/>
      <c r="V33" s="29"/>
      <c r="W33" s="29"/>
      <c r="X33" s="29"/>
      <c r="Y33" s="29"/>
      <c r="AA33" s="29"/>
      <c r="AB33" s="29"/>
      <c r="AC33" s="29"/>
      <c r="AD33" s="29"/>
      <c r="AE33" s="29"/>
    </row>
    <row r="34" spans="16:31">
      <c r="Q34" s="29"/>
      <c r="R34" s="29"/>
      <c r="S34" s="29"/>
      <c r="T34" s="29"/>
      <c r="U34" s="29"/>
      <c r="V34" s="29"/>
      <c r="W34" s="29"/>
      <c r="X34" s="29"/>
      <c r="Y34" s="29"/>
      <c r="AA34" s="29"/>
      <c r="AB34" s="29"/>
      <c r="AC34" s="29"/>
      <c r="AD34" s="29"/>
      <c r="AE34" s="29"/>
    </row>
    <row r="35" spans="16:31">
      <c r="Q35" s="29"/>
      <c r="R35" s="29"/>
      <c r="S35" s="29"/>
      <c r="T35" s="29"/>
      <c r="U35" s="29"/>
      <c r="V35" s="29"/>
      <c r="W35" s="29"/>
      <c r="X35" s="29"/>
      <c r="Y35" s="29"/>
      <c r="AA35" s="29"/>
      <c r="AB35" s="29"/>
      <c r="AC35" s="29"/>
      <c r="AD35" s="29"/>
      <c r="AE35" s="29"/>
    </row>
    <row r="36" spans="16:31">
      <c r="Q36" s="181"/>
    </row>
    <row r="42" spans="16:31">
      <c r="P42" s="253"/>
    </row>
    <row r="51" spans="2:13">
      <c r="C51" s="244"/>
      <c r="D51" s="244"/>
      <c r="E51" s="244"/>
      <c r="F51" s="244"/>
      <c r="G51" s="244"/>
      <c r="H51" s="244"/>
      <c r="I51" s="244"/>
      <c r="J51" s="244"/>
      <c r="K51" s="244"/>
      <c r="L51" s="244"/>
      <c r="M51" s="244"/>
    </row>
    <row r="52" spans="2:13">
      <c r="B52" s="27" t="s">
        <v>224</v>
      </c>
      <c r="C52" s="244">
        <f>+C26/C25-1</f>
        <v>0.25778600322359613</v>
      </c>
      <c r="D52" s="244">
        <f t="shared" ref="D52:M52" si="0">+D26/D25-1</f>
        <v>-0.38785525850003377</v>
      </c>
      <c r="E52" s="244">
        <f t="shared" si="0"/>
        <v>6.800522343849047E-2</v>
      </c>
      <c r="F52" s="244">
        <f t="shared" si="0"/>
        <v>-5.7410056026509282E-2</v>
      </c>
      <c r="G52" s="244">
        <f t="shared" si="0"/>
        <v>0.14232738501622655</v>
      </c>
      <c r="H52" s="244">
        <f t="shared" si="0"/>
        <v>0.1774090311893235</v>
      </c>
      <c r="I52" s="255">
        <f>11.56/I25-1</f>
        <v>-1.7499471658155574E-4</v>
      </c>
      <c r="J52" s="244">
        <f t="shared" si="0"/>
        <v>-0.26299363030981038</v>
      </c>
      <c r="K52" s="244">
        <f t="shared" si="0"/>
        <v>7.2297254622275764E-2</v>
      </c>
      <c r="L52" s="244">
        <f t="shared" si="0"/>
        <v>1.6630564019805893E-2</v>
      </c>
      <c r="M52" s="244">
        <f t="shared" si="0"/>
        <v>0</v>
      </c>
    </row>
  </sheetData>
  <mergeCells count="5">
    <mergeCell ref="B6:B7"/>
    <mergeCell ref="B3:M3"/>
    <mergeCell ref="B2:M2"/>
    <mergeCell ref="B4:M4"/>
    <mergeCell ref="B27:M27"/>
  </mergeCells>
  <phoneticPr fontId="45" type="noConversion"/>
  <hyperlinks>
    <hyperlink ref="O2" location="Índice!A1" display="Volver al índice" xr:uid="{00000000-0004-0000-0D00-000000000000}"/>
  </hyperlinks>
  <printOptions horizontalCentered="1"/>
  <pageMargins left="0.70866141732283472" right="0.70866141732283472" top="0.74803149606299213" bottom="0.74803149606299213" header="0.31496062992125984" footer="0.31496062992125984"/>
  <pageSetup scale="84"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B9B4D-1E2C-4605-8EFE-4C97C058EDE5}">
  <sheetPr>
    <pageSetUpPr fitToPage="1"/>
  </sheetPr>
  <dimension ref="B2:W44"/>
  <sheetViews>
    <sheetView view="pageBreakPreview" zoomScale="80" zoomScaleNormal="80" zoomScaleSheetLayoutView="80" workbookViewId="0">
      <selection activeCell="P45" sqref="P45"/>
    </sheetView>
  </sheetViews>
  <sheetFormatPr baseColWidth="10" defaultRowHeight="15"/>
  <cols>
    <col min="1" max="1" width="1.28515625" style="289" customWidth="1"/>
    <col min="2" max="2" width="16.42578125" style="289" bestFit="1" customWidth="1"/>
    <col min="3" max="11" width="8.5703125" style="289" bestFit="1" customWidth="1"/>
    <col min="12" max="12" width="7.85546875" style="289" customWidth="1"/>
    <col min="13" max="22" width="11.42578125" style="289" customWidth="1"/>
    <col min="23" max="16384" width="11.42578125" style="289"/>
  </cols>
  <sheetData>
    <row r="2" spans="2:23">
      <c r="W2" s="1" t="s">
        <v>6</v>
      </c>
    </row>
    <row r="3" spans="2:23">
      <c r="B3" s="298" t="s">
        <v>246</v>
      </c>
      <c r="C3" s="292" t="s">
        <v>249</v>
      </c>
      <c r="D3" s="292" t="s">
        <v>250</v>
      </c>
      <c r="E3" s="292" t="s">
        <v>251</v>
      </c>
      <c r="F3" s="292" t="s">
        <v>252</v>
      </c>
      <c r="G3" s="299" t="s">
        <v>253</v>
      </c>
      <c r="H3" s="306" t="s">
        <v>254</v>
      </c>
      <c r="I3" s="299" t="s">
        <v>255</v>
      </c>
      <c r="J3" s="299" t="s">
        <v>256</v>
      </c>
      <c r="K3" s="300" t="s">
        <v>257</v>
      </c>
      <c r="L3" s="318"/>
      <c r="N3" s="307" t="s">
        <v>271</v>
      </c>
      <c r="O3" s="307"/>
      <c r="P3" s="307"/>
      <c r="Q3" s="307"/>
      <c r="R3" s="307"/>
      <c r="S3" s="307"/>
      <c r="T3" s="307"/>
      <c r="U3" s="307"/>
      <c r="W3" s="1"/>
    </row>
    <row r="4" spans="2:23">
      <c r="B4" s="294" t="s">
        <v>62</v>
      </c>
      <c r="C4" s="327">
        <v>96.15000000000002</v>
      </c>
      <c r="D4" s="327">
        <v>63</v>
      </c>
      <c r="E4" s="327">
        <v>100.29999999999998</v>
      </c>
      <c r="F4" s="327">
        <v>44.209999999999994</v>
      </c>
      <c r="G4" s="327">
        <v>184.30000000000007</v>
      </c>
      <c r="H4" s="327">
        <v>175.30999999999997</v>
      </c>
      <c r="I4" s="328">
        <v>155.83999999999997</v>
      </c>
      <c r="J4" s="328">
        <v>186.41200000000001</v>
      </c>
      <c r="K4" s="329">
        <v>197.08100000000005</v>
      </c>
      <c r="L4" s="304"/>
      <c r="N4" s="307"/>
      <c r="O4" s="307"/>
      <c r="P4" s="307"/>
      <c r="Q4" s="307"/>
      <c r="R4" s="307"/>
      <c r="S4" s="307"/>
      <c r="T4" s="307"/>
      <c r="U4" s="307"/>
      <c r="W4" s="1"/>
    </row>
    <row r="5" spans="2:23" ht="15" customHeight="1">
      <c r="B5" s="295" t="s">
        <v>64</v>
      </c>
      <c r="C5" s="327">
        <v>42.07</v>
      </c>
      <c r="D5" s="327">
        <v>81.360000000000014</v>
      </c>
      <c r="E5" s="327">
        <v>69.477999999999994</v>
      </c>
      <c r="F5" s="327">
        <v>54.823</v>
      </c>
      <c r="G5" s="327">
        <v>90.422999999999988</v>
      </c>
      <c r="H5" s="327">
        <v>101.83800000000001</v>
      </c>
      <c r="I5" s="328">
        <v>122.71199999999999</v>
      </c>
      <c r="J5" s="328">
        <v>162.53799999999998</v>
      </c>
      <c r="K5" s="329">
        <v>192.17899999999995</v>
      </c>
      <c r="L5" s="322"/>
      <c r="N5" s="308"/>
      <c r="O5" s="321" t="s">
        <v>104</v>
      </c>
      <c r="P5" s="321"/>
      <c r="Q5" s="321"/>
      <c r="R5" s="321"/>
      <c r="S5" s="321"/>
      <c r="T5" s="321"/>
      <c r="U5" s="321"/>
    </row>
    <row r="6" spans="2:23">
      <c r="B6" s="295" t="s">
        <v>259</v>
      </c>
      <c r="C6" s="327">
        <v>115.78</v>
      </c>
      <c r="D6" s="327">
        <v>63.559999999999995</v>
      </c>
      <c r="E6" s="327">
        <v>80.45</v>
      </c>
      <c r="F6" s="327">
        <v>47.6</v>
      </c>
      <c r="G6" s="327">
        <v>76.251000000000005</v>
      </c>
      <c r="H6" s="327">
        <v>79.954999999999998</v>
      </c>
      <c r="I6" s="328">
        <v>82.548000000000016</v>
      </c>
      <c r="J6" s="328">
        <v>86.940000000000012</v>
      </c>
      <c r="K6" s="329">
        <v>135.93699999999998</v>
      </c>
      <c r="L6" s="323"/>
      <c r="N6" s="309" t="s">
        <v>243</v>
      </c>
      <c r="O6" s="293" t="s">
        <v>95</v>
      </c>
      <c r="P6" s="293" t="s">
        <v>208</v>
      </c>
      <c r="Q6" s="293" t="s">
        <v>244</v>
      </c>
      <c r="R6" s="293" t="s">
        <v>133</v>
      </c>
      <c r="S6" s="293" t="s">
        <v>98</v>
      </c>
      <c r="T6" s="293" t="s">
        <v>245</v>
      </c>
      <c r="U6" s="310" t="s">
        <v>189</v>
      </c>
    </row>
    <row r="7" spans="2:23">
      <c r="B7" s="301" t="s">
        <v>260</v>
      </c>
      <c r="C7" s="327">
        <v>0</v>
      </c>
      <c r="D7" s="327">
        <v>0</v>
      </c>
      <c r="E7" s="327">
        <v>0</v>
      </c>
      <c r="F7" s="327">
        <v>0</v>
      </c>
      <c r="G7" s="327">
        <v>0</v>
      </c>
      <c r="H7" s="327">
        <v>0</v>
      </c>
      <c r="I7" s="328">
        <v>89.72999999999999</v>
      </c>
      <c r="J7" s="328">
        <v>96.23</v>
      </c>
      <c r="K7" s="329">
        <v>98.904000000000011</v>
      </c>
      <c r="L7" s="323"/>
      <c r="N7" s="296" t="s">
        <v>123</v>
      </c>
      <c r="O7" s="297"/>
      <c r="P7" s="334">
        <v>11.88</v>
      </c>
      <c r="Q7" s="334">
        <v>14.86399999999999</v>
      </c>
      <c r="R7" s="334">
        <v>73.625000000000028</v>
      </c>
      <c r="S7" s="334">
        <v>912.95199999999966</v>
      </c>
      <c r="T7" s="334">
        <v>4.0000000000000009</v>
      </c>
      <c r="U7" s="334">
        <f>+SUM(O7:T7)</f>
        <v>1017.3209999999997</v>
      </c>
    </row>
    <row r="8" spans="2:23">
      <c r="B8" s="295" t="s">
        <v>261</v>
      </c>
      <c r="C8" s="327">
        <v>3.1199999999999997</v>
      </c>
      <c r="D8" s="327">
        <v>1.3900000000000001</v>
      </c>
      <c r="E8" s="327">
        <v>4.74</v>
      </c>
      <c r="F8" s="327">
        <v>25.864999999999998</v>
      </c>
      <c r="G8" s="327">
        <v>16.742999999999995</v>
      </c>
      <c r="H8" s="327">
        <v>25.414000000000005</v>
      </c>
      <c r="I8" s="328">
        <v>73.015999999999948</v>
      </c>
      <c r="J8" s="328">
        <v>107.4</v>
      </c>
      <c r="K8" s="329">
        <v>71.435000000000002</v>
      </c>
      <c r="L8" s="323"/>
      <c r="N8" s="296" t="s">
        <v>197</v>
      </c>
      <c r="O8" s="297"/>
      <c r="P8" s="334">
        <v>13.299999999999997</v>
      </c>
      <c r="Q8" s="334">
        <v>17.197999999999993</v>
      </c>
      <c r="R8" s="334">
        <v>112.25899999999996</v>
      </c>
      <c r="S8" s="334">
        <v>1057.1789999999996</v>
      </c>
      <c r="T8" s="334">
        <v>4.2160000000000002</v>
      </c>
      <c r="U8" s="334">
        <f>+SUM(O8:T8)</f>
        <v>1204.1519999999996</v>
      </c>
    </row>
    <row r="9" spans="2:23">
      <c r="B9" s="295" t="s">
        <v>247</v>
      </c>
      <c r="C9" s="327">
        <v>173.18999999999997</v>
      </c>
      <c r="D9" s="327">
        <v>139.5</v>
      </c>
      <c r="E9" s="327">
        <v>144.18999999999997</v>
      </c>
      <c r="F9" s="327">
        <v>133.32</v>
      </c>
      <c r="G9" s="327">
        <v>145.03599999999997</v>
      </c>
      <c r="H9" s="327">
        <v>120.17899999999999</v>
      </c>
      <c r="I9" s="328">
        <v>113.702</v>
      </c>
      <c r="J9" s="328">
        <v>76.308000000000007</v>
      </c>
      <c r="K9" s="329">
        <v>63.47</v>
      </c>
      <c r="L9" s="323"/>
      <c r="N9" s="308" t="s">
        <v>207</v>
      </c>
      <c r="O9" s="311"/>
      <c r="P9" s="335">
        <v>4.82</v>
      </c>
      <c r="Q9" s="335">
        <v>14.863999999999999</v>
      </c>
      <c r="R9" s="335">
        <v>132.96600000000001</v>
      </c>
      <c r="S9" s="335">
        <v>1150.546</v>
      </c>
      <c r="T9" s="335">
        <v>4.08</v>
      </c>
      <c r="U9" s="335">
        <f>+SUM(O9:T9)</f>
        <v>1307.2760000000001</v>
      </c>
    </row>
    <row r="10" spans="2:23">
      <c r="B10" s="295" t="s">
        <v>225</v>
      </c>
      <c r="C10" s="327">
        <v>44.970000000000006</v>
      </c>
      <c r="D10" s="327">
        <v>42.18</v>
      </c>
      <c r="E10" s="327">
        <v>50.760999999999996</v>
      </c>
      <c r="F10" s="327">
        <v>62.196999999999996</v>
      </c>
      <c r="G10" s="327">
        <v>52.506999999999998</v>
      </c>
      <c r="H10" s="327">
        <v>59.518999999999998</v>
      </c>
      <c r="I10" s="328">
        <v>51.012999999999991</v>
      </c>
      <c r="J10" s="328">
        <v>54.627000000000002</v>
      </c>
      <c r="K10" s="329">
        <v>63.291000000000011</v>
      </c>
      <c r="L10" s="323"/>
      <c r="N10" s="305" t="s">
        <v>258</v>
      </c>
      <c r="Q10" s="297"/>
      <c r="R10" s="297"/>
      <c r="S10" s="297"/>
      <c r="T10" s="297"/>
      <c r="U10" s="297"/>
    </row>
    <row r="11" spans="2:23">
      <c r="B11" s="295" t="s">
        <v>191</v>
      </c>
      <c r="C11" s="327">
        <v>0</v>
      </c>
      <c r="D11" s="327">
        <v>0.1</v>
      </c>
      <c r="E11" s="327">
        <v>0.72</v>
      </c>
      <c r="F11" s="327">
        <v>4.4399999999999995</v>
      </c>
      <c r="G11" s="327">
        <v>0.36699999999999999</v>
      </c>
      <c r="H11" s="327">
        <v>2.4300000000000002</v>
      </c>
      <c r="I11" s="328">
        <v>17.730000000000004</v>
      </c>
      <c r="J11" s="328">
        <v>38.239999999999995</v>
      </c>
      <c r="K11" s="329">
        <v>54.54</v>
      </c>
      <c r="L11" s="323"/>
      <c r="V11" s="297"/>
    </row>
    <row r="12" spans="2:23">
      <c r="B12" s="295" t="s">
        <v>262</v>
      </c>
      <c r="C12" s="327">
        <v>0</v>
      </c>
      <c r="D12" s="327">
        <v>0</v>
      </c>
      <c r="E12" s="327">
        <v>0</v>
      </c>
      <c r="F12" s="327">
        <v>0</v>
      </c>
      <c r="G12" s="327">
        <v>6.2E-2</v>
      </c>
      <c r="H12" s="327">
        <v>1.1519999999999999</v>
      </c>
      <c r="I12" s="328">
        <v>8.0190000000000001</v>
      </c>
      <c r="J12" s="328">
        <v>10.59</v>
      </c>
      <c r="K12" s="329">
        <v>27.634999999999998</v>
      </c>
      <c r="L12" s="323"/>
    </row>
    <row r="13" spans="2:23">
      <c r="B13" s="302" t="s">
        <v>248</v>
      </c>
      <c r="C13" s="330">
        <f>+C14-SUM(C4:C12)</f>
        <v>131.83000000000004</v>
      </c>
      <c r="D13" s="330">
        <f t="shared" ref="D13:K13" si="0">+D14-SUM(D4:D12)</f>
        <v>136.3099999999996</v>
      </c>
      <c r="E13" s="330">
        <f t="shared" si="0"/>
        <v>196.98000000000013</v>
      </c>
      <c r="F13" s="330">
        <f t="shared" si="0"/>
        <v>260.03900000000004</v>
      </c>
      <c r="G13" s="330">
        <f t="shared" si="0"/>
        <v>233.56700000000001</v>
      </c>
      <c r="H13" s="330">
        <f t="shared" si="0"/>
        <v>336.21900000000005</v>
      </c>
      <c r="I13" s="330">
        <f t="shared" si="0"/>
        <v>303.01199999999994</v>
      </c>
      <c r="J13" s="330">
        <f t="shared" si="0"/>
        <v>384.8670000000003</v>
      </c>
      <c r="K13" s="330">
        <f t="shared" si="0"/>
        <v>402.81300000000022</v>
      </c>
      <c r="L13" s="323"/>
    </row>
    <row r="14" spans="2:23">
      <c r="B14" s="303" t="s">
        <v>189</v>
      </c>
      <c r="C14" s="331">
        <v>607.11</v>
      </c>
      <c r="D14" s="331">
        <v>527.39999999999964</v>
      </c>
      <c r="E14" s="331">
        <v>647.61900000000003</v>
      </c>
      <c r="F14" s="331">
        <v>632.49400000000003</v>
      </c>
      <c r="G14" s="331">
        <v>799.25599999999997</v>
      </c>
      <c r="H14" s="331">
        <v>902.01599999999996</v>
      </c>
      <c r="I14" s="332">
        <v>1017.3219999999999</v>
      </c>
      <c r="J14" s="332">
        <v>1204.1520000000003</v>
      </c>
      <c r="K14" s="333">
        <v>1307.2850000000003</v>
      </c>
      <c r="L14" s="323"/>
    </row>
    <row r="15" spans="2:23">
      <c r="B15" s="304"/>
      <c r="C15" s="304"/>
      <c r="D15" s="304"/>
      <c r="E15" s="304"/>
      <c r="F15" s="304"/>
      <c r="G15" s="304"/>
      <c r="H15" s="304"/>
      <c r="I15" s="304"/>
      <c r="J15" s="304"/>
      <c r="K15" s="304"/>
      <c r="L15" s="323"/>
    </row>
    <row r="16" spans="2:23">
      <c r="B16" s="304"/>
      <c r="C16" s="304"/>
      <c r="D16" s="304"/>
      <c r="E16" s="304"/>
      <c r="F16" s="304"/>
      <c r="G16" s="304"/>
      <c r="H16" s="304"/>
      <c r="I16" s="304"/>
      <c r="J16" s="304"/>
      <c r="K16" s="304"/>
      <c r="L16" s="323"/>
    </row>
    <row r="17" spans="2:23">
      <c r="B17" s="304"/>
      <c r="C17" s="304"/>
      <c r="D17" s="304"/>
      <c r="E17" s="304"/>
      <c r="F17" s="304"/>
      <c r="G17" s="304"/>
      <c r="H17" s="304"/>
      <c r="I17" s="304"/>
      <c r="J17" s="304"/>
      <c r="K17" s="304"/>
      <c r="L17" s="323"/>
    </row>
    <row r="18" spans="2:23">
      <c r="B18" s="304"/>
      <c r="C18" s="304"/>
      <c r="D18" s="304"/>
      <c r="E18" s="304"/>
      <c r="F18" s="304"/>
      <c r="G18" s="304"/>
      <c r="H18" s="304"/>
      <c r="I18" s="304"/>
      <c r="J18" s="304"/>
      <c r="K18" s="304"/>
      <c r="L18" s="323"/>
      <c r="O18" s="296"/>
      <c r="T18" s="297"/>
    </row>
    <row r="19" spans="2:23">
      <c r="B19" s="304"/>
      <c r="C19" s="304"/>
      <c r="D19" s="304"/>
      <c r="E19" s="304"/>
      <c r="F19" s="304"/>
      <c r="G19" s="304"/>
      <c r="H19" s="304"/>
      <c r="I19" s="304"/>
      <c r="J19" s="304"/>
      <c r="K19" s="304"/>
      <c r="L19" s="323"/>
      <c r="O19" s="296"/>
      <c r="T19" s="297"/>
    </row>
    <row r="20" spans="2:23">
      <c r="B20" s="304"/>
      <c r="C20" s="304"/>
      <c r="D20" s="304"/>
      <c r="E20" s="304"/>
      <c r="F20" s="304"/>
      <c r="G20" s="304"/>
      <c r="H20" s="304"/>
      <c r="I20" s="304"/>
      <c r="J20" s="304"/>
      <c r="K20" s="304"/>
      <c r="L20" s="323"/>
      <c r="O20" s="296"/>
      <c r="T20" s="297"/>
      <c r="U20" s="297"/>
      <c r="V20" s="297"/>
      <c r="W20" s="317"/>
    </row>
    <row r="21" spans="2:23">
      <c r="B21" s="304"/>
      <c r="C21" s="304"/>
      <c r="D21" s="304"/>
      <c r="E21" s="304"/>
      <c r="F21" s="304"/>
      <c r="G21" s="304"/>
      <c r="H21" s="304"/>
      <c r="I21" s="304"/>
      <c r="J21" s="304"/>
      <c r="K21" s="304"/>
      <c r="L21" s="323"/>
      <c r="O21" s="296"/>
      <c r="T21" s="297"/>
      <c r="U21" s="297"/>
      <c r="V21" s="297"/>
      <c r="W21" s="317"/>
    </row>
    <row r="22" spans="2:23">
      <c r="B22" s="304"/>
      <c r="C22" s="304"/>
      <c r="D22" s="304"/>
      <c r="E22" s="304"/>
      <c r="F22" s="304"/>
      <c r="G22" s="304"/>
      <c r="H22" s="304"/>
      <c r="I22" s="304"/>
      <c r="J22" s="304"/>
      <c r="K22" s="304"/>
      <c r="L22" s="323"/>
      <c r="O22" s="296"/>
      <c r="T22" s="297"/>
      <c r="U22" s="297"/>
      <c r="V22" s="297"/>
      <c r="W22" s="317"/>
    </row>
    <row r="23" spans="2:23">
      <c r="B23" s="304"/>
      <c r="C23" s="304"/>
      <c r="D23" s="304"/>
      <c r="E23" s="304"/>
      <c r="F23" s="304"/>
      <c r="G23" s="304"/>
      <c r="H23" s="304"/>
      <c r="I23" s="304"/>
      <c r="J23" s="304"/>
      <c r="K23" s="304"/>
      <c r="L23" s="323"/>
      <c r="W23" s="317"/>
    </row>
    <row r="24" spans="2:23">
      <c r="B24" s="304"/>
      <c r="C24" s="304"/>
      <c r="D24" s="304"/>
      <c r="E24" s="304"/>
      <c r="F24" s="304"/>
      <c r="G24" s="304"/>
      <c r="H24" s="304"/>
      <c r="I24" s="304"/>
      <c r="J24" s="304"/>
      <c r="K24" s="304"/>
      <c r="L24" s="323"/>
      <c r="W24" s="317"/>
    </row>
    <row r="25" spans="2:23">
      <c r="B25" s="304"/>
      <c r="C25" s="304"/>
      <c r="D25" s="304"/>
      <c r="E25" s="304"/>
      <c r="F25" s="304"/>
      <c r="G25" s="304"/>
      <c r="H25" s="304"/>
      <c r="I25" s="304"/>
      <c r="J25" s="304"/>
      <c r="K25" s="304"/>
      <c r="L25" s="323"/>
      <c r="W25" s="317"/>
    </row>
    <row r="26" spans="2:23">
      <c r="B26" s="304"/>
      <c r="C26" s="304"/>
      <c r="D26" s="304"/>
      <c r="E26" s="304"/>
      <c r="F26" s="304"/>
      <c r="G26" s="304"/>
      <c r="H26" s="304"/>
      <c r="I26" s="304"/>
      <c r="J26" s="304"/>
      <c r="K26" s="304"/>
      <c r="L26" s="323"/>
      <c r="W26" s="317"/>
    </row>
    <row r="27" spans="2:23">
      <c r="B27" s="304"/>
      <c r="C27" s="304"/>
      <c r="D27" s="304"/>
      <c r="E27" s="304"/>
      <c r="F27" s="304"/>
      <c r="G27" s="304"/>
      <c r="H27" s="304"/>
      <c r="I27" s="304"/>
      <c r="J27" s="304"/>
      <c r="K27" s="304"/>
      <c r="L27" s="323"/>
      <c r="W27" s="317"/>
    </row>
    <row r="28" spans="2:23">
      <c r="B28" s="304"/>
      <c r="C28" s="304"/>
      <c r="D28" s="304"/>
      <c r="E28" s="304"/>
      <c r="F28" s="304"/>
      <c r="G28" s="304"/>
      <c r="H28" s="304"/>
      <c r="I28" s="304"/>
      <c r="J28" s="304"/>
      <c r="K28" s="304"/>
      <c r="L28" s="323"/>
      <c r="W28" s="317"/>
    </row>
    <row r="29" spans="2:23">
      <c r="B29" s="304"/>
      <c r="C29" s="304"/>
      <c r="D29" s="304"/>
      <c r="E29" s="304"/>
      <c r="F29" s="304"/>
      <c r="G29" s="304"/>
      <c r="H29" s="304"/>
      <c r="I29" s="304"/>
      <c r="J29" s="304"/>
      <c r="K29" s="304"/>
      <c r="L29" s="323"/>
      <c r="W29" s="317"/>
    </row>
    <row r="30" spans="2:23">
      <c r="B30" s="304"/>
      <c r="C30" s="304"/>
      <c r="D30" s="304"/>
      <c r="E30" s="304"/>
      <c r="F30" s="304"/>
      <c r="G30" s="304"/>
      <c r="H30" s="304"/>
      <c r="I30" s="304"/>
      <c r="J30" s="304"/>
      <c r="K30" s="304"/>
      <c r="L30" s="323"/>
      <c r="W30" s="317"/>
    </row>
    <row r="31" spans="2:23">
      <c r="B31" s="304"/>
      <c r="C31" s="304"/>
      <c r="D31" s="304"/>
      <c r="E31" s="304"/>
      <c r="F31" s="304"/>
      <c r="G31" s="304"/>
      <c r="H31" s="304"/>
      <c r="I31" s="304"/>
      <c r="J31" s="304"/>
      <c r="K31" s="304"/>
      <c r="L31" s="323"/>
      <c r="W31" s="317"/>
    </row>
    <row r="32" spans="2:23">
      <c r="B32" s="304"/>
      <c r="C32" s="304"/>
      <c r="D32" s="304"/>
      <c r="E32" s="304"/>
      <c r="F32" s="304"/>
      <c r="G32" s="304"/>
      <c r="H32" s="304"/>
      <c r="I32" s="304"/>
      <c r="J32" s="304"/>
      <c r="K32" s="304"/>
      <c r="L32" s="323"/>
      <c r="W32" s="317"/>
    </row>
    <row r="33" spans="2:23">
      <c r="B33" s="304"/>
      <c r="C33" s="304"/>
      <c r="D33" s="304"/>
      <c r="E33" s="304"/>
      <c r="F33" s="304"/>
      <c r="G33" s="304"/>
      <c r="H33" s="304"/>
      <c r="I33" s="304"/>
      <c r="J33" s="304"/>
      <c r="K33" s="304"/>
      <c r="L33" s="323"/>
      <c r="W33" s="317"/>
    </row>
    <row r="34" spans="2:23">
      <c r="B34" s="304"/>
      <c r="C34" s="304"/>
      <c r="D34" s="304"/>
      <c r="E34" s="304"/>
      <c r="F34" s="304"/>
      <c r="G34" s="304"/>
      <c r="H34" s="304"/>
      <c r="I34" s="304"/>
      <c r="J34" s="304"/>
      <c r="K34" s="304"/>
      <c r="L34" s="323"/>
      <c r="W34" s="317"/>
    </row>
    <row r="35" spans="2:23">
      <c r="B35" s="304"/>
      <c r="C35" s="304"/>
      <c r="D35" s="304"/>
      <c r="E35" s="304"/>
      <c r="F35" s="304"/>
      <c r="G35" s="304"/>
      <c r="H35" s="304"/>
      <c r="I35" s="304"/>
      <c r="J35" s="304"/>
      <c r="K35" s="304"/>
      <c r="L35" s="323"/>
      <c r="W35" s="317"/>
    </row>
    <row r="36" spans="2:23">
      <c r="B36" s="304"/>
      <c r="C36" s="304"/>
      <c r="D36" s="304"/>
      <c r="E36" s="304"/>
      <c r="F36" s="304"/>
      <c r="G36" s="304"/>
      <c r="H36" s="304"/>
      <c r="I36" s="304"/>
      <c r="J36" s="304"/>
      <c r="K36" s="304"/>
      <c r="L36" s="323"/>
      <c r="W36" s="317"/>
    </row>
    <row r="37" spans="2:23">
      <c r="B37" s="304"/>
      <c r="C37" s="304"/>
      <c r="D37" s="304"/>
      <c r="E37" s="304"/>
      <c r="F37" s="304"/>
      <c r="G37" s="304"/>
      <c r="H37" s="304"/>
      <c r="I37" s="304"/>
      <c r="J37" s="304"/>
      <c r="K37" s="304"/>
      <c r="L37" s="323"/>
      <c r="W37" s="317"/>
    </row>
    <row r="38" spans="2:23">
      <c r="B38" s="304"/>
      <c r="C38" s="304"/>
      <c r="D38" s="304"/>
      <c r="E38" s="304"/>
      <c r="F38" s="304"/>
      <c r="G38" s="304"/>
      <c r="H38" s="304"/>
      <c r="I38" s="304"/>
      <c r="J38" s="304"/>
      <c r="K38" s="304"/>
      <c r="L38" s="323"/>
      <c r="W38" s="317"/>
    </row>
    <row r="39" spans="2:23">
      <c r="B39" s="304"/>
      <c r="C39" s="304"/>
      <c r="D39" s="304"/>
      <c r="E39" s="304"/>
      <c r="F39" s="304"/>
      <c r="G39" s="304"/>
      <c r="H39" s="304"/>
      <c r="I39" s="304"/>
      <c r="J39" s="304"/>
      <c r="K39" s="304"/>
      <c r="L39" s="323"/>
      <c r="W39" s="317"/>
    </row>
    <row r="40" spans="2:23">
      <c r="B40" s="304"/>
      <c r="C40" s="304"/>
      <c r="D40" s="304"/>
      <c r="E40" s="304"/>
      <c r="F40" s="304"/>
      <c r="G40" s="304"/>
      <c r="H40" s="304"/>
      <c r="I40" s="304"/>
      <c r="J40" s="304"/>
      <c r="K40" s="304"/>
      <c r="L40" s="324"/>
      <c r="W40" s="317"/>
    </row>
    <row r="41" spans="2:23">
      <c r="B41" s="304"/>
      <c r="C41" s="304"/>
      <c r="D41" s="304"/>
      <c r="E41" s="304"/>
      <c r="F41" s="304"/>
      <c r="G41" s="304"/>
      <c r="H41" s="304"/>
      <c r="I41" s="304"/>
      <c r="J41" s="304"/>
      <c r="K41" s="304"/>
      <c r="L41" s="325"/>
      <c r="W41" s="317"/>
    </row>
    <row r="42" spans="2:23">
      <c r="B42" s="305"/>
    </row>
    <row r="44" spans="2:23">
      <c r="K44" s="223"/>
    </row>
  </sheetData>
  <hyperlinks>
    <hyperlink ref="W2" location="Índice!A1" display="Volver al índice" xr:uid="{38907BBB-ED68-4507-825B-B3D434FA35F6}"/>
  </hyperlinks>
  <printOptions horizontalCentered="1"/>
  <pageMargins left="0.11811023622047245" right="0.11811023622047245" top="0.74803149606299213" bottom="0.74803149606299213" header="0.31496062992125984" footer="0.31496062992125984"/>
  <pageSetup scale="63" orientation="landscape" r:id="rId1"/>
  <headerFooter differentFirst="1">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3AFE5-766A-444C-9C33-8358E91E469E}">
  <dimension ref="B2:N34"/>
  <sheetViews>
    <sheetView view="pageBreakPreview" zoomScale="90" zoomScaleNormal="100" zoomScaleSheetLayoutView="90" workbookViewId="0"/>
  </sheetViews>
  <sheetFormatPr baseColWidth="10" defaultRowHeight="15"/>
  <cols>
    <col min="1" max="1" width="1.28515625" style="289" customWidth="1"/>
    <col min="2" max="2" width="25.85546875" style="289" customWidth="1"/>
    <col min="3" max="3" width="15.42578125" style="289" bestFit="1" customWidth="1"/>
    <col min="4" max="4" width="9.85546875" style="289" bestFit="1" customWidth="1"/>
    <col min="5" max="5" width="13.28515625" style="289" customWidth="1"/>
    <col min="6" max="6" width="13.5703125" style="289" customWidth="1"/>
    <col min="7" max="7" width="12.42578125" style="289" customWidth="1"/>
    <col min="8" max="8" width="9.85546875" style="289" bestFit="1" customWidth="1"/>
    <col min="9" max="10" width="13.28515625" style="289" customWidth="1"/>
    <col min="11" max="11" width="12.42578125" style="289" customWidth="1"/>
    <col min="12" max="12" width="3.28515625" style="289" customWidth="1"/>
    <col min="13" max="13" width="14.5703125" style="289" bestFit="1" customWidth="1"/>
    <col min="14" max="16384" width="11.42578125" style="289"/>
  </cols>
  <sheetData>
    <row r="2" spans="2:14">
      <c r="B2" s="385" t="s">
        <v>264</v>
      </c>
      <c r="C2" s="385"/>
      <c r="D2" s="385"/>
      <c r="E2" s="385"/>
      <c r="F2" s="385"/>
      <c r="G2" s="385"/>
      <c r="H2" s="385"/>
      <c r="I2" s="385"/>
      <c r="J2" s="385"/>
      <c r="K2" s="385"/>
      <c r="L2" s="249"/>
      <c r="M2" s="216" t="s">
        <v>6</v>
      </c>
      <c r="N2" s="2"/>
    </row>
    <row r="3" spans="2:14">
      <c r="B3" s="249"/>
      <c r="C3" s="249"/>
      <c r="D3" s="249"/>
      <c r="E3" s="249"/>
      <c r="F3" s="249"/>
      <c r="G3" s="249"/>
      <c r="H3" s="249"/>
      <c r="I3" s="249"/>
      <c r="J3" s="249"/>
      <c r="K3" s="249"/>
      <c r="L3" s="249"/>
      <c r="M3" s="224"/>
      <c r="N3" s="2"/>
    </row>
    <row r="4" spans="2:14">
      <c r="B4" s="386" t="s">
        <v>140</v>
      </c>
      <c r="C4" s="386" t="s">
        <v>141</v>
      </c>
      <c r="D4" s="389" t="s">
        <v>142</v>
      </c>
      <c r="E4" s="390"/>
      <c r="F4" s="390"/>
      <c r="G4" s="391"/>
      <c r="H4" s="390" t="s">
        <v>143</v>
      </c>
      <c r="I4" s="390"/>
      <c r="J4" s="390"/>
      <c r="K4" s="391"/>
      <c r="L4" s="249"/>
      <c r="M4" s="225"/>
    </row>
    <row r="5" spans="2:14">
      <c r="B5" s="387"/>
      <c r="C5" s="388"/>
      <c r="D5" s="256">
        <v>2021</v>
      </c>
      <c r="E5" s="257" t="s">
        <v>277</v>
      </c>
      <c r="F5" s="257" t="s">
        <v>278</v>
      </c>
      <c r="G5" s="258" t="s">
        <v>144</v>
      </c>
      <c r="H5" s="259">
        <f>+D5</f>
        <v>2021</v>
      </c>
      <c r="I5" s="260" t="str">
        <f>+E5</f>
        <v>ene-oct 2021</v>
      </c>
      <c r="J5" s="260" t="str">
        <f>+F5</f>
        <v>ene-oct 2022</v>
      </c>
      <c r="K5" s="258" t="str">
        <f>+G5</f>
        <v>variación (%)</v>
      </c>
      <c r="L5" s="222"/>
      <c r="M5" s="2"/>
    </row>
    <row r="6" spans="2:14">
      <c r="B6" s="382" t="s">
        <v>145</v>
      </c>
      <c r="C6" s="261" t="s">
        <v>147</v>
      </c>
      <c r="D6" s="262">
        <v>177672.21</v>
      </c>
      <c r="E6" s="262">
        <v>145831.99</v>
      </c>
      <c r="F6" s="262">
        <v>182492.52</v>
      </c>
      <c r="G6" s="263">
        <v>25.138880707861144</v>
      </c>
      <c r="H6" s="262">
        <v>598321</v>
      </c>
      <c r="I6" s="262">
        <v>478626.9</v>
      </c>
      <c r="J6" s="262">
        <v>614936.30000000005</v>
      </c>
      <c r="K6" s="263">
        <v>28.479260150233941</v>
      </c>
      <c r="L6" s="222"/>
      <c r="M6" s="2"/>
    </row>
    <row r="7" spans="2:14">
      <c r="B7" s="383"/>
      <c r="C7" s="264" t="s">
        <v>155</v>
      </c>
      <c r="D7" s="265">
        <v>26819.29</v>
      </c>
      <c r="E7" s="265">
        <v>26819.29</v>
      </c>
      <c r="F7" s="265">
        <v>0</v>
      </c>
      <c r="G7" s="266">
        <v>-100</v>
      </c>
      <c r="H7" s="267">
        <v>134151.51999999999</v>
      </c>
      <c r="I7" s="267">
        <v>134151.51999999999</v>
      </c>
      <c r="J7" s="267">
        <v>0</v>
      </c>
      <c r="K7" s="266">
        <v>-100</v>
      </c>
      <c r="L7" s="222"/>
      <c r="M7" s="2"/>
    </row>
    <row r="8" spans="2:14">
      <c r="B8" s="383"/>
      <c r="C8" s="264" t="s">
        <v>148</v>
      </c>
      <c r="D8" s="265">
        <v>2549</v>
      </c>
      <c r="E8" s="265">
        <v>2549</v>
      </c>
      <c r="F8" s="265">
        <v>0</v>
      </c>
      <c r="G8" s="266">
        <v>-100</v>
      </c>
      <c r="H8" s="267">
        <v>20266.8</v>
      </c>
      <c r="I8" s="267">
        <v>20266.8</v>
      </c>
      <c r="J8" s="267">
        <v>0</v>
      </c>
      <c r="K8" s="266">
        <v>-100</v>
      </c>
      <c r="L8" s="222"/>
      <c r="M8" s="2"/>
    </row>
    <row r="9" spans="2:14">
      <c r="B9" s="383"/>
      <c r="C9" s="264" t="s">
        <v>228</v>
      </c>
      <c r="D9" s="265">
        <v>4000</v>
      </c>
      <c r="E9" s="265">
        <v>0</v>
      </c>
      <c r="F9" s="265">
        <v>4000</v>
      </c>
      <c r="G9" s="266" t="s">
        <v>151</v>
      </c>
      <c r="H9" s="267">
        <v>11166.37</v>
      </c>
      <c r="I9" s="267">
        <v>0</v>
      </c>
      <c r="J9" s="267">
        <v>10422.34</v>
      </c>
      <c r="K9" s="266" t="s">
        <v>151</v>
      </c>
      <c r="L9" s="222"/>
      <c r="M9" s="2"/>
    </row>
    <row r="10" spans="2:14">
      <c r="B10" s="383"/>
      <c r="C10" s="264" t="s">
        <v>150</v>
      </c>
      <c r="D10" s="265">
        <v>850.5</v>
      </c>
      <c r="E10" s="265">
        <v>0</v>
      </c>
      <c r="F10" s="265">
        <v>2381.4</v>
      </c>
      <c r="G10" s="266" t="s">
        <v>151</v>
      </c>
      <c r="H10" s="267">
        <v>6300</v>
      </c>
      <c r="I10" s="267">
        <v>0</v>
      </c>
      <c r="J10" s="267">
        <v>17640</v>
      </c>
      <c r="K10" s="266" t="s">
        <v>151</v>
      </c>
      <c r="L10" s="222"/>
      <c r="M10" s="2"/>
    </row>
    <row r="11" spans="2:14">
      <c r="B11" s="383"/>
      <c r="C11" s="264" t="s">
        <v>216</v>
      </c>
      <c r="D11" s="265">
        <v>226.8</v>
      </c>
      <c r="E11" s="265">
        <v>226.8</v>
      </c>
      <c r="F11" s="265">
        <v>0</v>
      </c>
      <c r="G11" s="266">
        <v>-100</v>
      </c>
      <c r="H11" s="267">
        <v>3780</v>
      </c>
      <c r="I11" s="267">
        <v>3780</v>
      </c>
      <c r="J11" s="267">
        <v>0</v>
      </c>
      <c r="K11" s="266">
        <v>-100</v>
      </c>
      <c r="L11" s="222"/>
      <c r="M11" s="2"/>
    </row>
    <row r="12" spans="2:14">
      <c r="B12" s="384"/>
      <c r="C12" s="268" t="s">
        <v>161</v>
      </c>
      <c r="D12" s="265">
        <v>0</v>
      </c>
      <c r="E12" s="265">
        <v>0</v>
      </c>
      <c r="F12" s="265">
        <v>1558</v>
      </c>
      <c r="G12" s="266" t="s">
        <v>151</v>
      </c>
      <c r="H12" s="267">
        <v>0</v>
      </c>
      <c r="I12" s="267">
        <v>0</v>
      </c>
      <c r="J12" s="267">
        <v>8549.32</v>
      </c>
      <c r="K12" s="266" t="s">
        <v>151</v>
      </c>
      <c r="L12" s="222"/>
      <c r="M12" s="2"/>
    </row>
    <row r="13" spans="2:14">
      <c r="B13" s="269" t="s">
        <v>153</v>
      </c>
      <c r="C13" s="270"/>
      <c r="D13" s="271">
        <v>212117.8</v>
      </c>
      <c r="E13" s="272">
        <v>175427.08</v>
      </c>
      <c r="F13" s="272">
        <v>190431.91999999998</v>
      </c>
      <c r="G13" s="273">
        <v>8.5533202741560732</v>
      </c>
      <c r="H13" s="272">
        <v>773985.69</v>
      </c>
      <c r="I13" s="272">
        <v>636825.22</v>
      </c>
      <c r="J13" s="272">
        <v>651547.96000000008</v>
      </c>
      <c r="K13" s="273">
        <v>2.3118965043501527</v>
      </c>
      <c r="L13" s="222"/>
      <c r="M13" s="223">
        <f>+J13/$J$33</f>
        <v>0.28929175030497495</v>
      </c>
    </row>
    <row r="14" spans="2:14">
      <c r="B14" s="392" t="s">
        <v>154</v>
      </c>
      <c r="C14" s="261" t="s">
        <v>155</v>
      </c>
      <c r="D14" s="274">
        <v>450000</v>
      </c>
      <c r="E14" s="275">
        <v>450000</v>
      </c>
      <c r="F14" s="275">
        <v>1278500</v>
      </c>
      <c r="G14" s="276">
        <v>184.11111111111111</v>
      </c>
      <c r="H14" s="275">
        <v>459900</v>
      </c>
      <c r="I14" s="275">
        <v>459900</v>
      </c>
      <c r="J14" s="275">
        <v>1150150</v>
      </c>
      <c r="K14" s="276">
        <v>150.08697542944117</v>
      </c>
      <c r="L14" s="222"/>
      <c r="M14" s="2"/>
    </row>
    <row r="15" spans="2:14">
      <c r="B15" s="393"/>
      <c r="C15" s="268" t="s">
        <v>156</v>
      </c>
      <c r="D15" s="277">
        <v>192000</v>
      </c>
      <c r="E15" s="265">
        <v>192000</v>
      </c>
      <c r="F15" s="265">
        <v>192000</v>
      </c>
      <c r="G15" s="266">
        <v>0</v>
      </c>
      <c r="H15" s="267">
        <v>207360</v>
      </c>
      <c r="I15" s="267">
        <v>207360</v>
      </c>
      <c r="J15" s="267">
        <v>215040</v>
      </c>
      <c r="K15" s="266">
        <v>3.7037037037036979</v>
      </c>
      <c r="L15" s="222"/>
      <c r="M15" s="2"/>
    </row>
    <row r="16" spans="2:14">
      <c r="B16" s="269" t="s">
        <v>157</v>
      </c>
      <c r="C16" s="278"/>
      <c r="D16" s="271">
        <v>642000</v>
      </c>
      <c r="E16" s="272">
        <v>642000</v>
      </c>
      <c r="F16" s="272">
        <v>1470500</v>
      </c>
      <c r="G16" s="273">
        <v>129.04984423676012</v>
      </c>
      <c r="H16" s="272">
        <v>667260</v>
      </c>
      <c r="I16" s="272">
        <v>667260</v>
      </c>
      <c r="J16" s="272">
        <v>1365190</v>
      </c>
      <c r="K16" s="273">
        <v>104.59640919581572</v>
      </c>
      <c r="L16" s="222"/>
      <c r="M16" s="223">
        <f>+J16/$J$33</f>
        <v>0.60615369680360709</v>
      </c>
    </row>
    <row r="17" spans="2:13">
      <c r="B17" s="394" t="s">
        <v>168</v>
      </c>
      <c r="C17" s="261" t="s">
        <v>190</v>
      </c>
      <c r="D17" s="274">
        <v>98061</v>
      </c>
      <c r="E17" s="275">
        <v>72832</v>
      </c>
      <c r="F17" s="275">
        <v>10312</v>
      </c>
      <c r="G17" s="276">
        <v>-85.841388400702982</v>
      </c>
      <c r="H17" s="275">
        <v>60045.25</v>
      </c>
      <c r="I17" s="275">
        <v>41555.85</v>
      </c>
      <c r="J17" s="275">
        <v>7116</v>
      </c>
      <c r="K17" s="276">
        <v>-82.87605716162706</v>
      </c>
      <c r="L17" s="222"/>
      <c r="M17" s="2"/>
    </row>
    <row r="18" spans="2:13">
      <c r="B18" s="395"/>
      <c r="C18" s="264" t="s">
        <v>183</v>
      </c>
      <c r="D18" s="277">
        <v>0</v>
      </c>
      <c r="E18" s="265">
        <v>0</v>
      </c>
      <c r="F18" s="265">
        <v>450</v>
      </c>
      <c r="G18" s="266" t="s">
        <v>151</v>
      </c>
      <c r="H18" s="267">
        <v>0</v>
      </c>
      <c r="I18" s="267">
        <v>0</v>
      </c>
      <c r="J18" s="267">
        <v>868.5</v>
      </c>
      <c r="K18" s="266" t="s">
        <v>151</v>
      </c>
      <c r="L18" s="222"/>
      <c r="M18" s="2"/>
    </row>
    <row r="19" spans="2:13">
      <c r="B19" s="396"/>
      <c r="C19" s="268" t="s">
        <v>228</v>
      </c>
      <c r="D19" s="277">
        <v>0</v>
      </c>
      <c r="E19" s="265">
        <v>0</v>
      </c>
      <c r="F19" s="265">
        <v>3</v>
      </c>
      <c r="G19" s="266" t="s">
        <v>151</v>
      </c>
      <c r="H19" s="267">
        <v>0</v>
      </c>
      <c r="I19" s="267">
        <v>0</v>
      </c>
      <c r="J19" s="267">
        <v>13.8</v>
      </c>
      <c r="K19" s="266" t="s">
        <v>151</v>
      </c>
      <c r="L19" s="222"/>
      <c r="M19" s="2"/>
    </row>
    <row r="20" spans="2:13">
      <c r="B20" s="269" t="s">
        <v>169</v>
      </c>
      <c r="C20" s="278"/>
      <c r="D20" s="271">
        <v>98061</v>
      </c>
      <c r="E20" s="272">
        <v>72832</v>
      </c>
      <c r="F20" s="272">
        <v>10765</v>
      </c>
      <c r="G20" s="273">
        <v>-85.219409050966604</v>
      </c>
      <c r="H20" s="272">
        <v>60045.25</v>
      </c>
      <c r="I20" s="272">
        <v>41555.85</v>
      </c>
      <c r="J20" s="272">
        <v>7998.3</v>
      </c>
      <c r="K20" s="273">
        <v>-80.752890387273993</v>
      </c>
      <c r="L20" s="222"/>
      <c r="M20" s="223">
        <f>+J20/$J$33</f>
        <v>3.5512999019508568E-3</v>
      </c>
    </row>
    <row r="21" spans="2:13">
      <c r="B21" s="394" t="s">
        <v>160</v>
      </c>
      <c r="C21" s="261" t="s">
        <v>161</v>
      </c>
      <c r="D21" s="274">
        <v>13122</v>
      </c>
      <c r="E21" s="275">
        <v>11147</v>
      </c>
      <c r="F21" s="275">
        <v>9825</v>
      </c>
      <c r="G21" s="276">
        <v>-11.859693190993092</v>
      </c>
      <c r="H21" s="275">
        <v>52990.840000000004</v>
      </c>
      <c r="I21" s="275">
        <v>45972.840000000004</v>
      </c>
      <c r="J21" s="275">
        <v>39824</v>
      </c>
      <c r="K21" s="276">
        <v>-13.374940508352328</v>
      </c>
      <c r="L21" s="222"/>
      <c r="M21" s="2"/>
    </row>
    <row r="22" spans="2:13">
      <c r="B22" s="395"/>
      <c r="C22" s="264" t="s">
        <v>148</v>
      </c>
      <c r="D22" s="277">
        <v>1200</v>
      </c>
      <c r="E22" s="265">
        <v>0</v>
      </c>
      <c r="F22" s="265">
        <v>1200</v>
      </c>
      <c r="G22" s="266" t="s">
        <v>151</v>
      </c>
      <c r="H22" s="267">
        <v>3138</v>
      </c>
      <c r="I22" s="267">
        <v>0</v>
      </c>
      <c r="J22" s="267">
        <v>4733</v>
      </c>
      <c r="K22" s="266" t="s">
        <v>151</v>
      </c>
      <c r="L22" s="222"/>
      <c r="M22" s="2"/>
    </row>
    <row r="23" spans="2:13">
      <c r="B23" s="396"/>
      <c r="C23" s="268" t="s">
        <v>149</v>
      </c>
      <c r="D23" s="277">
        <v>0</v>
      </c>
      <c r="E23" s="265">
        <v>0</v>
      </c>
      <c r="F23" s="265">
        <v>13920</v>
      </c>
      <c r="G23" s="266" t="s">
        <v>151</v>
      </c>
      <c r="H23" s="267">
        <v>0</v>
      </c>
      <c r="I23" s="267">
        <v>0</v>
      </c>
      <c r="J23" s="267">
        <v>35554.300000000003</v>
      </c>
      <c r="K23" s="266" t="s">
        <v>151</v>
      </c>
      <c r="L23" s="222"/>
      <c r="M23" s="2"/>
    </row>
    <row r="24" spans="2:13">
      <c r="B24" s="269" t="s">
        <v>163</v>
      </c>
      <c r="C24" s="278"/>
      <c r="D24" s="271">
        <v>14322</v>
      </c>
      <c r="E24" s="272">
        <v>11147</v>
      </c>
      <c r="F24" s="272">
        <v>24945</v>
      </c>
      <c r="G24" s="273">
        <v>123.78218354714275</v>
      </c>
      <c r="H24" s="272">
        <v>56128.840000000004</v>
      </c>
      <c r="I24" s="272">
        <v>45972.840000000004</v>
      </c>
      <c r="J24" s="272">
        <v>80111.3</v>
      </c>
      <c r="K24" s="273">
        <v>74.257887918170809</v>
      </c>
      <c r="L24" s="222"/>
      <c r="M24" s="223">
        <f>+J24/$J$33</f>
        <v>3.5569965096977567E-2</v>
      </c>
    </row>
    <row r="25" spans="2:13">
      <c r="B25" s="392" t="s">
        <v>158</v>
      </c>
      <c r="C25" s="279" t="s">
        <v>146</v>
      </c>
      <c r="D25" s="274">
        <v>105040</v>
      </c>
      <c r="E25" s="275">
        <v>105040</v>
      </c>
      <c r="F25" s="275">
        <v>165000</v>
      </c>
      <c r="G25" s="276">
        <v>57.083015993907082</v>
      </c>
      <c r="H25" s="275">
        <v>39854</v>
      </c>
      <c r="I25" s="275">
        <v>39854</v>
      </c>
      <c r="J25" s="275">
        <v>45200</v>
      </c>
      <c r="K25" s="276">
        <v>13.413960957494853</v>
      </c>
      <c r="L25" s="222"/>
      <c r="M25" s="2"/>
    </row>
    <row r="26" spans="2:13">
      <c r="B26" s="393"/>
      <c r="C26" s="268" t="s">
        <v>155</v>
      </c>
      <c r="D26" s="277">
        <v>0</v>
      </c>
      <c r="E26" s="265">
        <v>0</v>
      </c>
      <c r="F26" s="265">
        <v>275000</v>
      </c>
      <c r="G26" s="266" t="s">
        <v>151</v>
      </c>
      <c r="H26" s="267">
        <v>0</v>
      </c>
      <c r="I26" s="267">
        <v>0</v>
      </c>
      <c r="J26" s="267">
        <v>101250</v>
      </c>
      <c r="K26" s="266" t="s">
        <v>151</v>
      </c>
      <c r="L26" s="222"/>
      <c r="M26" s="2"/>
    </row>
    <row r="27" spans="2:13">
      <c r="B27" s="269" t="s">
        <v>159</v>
      </c>
      <c r="C27" s="278"/>
      <c r="D27" s="271">
        <v>105040</v>
      </c>
      <c r="E27" s="272">
        <v>105040</v>
      </c>
      <c r="F27" s="272">
        <v>440000</v>
      </c>
      <c r="G27" s="273">
        <v>318.88804265041887</v>
      </c>
      <c r="H27" s="272">
        <v>39854</v>
      </c>
      <c r="I27" s="272">
        <v>39854</v>
      </c>
      <c r="J27" s="272">
        <v>146450</v>
      </c>
      <c r="K27" s="273">
        <v>267.46625181913987</v>
      </c>
      <c r="L27" s="222"/>
      <c r="M27" s="223">
        <f>+J27/$J$33</f>
        <v>6.5024801600427964E-2</v>
      </c>
    </row>
    <row r="28" spans="2:13">
      <c r="B28" s="280" t="s">
        <v>166</v>
      </c>
      <c r="C28" s="281" t="s">
        <v>201</v>
      </c>
      <c r="D28" s="274">
        <v>8820</v>
      </c>
      <c r="E28" s="275">
        <v>0</v>
      </c>
      <c r="F28" s="275">
        <v>0</v>
      </c>
      <c r="G28" s="276" t="s">
        <v>151</v>
      </c>
      <c r="H28" s="275">
        <v>10329.780000000001</v>
      </c>
      <c r="I28" s="275">
        <v>0</v>
      </c>
      <c r="J28" s="275">
        <v>0</v>
      </c>
      <c r="K28" s="276" t="s">
        <v>151</v>
      </c>
      <c r="L28" s="222"/>
      <c r="M28" s="2"/>
    </row>
    <row r="29" spans="2:13">
      <c r="B29" s="269" t="s">
        <v>167</v>
      </c>
      <c r="C29" s="278"/>
      <c r="D29" s="271">
        <v>8820</v>
      </c>
      <c r="E29" s="272">
        <v>0</v>
      </c>
      <c r="F29" s="272">
        <v>0</v>
      </c>
      <c r="G29" s="273" t="s">
        <v>151</v>
      </c>
      <c r="H29" s="272">
        <v>10329.780000000001</v>
      </c>
      <c r="I29" s="272">
        <v>0</v>
      </c>
      <c r="J29" s="272">
        <v>0</v>
      </c>
      <c r="K29" s="273" t="s">
        <v>151</v>
      </c>
      <c r="L29" s="222"/>
      <c r="M29" s="2"/>
    </row>
    <row r="30" spans="2:13">
      <c r="B30" s="392" t="s">
        <v>164</v>
      </c>
      <c r="C30" s="261" t="s">
        <v>147</v>
      </c>
      <c r="D30" s="313">
        <v>0</v>
      </c>
      <c r="E30" s="262">
        <v>0</v>
      </c>
      <c r="F30" s="262">
        <v>300</v>
      </c>
      <c r="G30" s="263" t="s">
        <v>151</v>
      </c>
      <c r="H30" s="262">
        <v>0</v>
      </c>
      <c r="I30" s="262">
        <v>0</v>
      </c>
      <c r="J30" s="262">
        <v>600</v>
      </c>
      <c r="K30" s="263" t="s">
        <v>151</v>
      </c>
      <c r="L30" s="222"/>
      <c r="M30" s="2"/>
    </row>
    <row r="31" spans="2:13">
      <c r="B31" s="393" t="s">
        <v>164</v>
      </c>
      <c r="C31" s="268" t="s">
        <v>228</v>
      </c>
      <c r="D31" s="314">
        <v>0</v>
      </c>
      <c r="E31" s="315">
        <v>0</v>
      </c>
      <c r="F31" s="315">
        <v>90</v>
      </c>
      <c r="G31" s="316" t="s">
        <v>151</v>
      </c>
      <c r="H31" s="315">
        <v>0</v>
      </c>
      <c r="I31" s="315">
        <v>0</v>
      </c>
      <c r="J31" s="315">
        <v>320</v>
      </c>
      <c r="K31" s="316" t="s">
        <v>151</v>
      </c>
      <c r="L31" s="222"/>
      <c r="M31" s="2"/>
    </row>
    <row r="32" spans="2:13">
      <c r="B32" s="269" t="s">
        <v>165</v>
      </c>
      <c r="C32" s="270"/>
      <c r="D32" s="282">
        <v>0</v>
      </c>
      <c r="E32" s="283">
        <v>0</v>
      </c>
      <c r="F32" s="283">
        <v>390</v>
      </c>
      <c r="G32" s="284" t="s">
        <v>151</v>
      </c>
      <c r="H32" s="283">
        <v>0</v>
      </c>
      <c r="I32" s="283">
        <v>0</v>
      </c>
      <c r="J32" s="283">
        <v>920</v>
      </c>
      <c r="K32" s="284" t="s">
        <v>151</v>
      </c>
      <c r="L32" s="222"/>
      <c r="M32" s="2"/>
    </row>
    <row r="33" spans="2:14">
      <c r="B33" s="285" t="s">
        <v>172</v>
      </c>
      <c r="C33" s="270"/>
      <c r="D33" s="286">
        <v>1080360.8</v>
      </c>
      <c r="E33" s="287">
        <v>1006446.0800000001</v>
      </c>
      <c r="F33" s="287">
        <v>2137031.92</v>
      </c>
      <c r="G33" s="288">
        <v>112.33446703871107</v>
      </c>
      <c r="H33" s="287">
        <v>1607603.56</v>
      </c>
      <c r="I33" s="287">
        <v>1431467.9100000001</v>
      </c>
      <c r="J33" s="287">
        <v>2252217.5600000005</v>
      </c>
      <c r="K33" s="288">
        <v>57.336224184026619</v>
      </c>
      <c r="L33" s="2"/>
      <c r="M33" s="2"/>
    </row>
    <row r="34" spans="2:14" ht="30.75" customHeight="1">
      <c r="B34" s="397" t="s">
        <v>173</v>
      </c>
      <c r="C34" s="397"/>
      <c r="D34" s="397"/>
      <c r="E34" s="397"/>
      <c r="F34" s="397"/>
      <c r="G34" s="397"/>
      <c r="H34" s="397"/>
      <c r="I34" s="397"/>
      <c r="J34" s="397"/>
      <c r="K34" s="397"/>
      <c r="L34" s="2"/>
      <c r="M34" s="2"/>
      <c r="N34" s="2"/>
    </row>
  </sheetData>
  <mergeCells count="12">
    <mergeCell ref="B14:B15"/>
    <mergeCell ref="B17:B19"/>
    <mergeCell ref="B21:B23"/>
    <mergeCell ref="B25:B26"/>
    <mergeCell ref="B34:K34"/>
    <mergeCell ref="B30:B31"/>
    <mergeCell ref="B6:B12"/>
    <mergeCell ref="B2:K2"/>
    <mergeCell ref="B4:B5"/>
    <mergeCell ref="C4:C5"/>
    <mergeCell ref="D4:G4"/>
    <mergeCell ref="H4:K4"/>
  </mergeCells>
  <hyperlinks>
    <hyperlink ref="M2" location="Índice!A1" display="Volver al índice" xr:uid="{623E5A96-A6AC-44CF-87A6-B078C73DA90E}"/>
  </hyperlinks>
  <pageMargins left="0.70866141732283472" right="0.70866141732283472" top="0.74803149606299213" bottom="0.74803149606299213" header="0.31496062992125984" footer="0.31496062992125984"/>
  <pageSetup scale="64" orientation="portrait" r:id="rId1"/>
  <headerFooter differentFirst="1">
    <oddFooter>&amp;C&amp;P</oddFooter>
  </headerFooter>
  <colBreaks count="1" manualBreakCount="1">
    <brk id="11"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O113"/>
  <sheetViews>
    <sheetView view="pageBreakPreview" zoomScale="80" zoomScaleNormal="90" zoomScaleSheetLayoutView="80" workbookViewId="0">
      <pane xSplit="3" ySplit="5" topLeftCell="D6" activePane="bottomRight" state="frozen"/>
      <selection activeCell="Q63" sqref="Q63"/>
      <selection pane="topRight" activeCell="Q63" sqref="Q63"/>
      <selection pane="bottomLeft" activeCell="Q63" sqref="Q63"/>
      <selection pane="bottomRight"/>
    </sheetView>
  </sheetViews>
  <sheetFormatPr baseColWidth="10" defaultColWidth="10.85546875" defaultRowHeight="15"/>
  <cols>
    <col min="1" max="1" width="1.28515625" style="2" customWidth="1"/>
    <col min="2" max="2" width="16.5703125" style="2" customWidth="1"/>
    <col min="3" max="3" width="17.28515625" style="2" customWidth="1"/>
    <col min="4" max="4" width="16.85546875" style="2" customWidth="1"/>
    <col min="5" max="5" width="14.85546875" style="2" customWidth="1"/>
    <col min="6" max="6" width="14.85546875" style="2" bestFit="1" customWidth="1"/>
    <col min="7" max="7" width="12.85546875" style="2" customWidth="1"/>
    <col min="8" max="8" width="15.85546875" style="2" bestFit="1" customWidth="1"/>
    <col min="9" max="9" width="14.42578125" style="2" bestFit="1" customWidth="1"/>
    <col min="10" max="10" width="14.85546875" style="2" bestFit="1" customWidth="1"/>
    <col min="11" max="11" width="12.7109375" style="2" customWidth="1"/>
    <col min="12" max="12" width="2.85546875" style="2" customWidth="1"/>
    <col min="13" max="13" width="13.28515625" style="2" bestFit="1" customWidth="1"/>
    <col min="14" max="16384" width="10.85546875" style="2"/>
  </cols>
  <sheetData>
    <row r="2" spans="2:13">
      <c r="B2" s="385" t="s">
        <v>265</v>
      </c>
      <c r="C2" s="385"/>
      <c r="D2" s="385"/>
      <c r="E2" s="385"/>
      <c r="F2" s="385"/>
      <c r="G2" s="385"/>
      <c r="H2" s="385"/>
      <c r="I2" s="385"/>
      <c r="J2" s="385"/>
      <c r="K2" s="385"/>
      <c r="L2" s="215"/>
      <c r="M2" s="216" t="s">
        <v>6</v>
      </c>
    </row>
    <row r="3" spans="2:13">
      <c r="B3" s="215"/>
      <c r="C3" s="215"/>
      <c r="D3" s="215"/>
      <c r="E3" s="215"/>
      <c r="F3" s="215"/>
      <c r="G3" s="215"/>
      <c r="H3" s="215"/>
      <c r="I3" s="215"/>
      <c r="J3" s="215"/>
      <c r="K3" s="215"/>
      <c r="L3" s="215"/>
      <c r="M3" s="217"/>
    </row>
    <row r="4" spans="2:13">
      <c r="B4" s="402" t="s">
        <v>140</v>
      </c>
      <c r="C4" s="402" t="s">
        <v>141</v>
      </c>
      <c r="D4" s="399" t="s">
        <v>142</v>
      </c>
      <c r="E4" s="400"/>
      <c r="F4" s="400"/>
      <c r="G4" s="401"/>
      <c r="H4" s="399" t="s">
        <v>174</v>
      </c>
      <c r="I4" s="400"/>
      <c r="J4" s="400"/>
      <c r="K4" s="401"/>
      <c r="L4" s="215"/>
    </row>
    <row r="5" spans="2:13">
      <c r="B5" s="403"/>
      <c r="C5" s="403"/>
      <c r="D5" s="218">
        <f>+export!D5</f>
        <v>2021</v>
      </c>
      <c r="E5" s="219" t="str">
        <f>+export!E5</f>
        <v>ene-oct 2021</v>
      </c>
      <c r="F5" s="219" t="str">
        <f>+export!F5</f>
        <v>ene-oct 2022</v>
      </c>
      <c r="G5" s="220" t="str">
        <f>+export!G5</f>
        <v>variación (%)</v>
      </c>
      <c r="H5" s="218">
        <f>+export!H5</f>
        <v>2021</v>
      </c>
      <c r="I5" s="219" t="str">
        <f>+export!I5</f>
        <v>ene-oct 2021</v>
      </c>
      <c r="J5" s="219" t="str">
        <f>+export!J5</f>
        <v>ene-oct 2022</v>
      </c>
      <c r="K5" s="221" t="str">
        <f>+export!K5</f>
        <v>variación (%)</v>
      </c>
      <c r="L5" s="222"/>
    </row>
    <row r="6" spans="2:13">
      <c r="B6" s="404" t="s">
        <v>166</v>
      </c>
      <c r="C6" s="199" t="s">
        <v>175</v>
      </c>
      <c r="D6" s="200">
        <v>87789064.065599993</v>
      </c>
      <c r="E6" s="201">
        <v>69726203.115600005</v>
      </c>
      <c r="F6" s="201">
        <v>62510591.740800001</v>
      </c>
      <c r="G6" s="202">
        <v>-10.348493181017105</v>
      </c>
      <c r="H6" s="201">
        <v>68785664.390000001</v>
      </c>
      <c r="I6" s="201">
        <v>54424692.450000003</v>
      </c>
      <c r="J6" s="201">
        <v>55883365.5</v>
      </c>
      <c r="K6" s="202">
        <v>2.6801677406630864</v>
      </c>
      <c r="M6" s="223"/>
    </row>
    <row r="7" spans="2:13">
      <c r="B7" s="405"/>
      <c r="C7" s="203" t="s">
        <v>176</v>
      </c>
      <c r="D7" s="204">
        <v>25227887.300099999</v>
      </c>
      <c r="E7" s="205">
        <v>19847481.000100002</v>
      </c>
      <c r="F7" s="205">
        <v>19696387.3182</v>
      </c>
      <c r="G7" s="206">
        <v>-0.76127384578043023</v>
      </c>
      <c r="H7" s="205">
        <v>21746618.23</v>
      </c>
      <c r="I7" s="205">
        <v>17014391.260000002</v>
      </c>
      <c r="J7" s="205">
        <v>20701807.670000002</v>
      </c>
      <c r="K7" s="206">
        <v>21.672338161571105</v>
      </c>
    </row>
    <row r="8" spans="2:13">
      <c r="B8" s="405"/>
      <c r="C8" s="203" t="s">
        <v>146</v>
      </c>
      <c r="D8" s="204">
        <v>14825821.5207</v>
      </c>
      <c r="E8" s="205">
        <v>11304353.1284</v>
      </c>
      <c r="F8" s="205">
        <v>16066988.114600001</v>
      </c>
      <c r="G8" s="206">
        <v>42.130982039430485</v>
      </c>
      <c r="H8" s="205">
        <v>15376075.210000001</v>
      </c>
      <c r="I8" s="205">
        <v>11472405.359999999</v>
      </c>
      <c r="J8" s="205">
        <v>19453974.940000001</v>
      </c>
      <c r="K8" s="206">
        <v>69.571892986180202</v>
      </c>
    </row>
    <row r="9" spans="2:13">
      <c r="B9" s="405"/>
      <c r="C9" s="203" t="s">
        <v>152</v>
      </c>
      <c r="D9" s="204">
        <v>14326283</v>
      </c>
      <c r="E9" s="205">
        <v>11454598</v>
      </c>
      <c r="F9" s="205">
        <v>5841940</v>
      </c>
      <c r="G9" s="206">
        <v>-48.999170464122784</v>
      </c>
      <c r="H9" s="205">
        <v>11511353.43</v>
      </c>
      <c r="I9" s="205">
        <v>9152989.5199999996</v>
      </c>
      <c r="J9" s="205">
        <v>6211850.0199999996</v>
      </c>
      <c r="K9" s="206">
        <v>-32.133102453284579</v>
      </c>
    </row>
    <row r="10" spans="2:13">
      <c r="B10" s="405"/>
      <c r="C10" s="203" t="s">
        <v>177</v>
      </c>
      <c r="D10" s="204">
        <v>2967706.66</v>
      </c>
      <c r="E10" s="205">
        <v>2777056.66</v>
      </c>
      <c r="F10" s="205">
        <v>774650</v>
      </c>
      <c r="G10" s="206">
        <v>-72.105358484115342</v>
      </c>
      <c r="H10" s="205">
        <v>3055746.15</v>
      </c>
      <c r="I10" s="205">
        <v>2888404.65</v>
      </c>
      <c r="J10" s="205">
        <v>783831.81</v>
      </c>
      <c r="K10" s="206">
        <v>-72.862811656254607</v>
      </c>
    </row>
    <row r="11" spans="2:13">
      <c r="B11" s="405"/>
      <c r="C11" s="203" t="s">
        <v>228</v>
      </c>
      <c r="D11" s="204">
        <v>799781.54669999995</v>
      </c>
      <c r="E11" s="205">
        <v>695592.01740000001</v>
      </c>
      <c r="F11" s="205">
        <v>292509.21230000001</v>
      </c>
      <c r="G11" s="206">
        <v>-57.948164299908477</v>
      </c>
      <c r="H11" s="205">
        <v>1320299.98</v>
      </c>
      <c r="I11" s="205">
        <v>1134236.8799999999</v>
      </c>
      <c r="J11" s="205">
        <v>731557.64</v>
      </c>
      <c r="K11" s="206">
        <v>-35.50221713827537</v>
      </c>
    </row>
    <row r="12" spans="2:13">
      <c r="B12" s="405"/>
      <c r="C12" s="203" t="s">
        <v>182</v>
      </c>
      <c r="D12" s="204">
        <v>145831</v>
      </c>
      <c r="E12" s="205">
        <v>145831</v>
      </c>
      <c r="F12" s="205">
        <v>22680</v>
      </c>
      <c r="G12" s="206">
        <v>-84.447751164018626</v>
      </c>
      <c r="H12" s="205">
        <v>131539.82999999999</v>
      </c>
      <c r="I12" s="205">
        <v>131539.82999999999</v>
      </c>
      <c r="J12" s="205">
        <v>23672.97</v>
      </c>
      <c r="K12" s="206">
        <v>-82.003192493102659</v>
      </c>
    </row>
    <row r="13" spans="2:13">
      <c r="B13" s="405"/>
      <c r="C13" s="203" t="s">
        <v>180</v>
      </c>
      <c r="D13" s="204">
        <v>151200</v>
      </c>
      <c r="E13" s="205">
        <v>75600</v>
      </c>
      <c r="F13" s="205">
        <v>100200</v>
      </c>
      <c r="G13" s="206">
        <v>32.539682539682538</v>
      </c>
      <c r="H13" s="205">
        <v>121086</v>
      </c>
      <c r="I13" s="205">
        <v>59346</v>
      </c>
      <c r="J13" s="205">
        <v>102774</v>
      </c>
      <c r="K13" s="206">
        <v>73.177636234961071</v>
      </c>
    </row>
    <row r="14" spans="2:13">
      <c r="B14" s="405"/>
      <c r="C14" s="203" t="s">
        <v>179</v>
      </c>
      <c r="D14" s="204">
        <v>68328</v>
      </c>
      <c r="E14" s="205">
        <v>68328</v>
      </c>
      <c r="F14" s="205">
        <v>0</v>
      </c>
      <c r="G14" s="206">
        <v>-100</v>
      </c>
      <c r="H14" s="205">
        <v>74417.149999999994</v>
      </c>
      <c r="I14" s="205">
        <v>74417.149999999994</v>
      </c>
      <c r="J14" s="205">
        <v>0</v>
      </c>
      <c r="K14" s="206">
        <v>-100</v>
      </c>
    </row>
    <row r="15" spans="2:13">
      <c r="B15" s="405"/>
      <c r="C15" s="203" t="s">
        <v>147</v>
      </c>
      <c r="D15" s="204">
        <v>46656</v>
      </c>
      <c r="E15" s="205">
        <v>46656</v>
      </c>
      <c r="F15" s="205">
        <v>69984</v>
      </c>
      <c r="G15" s="206">
        <v>50</v>
      </c>
      <c r="H15" s="205">
        <v>56835.81</v>
      </c>
      <c r="I15" s="205">
        <v>56835.81</v>
      </c>
      <c r="J15" s="205">
        <v>85988.95</v>
      </c>
      <c r="K15" s="206">
        <v>51.293612249038055</v>
      </c>
    </row>
    <row r="16" spans="2:13">
      <c r="B16" s="405"/>
      <c r="C16" s="203" t="s">
        <v>149</v>
      </c>
      <c r="D16" s="204">
        <v>16097</v>
      </c>
      <c r="E16" s="205">
        <v>15347</v>
      </c>
      <c r="F16" s="205">
        <v>16874</v>
      </c>
      <c r="G16" s="206">
        <v>9.9498273278165072</v>
      </c>
      <c r="H16" s="205">
        <v>37097.58</v>
      </c>
      <c r="I16" s="205">
        <v>37066.400000000001</v>
      </c>
      <c r="J16" s="205">
        <v>28396.17</v>
      </c>
      <c r="K16" s="206">
        <v>-23.391076554507595</v>
      </c>
    </row>
    <row r="17" spans="2:15">
      <c r="B17" s="405"/>
      <c r="C17" s="203" t="s">
        <v>155</v>
      </c>
      <c r="D17" s="204">
        <v>20452</v>
      </c>
      <c r="E17" s="205">
        <v>20452</v>
      </c>
      <c r="F17" s="205">
        <v>0</v>
      </c>
      <c r="G17" s="206">
        <v>-100</v>
      </c>
      <c r="H17" s="205">
        <v>22170.41</v>
      </c>
      <c r="I17" s="205">
        <v>22170.41</v>
      </c>
      <c r="J17" s="205">
        <v>0</v>
      </c>
      <c r="K17" s="206">
        <v>-100</v>
      </c>
    </row>
    <row r="18" spans="2:15">
      <c r="B18" s="405"/>
      <c r="C18" s="203" t="s">
        <v>195</v>
      </c>
      <c r="D18" s="204">
        <v>24115.5</v>
      </c>
      <c r="E18" s="205">
        <v>24115.5</v>
      </c>
      <c r="F18" s="205">
        <v>35580</v>
      </c>
      <c r="G18" s="206">
        <v>47.539963923617591</v>
      </c>
      <c r="H18" s="205">
        <v>21374.93</v>
      </c>
      <c r="I18" s="205">
        <v>21374.93</v>
      </c>
      <c r="J18" s="205">
        <v>48301.57</v>
      </c>
      <c r="K18" s="206">
        <v>125.9729973384708</v>
      </c>
    </row>
    <row r="19" spans="2:15">
      <c r="B19" s="405"/>
      <c r="C19" s="203" t="s">
        <v>181</v>
      </c>
      <c r="D19" s="204">
        <v>17122.73</v>
      </c>
      <c r="E19" s="205">
        <v>17122.73</v>
      </c>
      <c r="F19" s="205">
        <v>0</v>
      </c>
      <c r="G19" s="206">
        <v>-100</v>
      </c>
      <c r="H19" s="205">
        <v>21179.040000000001</v>
      </c>
      <c r="I19" s="205">
        <v>21179.040000000001</v>
      </c>
      <c r="J19" s="205">
        <v>0</v>
      </c>
      <c r="K19" s="206">
        <v>-100</v>
      </c>
    </row>
    <row r="20" spans="2:15">
      <c r="B20" s="405"/>
      <c r="C20" s="203" t="s">
        <v>178</v>
      </c>
      <c r="D20" s="204">
        <v>23000</v>
      </c>
      <c r="E20" s="205">
        <v>0</v>
      </c>
      <c r="F20" s="205">
        <v>14796.0154</v>
      </c>
      <c r="G20" s="206" t="s">
        <v>151</v>
      </c>
      <c r="H20" s="205">
        <v>14192.35</v>
      </c>
      <c r="I20" s="205">
        <v>0</v>
      </c>
      <c r="J20" s="205">
        <v>61490.49</v>
      </c>
      <c r="K20" s="206" t="s">
        <v>151</v>
      </c>
      <c r="M20" s="223"/>
    </row>
    <row r="21" spans="2:15">
      <c r="B21" s="405"/>
      <c r="C21" s="203" t="s">
        <v>183</v>
      </c>
      <c r="D21" s="204">
        <v>2690.2611000000002</v>
      </c>
      <c r="E21" s="205">
        <v>2690.2611000000002</v>
      </c>
      <c r="F21" s="205">
        <v>4359</v>
      </c>
      <c r="G21" s="206">
        <v>62.028882624069446</v>
      </c>
      <c r="H21" s="205">
        <v>6542.17</v>
      </c>
      <c r="I21" s="205">
        <v>6542.17</v>
      </c>
      <c r="J21" s="205">
        <v>4543</v>
      </c>
      <c r="K21" s="206">
        <v>-30.558209279184123</v>
      </c>
    </row>
    <row r="22" spans="2:15">
      <c r="B22" s="405"/>
      <c r="C22" s="203" t="s">
        <v>196</v>
      </c>
      <c r="D22" s="204">
        <v>416.56099999999998</v>
      </c>
      <c r="E22" s="205">
        <v>0</v>
      </c>
      <c r="F22" s="205">
        <v>0</v>
      </c>
      <c r="G22" s="206" t="s">
        <v>151</v>
      </c>
      <c r="H22" s="205">
        <v>1496.77</v>
      </c>
      <c r="I22" s="205">
        <v>0</v>
      </c>
      <c r="J22" s="205">
        <v>0</v>
      </c>
      <c r="K22" s="206" t="s">
        <v>151</v>
      </c>
      <c r="M22" s="223"/>
    </row>
    <row r="23" spans="2:15">
      <c r="B23" s="405"/>
      <c r="C23" s="203" t="s">
        <v>188</v>
      </c>
      <c r="D23" s="204">
        <v>432</v>
      </c>
      <c r="E23" s="205">
        <v>0</v>
      </c>
      <c r="F23" s="205">
        <v>1296</v>
      </c>
      <c r="G23" s="206" t="s">
        <v>151</v>
      </c>
      <c r="H23" s="205">
        <v>1060.3699999999999</v>
      </c>
      <c r="I23" s="205">
        <v>0</v>
      </c>
      <c r="J23" s="205">
        <v>2634.12</v>
      </c>
      <c r="K23" s="206" t="s">
        <v>151</v>
      </c>
      <c r="M23" s="223"/>
    </row>
    <row r="24" spans="2:15">
      <c r="B24" s="406"/>
      <c r="C24" s="3" t="s">
        <v>203</v>
      </c>
      <c r="D24" s="207">
        <v>0</v>
      </c>
      <c r="E24" s="208">
        <v>0</v>
      </c>
      <c r="F24" s="208">
        <v>144000</v>
      </c>
      <c r="G24" s="209" t="s">
        <v>151</v>
      </c>
      <c r="H24" s="208">
        <v>0</v>
      </c>
      <c r="I24" s="208">
        <v>0</v>
      </c>
      <c r="J24" s="208">
        <v>113079.98</v>
      </c>
      <c r="K24" s="209" t="s">
        <v>151</v>
      </c>
    </row>
    <row r="25" spans="2:15">
      <c r="B25" s="6" t="s">
        <v>167</v>
      </c>
      <c r="C25" s="210"/>
      <c r="D25" s="211">
        <v>146452885.14519995</v>
      </c>
      <c r="E25" s="212">
        <v>116221426.4126</v>
      </c>
      <c r="F25" s="212">
        <v>105592835.40130001</v>
      </c>
      <c r="G25" s="213">
        <v>-9.1451218070299767</v>
      </c>
      <c r="H25" s="212">
        <v>122304749.80000003</v>
      </c>
      <c r="I25" s="212">
        <v>96517591.860000029</v>
      </c>
      <c r="J25" s="212">
        <v>104237268.83000001</v>
      </c>
      <c r="K25" s="213">
        <v>7.9982071881750549</v>
      </c>
      <c r="M25" s="223">
        <f>+J25/J111</f>
        <v>0.80100167027301961</v>
      </c>
      <c r="O25" s="326"/>
    </row>
    <row r="26" spans="2:15">
      <c r="B26" s="404" t="s">
        <v>145</v>
      </c>
      <c r="C26" s="199" t="s">
        <v>228</v>
      </c>
      <c r="D26" s="200">
        <v>677023.05409999995</v>
      </c>
      <c r="E26" s="201">
        <v>573132.50879999995</v>
      </c>
      <c r="F26" s="201">
        <v>594881.15289999999</v>
      </c>
      <c r="G26" s="202">
        <v>3.7946973459133115</v>
      </c>
      <c r="H26" s="201">
        <v>4368531.07</v>
      </c>
      <c r="I26" s="201">
        <v>3712799.06</v>
      </c>
      <c r="J26" s="201">
        <v>4368448.28</v>
      </c>
      <c r="K26" s="202">
        <v>17.659162518749394</v>
      </c>
    </row>
    <row r="27" spans="2:15">
      <c r="B27" s="405"/>
      <c r="C27" s="203" t="s">
        <v>181</v>
      </c>
      <c r="D27" s="204">
        <v>358135.587</v>
      </c>
      <c r="E27" s="205">
        <v>330903.91460000002</v>
      </c>
      <c r="F27" s="205">
        <v>345339.36349999998</v>
      </c>
      <c r="G27" s="206">
        <v>4.362429171455906</v>
      </c>
      <c r="H27" s="205">
        <v>2026107.29</v>
      </c>
      <c r="I27" s="205">
        <v>1870278.44</v>
      </c>
      <c r="J27" s="205">
        <v>1910987.78</v>
      </c>
      <c r="K27" s="206">
        <v>2.1766459543852701</v>
      </c>
    </row>
    <row r="28" spans="2:15">
      <c r="B28" s="405"/>
      <c r="C28" s="203" t="s">
        <v>176</v>
      </c>
      <c r="D28" s="204">
        <v>1520348.8</v>
      </c>
      <c r="E28" s="205">
        <v>1199276.8</v>
      </c>
      <c r="F28" s="205">
        <v>612752</v>
      </c>
      <c r="G28" s="206">
        <v>-48.906541008714591</v>
      </c>
      <c r="H28" s="205">
        <v>1883082.09</v>
      </c>
      <c r="I28" s="205">
        <v>1477896.15</v>
      </c>
      <c r="J28" s="205">
        <v>771800.08</v>
      </c>
      <c r="K28" s="206">
        <v>-47.777110049308945</v>
      </c>
    </row>
    <row r="29" spans="2:15">
      <c r="B29" s="405"/>
      <c r="C29" s="203" t="s">
        <v>177</v>
      </c>
      <c r="D29" s="204">
        <v>919981.88</v>
      </c>
      <c r="E29" s="205">
        <v>568438</v>
      </c>
      <c r="F29" s="205">
        <v>838950</v>
      </c>
      <c r="G29" s="206">
        <v>47.588655227131184</v>
      </c>
      <c r="H29" s="205">
        <v>1388497.72</v>
      </c>
      <c r="I29" s="205">
        <v>868255.09</v>
      </c>
      <c r="J29" s="205">
        <v>1538759.45</v>
      </c>
      <c r="K29" s="206">
        <v>77.224351198447906</v>
      </c>
    </row>
    <row r="30" spans="2:15">
      <c r="B30" s="405"/>
      <c r="C30" s="203" t="s">
        <v>146</v>
      </c>
      <c r="D30" s="204">
        <v>184822.33540000001</v>
      </c>
      <c r="E30" s="205">
        <v>112733.7754</v>
      </c>
      <c r="F30" s="205">
        <v>18512.64</v>
      </c>
      <c r="G30" s="206">
        <v>-83.578444051648432</v>
      </c>
      <c r="H30" s="205">
        <v>1016519.33</v>
      </c>
      <c r="I30" s="205">
        <v>604646.47</v>
      </c>
      <c r="J30" s="205">
        <v>105060.56</v>
      </c>
      <c r="K30" s="206">
        <v>-82.624464838106135</v>
      </c>
    </row>
    <row r="31" spans="2:15">
      <c r="B31" s="405"/>
      <c r="C31" s="203" t="s">
        <v>175</v>
      </c>
      <c r="D31" s="204">
        <v>1084149.6000000001</v>
      </c>
      <c r="E31" s="205">
        <v>1084149.6000000001</v>
      </c>
      <c r="F31" s="205">
        <v>72852</v>
      </c>
      <c r="G31" s="206">
        <v>-93.280263166633091</v>
      </c>
      <c r="H31" s="205">
        <v>734937.72</v>
      </c>
      <c r="I31" s="205">
        <v>734937.72</v>
      </c>
      <c r="J31" s="205">
        <v>69153.539999999994</v>
      </c>
      <c r="K31" s="206">
        <v>-90.590557795836091</v>
      </c>
    </row>
    <row r="32" spans="2:15">
      <c r="B32" s="405"/>
      <c r="C32" s="203" t="s">
        <v>183</v>
      </c>
      <c r="D32" s="204">
        <v>97740.689599999998</v>
      </c>
      <c r="E32" s="205">
        <v>51490.678399999997</v>
      </c>
      <c r="F32" s="205">
        <v>67893.440000000002</v>
      </c>
      <c r="G32" s="206">
        <v>31.855788483843341</v>
      </c>
      <c r="H32" s="205">
        <v>390526.56</v>
      </c>
      <c r="I32" s="205">
        <v>217343.2</v>
      </c>
      <c r="J32" s="205">
        <v>300671.94</v>
      </c>
      <c r="K32" s="206">
        <v>38.339704209747524</v>
      </c>
    </row>
    <row r="33" spans="2:11">
      <c r="B33" s="405"/>
      <c r="C33" s="203" t="s">
        <v>178</v>
      </c>
      <c r="D33" s="204">
        <v>33177.592299999997</v>
      </c>
      <c r="E33" s="205">
        <v>27668.192299999999</v>
      </c>
      <c r="F33" s="205">
        <v>18677.670600000001</v>
      </c>
      <c r="G33" s="206">
        <v>-32.494069733641396</v>
      </c>
      <c r="H33" s="205">
        <v>227690.96</v>
      </c>
      <c r="I33" s="205">
        <v>181001.1</v>
      </c>
      <c r="J33" s="205">
        <v>115911.31</v>
      </c>
      <c r="K33" s="206">
        <v>-35.960991397289853</v>
      </c>
    </row>
    <row r="34" spans="2:11">
      <c r="B34" s="405"/>
      <c r="C34" s="203" t="s">
        <v>162</v>
      </c>
      <c r="D34" s="204">
        <v>36917.8462</v>
      </c>
      <c r="E34" s="205">
        <v>0</v>
      </c>
      <c r="F34" s="205">
        <v>221779.86170000001</v>
      </c>
      <c r="G34" s="206" t="s">
        <v>151</v>
      </c>
      <c r="H34" s="205">
        <v>189561.64</v>
      </c>
      <c r="I34" s="205">
        <v>0</v>
      </c>
      <c r="J34" s="205">
        <v>1253524.53</v>
      </c>
      <c r="K34" s="206" t="s">
        <v>151</v>
      </c>
    </row>
    <row r="35" spans="2:11">
      <c r="B35" s="405"/>
      <c r="C35" s="203" t="s">
        <v>149</v>
      </c>
      <c r="D35" s="204">
        <v>66604.886700000003</v>
      </c>
      <c r="E35" s="205">
        <v>45317.066099999996</v>
      </c>
      <c r="F35" s="205">
        <v>57514.981</v>
      </c>
      <c r="G35" s="206">
        <v>26.916823946817694</v>
      </c>
      <c r="H35" s="205">
        <v>172501.33</v>
      </c>
      <c r="I35" s="205">
        <v>100933.6</v>
      </c>
      <c r="J35" s="205">
        <v>331289.26</v>
      </c>
      <c r="K35" s="206">
        <v>228.22495184953274</v>
      </c>
    </row>
    <row r="36" spans="2:11">
      <c r="B36" s="405"/>
      <c r="C36" s="203" t="s">
        <v>186</v>
      </c>
      <c r="D36" s="204">
        <v>34851.201399999998</v>
      </c>
      <c r="E36" s="205">
        <v>23.212</v>
      </c>
      <c r="F36" s="205">
        <v>69948</v>
      </c>
      <c r="G36" s="206">
        <v>301244.13234533864</v>
      </c>
      <c r="H36" s="205">
        <v>155379.71</v>
      </c>
      <c r="I36" s="205">
        <v>717.85</v>
      </c>
      <c r="J36" s="205">
        <v>402136.13</v>
      </c>
      <c r="K36" s="206">
        <v>55919.520791251649</v>
      </c>
    </row>
    <row r="37" spans="2:11">
      <c r="B37" s="405"/>
      <c r="C37" s="203" t="s">
        <v>202</v>
      </c>
      <c r="D37" s="204">
        <v>11400</v>
      </c>
      <c r="E37" s="205">
        <v>0</v>
      </c>
      <c r="F37" s="205">
        <v>39900</v>
      </c>
      <c r="G37" s="206" t="s">
        <v>151</v>
      </c>
      <c r="H37" s="205">
        <v>90447.51</v>
      </c>
      <c r="I37" s="205">
        <v>0</v>
      </c>
      <c r="J37" s="205">
        <v>229790.19</v>
      </c>
      <c r="K37" s="206" t="s">
        <v>151</v>
      </c>
    </row>
    <row r="38" spans="2:11">
      <c r="B38" s="405"/>
      <c r="C38" s="203" t="s">
        <v>184</v>
      </c>
      <c r="D38" s="204">
        <v>14330.92</v>
      </c>
      <c r="E38" s="205">
        <v>14086.12</v>
      </c>
      <c r="F38" s="205">
        <v>3995.09</v>
      </c>
      <c r="G38" s="206">
        <v>-71.638109003756895</v>
      </c>
      <c r="H38" s="205">
        <v>44453.02</v>
      </c>
      <c r="I38" s="205">
        <v>42207.14</v>
      </c>
      <c r="J38" s="205">
        <v>22211.83</v>
      </c>
      <c r="K38" s="206">
        <v>-47.374235733574935</v>
      </c>
    </row>
    <row r="39" spans="2:11">
      <c r="B39" s="405"/>
      <c r="C39" s="203" t="s">
        <v>179</v>
      </c>
      <c r="D39" s="204">
        <v>23000</v>
      </c>
      <c r="E39" s="205">
        <v>23000</v>
      </c>
      <c r="F39" s="205">
        <v>0</v>
      </c>
      <c r="G39" s="206">
        <v>-100</v>
      </c>
      <c r="H39" s="205">
        <v>28181.34</v>
      </c>
      <c r="I39" s="205">
        <v>28181.34</v>
      </c>
      <c r="J39" s="205">
        <v>0</v>
      </c>
      <c r="K39" s="206">
        <v>-100</v>
      </c>
    </row>
    <row r="40" spans="2:11">
      <c r="B40" s="405"/>
      <c r="C40" s="203" t="s">
        <v>182</v>
      </c>
      <c r="D40" s="204">
        <v>1322.7213999999999</v>
      </c>
      <c r="E40" s="205">
        <v>1027.7914000000001</v>
      </c>
      <c r="F40" s="205">
        <v>844.11</v>
      </c>
      <c r="G40" s="206">
        <v>-17.871466914395285</v>
      </c>
      <c r="H40" s="205">
        <v>10940.92</v>
      </c>
      <c r="I40" s="205">
        <v>8506.84</v>
      </c>
      <c r="J40" s="205">
        <v>7251.39</v>
      </c>
      <c r="K40" s="206">
        <v>-14.758124050763854</v>
      </c>
    </row>
    <row r="41" spans="2:11">
      <c r="B41" s="405"/>
      <c r="C41" s="203" t="s">
        <v>192</v>
      </c>
      <c r="D41" s="204">
        <v>222.42</v>
      </c>
      <c r="E41" s="205">
        <v>154.91999999999999</v>
      </c>
      <c r="F41" s="205">
        <v>291.23079999999999</v>
      </c>
      <c r="G41" s="206">
        <v>87.987864704363545</v>
      </c>
      <c r="H41" s="205">
        <v>6257.96</v>
      </c>
      <c r="I41" s="205">
        <v>4828.1400000000003</v>
      </c>
      <c r="J41" s="205">
        <v>3200.76</v>
      </c>
      <c r="K41" s="206">
        <v>-33.706147709055656</v>
      </c>
    </row>
    <row r="42" spans="2:11">
      <c r="B42" s="405"/>
      <c r="C42" s="203" t="s">
        <v>161</v>
      </c>
      <c r="D42" s="204">
        <v>7425</v>
      </c>
      <c r="E42" s="205">
        <v>7425</v>
      </c>
      <c r="F42" s="205">
        <v>0</v>
      </c>
      <c r="G42" s="206">
        <v>-100</v>
      </c>
      <c r="H42" s="205">
        <v>4234.53</v>
      </c>
      <c r="I42" s="205">
        <v>4234.53</v>
      </c>
      <c r="J42" s="205">
        <v>0</v>
      </c>
      <c r="K42" s="206">
        <v>-100</v>
      </c>
    </row>
    <row r="43" spans="2:11">
      <c r="B43" s="405"/>
      <c r="C43" s="203" t="s">
        <v>188</v>
      </c>
      <c r="D43" s="204">
        <v>134.4</v>
      </c>
      <c r="E43" s="205">
        <v>134.4</v>
      </c>
      <c r="F43" s="205">
        <v>0</v>
      </c>
      <c r="G43" s="206">
        <v>-100</v>
      </c>
      <c r="H43" s="205">
        <v>2722.74</v>
      </c>
      <c r="I43" s="205">
        <v>2722.74</v>
      </c>
      <c r="J43" s="205">
        <v>0</v>
      </c>
      <c r="K43" s="206">
        <v>-100</v>
      </c>
    </row>
    <row r="44" spans="2:11">
      <c r="B44" s="405"/>
      <c r="C44" s="203" t="s">
        <v>198</v>
      </c>
      <c r="D44" s="204">
        <v>199.2</v>
      </c>
      <c r="E44" s="205">
        <v>0</v>
      </c>
      <c r="F44" s="205">
        <v>0</v>
      </c>
      <c r="G44" s="206" t="s">
        <v>151</v>
      </c>
      <c r="H44" s="205">
        <v>1286.33</v>
      </c>
      <c r="I44" s="205">
        <v>0</v>
      </c>
      <c r="J44" s="205">
        <v>0</v>
      </c>
      <c r="K44" s="206" t="s">
        <v>151</v>
      </c>
    </row>
    <row r="45" spans="2:11">
      <c r="B45" s="405"/>
      <c r="C45" s="203" t="s">
        <v>185</v>
      </c>
      <c r="D45" s="204">
        <v>78</v>
      </c>
      <c r="E45" s="205">
        <v>78</v>
      </c>
      <c r="F45" s="205">
        <v>0</v>
      </c>
      <c r="G45" s="206">
        <v>-100</v>
      </c>
      <c r="H45" s="205">
        <v>1274.8499999999999</v>
      </c>
      <c r="I45" s="205">
        <v>1274.8499999999999</v>
      </c>
      <c r="J45" s="205">
        <v>0</v>
      </c>
      <c r="K45" s="206">
        <v>-100</v>
      </c>
    </row>
    <row r="46" spans="2:11">
      <c r="B46" s="405"/>
      <c r="C46" s="203" t="s">
        <v>193</v>
      </c>
      <c r="D46" s="204">
        <v>16.615400000000001</v>
      </c>
      <c r="E46" s="205">
        <v>16.615400000000001</v>
      </c>
      <c r="F46" s="205">
        <v>0</v>
      </c>
      <c r="G46" s="206">
        <v>-100</v>
      </c>
      <c r="H46" s="205">
        <v>1270.53</v>
      </c>
      <c r="I46" s="205">
        <v>1270.53</v>
      </c>
      <c r="J46" s="205">
        <v>0</v>
      </c>
      <c r="K46" s="206">
        <v>-100</v>
      </c>
    </row>
    <row r="47" spans="2:11">
      <c r="B47" s="405"/>
      <c r="C47" s="203" t="s">
        <v>155</v>
      </c>
      <c r="D47" s="204">
        <v>39.68</v>
      </c>
      <c r="E47" s="205">
        <v>35.479999999999997</v>
      </c>
      <c r="F47" s="205">
        <v>140.44999999999999</v>
      </c>
      <c r="G47" s="206">
        <v>295.85682074408118</v>
      </c>
      <c r="H47" s="205">
        <v>1101.75</v>
      </c>
      <c r="I47" s="205">
        <v>646.78</v>
      </c>
      <c r="J47" s="205">
        <v>3461.8</v>
      </c>
      <c r="K47" s="206">
        <v>435.23609264355736</v>
      </c>
    </row>
    <row r="48" spans="2:11">
      <c r="B48" s="405"/>
      <c r="C48" s="203" t="s">
        <v>194</v>
      </c>
      <c r="D48" s="204">
        <v>15.384600000000001</v>
      </c>
      <c r="E48" s="205">
        <v>15.384600000000001</v>
      </c>
      <c r="F48" s="205">
        <v>0</v>
      </c>
      <c r="G48" s="206">
        <v>-100</v>
      </c>
      <c r="H48" s="205">
        <v>176.02</v>
      </c>
      <c r="I48" s="205">
        <v>176.02</v>
      </c>
      <c r="J48" s="205">
        <v>0</v>
      </c>
      <c r="K48" s="206">
        <v>-100</v>
      </c>
    </row>
    <row r="49" spans="2:15">
      <c r="B49" s="406"/>
      <c r="C49" s="3" t="s">
        <v>205</v>
      </c>
      <c r="D49" s="207">
        <v>0</v>
      </c>
      <c r="E49" s="208">
        <v>0</v>
      </c>
      <c r="F49" s="208">
        <v>75</v>
      </c>
      <c r="G49" s="209" t="s">
        <v>151</v>
      </c>
      <c r="H49" s="208">
        <v>0</v>
      </c>
      <c r="I49" s="208">
        <v>0</v>
      </c>
      <c r="J49" s="208">
        <v>384.41</v>
      </c>
      <c r="K49" s="209" t="s">
        <v>151</v>
      </c>
    </row>
    <row r="50" spans="2:15">
      <c r="B50" s="6" t="s">
        <v>153</v>
      </c>
      <c r="C50" s="210"/>
      <c r="D50" s="211">
        <v>5071937.8141000001</v>
      </c>
      <c r="E50" s="212">
        <v>4039107.4589999993</v>
      </c>
      <c r="F50" s="212">
        <v>2964346.9904999998</v>
      </c>
      <c r="G50" s="213">
        <v>-26.608860482411835</v>
      </c>
      <c r="H50" s="212">
        <v>12745682.92</v>
      </c>
      <c r="I50" s="212">
        <v>9862857.5899999999</v>
      </c>
      <c r="J50" s="212">
        <v>11434043.24</v>
      </c>
      <c r="K50" s="213">
        <v>15.930328869323152</v>
      </c>
      <c r="O50" s="326"/>
    </row>
    <row r="51" spans="2:15">
      <c r="B51" s="404" t="s">
        <v>160</v>
      </c>
      <c r="C51" s="199" t="s">
        <v>152</v>
      </c>
      <c r="D51" s="200">
        <v>3452368.12</v>
      </c>
      <c r="E51" s="201">
        <v>2868177.04</v>
      </c>
      <c r="F51" s="201">
        <v>2211908.38</v>
      </c>
      <c r="G51" s="202">
        <v>-22.881037357442903</v>
      </c>
      <c r="H51" s="201">
        <v>4764687.38</v>
      </c>
      <c r="I51" s="201">
        <v>3901922.71</v>
      </c>
      <c r="J51" s="201">
        <v>3378758.1</v>
      </c>
      <c r="K51" s="202">
        <v>-13.407867066644174</v>
      </c>
    </row>
    <row r="52" spans="2:15">
      <c r="B52" s="405"/>
      <c r="C52" s="203" t="s">
        <v>176</v>
      </c>
      <c r="D52" s="204">
        <v>1098807</v>
      </c>
      <c r="E52" s="205">
        <v>901132</v>
      </c>
      <c r="F52" s="205">
        <v>1522511</v>
      </c>
      <c r="G52" s="206">
        <v>68.955380565777261</v>
      </c>
      <c r="H52" s="205">
        <v>1449346.09</v>
      </c>
      <c r="I52" s="205">
        <v>1199186.43</v>
      </c>
      <c r="J52" s="205">
        <v>2727330.72</v>
      </c>
      <c r="K52" s="206">
        <v>127.43175304276919</v>
      </c>
    </row>
    <row r="53" spans="2:15">
      <c r="B53" s="405"/>
      <c r="C53" s="203" t="s">
        <v>175</v>
      </c>
      <c r="D53" s="204">
        <v>669928</v>
      </c>
      <c r="E53" s="205">
        <v>525332</v>
      </c>
      <c r="F53" s="205">
        <v>129240</v>
      </c>
      <c r="G53" s="206">
        <v>-75.398414716788622</v>
      </c>
      <c r="H53" s="205">
        <v>882279.76</v>
      </c>
      <c r="I53" s="205">
        <v>659910.79</v>
      </c>
      <c r="J53" s="205">
        <v>217406.07</v>
      </c>
      <c r="K53" s="206">
        <v>-67.055233329341377</v>
      </c>
    </row>
    <row r="54" spans="2:15">
      <c r="B54" s="405"/>
      <c r="C54" s="203" t="s">
        <v>228</v>
      </c>
      <c r="D54" s="204">
        <v>140480.17970000001</v>
      </c>
      <c r="E54" s="205">
        <v>140079.7597</v>
      </c>
      <c r="F54" s="205">
        <v>17338.28</v>
      </c>
      <c r="G54" s="206">
        <v>-87.622565860241124</v>
      </c>
      <c r="H54" s="205">
        <v>274214.15000000002</v>
      </c>
      <c r="I54" s="205">
        <v>271067.21999999997</v>
      </c>
      <c r="J54" s="205">
        <v>52295.59</v>
      </c>
      <c r="K54" s="206">
        <v>-80.707519706735482</v>
      </c>
    </row>
    <row r="55" spans="2:15">
      <c r="B55" s="405"/>
      <c r="C55" s="203" t="s">
        <v>187</v>
      </c>
      <c r="D55" s="204">
        <v>135005</v>
      </c>
      <c r="E55" s="205">
        <v>115005</v>
      </c>
      <c r="F55" s="205">
        <v>0</v>
      </c>
      <c r="G55" s="206">
        <v>-100</v>
      </c>
      <c r="H55" s="205">
        <v>166383.79</v>
      </c>
      <c r="I55" s="205">
        <v>138383.79</v>
      </c>
      <c r="J55" s="205">
        <v>0</v>
      </c>
      <c r="K55" s="206">
        <v>-100</v>
      </c>
    </row>
    <row r="56" spans="2:15">
      <c r="B56" s="405"/>
      <c r="C56" s="203" t="s">
        <v>186</v>
      </c>
      <c r="D56" s="204">
        <v>12348</v>
      </c>
      <c r="E56" s="205">
        <v>0</v>
      </c>
      <c r="F56" s="205">
        <v>16200</v>
      </c>
      <c r="G56" s="206" t="s">
        <v>151</v>
      </c>
      <c r="H56" s="205">
        <v>36039.65</v>
      </c>
      <c r="I56" s="205">
        <v>0</v>
      </c>
      <c r="J56" s="205">
        <v>26730</v>
      </c>
      <c r="K56" s="206" t="s">
        <v>151</v>
      </c>
    </row>
    <row r="57" spans="2:15">
      <c r="B57" s="405"/>
      <c r="C57" s="203" t="s">
        <v>179</v>
      </c>
      <c r="D57" s="204">
        <v>4420</v>
      </c>
      <c r="E57" s="205">
        <v>4420</v>
      </c>
      <c r="F57" s="205">
        <v>81000</v>
      </c>
      <c r="G57" s="206">
        <v>1732.579185520362</v>
      </c>
      <c r="H57" s="205">
        <v>6865.53</v>
      </c>
      <c r="I57" s="205">
        <v>6865.53</v>
      </c>
      <c r="J57" s="205">
        <v>168322.94</v>
      </c>
      <c r="K57" s="206">
        <v>2351.7107929030972</v>
      </c>
    </row>
    <row r="58" spans="2:15">
      <c r="B58" s="405"/>
      <c r="C58" s="203" t="s">
        <v>192</v>
      </c>
      <c r="D58" s="204">
        <v>10</v>
      </c>
      <c r="E58" s="205">
        <v>10</v>
      </c>
      <c r="F58" s="205">
        <v>0</v>
      </c>
      <c r="G58" s="206">
        <v>-100</v>
      </c>
      <c r="H58" s="205">
        <v>28.6</v>
      </c>
      <c r="I58" s="205">
        <v>28.6</v>
      </c>
      <c r="J58" s="205">
        <v>0</v>
      </c>
      <c r="K58" s="206">
        <v>-100</v>
      </c>
    </row>
    <row r="59" spans="2:15">
      <c r="B59" s="405"/>
      <c r="C59" s="203" t="s">
        <v>149</v>
      </c>
      <c r="D59" s="204">
        <v>0</v>
      </c>
      <c r="E59" s="205">
        <v>0</v>
      </c>
      <c r="F59" s="205">
        <v>250</v>
      </c>
      <c r="G59" s="206" t="s">
        <v>151</v>
      </c>
      <c r="H59" s="205">
        <v>0</v>
      </c>
      <c r="I59" s="205">
        <v>0</v>
      </c>
      <c r="J59" s="205">
        <v>41.17</v>
      </c>
      <c r="K59" s="206" t="s">
        <v>151</v>
      </c>
    </row>
    <row r="60" spans="2:15">
      <c r="B60" s="406"/>
      <c r="C60" s="3" t="s">
        <v>185</v>
      </c>
      <c r="D60" s="207">
        <v>0</v>
      </c>
      <c r="E60" s="208">
        <v>0</v>
      </c>
      <c r="F60" s="208">
        <v>44000.3</v>
      </c>
      <c r="G60" s="209" t="s">
        <v>151</v>
      </c>
      <c r="H60" s="208">
        <v>0</v>
      </c>
      <c r="I60" s="208">
        <v>0</v>
      </c>
      <c r="J60" s="208">
        <v>98145.13</v>
      </c>
      <c r="K60" s="209" t="s">
        <v>151</v>
      </c>
    </row>
    <row r="61" spans="2:15">
      <c r="B61" s="6" t="s">
        <v>163</v>
      </c>
      <c r="C61" s="210"/>
      <c r="D61" s="211">
        <v>5513366.2997000003</v>
      </c>
      <c r="E61" s="212">
        <v>4554155.7996999994</v>
      </c>
      <c r="F61" s="212">
        <v>4022447.9599999995</v>
      </c>
      <c r="G61" s="213">
        <v>-11.675222875225867</v>
      </c>
      <c r="H61" s="211">
        <v>7579844.9500000002</v>
      </c>
      <c r="I61" s="212">
        <v>6177365.0699999994</v>
      </c>
      <c r="J61" s="212">
        <v>6669029.7200000007</v>
      </c>
      <c r="K61" s="213">
        <v>7.9591321611821364</v>
      </c>
    </row>
    <row r="62" spans="2:15">
      <c r="B62" s="404" t="s">
        <v>170</v>
      </c>
      <c r="C62" s="199" t="s">
        <v>176</v>
      </c>
      <c r="D62" s="200">
        <v>742661.8</v>
      </c>
      <c r="E62" s="201">
        <v>535161.80000000005</v>
      </c>
      <c r="F62" s="201">
        <v>502660</v>
      </c>
      <c r="G62" s="202">
        <v>-6.0732660664494453</v>
      </c>
      <c r="H62" s="201">
        <v>671831.94</v>
      </c>
      <c r="I62" s="201">
        <v>477886.8</v>
      </c>
      <c r="J62" s="201">
        <v>479141.88</v>
      </c>
      <c r="K62" s="202">
        <v>0.26263123400771526</v>
      </c>
    </row>
    <row r="63" spans="2:15">
      <c r="B63" s="405"/>
      <c r="C63" s="203" t="s">
        <v>152</v>
      </c>
      <c r="D63" s="204">
        <v>578285.15370000002</v>
      </c>
      <c r="E63" s="205">
        <v>409580.15370000002</v>
      </c>
      <c r="F63" s="205">
        <v>288000</v>
      </c>
      <c r="G63" s="206">
        <v>-29.684092991735213</v>
      </c>
      <c r="H63" s="205">
        <v>421050.31</v>
      </c>
      <c r="I63" s="205">
        <v>294053.37</v>
      </c>
      <c r="J63" s="205">
        <v>287546</v>
      </c>
      <c r="K63" s="206">
        <v>-2.2129894311362586</v>
      </c>
    </row>
    <row r="64" spans="2:15">
      <c r="B64" s="405"/>
      <c r="C64" s="203" t="s">
        <v>180</v>
      </c>
      <c r="D64" s="204">
        <v>404000</v>
      </c>
      <c r="E64" s="205">
        <v>214000</v>
      </c>
      <c r="F64" s="205">
        <v>383000</v>
      </c>
      <c r="G64" s="206">
        <v>78.971962616822424</v>
      </c>
      <c r="H64" s="205">
        <v>330068.94</v>
      </c>
      <c r="I64" s="205">
        <v>165322.28</v>
      </c>
      <c r="J64" s="205">
        <v>376896.85</v>
      </c>
      <c r="K64" s="206">
        <v>127.9770458041106</v>
      </c>
    </row>
    <row r="65" spans="2:11">
      <c r="B65" s="405"/>
      <c r="C65" s="203" t="s">
        <v>179</v>
      </c>
      <c r="D65" s="204">
        <v>230000</v>
      </c>
      <c r="E65" s="205">
        <v>188000</v>
      </c>
      <c r="F65" s="205">
        <v>63000</v>
      </c>
      <c r="G65" s="206">
        <v>-66.489361702127653</v>
      </c>
      <c r="H65" s="205">
        <v>168622.91</v>
      </c>
      <c r="I65" s="205">
        <v>128512.91</v>
      </c>
      <c r="J65" s="205">
        <v>65562</v>
      </c>
      <c r="K65" s="206">
        <v>-48.984113736121927</v>
      </c>
    </row>
    <row r="66" spans="2:11">
      <c r="B66" s="405"/>
      <c r="C66" s="203" t="s">
        <v>177</v>
      </c>
      <c r="D66" s="204">
        <v>47250</v>
      </c>
      <c r="E66" s="205">
        <v>23625</v>
      </c>
      <c r="F66" s="205">
        <v>0</v>
      </c>
      <c r="G66" s="206">
        <v>-100</v>
      </c>
      <c r="H66" s="205">
        <v>45076.51</v>
      </c>
      <c r="I66" s="205">
        <v>22750.880000000001</v>
      </c>
      <c r="J66" s="205">
        <v>0</v>
      </c>
      <c r="K66" s="206">
        <v>-100</v>
      </c>
    </row>
    <row r="67" spans="2:11">
      <c r="B67" s="405"/>
      <c r="C67" s="203" t="s">
        <v>186</v>
      </c>
      <c r="D67" s="204">
        <v>66000</v>
      </c>
      <c r="E67" s="205">
        <v>66000</v>
      </c>
      <c r="F67" s="205">
        <v>22000</v>
      </c>
      <c r="G67" s="206">
        <v>-66.666666666666671</v>
      </c>
      <c r="H67" s="205">
        <v>42680</v>
      </c>
      <c r="I67" s="205">
        <v>42680</v>
      </c>
      <c r="J67" s="205">
        <v>14850</v>
      </c>
      <c r="K67" s="206">
        <v>-65.206185567010309</v>
      </c>
    </row>
    <row r="68" spans="2:11">
      <c r="B68" s="405"/>
      <c r="C68" s="203" t="s">
        <v>155</v>
      </c>
      <c r="D68" s="204">
        <v>50000</v>
      </c>
      <c r="E68" s="205">
        <v>25000</v>
      </c>
      <c r="F68" s="205">
        <v>25000</v>
      </c>
      <c r="G68" s="206">
        <v>0</v>
      </c>
      <c r="H68" s="205">
        <v>39568.959999999999</v>
      </c>
      <c r="I68" s="205">
        <v>20318.96</v>
      </c>
      <c r="J68" s="205">
        <v>25750</v>
      </c>
      <c r="K68" s="206">
        <v>26.728927071070572</v>
      </c>
    </row>
    <row r="69" spans="2:11">
      <c r="B69" s="405"/>
      <c r="C69" s="203" t="s">
        <v>188</v>
      </c>
      <c r="D69" s="204">
        <v>40000</v>
      </c>
      <c r="E69" s="205">
        <v>40000</v>
      </c>
      <c r="F69" s="205">
        <v>0</v>
      </c>
      <c r="G69" s="206">
        <v>-100</v>
      </c>
      <c r="H69" s="205">
        <v>26204.26</v>
      </c>
      <c r="I69" s="205">
        <v>26204.26</v>
      </c>
      <c r="J69" s="205">
        <v>0</v>
      </c>
      <c r="K69" s="206">
        <v>-100</v>
      </c>
    </row>
    <row r="70" spans="2:11">
      <c r="B70" s="405"/>
      <c r="C70" s="203" t="s">
        <v>149</v>
      </c>
      <c r="D70" s="204">
        <v>4989.5721000000003</v>
      </c>
      <c r="E70" s="205">
        <v>3489.5720999999999</v>
      </c>
      <c r="F70" s="205">
        <v>13475</v>
      </c>
      <c r="G70" s="206">
        <v>286.15049679013651</v>
      </c>
      <c r="H70" s="205">
        <v>2488.67</v>
      </c>
      <c r="I70" s="205">
        <v>1674.78</v>
      </c>
      <c r="J70" s="205">
        <v>2640.16</v>
      </c>
      <c r="K70" s="206">
        <v>57.642197781201098</v>
      </c>
    </row>
    <row r="71" spans="2:11">
      <c r="B71" s="405"/>
      <c r="C71" s="203" t="s">
        <v>181</v>
      </c>
      <c r="D71" s="204">
        <v>468.23079999999999</v>
      </c>
      <c r="E71" s="205">
        <v>468.23079999999999</v>
      </c>
      <c r="F71" s="205">
        <v>5343.12</v>
      </c>
      <c r="G71" s="206">
        <v>1041.1295455147333</v>
      </c>
      <c r="H71" s="205">
        <v>1271.33</v>
      </c>
      <c r="I71" s="205">
        <v>1271.33</v>
      </c>
      <c r="J71" s="205">
        <v>4612.22</v>
      </c>
      <c r="K71" s="206">
        <v>262.78700258784113</v>
      </c>
    </row>
    <row r="72" spans="2:11">
      <c r="B72" s="405"/>
      <c r="C72" s="203" t="s">
        <v>184</v>
      </c>
      <c r="D72" s="204">
        <v>240</v>
      </c>
      <c r="E72" s="205">
        <v>240</v>
      </c>
      <c r="F72" s="205">
        <v>0</v>
      </c>
      <c r="G72" s="206">
        <v>-100</v>
      </c>
      <c r="H72" s="205">
        <v>772.74</v>
      </c>
      <c r="I72" s="205">
        <v>772.74</v>
      </c>
      <c r="J72" s="205">
        <v>0</v>
      </c>
      <c r="K72" s="206">
        <v>-100</v>
      </c>
    </row>
    <row r="73" spans="2:11">
      <c r="B73" s="405"/>
      <c r="C73" s="203" t="s">
        <v>196</v>
      </c>
      <c r="D73" s="204">
        <v>375</v>
      </c>
      <c r="E73" s="205">
        <v>375</v>
      </c>
      <c r="F73" s="205">
        <v>1250.58</v>
      </c>
      <c r="G73" s="206">
        <v>233.48799999999997</v>
      </c>
      <c r="H73" s="205">
        <v>322.45</v>
      </c>
      <c r="I73" s="205">
        <v>322.45</v>
      </c>
      <c r="J73" s="205">
        <v>1466.04</v>
      </c>
      <c r="K73" s="206">
        <v>354.65653589703834</v>
      </c>
    </row>
    <row r="74" spans="2:11">
      <c r="B74" s="405"/>
      <c r="C74" s="203" t="s">
        <v>175</v>
      </c>
      <c r="D74" s="204">
        <v>2.4500000000000002</v>
      </c>
      <c r="E74" s="205">
        <v>2.4500000000000002</v>
      </c>
      <c r="F74" s="205">
        <v>0</v>
      </c>
      <c r="G74" s="206">
        <v>-100</v>
      </c>
      <c r="H74" s="205">
        <v>88.67</v>
      </c>
      <c r="I74" s="205">
        <v>88.67</v>
      </c>
      <c r="J74" s="205">
        <v>0</v>
      </c>
      <c r="K74" s="206">
        <v>-100</v>
      </c>
    </row>
    <row r="75" spans="2:11">
      <c r="B75" s="405"/>
      <c r="C75" s="203" t="s">
        <v>198</v>
      </c>
      <c r="D75" s="204">
        <v>2</v>
      </c>
      <c r="E75" s="205">
        <v>0</v>
      </c>
      <c r="F75" s="205">
        <v>2</v>
      </c>
      <c r="G75" s="206" t="s">
        <v>151</v>
      </c>
      <c r="H75" s="205">
        <v>87.66</v>
      </c>
      <c r="I75" s="205">
        <v>0</v>
      </c>
      <c r="J75" s="205">
        <v>87.5</v>
      </c>
      <c r="K75" s="206" t="s">
        <v>151</v>
      </c>
    </row>
    <row r="76" spans="2:11">
      <c r="B76" s="405"/>
      <c r="C76" s="248" t="s">
        <v>228</v>
      </c>
      <c r="D76" s="204">
        <v>0</v>
      </c>
      <c r="E76" s="205">
        <v>0</v>
      </c>
      <c r="F76" s="205">
        <v>0.45</v>
      </c>
      <c r="G76" s="206" t="s">
        <v>151</v>
      </c>
      <c r="H76" s="205">
        <v>0</v>
      </c>
      <c r="I76" s="205">
        <v>0</v>
      </c>
      <c r="J76" s="205">
        <v>90.11</v>
      </c>
      <c r="K76" s="206" t="s">
        <v>151</v>
      </c>
    </row>
    <row r="77" spans="2:11">
      <c r="B77" s="405"/>
      <c r="C77" s="248" t="s">
        <v>240</v>
      </c>
      <c r="D77" s="204">
        <v>0</v>
      </c>
      <c r="E77" s="205">
        <v>0</v>
      </c>
      <c r="F77" s="205">
        <v>22000</v>
      </c>
      <c r="G77" s="206" t="s">
        <v>151</v>
      </c>
      <c r="H77" s="205">
        <v>0</v>
      </c>
      <c r="I77" s="205">
        <v>0</v>
      </c>
      <c r="J77" s="205">
        <v>22550</v>
      </c>
      <c r="K77" s="206" t="s">
        <v>151</v>
      </c>
    </row>
    <row r="78" spans="2:11">
      <c r="B78" s="406"/>
      <c r="C78" s="5" t="s">
        <v>229</v>
      </c>
      <c r="D78" s="207">
        <v>0</v>
      </c>
      <c r="E78" s="208">
        <v>0</v>
      </c>
      <c r="F78" s="208">
        <v>168.63</v>
      </c>
      <c r="G78" s="209" t="s">
        <v>151</v>
      </c>
      <c r="H78" s="208">
        <v>0</v>
      </c>
      <c r="I78" s="208">
        <v>0</v>
      </c>
      <c r="J78" s="208">
        <v>12.16</v>
      </c>
      <c r="K78" s="209" t="s">
        <v>151</v>
      </c>
    </row>
    <row r="79" spans="2:11">
      <c r="B79" s="6" t="s">
        <v>171</v>
      </c>
      <c r="C79" s="210"/>
      <c r="D79" s="211">
        <v>2164274.2066000002</v>
      </c>
      <c r="E79" s="212">
        <v>1505942.2066000002</v>
      </c>
      <c r="F79" s="212">
        <v>1325899.7799999998</v>
      </c>
      <c r="G79" s="213">
        <v>-11.955467202588487</v>
      </c>
      <c r="H79" s="212">
        <v>1750135.3499999996</v>
      </c>
      <c r="I79" s="212">
        <v>1181859.43</v>
      </c>
      <c r="J79" s="212">
        <v>1281204.92</v>
      </c>
      <c r="K79" s="213">
        <v>8.4058634621208661</v>
      </c>
    </row>
    <row r="80" spans="2:11">
      <c r="B80" s="404" t="s">
        <v>168</v>
      </c>
      <c r="C80" s="199" t="s">
        <v>175</v>
      </c>
      <c r="D80" s="200">
        <v>740250</v>
      </c>
      <c r="E80" s="201">
        <v>567000</v>
      </c>
      <c r="F80" s="201">
        <v>0</v>
      </c>
      <c r="G80" s="202">
        <v>-100</v>
      </c>
      <c r="H80" s="201">
        <v>845614.28</v>
      </c>
      <c r="I80" s="201">
        <v>596693.91</v>
      </c>
      <c r="J80" s="201">
        <v>0</v>
      </c>
      <c r="K80" s="202">
        <v>-100</v>
      </c>
    </row>
    <row r="81" spans="2:15">
      <c r="B81" s="405"/>
      <c r="C81" s="203" t="s">
        <v>152</v>
      </c>
      <c r="D81" s="204">
        <v>399775</v>
      </c>
      <c r="E81" s="205">
        <v>349775</v>
      </c>
      <c r="F81" s="205">
        <v>1474925</v>
      </c>
      <c r="G81" s="206">
        <v>321.67822171395903</v>
      </c>
      <c r="H81" s="205">
        <v>531958.63</v>
      </c>
      <c r="I81" s="205">
        <v>466486.86</v>
      </c>
      <c r="J81" s="205">
        <v>1978832.97</v>
      </c>
      <c r="K81" s="206">
        <v>324.19908033422422</v>
      </c>
    </row>
    <row r="82" spans="2:15">
      <c r="B82" s="405"/>
      <c r="C82" s="203" t="s">
        <v>176</v>
      </c>
      <c r="D82" s="204">
        <v>327285</v>
      </c>
      <c r="E82" s="205">
        <v>20160</v>
      </c>
      <c r="F82" s="205">
        <v>2665775</v>
      </c>
      <c r="G82" s="206">
        <v>13123.090277777777</v>
      </c>
      <c r="H82" s="205">
        <v>346386.81</v>
      </c>
      <c r="I82" s="205">
        <v>17900</v>
      </c>
      <c r="J82" s="205">
        <v>3804469.43</v>
      </c>
      <c r="K82" s="206">
        <v>21154.019162011173</v>
      </c>
    </row>
    <row r="83" spans="2:15">
      <c r="B83" s="405"/>
      <c r="C83" s="203" t="s">
        <v>228</v>
      </c>
      <c r="D83" s="204">
        <v>669.11</v>
      </c>
      <c r="E83" s="205">
        <v>669.11</v>
      </c>
      <c r="F83" s="205">
        <v>54920.39</v>
      </c>
      <c r="G83" s="206">
        <v>8107.9762669815127</v>
      </c>
      <c r="H83" s="205">
        <v>7465.12</v>
      </c>
      <c r="I83" s="205">
        <v>7465.12</v>
      </c>
      <c r="J83" s="205">
        <v>127253.37</v>
      </c>
      <c r="K83" s="206">
        <v>1604.6393092140515</v>
      </c>
    </row>
    <row r="84" spans="2:15">
      <c r="B84" s="405"/>
      <c r="C84" s="203" t="s">
        <v>184</v>
      </c>
      <c r="D84" s="204">
        <v>4585.5200000000004</v>
      </c>
      <c r="E84" s="205">
        <v>1835.52</v>
      </c>
      <c r="F84" s="205">
        <v>950</v>
      </c>
      <c r="G84" s="206">
        <v>-48.243549511854958</v>
      </c>
      <c r="H84" s="205">
        <v>6301.47</v>
      </c>
      <c r="I84" s="205">
        <v>3263.84</v>
      </c>
      <c r="J84" s="205">
        <v>1264.3499999999999</v>
      </c>
      <c r="K84" s="206">
        <v>-61.261887837639108</v>
      </c>
    </row>
    <row r="85" spans="2:15">
      <c r="B85" s="405"/>
      <c r="C85" s="203" t="s">
        <v>181</v>
      </c>
      <c r="D85" s="204">
        <v>1470.5</v>
      </c>
      <c r="E85" s="205">
        <v>1470.5</v>
      </c>
      <c r="F85" s="205">
        <v>341.26069999999999</v>
      </c>
      <c r="G85" s="206">
        <v>-76.79287997279836</v>
      </c>
      <c r="H85" s="205">
        <v>3792.62</v>
      </c>
      <c r="I85" s="205">
        <v>3792.62</v>
      </c>
      <c r="J85" s="205">
        <v>626.62</v>
      </c>
      <c r="K85" s="206">
        <v>-83.477912366648908</v>
      </c>
    </row>
    <row r="86" spans="2:15">
      <c r="B86" s="405"/>
      <c r="C86" s="203" t="s">
        <v>149</v>
      </c>
      <c r="D86" s="204">
        <v>1075</v>
      </c>
      <c r="E86" s="205">
        <v>1075</v>
      </c>
      <c r="F86" s="205">
        <v>3575</v>
      </c>
      <c r="G86" s="206">
        <v>232.55813953488374</v>
      </c>
      <c r="H86" s="205">
        <v>646.5</v>
      </c>
      <c r="I86" s="205">
        <v>646.5</v>
      </c>
      <c r="J86" s="205">
        <v>887.42</v>
      </c>
      <c r="K86" s="206">
        <v>37.265274555297758</v>
      </c>
    </row>
    <row r="87" spans="2:15">
      <c r="B87" s="405"/>
      <c r="C87" s="203" t="s">
        <v>199</v>
      </c>
      <c r="D87" s="204">
        <v>539.28</v>
      </c>
      <c r="E87" s="205">
        <v>0</v>
      </c>
      <c r="F87" s="205">
        <v>0</v>
      </c>
      <c r="G87" s="206" t="s">
        <v>151</v>
      </c>
      <c r="H87" s="205">
        <v>464.17</v>
      </c>
      <c r="I87" s="205">
        <v>0</v>
      </c>
      <c r="J87" s="205">
        <v>0</v>
      </c>
      <c r="K87" s="206" t="s">
        <v>151</v>
      </c>
    </row>
    <row r="88" spans="2:15">
      <c r="B88" s="405"/>
      <c r="C88" s="203" t="s">
        <v>178</v>
      </c>
      <c r="D88" s="204">
        <v>4.8461999999999996</v>
      </c>
      <c r="E88" s="205">
        <v>4.8461999999999996</v>
      </c>
      <c r="F88" s="205">
        <v>0</v>
      </c>
      <c r="G88" s="206">
        <v>-100</v>
      </c>
      <c r="H88" s="205">
        <v>219.53</v>
      </c>
      <c r="I88" s="205">
        <v>219.53</v>
      </c>
      <c r="J88" s="205">
        <v>0</v>
      </c>
      <c r="K88" s="206">
        <v>-100</v>
      </c>
    </row>
    <row r="89" spans="2:15">
      <c r="B89" s="405"/>
      <c r="C89" s="203" t="s">
        <v>183</v>
      </c>
      <c r="D89" s="204">
        <v>0.35</v>
      </c>
      <c r="E89" s="205">
        <v>0</v>
      </c>
      <c r="F89" s="205">
        <v>0</v>
      </c>
      <c r="G89" s="206" t="s">
        <v>151</v>
      </c>
      <c r="H89" s="205">
        <v>36.07</v>
      </c>
      <c r="I89" s="205">
        <v>0</v>
      </c>
      <c r="J89" s="205">
        <v>0</v>
      </c>
      <c r="K89" s="206" t="s">
        <v>151</v>
      </c>
    </row>
    <row r="90" spans="2:15">
      <c r="B90" s="406"/>
      <c r="C90" s="5" t="s">
        <v>185</v>
      </c>
      <c r="D90" s="207">
        <v>0</v>
      </c>
      <c r="E90" s="208">
        <v>0</v>
      </c>
      <c r="F90" s="208">
        <v>4002</v>
      </c>
      <c r="G90" s="209" t="s">
        <v>151</v>
      </c>
      <c r="H90" s="208">
        <v>0</v>
      </c>
      <c r="I90" s="208">
        <v>0</v>
      </c>
      <c r="J90" s="208">
        <v>7830.41</v>
      </c>
      <c r="K90" s="209" t="s">
        <v>151</v>
      </c>
    </row>
    <row r="91" spans="2:15">
      <c r="B91" s="6" t="s">
        <v>169</v>
      </c>
      <c r="C91" s="210"/>
      <c r="D91" s="211">
        <v>1475654.6062000003</v>
      </c>
      <c r="E91" s="212">
        <v>941989.97620000003</v>
      </c>
      <c r="F91" s="212">
        <v>4204488.6507000001</v>
      </c>
      <c r="G91" s="213">
        <v>346.34112431439695</v>
      </c>
      <c r="H91" s="212">
        <v>1742885.2000000004</v>
      </c>
      <c r="I91" s="212">
        <v>1096468.3800000004</v>
      </c>
      <c r="J91" s="212">
        <v>5921164.5700000003</v>
      </c>
      <c r="K91" s="213">
        <v>440.02146144880152</v>
      </c>
      <c r="O91" s="326"/>
    </row>
    <row r="92" spans="2:15">
      <c r="B92" s="404" t="s">
        <v>164</v>
      </c>
      <c r="C92" s="199" t="s">
        <v>175</v>
      </c>
      <c r="D92" s="200">
        <v>302689.65000000002</v>
      </c>
      <c r="E92" s="201">
        <v>186678</v>
      </c>
      <c r="F92" s="201">
        <v>187584</v>
      </c>
      <c r="G92" s="202">
        <v>0.48532767653393094</v>
      </c>
      <c r="H92" s="201">
        <v>251884.29</v>
      </c>
      <c r="I92" s="201">
        <v>150344.26999999999</v>
      </c>
      <c r="J92" s="201">
        <v>181442.23</v>
      </c>
      <c r="K92" s="202">
        <v>20.684499648706289</v>
      </c>
      <c r="O92" s="326"/>
    </row>
    <row r="93" spans="2:15">
      <c r="B93" s="405"/>
      <c r="C93" s="203" t="s">
        <v>176</v>
      </c>
      <c r="D93" s="204">
        <v>326400</v>
      </c>
      <c r="E93" s="205">
        <v>326400</v>
      </c>
      <c r="F93" s="205">
        <v>0</v>
      </c>
      <c r="G93" s="206">
        <v>-100</v>
      </c>
      <c r="H93" s="205">
        <v>229569.17</v>
      </c>
      <c r="I93" s="205">
        <v>229569.17</v>
      </c>
      <c r="J93" s="205">
        <v>0</v>
      </c>
      <c r="K93" s="206">
        <v>-100</v>
      </c>
    </row>
    <row r="94" spans="2:15">
      <c r="B94" s="405"/>
      <c r="C94" s="203" t="s">
        <v>149</v>
      </c>
      <c r="D94" s="204">
        <v>63453.91</v>
      </c>
      <c r="E94" s="205">
        <v>53228.91</v>
      </c>
      <c r="F94" s="205">
        <v>19835.5</v>
      </c>
      <c r="G94" s="206">
        <v>-62.735475890826997</v>
      </c>
      <c r="H94" s="205">
        <v>139998.76</v>
      </c>
      <c r="I94" s="205">
        <v>119652.07</v>
      </c>
      <c r="J94" s="205">
        <v>16483.46</v>
      </c>
      <c r="K94" s="206">
        <v>-86.22384050689638</v>
      </c>
    </row>
    <row r="95" spans="2:15">
      <c r="B95" s="405"/>
      <c r="C95" s="203" t="s">
        <v>181</v>
      </c>
      <c r="D95" s="204">
        <v>102000</v>
      </c>
      <c r="E95" s="205">
        <v>102000</v>
      </c>
      <c r="F95" s="205">
        <v>84000</v>
      </c>
      <c r="G95" s="206">
        <v>-17.647058823529417</v>
      </c>
      <c r="H95" s="205">
        <v>117360</v>
      </c>
      <c r="I95" s="205">
        <v>117360</v>
      </c>
      <c r="J95" s="205">
        <v>111000</v>
      </c>
      <c r="K95" s="206">
        <v>-5.4192229038854789</v>
      </c>
    </row>
    <row r="96" spans="2:15">
      <c r="B96" s="405"/>
      <c r="C96" s="203" t="s">
        <v>183</v>
      </c>
      <c r="D96" s="204">
        <v>32289.84</v>
      </c>
      <c r="E96" s="205">
        <v>26418.959999999999</v>
      </c>
      <c r="F96" s="205">
        <v>11252.52</v>
      </c>
      <c r="G96" s="206">
        <v>-57.407407407407405</v>
      </c>
      <c r="H96" s="205">
        <v>90129.84</v>
      </c>
      <c r="I96" s="205">
        <v>72978.41</v>
      </c>
      <c r="J96" s="205">
        <v>35778.449999999997</v>
      </c>
      <c r="K96" s="206">
        <v>-50.973925027963759</v>
      </c>
    </row>
    <row r="97" spans="2:11">
      <c r="B97" s="405"/>
      <c r="C97" s="203" t="s">
        <v>146</v>
      </c>
      <c r="D97" s="204">
        <v>5835</v>
      </c>
      <c r="E97" s="205">
        <v>5835</v>
      </c>
      <c r="F97" s="205">
        <v>0</v>
      </c>
      <c r="G97" s="206">
        <v>-100</v>
      </c>
      <c r="H97" s="205">
        <v>8693.93</v>
      </c>
      <c r="I97" s="205">
        <v>8693.93</v>
      </c>
      <c r="J97" s="205">
        <v>0</v>
      </c>
      <c r="K97" s="206">
        <v>-100</v>
      </c>
    </row>
    <row r="98" spans="2:11">
      <c r="B98" s="405"/>
      <c r="C98" s="203" t="s">
        <v>162</v>
      </c>
      <c r="D98" s="204">
        <v>13.61</v>
      </c>
      <c r="E98" s="205">
        <v>0</v>
      </c>
      <c r="F98" s="205">
        <v>0</v>
      </c>
      <c r="G98" s="206" t="s">
        <v>151</v>
      </c>
      <c r="H98" s="205">
        <v>24.01</v>
      </c>
      <c r="I98" s="205">
        <v>0</v>
      </c>
      <c r="J98" s="205">
        <v>0</v>
      </c>
      <c r="K98" s="206" t="s">
        <v>151</v>
      </c>
    </row>
    <row r="99" spans="2:11">
      <c r="B99" s="405"/>
      <c r="C99" s="203" t="s">
        <v>182</v>
      </c>
      <c r="D99" s="204">
        <v>0</v>
      </c>
      <c r="E99" s="205">
        <v>0</v>
      </c>
      <c r="F99" s="205">
        <v>22680</v>
      </c>
      <c r="G99" s="206" t="s">
        <v>151</v>
      </c>
      <c r="H99" s="205">
        <v>0</v>
      </c>
      <c r="I99" s="205">
        <v>0</v>
      </c>
      <c r="J99" s="205">
        <v>34369.24</v>
      </c>
      <c r="K99" s="206" t="s">
        <v>151</v>
      </c>
    </row>
    <row r="100" spans="2:11">
      <c r="B100" s="405"/>
      <c r="C100" s="248" t="s">
        <v>184</v>
      </c>
      <c r="D100" s="204">
        <v>0</v>
      </c>
      <c r="E100" s="205">
        <v>0</v>
      </c>
      <c r="F100" s="205">
        <v>52.123100000000001</v>
      </c>
      <c r="G100" s="206" t="s">
        <v>151</v>
      </c>
      <c r="H100" s="205">
        <v>0</v>
      </c>
      <c r="I100" s="205">
        <v>0</v>
      </c>
      <c r="J100" s="205">
        <v>280.77999999999997</v>
      </c>
      <c r="K100" s="206" t="s">
        <v>151</v>
      </c>
    </row>
    <row r="101" spans="2:11">
      <c r="B101" s="406"/>
      <c r="C101" s="5" t="s">
        <v>228</v>
      </c>
      <c r="D101" s="207">
        <v>0</v>
      </c>
      <c r="E101" s="208">
        <v>0</v>
      </c>
      <c r="F101" s="208">
        <v>8409.3680000000004</v>
      </c>
      <c r="G101" s="209" t="s">
        <v>151</v>
      </c>
      <c r="H101" s="208">
        <v>0</v>
      </c>
      <c r="I101" s="208">
        <v>0</v>
      </c>
      <c r="J101" s="208">
        <v>22462.41</v>
      </c>
      <c r="K101" s="209" t="s">
        <v>151</v>
      </c>
    </row>
    <row r="102" spans="2:11">
      <c r="B102" s="6" t="s">
        <v>165</v>
      </c>
      <c r="C102" s="210"/>
      <c r="D102" s="211">
        <v>832682.01000000013</v>
      </c>
      <c r="E102" s="212">
        <v>700560.87</v>
      </c>
      <c r="F102" s="212">
        <v>333813.51110000006</v>
      </c>
      <c r="G102" s="213">
        <v>-52.350534351140674</v>
      </c>
      <c r="H102" s="212">
        <v>837660</v>
      </c>
      <c r="I102" s="212">
        <v>698597.85000000009</v>
      </c>
      <c r="J102" s="212">
        <v>401816.57</v>
      </c>
      <c r="K102" s="213">
        <v>-42.48242103808365</v>
      </c>
    </row>
    <row r="103" spans="2:11">
      <c r="B103" s="407" t="s">
        <v>158</v>
      </c>
      <c r="C103" s="190" t="s">
        <v>146</v>
      </c>
      <c r="D103" s="195">
        <v>1402000</v>
      </c>
      <c r="E103" s="196">
        <v>1127000</v>
      </c>
      <c r="F103" s="196">
        <v>60000</v>
      </c>
      <c r="G103" s="197">
        <v>-94.676131322094065</v>
      </c>
      <c r="H103" s="196">
        <v>289912</v>
      </c>
      <c r="I103" s="196">
        <v>223252</v>
      </c>
      <c r="J103" s="196">
        <v>11720</v>
      </c>
      <c r="K103" s="197">
        <v>-94.750326984752647</v>
      </c>
    </row>
    <row r="104" spans="2:11">
      <c r="B104" s="408"/>
      <c r="C104" s="191" t="s">
        <v>149</v>
      </c>
      <c r="D104" s="198">
        <v>4675</v>
      </c>
      <c r="E104" s="192">
        <v>0</v>
      </c>
      <c r="F104" s="192">
        <v>13750</v>
      </c>
      <c r="G104" s="193" t="s">
        <v>151</v>
      </c>
      <c r="H104" s="194">
        <v>780.6</v>
      </c>
      <c r="I104" s="194">
        <v>0</v>
      </c>
      <c r="J104" s="194">
        <v>2584.84</v>
      </c>
      <c r="K104" s="193" t="s">
        <v>151</v>
      </c>
    </row>
    <row r="105" spans="2:11">
      <c r="B105" s="409"/>
      <c r="C105" s="4" t="s">
        <v>228</v>
      </c>
      <c r="D105" s="198">
        <v>19.622</v>
      </c>
      <c r="E105" s="192">
        <v>19.622</v>
      </c>
      <c r="F105" s="192">
        <v>0</v>
      </c>
      <c r="G105" s="193">
        <v>-100</v>
      </c>
      <c r="H105" s="194">
        <v>753.96</v>
      </c>
      <c r="I105" s="194">
        <v>753.96</v>
      </c>
      <c r="J105" s="194">
        <v>0</v>
      </c>
      <c r="K105" s="193">
        <v>-100</v>
      </c>
    </row>
    <row r="106" spans="2:11">
      <c r="B106" s="6" t="s">
        <v>159</v>
      </c>
      <c r="C106" s="210"/>
      <c r="D106" s="211">
        <v>1406694.622</v>
      </c>
      <c r="E106" s="212">
        <v>1127019.622</v>
      </c>
      <c r="F106" s="212">
        <v>73750</v>
      </c>
      <c r="G106" s="213">
        <v>-93.456192016504218</v>
      </c>
      <c r="H106" s="212">
        <v>291446.56</v>
      </c>
      <c r="I106" s="212">
        <v>224005.96</v>
      </c>
      <c r="J106" s="212">
        <v>14304.84</v>
      </c>
      <c r="K106" s="213">
        <v>-93.614080625354788</v>
      </c>
    </row>
    <row r="107" spans="2:11">
      <c r="B107" s="407" t="s">
        <v>154</v>
      </c>
      <c r="C107" s="190" t="s">
        <v>228</v>
      </c>
      <c r="D107" s="195">
        <v>2350.7431000000001</v>
      </c>
      <c r="E107" s="196">
        <v>8.8460999999999999</v>
      </c>
      <c r="F107" s="196">
        <v>1466</v>
      </c>
      <c r="G107" s="197">
        <v>16472.274787759579</v>
      </c>
      <c r="H107" s="196">
        <v>182785.19</v>
      </c>
      <c r="I107" s="196">
        <v>2960.99</v>
      </c>
      <c r="J107" s="196">
        <v>174769.99</v>
      </c>
      <c r="K107" s="197">
        <v>5802.4174347093367</v>
      </c>
    </row>
    <row r="108" spans="2:11">
      <c r="B108" s="408"/>
      <c r="C108" s="191" t="s">
        <v>176</v>
      </c>
      <c r="D108" s="198">
        <v>39.469200000000001</v>
      </c>
      <c r="E108" s="192">
        <v>39.469200000000001</v>
      </c>
      <c r="F108" s="192">
        <v>0</v>
      </c>
      <c r="G108" s="193">
        <v>-100</v>
      </c>
      <c r="H108" s="194">
        <v>926.1</v>
      </c>
      <c r="I108" s="194">
        <v>926.1</v>
      </c>
      <c r="J108" s="194">
        <v>0</v>
      </c>
      <c r="K108" s="193">
        <v>-100</v>
      </c>
    </row>
    <row r="109" spans="2:11">
      <c r="B109" s="409"/>
      <c r="C109" s="4" t="s">
        <v>146</v>
      </c>
      <c r="D109" s="198">
        <v>0</v>
      </c>
      <c r="E109" s="192">
        <v>0</v>
      </c>
      <c r="F109" s="192">
        <v>0.34620000000000001</v>
      </c>
      <c r="G109" s="193" t="s">
        <v>151</v>
      </c>
      <c r="H109" s="194">
        <v>0</v>
      </c>
      <c r="I109" s="194">
        <v>0</v>
      </c>
      <c r="J109" s="194">
        <v>44.6</v>
      </c>
      <c r="K109" s="193" t="s">
        <v>151</v>
      </c>
    </row>
    <row r="110" spans="2:11">
      <c r="B110" s="6" t="s">
        <v>157</v>
      </c>
      <c r="C110" s="210"/>
      <c r="D110" s="211">
        <v>2390.2123000000001</v>
      </c>
      <c r="E110" s="212">
        <v>48.315300000000001</v>
      </c>
      <c r="F110" s="212">
        <v>1466.3462</v>
      </c>
      <c r="G110" s="213">
        <v>2934.9520752225485</v>
      </c>
      <c r="H110" s="212">
        <v>183711.29</v>
      </c>
      <c r="I110" s="212">
        <v>3887.0899999999997</v>
      </c>
      <c r="J110" s="212">
        <v>174814.59</v>
      </c>
      <c r="K110" s="213">
        <v>4397.3126426195431</v>
      </c>
    </row>
    <row r="111" spans="2:11">
      <c r="B111" s="6" t="s">
        <v>189</v>
      </c>
      <c r="C111" s="214"/>
      <c r="D111" s="211">
        <v>162919884.91609997</v>
      </c>
      <c r="E111" s="212">
        <v>129090250.66140001</v>
      </c>
      <c r="F111" s="212">
        <v>118519048.63980001</v>
      </c>
      <c r="G111" s="213">
        <v>-8.1890010805912397</v>
      </c>
      <c r="H111" s="211">
        <v>147436116.07000011</v>
      </c>
      <c r="I111" s="212">
        <v>115762633.23000002</v>
      </c>
      <c r="J111" s="212">
        <v>130133647.28000002</v>
      </c>
      <c r="K111" s="213">
        <v>12.414207978015934</v>
      </c>
    </row>
    <row r="112" spans="2:11">
      <c r="B112" s="398" t="s">
        <v>173</v>
      </c>
      <c r="C112" s="398"/>
      <c r="D112" s="398"/>
      <c r="E112" s="398"/>
      <c r="F112" s="398"/>
      <c r="G112" s="398"/>
      <c r="H112" s="398"/>
      <c r="I112" s="398"/>
      <c r="J112" s="398"/>
      <c r="K112" s="398"/>
    </row>
    <row r="113" ht="33" customHeight="1"/>
  </sheetData>
  <mergeCells count="14">
    <mergeCell ref="B112:K112"/>
    <mergeCell ref="B2:K2"/>
    <mergeCell ref="D4:G4"/>
    <mergeCell ref="H4:K4"/>
    <mergeCell ref="B4:B5"/>
    <mergeCell ref="C4:C5"/>
    <mergeCell ref="B6:B24"/>
    <mergeCell ref="B26:B49"/>
    <mergeCell ref="B62:B78"/>
    <mergeCell ref="B80:B90"/>
    <mergeCell ref="B107:B109"/>
    <mergeCell ref="B103:B105"/>
    <mergeCell ref="B51:B60"/>
    <mergeCell ref="B92:B101"/>
  </mergeCells>
  <hyperlinks>
    <hyperlink ref="M2" location="Índice!A1" display="Volver al índice" xr:uid="{9DA08D03-3792-4A22-826B-F9F185623CAC}"/>
  </hyperlinks>
  <printOptions horizontalCentered="1"/>
  <pageMargins left="0.19685039370078741" right="0.19685039370078741" top="0.19685039370078741" bottom="0.39370078740157483" header="0.31496062992125984" footer="0.31496062992125984"/>
  <pageSetup scale="46"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5"/>
  <sheetViews>
    <sheetView view="pageBreakPreview" zoomScaleNormal="80" zoomScaleSheetLayoutView="100" zoomScalePageLayoutView="80" workbookViewId="0"/>
  </sheetViews>
  <sheetFormatPr baseColWidth="10" defaultColWidth="10.85546875" defaultRowHeight="15"/>
  <cols>
    <col min="1" max="9" width="10.28515625" style="2" customWidth="1"/>
    <col min="10" max="22" width="10.85546875" style="2"/>
    <col min="23" max="23" width="10.85546875" style="2" customWidth="1"/>
    <col min="24" max="16384" width="10.85546875" style="2"/>
  </cols>
  <sheetData>
    <row r="2" spans="2:8" ht="15.75">
      <c r="D2" s="73"/>
      <c r="E2" s="74" t="s">
        <v>0</v>
      </c>
      <c r="F2" s="73"/>
    </row>
    <row r="3" spans="2:8" ht="15" customHeight="1">
      <c r="E3" s="75" t="str">
        <f>+Portada!D38</f>
        <v>Noviembre 2022</v>
      </c>
      <c r="F3" s="76"/>
    </row>
    <row r="4" spans="2:8">
      <c r="D4" s="73"/>
      <c r="E4" s="77" t="s">
        <v>274</v>
      </c>
      <c r="F4" s="73"/>
    </row>
    <row r="5" spans="2:8">
      <c r="D5" s="78"/>
      <c r="F5" s="78"/>
      <c r="G5" s="78"/>
    </row>
    <row r="7" spans="2:8">
      <c r="D7" s="73"/>
      <c r="E7" s="79" t="s">
        <v>206</v>
      </c>
      <c r="F7" s="73"/>
    </row>
    <row r="13" spans="2:8">
      <c r="B13" s="73"/>
      <c r="D13" s="80"/>
      <c r="E13" s="77" t="s">
        <v>1</v>
      </c>
      <c r="F13" s="80"/>
      <c r="G13" s="80"/>
      <c r="H13" s="73"/>
    </row>
    <row r="14" spans="2:8">
      <c r="D14" s="80"/>
      <c r="E14" s="77" t="s">
        <v>2</v>
      </c>
      <c r="F14" s="80"/>
      <c r="G14" s="80"/>
    </row>
    <row r="15" spans="2:8">
      <c r="B15" s="73"/>
      <c r="D15" s="81"/>
      <c r="E15" s="82" t="s">
        <v>3</v>
      </c>
      <c r="F15" s="81"/>
      <c r="G15" s="81"/>
      <c r="H15" s="73"/>
    </row>
    <row r="16" spans="2:8">
      <c r="B16" s="73"/>
      <c r="C16" s="73"/>
      <c r="D16" s="73"/>
      <c r="E16" s="73"/>
      <c r="F16" s="73"/>
      <c r="G16" s="73"/>
      <c r="H16" s="73"/>
    </row>
    <row r="17" spans="2:8">
      <c r="B17" s="73"/>
      <c r="E17" s="83" t="s">
        <v>242</v>
      </c>
      <c r="F17" s="83"/>
      <c r="G17" s="83"/>
      <c r="H17" s="83"/>
    </row>
    <row r="18" spans="2:8">
      <c r="B18" s="73"/>
      <c r="E18" s="83" t="s">
        <v>241</v>
      </c>
      <c r="F18" s="83"/>
      <c r="G18" s="83"/>
      <c r="H18" s="83"/>
    </row>
    <row r="19" spans="2:8">
      <c r="B19" s="73"/>
      <c r="C19" s="73"/>
      <c r="D19" s="73"/>
      <c r="E19" s="73"/>
      <c r="F19" s="73"/>
      <c r="G19" s="73"/>
      <c r="H19" s="73"/>
    </row>
    <row r="20" spans="2:8">
      <c r="B20" s="73"/>
      <c r="C20" s="73"/>
      <c r="G20" s="73"/>
      <c r="H20" s="73"/>
    </row>
    <row r="21" spans="2:8">
      <c r="B21" s="73"/>
      <c r="C21" s="73"/>
      <c r="G21" s="73"/>
      <c r="H21" s="73"/>
    </row>
    <row r="22" spans="2:8">
      <c r="B22" s="73"/>
      <c r="C22" s="73"/>
      <c r="D22" s="73"/>
      <c r="E22" s="73"/>
      <c r="F22" s="73"/>
      <c r="G22" s="73"/>
      <c r="H22" s="73"/>
    </row>
    <row r="25" spans="2:8">
      <c r="D25" s="84"/>
      <c r="E25" s="85" t="s">
        <v>4</v>
      </c>
      <c r="F25" s="84"/>
      <c r="G25" s="84"/>
      <c r="H25" s="83"/>
    </row>
  </sheetData>
  <hyperlinks>
    <hyperlink ref="E15" r:id="rId1" xr:uid="{00000000-0004-0000-0100-000000000000}"/>
  </hyperlinks>
  <printOptions horizontalCentered="1" verticalCentered="1"/>
  <pageMargins left="0.70866141732283472" right="0.70866141732283472" top="0.74803149606299213" bottom="0.74803149606299213" header="0.31496062992125984" footer="0.31496062992125984"/>
  <pageSetup scale="97"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zoomScale="80" zoomScaleNormal="80" zoomScaleSheetLayoutView="80" zoomScalePageLayoutView="80" workbookViewId="0"/>
  </sheetViews>
  <sheetFormatPr baseColWidth="10" defaultColWidth="10.85546875" defaultRowHeight="15"/>
  <cols>
    <col min="1" max="1" width="1.28515625" style="68" customWidth="1"/>
    <col min="2" max="9" width="11" style="68" customWidth="1"/>
    <col min="10" max="10" width="2" style="68" customWidth="1"/>
    <col min="11" max="18" width="10.85546875" style="68"/>
    <col min="19" max="20" width="10.85546875" style="68" customWidth="1"/>
    <col min="21" max="25" width="10.85546875" style="68"/>
    <col min="26" max="26" width="10.85546875" style="68" customWidth="1"/>
    <col min="27" max="16384" width="10.85546875" style="68"/>
  </cols>
  <sheetData>
    <row r="2" spans="2:11">
      <c r="B2" s="341" t="s">
        <v>5</v>
      </c>
      <c r="C2" s="341"/>
      <c r="D2" s="341"/>
      <c r="E2" s="341"/>
      <c r="F2" s="341"/>
      <c r="G2" s="341"/>
      <c r="H2" s="341"/>
      <c r="I2" s="341"/>
      <c r="J2" s="67"/>
      <c r="K2" s="1" t="s">
        <v>6</v>
      </c>
    </row>
    <row r="3" spans="2:11">
      <c r="B3" s="69"/>
      <c r="C3" s="69"/>
      <c r="D3" s="69"/>
      <c r="E3" s="69"/>
      <c r="F3" s="69"/>
      <c r="G3" s="69"/>
      <c r="H3" s="69"/>
      <c r="I3" s="69"/>
      <c r="J3" s="69"/>
    </row>
    <row r="4" spans="2:11" ht="34.5" customHeight="1">
      <c r="B4" s="342" t="s">
        <v>7</v>
      </c>
      <c r="C4" s="342"/>
      <c r="D4" s="342"/>
      <c r="E4" s="342"/>
      <c r="F4" s="342"/>
      <c r="G4" s="342"/>
      <c r="H4" s="342"/>
      <c r="I4" s="342"/>
      <c r="J4" s="70"/>
    </row>
    <row r="5" spans="2:11" ht="29.25" customHeight="1">
      <c r="B5" s="342" t="s">
        <v>8</v>
      </c>
      <c r="C5" s="342"/>
      <c r="D5" s="342"/>
      <c r="E5" s="342"/>
      <c r="F5" s="342"/>
      <c r="G5" s="342"/>
      <c r="H5" s="342"/>
      <c r="I5" s="342"/>
      <c r="J5" s="70"/>
    </row>
    <row r="6" spans="2:11" ht="18" customHeight="1">
      <c r="B6" s="340" t="s">
        <v>9</v>
      </c>
      <c r="C6" s="340"/>
      <c r="D6" s="340"/>
      <c r="E6" s="340"/>
      <c r="F6" s="340"/>
      <c r="G6" s="340"/>
      <c r="H6" s="340"/>
      <c r="I6" s="340"/>
      <c r="J6" s="70"/>
    </row>
    <row r="7" spans="2:11" ht="34.5" customHeight="1">
      <c r="B7" s="340" t="s">
        <v>10</v>
      </c>
      <c r="C7" s="340"/>
      <c r="D7" s="340"/>
      <c r="E7" s="340"/>
      <c r="F7" s="340"/>
      <c r="G7" s="340"/>
      <c r="H7" s="340"/>
      <c r="I7" s="340"/>
      <c r="J7" s="70"/>
    </row>
    <row r="8" spans="2:11" ht="34.5" customHeight="1">
      <c r="B8" s="340" t="s">
        <v>11</v>
      </c>
      <c r="C8" s="340"/>
      <c r="D8" s="340"/>
      <c r="E8" s="340"/>
      <c r="F8" s="340"/>
      <c r="G8" s="340"/>
      <c r="H8" s="340"/>
      <c r="I8" s="340"/>
      <c r="J8" s="70"/>
    </row>
    <row r="9" spans="2:11">
      <c r="B9" s="340" t="s">
        <v>217</v>
      </c>
      <c r="C9" s="340"/>
      <c r="D9" s="340"/>
      <c r="E9" s="340"/>
      <c r="F9" s="340"/>
      <c r="G9" s="340"/>
      <c r="H9" s="340"/>
      <c r="I9" s="340"/>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0.74803149606299213" bottom="0.74803149606299213" header="0.31496062992125984" footer="0.31496062992125984"/>
  <pageSetup scale="99" firstPageNumber="4"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2:D39"/>
  <sheetViews>
    <sheetView view="pageBreakPreview" zoomScale="90" zoomScaleNormal="80" zoomScaleSheetLayoutView="90" zoomScalePageLayoutView="80" workbookViewId="0"/>
  </sheetViews>
  <sheetFormatPr baseColWidth="10" defaultColWidth="10.85546875" defaultRowHeight="12.75"/>
  <cols>
    <col min="1" max="1" width="1.28515625" style="47" customWidth="1"/>
    <col min="2" max="2" width="10.140625" style="46" customWidth="1"/>
    <col min="3" max="3" width="86.85546875" style="47" customWidth="1"/>
    <col min="4" max="4" width="7.28515625" style="47" customWidth="1"/>
    <col min="5" max="5" width="1.85546875" style="47" customWidth="1"/>
    <col min="6" max="7" width="9.28515625" style="47" customWidth="1"/>
    <col min="8" max="13" width="10.85546875" style="47"/>
    <col min="14" max="14" width="10.85546875" style="47" customWidth="1"/>
    <col min="15" max="16384" width="10.85546875" style="47"/>
  </cols>
  <sheetData>
    <row r="2" spans="2:4">
      <c r="B2" s="343" t="s">
        <v>12</v>
      </c>
      <c r="C2" s="343"/>
      <c r="D2" s="343"/>
    </row>
    <row r="3" spans="2:4">
      <c r="B3" s="47"/>
      <c r="C3" s="312"/>
    </row>
    <row r="4" spans="2:4">
      <c r="B4" s="48" t="s">
        <v>13</v>
      </c>
      <c r="C4" s="48" t="s">
        <v>14</v>
      </c>
      <c r="D4" s="48" t="s">
        <v>15</v>
      </c>
    </row>
    <row r="5" spans="2:4">
      <c r="B5" s="291"/>
      <c r="C5" s="49"/>
      <c r="D5" s="50"/>
    </row>
    <row r="6" spans="2:4">
      <c r="B6" s="51">
        <v>1</v>
      </c>
      <c r="C6" s="52" t="s">
        <v>16</v>
      </c>
      <c r="D6" s="53">
        <v>5</v>
      </c>
    </row>
    <row r="7" spans="2:4">
      <c r="B7" s="51">
        <v>2</v>
      </c>
      <c r="C7" s="52" t="s">
        <v>17</v>
      </c>
      <c r="D7" s="53">
        <v>5</v>
      </c>
    </row>
    <row r="8" spans="2:4">
      <c r="B8" s="51">
        <v>3</v>
      </c>
      <c r="C8" s="52" t="s">
        <v>18</v>
      </c>
      <c r="D8" s="53">
        <v>5</v>
      </c>
    </row>
    <row r="9" spans="2:4">
      <c r="B9" s="51">
        <v>4</v>
      </c>
      <c r="C9" s="54" t="s">
        <v>19</v>
      </c>
      <c r="D9" s="53">
        <v>5</v>
      </c>
    </row>
    <row r="10" spans="2:4">
      <c r="B10" s="55"/>
      <c r="C10" s="56"/>
      <c r="D10" s="57"/>
    </row>
    <row r="11" spans="2:4">
      <c r="B11" s="48" t="s">
        <v>20</v>
      </c>
      <c r="C11" s="48" t="s">
        <v>14</v>
      </c>
      <c r="D11" s="48" t="s">
        <v>15</v>
      </c>
    </row>
    <row r="12" spans="2:4">
      <c r="B12" s="58"/>
      <c r="C12" s="59"/>
      <c r="D12" s="60"/>
    </row>
    <row r="13" spans="2:4">
      <c r="B13" s="58">
        <v>1</v>
      </c>
      <c r="C13" s="61" t="s">
        <v>21</v>
      </c>
      <c r="D13" s="62">
        <v>6</v>
      </c>
    </row>
    <row r="14" spans="2:4">
      <c r="B14" s="58">
        <v>2</v>
      </c>
      <c r="C14" s="61" t="s">
        <v>22</v>
      </c>
      <c r="D14" s="63">
        <v>7</v>
      </c>
    </row>
    <row r="15" spans="2:4">
      <c r="B15" s="58">
        <v>3</v>
      </c>
      <c r="C15" s="61" t="s">
        <v>23</v>
      </c>
      <c r="D15" s="63">
        <v>8</v>
      </c>
    </row>
    <row r="16" spans="2:4">
      <c r="B16" s="58">
        <v>4</v>
      </c>
      <c r="C16" s="61" t="s">
        <v>200</v>
      </c>
      <c r="D16" s="63">
        <v>9</v>
      </c>
    </row>
    <row r="17" spans="2:4">
      <c r="B17" s="58">
        <v>5</v>
      </c>
      <c r="C17" s="61" t="s">
        <v>24</v>
      </c>
      <c r="D17" s="63">
        <v>10</v>
      </c>
    </row>
    <row r="18" spans="2:4">
      <c r="B18" s="58">
        <v>6</v>
      </c>
      <c r="C18" s="61" t="s">
        <v>25</v>
      </c>
      <c r="D18" s="63">
        <v>11</v>
      </c>
    </row>
    <row r="19" spans="2:4">
      <c r="B19" s="58">
        <v>7</v>
      </c>
      <c r="C19" s="61" t="s">
        <v>26</v>
      </c>
      <c r="D19" s="62">
        <v>12</v>
      </c>
    </row>
    <row r="20" spans="2:4">
      <c r="B20" s="58">
        <v>8</v>
      </c>
      <c r="C20" s="61" t="s">
        <v>27</v>
      </c>
      <c r="D20" s="62">
        <v>13</v>
      </c>
    </row>
    <row r="21" spans="2:4">
      <c r="B21" s="58">
        <v>9</v>
      </c>
      <c r="C21" s="61" t="s">
        <v>28</v>
      </c>
      <c r="D21" s="62">
        <v>14</v>
      </c>
    </row>
    <row r="22" spans="2:4">
      <c r="B22" s="58">
        <v>10</v>
      </c>
      <c r="C22" s="61" t="s">
        <v>270</v>
      </c>
      <c r="D22" s="62">
        <v>15</v>
      </c>
    </row>
    <row r="23" spans="2:4">
      <c r="B23" s="58">
        <v>11</v>
      </c>
      <c r="C23" s="61" t="s">
        <v>29</v>
      </c>
      <c r="D23" s="62">
        <v>16</v>
      </c>
    </row>
    <row r="24" spans="2:4">
      <c r="B24" s="58">
        <v>12</v>
      </c>
      <c r="C24" s="61" t="s">
        <v>30</v>
      </c>
      <c r="D24" s="62">
        <v>17</v>
      </c>
    </row>
    <row r="25" spans="2:4">
      <c r="B25" s="58"/>
      <c r="C25" s="59"/>
      <c r="D25" s="64"/>
    </row>
    <row r="26" spans="2:4">
      <c r="B26" s="48" t="s">
        <v>31</v>
      </c>
      <c r="C26" s="48" t="s">
        <v>14</v>
      </c>
      <c r="D26" s="48" t="s">
        <v>15</v>
      </c>
    </row>
    <row r="27" spans="2:4">
      <c r="B27" s="65"/>
      <c r="C27" s="59"/>
      <c r="D27" s="64"/>
    </row>
    <row r="28" spans="2:4">
      <c r="B28" s="58">
        <v>1</v>
      </c>
      <c r="C28" s="66" t="s">
        <v>32</v>
      </c>
      <c r="D28" s="62">
        <v>6</v>
      </c>
    </row>
    <row r="29" spans="2:4">
      <c r="B29" s="58">
        <v>2</v>
      </c>
      <c r="C29" s="47" t="s">
        <v>33</v>
      </c>
      <c r="D29" s="62">
        <v>7</v>
      </c>
    </row>
    <row r="30" spans="2:4">
      <c r="B30" s="58">
        <v>3</v>
      </c>
      <c r="C30" s="47" t="s">
        <v>34</v>
      </c>
      <c r="D30" s="62">
        <v>8</v>
      </c>
    </row>
    <row r="31" spans="2:4">
      <c r="B31" s="58">
        <v>4</v>
      </c>
      <c r="C31" s="47" t="s">
        <v>226</v>
      </c>
      <c r="D31" s="63">
        <v>9</v>
      </c>
    </row>
    <row r="32" spans="2:4">
      <c r="B32" s="58" t="s">
        <v>214</v>
      </c>
      <c r="C32" s="61" t="s">
        <v>35</v>
      </c>
      <c r="D32" s="63">
        <v>10</v>
      </c>
    </row>
    <row r="33" spans="2:4">
      <c r="B33" s="58" t="s">
        <v>215</v>
      </c>
      <c r="C33" s="61" t="s">
        <v>36</v>
      </c>
      <c r="D33" s="63">
        <v>10</v>
      </c>
    </row>
    <row r="34" spans="2:4">
      <c r="B34" s="58">
        <v>6</v>
      </c>
      <c r="C34" s="47" t="s">
        <v>37</v>
      </c>
      <c r="D34" s="63">
        <v>11</v>
      </c>
    </row>
    <row r="35" spans="2:4">
      <c r="B35" s="58">
        <v>7</v>
      </c>
      <c r="C35" s="47" t="s">
        <v>26</v>
      </c>
      <c r="D35" s="62">
        <v>12</v>
      </c>
    </row>
    <row r="36" spans="2:4">
      <c r="B36" s="58">
        <v>8</v>
      </c>
      <c r="C36" s="47" t="s">
        <v>27</v>
      </c>
      <c r="D36" s="62">
        <v>13</v>
      </c>
    </row>
    <row r="37" spans="2:4">
      <c r="B37" s="58">
        <v>9</v>
      </c>
      <c r="C37" s="47" t="s">
        <v>28</v>
      </c>
      <c r="D37" s="62">
        <v>14</v>
      </c>
    </row>
    <row r="38" spans="2:4">
      <c r="B38" s="58" t="s">
        <v>266</v>
      </c>
      <c r="C38" s="47" t="s">
        <v>268</v>
      </c>
      <c r="D38" s="62">
        <v>15</v>
      </c>
    </row>
    <row r="39" spans="2:4">
      <c r="B39" s="58" t="s">
        <v>267</v>
      </c>
      <c r="C39" s="47" t="s">
        <v>269</v>
      </c>
      <c r="D39" s="62">
        <v>15</v>
      </c>
    </row>
  </sheetData>
  <mergeCells count="1">
    <mergeCell ref="B2:D2"/>
  </mergeCells>
  <hyperlinks>
    <hyperlink ref="D13" location="'precio mayorista'!A1" display="'precio mayorista'!A1" xr:uid="{00000000-0004-0000-0300-000000000000}"/>
    <hyperlink ref="D19" location="'sup región'!A1" display="'sup región'!A1" xr:uid="{00000000-0004-0000-0300-000001000000}"/>
    <hyperlink ref="D20" location="'prod región'!A1" display="'prod región'!A1" xr:uid="{00000000-0004-0000-0300-000002000000}"/>
    <hyperlink ref="D21" location="'rend región'!A1" display="'rend región'!A1" xr:uid="{00000000-0004-0000-0300-000003000000}"/>
    <hyperlink ref="D28" location="'precio mayorista'!A23" display="'precio mayorista'!A23" xr:uid="{00000000-0004-0000-0300-000004000000}"/>
    <hyperlink ref="D14" location="'precio mayorista2'!A1" display="'precio mayorista2'!A1" xr:uid="{00000000-0004-0000-0300-000005000000}"/>
    <hyperlink ref="D16" location="'precio minorista'!A1" display="'precio minorista'!A1" xr:uid="{00000000-0004-0000-0300-000006000000}"/>
    <hyperlink ref="D18" location="'sup, prod y rend'!A1" display="'sup, prod y rend'!A1" xr:uid="{00000000-0004-0000-0300-000007000000}"/>
    <hyperlink ref="D23" location="export!A1" display="export!A1" xr:uid="{00000000-0004-0000-0300-000008000000}"/>
    <hyperlink ref="D24" location="import!A1" display="import!A1" xr:uid="{00000000-0004-0000-0300-000009000000}"/>
    <hyperlink ref="D29" location="'precio mayorista2'!A42" display="'precio mayorista2'!A42" xr:uid="{00000000-0004-0000-0300-00000A000000}"/>
    <hyperlink ref="D31" location="'precio minorista'!A23" display="'precio minorista'!A23" xr:uid="{00000000-0004-0000-0300-00000B000000}"/>
    <hyperlink ref="D34" location="'sup, prod y rend'!A22" display="'sup, prod y rend'!A22" xr:uid="{00000000-0004-0000-0300-00000C000000}"/>
    <hyperlink ref="D35" location="'sup región'!A22" display="'sup región'!A22" xr:uid="{00000000-0004-0000-0300-00000D000000}"/>
    <hyperlink ref="D36" location="'prod región'!A22" display="'prod región'!A22" xr:uid="{00000000-0004-0000-0300-00000E000000}"/>
    <hyperlink ref="D37" location="'rend región'!A22" display="'rend región'!A22" xr:uid="{00000000-0004-0000-0300-00000F000000}"/>
    <hyperlink ref="D15" location="'precio mayorista3'!A1" display="'precio mayorista3'!A1" xr:uid="{00000000-0004-0000-0300-000010000000}"/>
    <hyperlink ref="D17" location="'precio minorista regiones'!A1" display="'precio minorista regiones'!A1" xr:uid="{00000000-0004-0000-0300-000011000000}"/>
    <hyperlink ref="D30" location="'precio mayorista3'!A43" display="'precio mayorista3'!A43" xr:uid="{00000000-0004-0000-0300-000012000000}"/>
    <hyperlink ref="D32" location="'precio minorista regiones'!A25" display="'precio minorista regiones'!A25" xr:uid="{00000000-0004-0000-0300-000013000000}"/>
    <hyperlink ref="D33"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9" location="Comentarios!A1" display="Comentarios!A1" xr:uid="{00000000-0004-0000-0300-000018000000}"/>
    <hyperlink ref="D38" location="'semilla certificada'!Área_de_impresión" display="'semilla certificada'!Área_de_impresión" xr:uid="{3CA0159D-861B-4BEE-B5CA-60A238F81734}"/>
    <hyperlink ref="D39" location="'semilla certificada'!Área_de_impresión" display="'semilla certificada'!Área_de_impresión" xr:uid="{E6E2458A-88B2-4676-AE13-E29D18DB8604}"/>
    <hyperlink ref="D22" location="'semilla certificada'!Área_de_impresión" display="'semilla certificada'!Área_de_impresión" xr:uid="{BED931CA-7879-4C22-8CC9-2490EC40C327}"/>
  </hyperlinks>
  <printOptions horizontalCentered="1"/>
  <pageMargins left="0.70866141732283472" right="0.70866141732283472" top="0.74803149606299213" bottom="0.74803149606299213" header="0.31496062992125984" footer="0.31496062992125984"/>
  <pageSetup scale="84" orientation="portrait" r:id="rId1"/>
  <headerFooter differentFirst="1">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9F825-D65D-4700-A031-3F4BBE2D15EA}">
  <sheetPr>
    <pageSetUpPr fitToPage="1"/>
  </sheetPr>
  <dimension ref="A1:L11"/>
  <sheetViews>
    <sheetView view="pageBreakPreview" zoomScale="80" zoomScaleNormal="90" zoomScaleSheetLayoutView="80" zoomScalePageLayoutView="80" workbookViewId="0"/>
  </sheetViews>
  <sheetFormatPr baseColWidth="10" defaultColWidth="10.85546875" defaultRowHeight="12.75"/>
  <cols>
    <col min="1" max="1" width="1.28515625" style="238" customWidth="1"/>
    <col min="2" max="10" width="15.85546875" style="238" customWidth="1"/>
    <col min="11" max="11" width="2" style="238" customWidth="1"/>
    <col min="12" max="17" width="10.85546875" style="238"/>
    <col min="18" max="18" width="10.85546875" style="238" customWidth="1"/>
    <col min="19" max="16384" width="10.85546875" style="238"/>
  </cols>
  <sheetData>
    <row r="1" spans="1:12" ht="7.5" customHeight="1"/>
    <row r="2" spans="1:12" ht="16.5" customHeight="1">
      <c r="B2" s="345" t="s">
        <v>38</v>
      </c>
      <c r="C2" s="345"/>
      <c r="D2" s="345"/>
      <c r="E2" s="345"/>
      <c r="F2" s="345"/>
      <c r="G2" s="345"/>
      <c r="H2" s="345"/>
      <c r="I2" s="345"/>
      <c r="J2" s="345"/>
      <c r="K2" s="242"/>
      <c r="L2" s="1" t="s">
        <v>6</v>
      </c>
    </row>
    <row r="3" spans="1:12" ht="16.5" customHeight="1">
      <c r="B3" s="242"/>
      <c r="C3" s="242"/>
      <c r="D3" s="242"/>
      <c r="E3" s="242"/>
      <c r="F3" s="242"/>
      <c r="G3" s="242"/>
      <c r="H3" s="242"/>
      <c r="I3" s="242"/>
      <c r="J3" s="242"/>
      <c r="K3" s="242"/>
      <c r="L3" s="1"/>
    </row>
    <row r="4" spans="1:12" s="241" customFormat="1" ht="200.25" customHeight="1">
      <c r="B4" s="346" t="s">
        <v>279</v>
      </c>
      <c r="C4" s="346"/>
      <c r="D4" s="346"/>
      <c r="E4" s="346"/>
      <c r="F4" s="346"/>
      <c r="G4" s="346"/>
      <c r="H4" s="346"/>
      <c r="I4" s="346"/>
      <c r="J4" s="346"/>
      <c r="K4" s="240"/>
    </row>
    <row r="5" spans="1:12" ht="216" customHeight="1">
      <c r="B5" s="346" t="s">
        <v>280</v>
      </c>
      <c r="C5" s="346"/>
      <c r="D5" s="346"/>
      <c r="E5" s="346"/>
      <c r="F5" s="346"/>
      <c r="G5" s="346"/>
      <c r="H5" s="346"/>
      <c r="I5" s="346"/>
      <c r="J5" s="346"/>
      <c r="K5" s="240"/>
    </row>
    <row r="6" spans="1:12" ht="177.75" customHeight="1">
      <c r="B6" s="347" t="s">
        <v>281</v>
      </c>
      <c r="C6" s="347"/>
      <c r="D6" s="347"/>
      <c r="E6" s="347"/>
      <c r="F6" s="347"/>
      <c r="G6" s="347"/>
      <c r="H6" s="347"/>
      <c r="I6" s="347"/>
      <c r="J6" s="347"/>
      <c r="K6" s="240"/>
    </row>
    <row r="7" spans="1:12" ht="178.5" customHeight="1">
      <c r="B7" s="346" t="s">
        <v>282</v>
      </c>
      <c r="C7" s="346"/>
      <c r="D7" s="346"/>
      <c r="E7" s="346"/>
      <c r="F7" s="346"/>
      <c r="G7" s="346"/>
      <c r="H7" s="346"/>
      <c r="I7" s="346"/>
      <c r="J7" s="346"/>
      <c r="K7" s="240"/>
    </row>
    <row r="8" spans="1:12" ht="157.5" customHeight="1">
      <c r="B8" s="347" t="s">
        <v>283</v>
      </c>
      <c r="C8" s="347"/>
      <c r="D8" s="347"/>
      <c r="E8" s="347"/>
      <c r="F8" s="347"/>
      <c r="G8" s="347"/>
      <c r="H8" s="347"/>
      <c r="I8" s="347"/>
      <c r="J8" s="347"/>
    </row>
    <row r="9" spans="1:12" ht="114" customHeight="1">
      <c r="B9" s="348" t="s">
        <v>238</v>
      </c>
      <c r="C9" s="349"/>
      <c r="D9" s="349"/>
      <c r="E9" s="349"/>
      <c r="F9" s="349"/>
      <c r="G9" s="349"/>
      <c r="H9" s="349"/>
      <c r="I9" s="349"/>
      <c r="J9" s="350"/>
    </row>
    <row r="10" spans="1:12" ht="15">
      <c r="B10" s="344"/>
      <c r="C10" s="344"/>
      <c r="D10" s="344"/>
      <c r="E10" s="344"/>
      <c r="F10" s="344"/>
      <c r="G10" s="344"/>
      <c r="H10" s="344"/>
      <c r="I10" s="344"/>
      <c r="J10" s="344"/>
    </row>
    <row r="11" spans="1:12" ht="15">
      <c r="A11" s="239"/>
      <c r="B11" s="239"/>
      <c r="C11" s="239"/>
      <c r="D11" s="239"/>
      <c r="E11" s="239"/>
      <c r="F11" s="239"/>
      <c r="G11" s="239"/>
      <c r="H11" s="239"/>
      <c r="I11" s="239"/>
      <c r="J11" s="239"/>
    </row>
  </sheetData>
  <mergeCells count="8">
    <mergeCell ref="B10:J10"/>
    <mergeCell ref="B2:J2"/>
    <mergeCell ref="B4:J4"/>
    <mergeCell ref="B5:J5"/>
    <mergeCell ref="B6:J6"/>
    <mergeCell ref="B8:J8"/>
    <mergeCell ref="B9:J9"/>
    <mergeCell ref="B7:J7"/>
  </mergeCells>
  <hyperlinks>
    <hyperlink ref="L2" location="Índice!A1" display="Volver al índice" xr:uid="{34E2CA11-EA73-4960-B6D0-0D15C03F6521}"/>
  </hyperlinks>
  <printOptions horizontalCentered="1"/>
  <pageMargins left="0.70866141732283472" right="0.70866141732283472" top="0.74803149606299213" bottom="0.74803149606299213" header="0.31496062992125984" footer="0.31496062992125984"/>
  <pageSetup scale="63" firstPageNumber="4" orientation="portrait" r:id="rId1"/>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C1:R22"/>
  <sheetViews>
    <sheetView view="pageBreakPreview" zoomScale="90" zoomScaleNormal="90" zoomScaleSheetLayoutView="90" zoomScalePageLayoutView="125" workbookViewId="0"/>
  </sheetViews>
  <sheetFormatPr baseColWidth="10" defaultColWidth="10.85546875" defaultRowHeight="12.75"/>
  <cols>
    <col min="1" max="2" width="1.28515625" style="27" customWidth="1"/>
    <col min="3" max="3" width="26.85546875" style="27" customWidth="1"/>
    <col min="4" max="8" width="10.85546875" style="27" customWidth="1"/>
    <col min="9" max="9" width="2.85546875" style="27" customWidth="1"/>
    <col min="10" max="10" width="10.85546875" style="27" customWidth="1"/>
    <col min="11" max="16384" width="10.85546875" style="27"/>
  </cols>
  <sheetData>
    <row r="1" spans="3:18" ht="13.5" customHeight="1"/>
    <row r="2" spans="3:18" ht="12.75" customHeight="1">
      <c r="C2" s="355" t="s">
        <v>39</v>
      </c>
      <c r="D2" s="355"/>
      <c r="E2" s="355"/>
      <c r="F2" s="355"/>
      <c r="G2" s="355"/>
      <c r="H2" s="355"/>
      <c r="J2" s="1" t="s">
        <v>6</v>
      </c>
    </row>
    <row r="3" spans="3:18" ht="12.75" customHeight="1">
      <c r="C3" s="355" t="s">
        <v>40</v>
      </c>
      <c r="D3" s="355"/>
      <c r="E3" s="355"/>
      <c r="F3" s="355"/>
      <c r="G3" s="355"/>
      <c r="H3" s="355"/>
    </row>
    <row r="4" spans="3:18">
      <c r="C4" s="355" t="s">
        <v>41</v>
      </c>
      <c r="D4" s="355"/>
      <c r="E4" s="355"/>
      <c r="F4" s="355"/>
      <c r="G4" s="355"/>
      <c r="H4" s="355"/>
    </row>
    <row r="5" spans="3:18">
      <c r="C5" s="28"/>
      <c r="D5" s="28"/>
      <c r="E5" s="28"/>
      <c r="F5" s="28"/>
      <c r="G5" s="28"/>
      <c r="H5" s="28"/>
      <c r="J5" s="29"/>
    </row>
    <row r="6" spans="3:18">
      <c r="C6" s="353" t="s">
        <v>42</v>
      </c>
      <c r="D6" s="352" t="s">
        <v>43</v>
      </c>
      <c r="E6" s="352"/>
      <c r="F6" s="352"/>
      <c r="G6" s="352" t="s">
        <v>44</v>
      </c>
      <c r="H6" s="352"/>
      <c r="J6" s="29"/>
    </row>
    <row r="7" spans="3:18">
      <c r="C7" s="354"/>
      <c r="D7" s="10">
        <v>2020</v>
      </c>
      <c r="E7" s="10">
        <v>2021</v>
      </c>
      <c r="F7" s="10">
        <v>2022</v>
      </c>
      <c r="G7" s="30" t="s">
        <v>45</v>
      </c>
      <c r="H7" s="30" t="s">
        <v>46</v>
      </c>
    </row>
    <row r="8" spans="3:18">
      <c r="C8" s="31" t="s">
        <v>47</v>
      </c>
      <c r="D8" s="32">
        <v>6996.4758299064879</v>
      </c>
      <c r="E8" s="32">
        <v>9812.8626906781883</v>
      </c>
      <c r="F8" s="32">
        <v>9081.0319145877802</v>
      </c>
      <c r="G8" s="33">
        <f>(F8/E19-1)*100</f>
        <v>-6.7491147068960871</v>
      </c>
      <c r="H8" s="33">
        <f t="shared" ref="H8" si="0">(F8/E8-1)*100</f>
        <v>-7.4578723779108458</v>
      </c>
      <c r="P8" s="34"/>
      <c r="Q8" s="34"/>
      <c r="R8" s="34"/>
    </row>
    <row r="9" spans="3:18">
      <c r="C9" s="35" t="s">
        <v>48</v>
      </c>
      <c r="D9" s="36">
        <v>6660.5768464141256</v>
      </c>
      <c r="E9" s="36">
        <v>6909.4892411052388</v>
      </c>
      <c r="F9" s="36">
        <v>8105.5006594220849</v>
      </c>
      <c r="G9" s="33">
        <f t="shared" ref="G9:G14" si="1">(F9/F8-1)*100</f>
        <v>-10.742515435923094</v>
      </c>
      <c r="H9" s="33">
        <f t="shared" ref="H9" si="2">(F9/E9-1)*100</f>
        <v>17.30969361963335</v>
      </c>
      <c r="P9" s="34"/>
      <c r="Q9" s="34"/>
      <c r="R9" s="34"/>
    </row>
    <row r="10" spans="3:18">
      <c r="C10" s="35" t="s">
        <v>49</v>
      </c>
      <c r="D10" s="36">
        <v>7486.6751897722734</v>
      </c>
      <c r="E10" s="36">
        <v>6695.26796255928</v>
      </c>
      <c r="F10" s="36">
        <v>8055.5248631097484</v>
      </c>
      <c r="G10" s="33">
        <f t="shared" si="1"/>
        <v>-0.61656643324361493</v>
      </c>
      <c r="H10" s="33">
        <f t="shared" ref="H10:H15" si="3">(F10/E10-1)*100</f>
        <v>20.316690954823379</v>
      </c>
      <c r="P10" s="34"/>
      <c r="Q10" s="34"/>
      <c r="R10" s="34"/>
    </row>
    <row r="11" spans="3:18">
      <c r="C11" s="35" t="s">
        <v>50</v>
      </c>
      <c r="D11" s="37">
        <v>6919.7180452344728</v>
      </c>
      <c r="E11" s="36">
        <v>6724.6320877316975</v>
      </c>
      <c r="F11" s="36">
        <v>7906.254410342206</v>
      </c>
      <c r="G11" s="33">
        <f t="shared" si="1"/>
        <v>-1.8530195772981317</v>
      </c>
      <c r="H11" s="33">
        <f t="shared" si="3"/>
        <v>17.571553464854084</v>
      </c>
      <c r="P11" s="34"/>
      <c r="Q11" s="34"/>
      <c r="R11" s="34"/>
    </row>
    <row r="12" spans="3:18">
      <c r="C12" s="35" t="s">
        <v>51</v>
      </c>
      <c r="D12" s="37">
        <v>6187.3496540866881</v>
      </c>
      <c r="E12" s="36">
        <v>6445.2399126539394</v>
      </c>
      <c r="F12" s="36">
        <v>7887.8960774289699</v>
      </c>
      <c r="G12" s="33">
        <f t="shared" si="1"/>
        <v>-0.23220012866296269</v>
      </c>
      <c r="H12" s="33">
        <f t="shared" si="3"/>
        <v>22.38328106208527</v>
      </c>
      <c r="P12" s="34"/>
      <c r="Q12" s="34"/>
      <c r="R12" s="34"/>
    </row>
    <row r="13" spans="3:18">
      <c r="C13" s="35" t="s">
        <v>52</v>
      </c>
      <c r="D13" s="36">
        <v>6232.5832779402645</v>
      </c>
      <c r="E13" s="36">
        <v>6783.5719298181393</v>
      </c>
      <c r="F13" s="36">
        <v>7756.9641680799477</v>
      </c>
      <c r="G13" s="33">
        <f t="shared" si="1"/>
        <v>-1.6599091578257563</v>
      </c>
      <c r="H13" s="33">
        <f t="shared" si="3"/>
        <v>14.349258006436493</v>
      </c>
      <c r="P13" s="34"/>
      <c r="Q13" s="34"/>
      <c r="R13" s="34"/>
    </row>
    <row r="14" spans="3:18">
      <c r="C14" s="35" t="s">
        <v>53</v>
      </c>
      <c r="D14" s="37">
        <v>6432.9370278956067</v>
      </c>
      <c r="E14" s="36">
        <v>7746.428260260569</v>
      </c>
      <c r="F14" s="36">
        <v>8878.6405705084126</v>
      </c>
      <c r="G14" s="33">
        <f t="shared" si="1"/>
        <v>14.460249888019128</v>
      </c>
      <c r="H14" s="33">
        <f t="shared" si="3"/>
        <v>14.615927137105622</v>
      </c>
      <c r="P14" s="34"/>
      <c r="Q14" s="34"/>
      <c r="R14" s="34"/>
    </row>
    <row r="15" spans="3:18">
      <c r="C15" s="35" t="s">
        <v>54</v>
      </c>
      <c r="D15" s="37">
        <v>6404.302482276833</v>
      </c>
      <c r="E15" s="36">
        <v>8269.0626341726111</v>
      </c>
      <c r="F15" s="36">
        <v>8343.3503428382664</v>
      </c>
      <c r="G15" s="33">
        <f t="shared" ref="G15" si="4">(F15/F14-1)*100</f>
        <v>-6.0289660722181226</v>
      </c>
      <c r="H15" s="33">
        <f t="shared" si="3"/>
        <v>0.89838125495209642</v>
      </c>
      <c r="P15" s="34"/>
      <c r="Q15" s="34"/>
      <c r="R15" s="34"/>
    </row>
    <row r="16" spans="3:18">
      <c r="C16" s="35" t="s">
        <v>55</v>
      </c>
      <c r="D16" s="36">
        <v>8398.6247788841083</v>
      </c>
      <c r="E16" s="36">
        <v>9441.7282004049484</v>
      </c>
      <c r="F16" s="36">
        <v>8337.6487402955081</v>
      </c>
      <c r="G16" s="33">
        <f t="shared" ref="G16" si="5">(F16/F15-1)*100</f>
        <v>-6.8337086523673207E-2</v>
      </c>
      <c r="H16" s="33">
        <f t="shared" ref="H16" si="6">(F16/E16-1)*100</f>
        <v>-11.693616218078462</v>
      </c>
      <c r="P16" s="34"/>
      <c r="Q16" s="34"/>
      <c r="R16" s="34"/>
    </row>
    <row r="17" spans="3:18">
      <c r="C17" s="35" t="s">
        <v>56</v>
      </c>
      <c r="D17" s="36">
        <v>7905.7815144399037</v>
      </c>
      <c r="E17" s="36">
        <v>10833.45011651602</v>
      </c>
      <c r="F17" s="36">
        <v>9672.3535735687583</v>
      </c>
      <c r="G17" s="33">
        <f t="shared" ref="G17" si="7">(F17/F16-1)*100</f>
        <v>16.008168188024975</v>
      </c>
      <c r="H17" s="33">
        <f t="shared" ref="H17" si="8">(F17/E17-1)*100</f>
        <v>-10.717698705947099</v>
      </c>
      <c r="P17" s="34"/>
      <c r="Q17" s="34"/>
      <c r="R17" s="34"/>
    </row>
    <row r="18" spans="3:18">
      <c r="C18" s="35" t="s">
        <v>57</v>
      </c>
      <c r="D18" s="36">
        <v>9867.2044520165618</v>
      </c>
      <c r="E18" s="36">
        <v>10884.808075996356</v>
      </c>
      <c r="F18" s="36"/>
      <c r="G18" s="33"/>
      <c r="H18" s="33"/>
      <c r="P18" s="34"/>
      <c r="Q18" s="34"/>
      <c r="R18" s="34"/>
    </row>
    <row r="19" spans="3:18">
      <c r="C19" s="28" t="s">
        <v>58</v>
      </c>
      <c r="D19" s="38">
        <v>11232.454614277336</v>
      </c>
      <c r="E19" s="38">
        <v>9738.2795734801894</v>
      </c>
      <c r="F19" s="38"/>
      <c r="G19" s="33"/>
      <c r="H19" s="33"/>
      <c r="P19" s="34"/>
      <c r="Q19" s="34"/>
      <c r="R19" s="34"/>
    </row>
    <row r="20" spans="3:18">
      <c r="C20" s="39" t="s">
        <v>59</v>
      </c>
      <c r="D20" s="40">
        <f>AVERAGE(D8:D19)</f>
        <v>7560.3903094287207</v>
      </c>
      <c r="E20" s="40">
        <f>AVERAGE(E8:E19)</f>
        <v>8357.0683904480975</v>
      </c>
      <c r="F20" s="40">
        <f>AVERAGE(F8:F19)</f>
        <v>8402.5165320181677</v>
      </c>
      <c r="G20" s="41"/>
      <c r="H20" s="41">
        <f t="shared" ref="H20" si="9">(F20/E20-1)*100</f>
        <v>0.54382876203353803</v>
      </c>
    </row>
    <row r="21" spans="3:18">
      <c r="C21" s="42" t="s">
        <v>275</v>
      </c>
      <c r="D21" s="43">
        <f>AVERAGE(D8:D17)</f>
        <v>6962.5024646850752</v>
      </c>
      <c r="E21" s="43">
        <f t="shared" ref="E21:F21" si="10">AVERAGE(E8:E17)</f>
        <v>7966.1733035900616</v>
      </c>
      <c r="F21" s="43">
        <f t="shared" si="10"/>
        <v>8402.5165320181677</v>
      </c>
      <c r="G21" s="44"/>
      <c r="H21" s="44">
        <f>(F21/E21-1)*100</f>
        <v>5.4774508637850383</v>
      </c>
    </row>
    <row r="22" spans="3:18" ht="82.35" customHeight="1">
      <c r="C22" s="351" t="s">
        <v>60</v>
      </c>
      <c r="D22" s="351"/>
      <c r="E22" s="351"/>
      <c r="F22" s="351"/>
      <c r="G22" s="351"/>
      <c r="H22" s="351"/>
      <c r="I22" s="45"/>
      <c r="J22" s="29"/>
    </row>
  </sheetData>
  <mergeCells count="7">
    <mergeCell ref="C22:H22"/>
    <mergeCell ref="G6:H6"/>
    <mergeCell ref="C6:C7"/>
    <mergeCell ref="C2:H2"/>
    <mergeCell ref="C3:H3"/>
    <mergeCell ref="C4:H4"/>
    <mergeCell ref="D6:F6"/>
  </mergeCells>
  <hyperlinks>
    <hyperlink ref="J2" location="Índice!A1" display="Volver al índice" xr:uid="{00000000-0004-0000-0500-000000000000}"/>
  </hyperlinks>
  <printOptions horizontalCentered="1"/>
  <pageMargins left="0.70866141732283472" right="0.70866141732283472" top="0.74803149606299213" bottom="0.74803149606299213" header="0.31496062992125984" footer="0.31496062992125984"/>
  <pageSetup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M45"/>
  <sheetViews>
    <sheetView view="pageBreakPreview" zoomScale="90" zoomScaleNormal="80" zoomScaleSheetLayoutView="90" workbookViewId="0"/>
  </sheetViews>
  <sheetFormatPr baseColWidth="10" defaultColWidth="10.85546875" defaultRowHeight="12.75"/>
  <cols>
    <col min="1" max="1" width="1.28515625" style="8" customWidth="1"/>
    <col min="2" max="12" width="11.7109375" style="8" customWidth="1"/>
    <col min="13" max="16384" width="10.85546875" style="8"/>
  </cols>
  <sheetData>
    <row r="1" spans="2:13" ht="6.75" customHeight="1"/>
    <row r="2" spans="2:13">
      <c r="B2" s="357" t="s">
        <v>61</v>
      </c>
      <c r="C2" s="357"/>
      <c r="D2" s="357"/>
      <c r="E2" s="357"/>
      <c r="F2" s="357"/>
      <c r="G2" s="357"/>
      <c r="H2" s="357"/>
      <c r="I2" s="357"/>
      <c r="J2" s="357"/>
      <c r="K2" s="357"/>
      <c r="L2" s="357"/>
      <c r="M2" s="1" t="s">
        <v>6</v>
      </c>
    </row>
    <row r="3" spans="2:13">
      <c r="B3" s="357" t="s">
        <v>22</v>
      </c>
      <c r="C3" s="357"/>
      <c r="D3" s="357"/>
      <c r="E3" s="357"/>
      <c r="F3" s="357"/>
      <c r="G3" s="357"/>
      <c r="H3" s="357"/>
      <c r="I3" s="357"/>
      <c r="J3" s="357"/>
      <c r="K3" s="357"/>
      <c r="L3" s="357"/>
    </row>
    <row r="4" spans="2:13">
      <c r="B4" s="358" t="s">
        <v>41</v>
      </c>
      <c r="C4" s="358"/>
      <c r="D4" s="358"/>
      <c r="E4" s="358"/>
      <c r="F4" s="358"/>
      <c r="G4" s="358"/>
      <c r="H4" s="358"/>
      <c r="I4" s="358"/>
      <c r="J4" s="358"/>
      <c r="K4" s="358"/>
      <c r="L4" s="358"/>
    </row>
    <row r="5" spans="2:13" ht="27.75" customHeight="1">
      <c r="B5" s="21" t="s">
        <v>69</v>
      </c>
      <c r="C5" s="22" t="s">
        <v>62</v>
      </c>
      <c r="D5" s="22" t="s">
        <v>63</v>
      </c>
      <c r="E5" s="22" t="s">
        <v>65</v>
      </c>
      <c r="F5" s="22" t="s">
        <v>64</v>
      </c>
      <c r="G5" s="22" t="s">
        <v>225</v>
      </c>
      <c r="H5" s="22" t="s">
        <v>227</v>
      </c>
      <c r="I5" s="22" t="s">
        <v>276</v>
      </c>
      <c r="J5" s="22" t="s">
        <v>191</v>
      </c>
      <c r="K5" s="22" t="s">
        <v>263</v>
      </c>
      <c r="L5" s="22" t="s">
        <v>272</v>
      </c>
    </row>
    <row r="6" spans="2:13">
      <c r="B6" s="23">
        <v>44805</v>
      </c>
      <c r="C6" s="24">
        <v>8726.2048588312537</v>
      </c>
      <c r="D6" s="24">
        <v>8008.8571428571431</v>
      </c>
      <c r="E6" s="24">
        <v>7408.7724014336918</v>
      </c>
      <c r="F6" s="24">
        <v>8133.333333333333</v>
      </c>
      <c r="G6" s="24">
        <v>12036.609756097561</v>
      </c>
      <c r="H6" s="24"/>
      <c r="I6" s="24"/>
      <c r="J6" s="24"/>
      <c r="K6" s="24"/>
      <c r="L6" s="24">
        <v>8549.6167216062331</v>
      </c>
      <c r="M6" s="19"/>
    </row>
    <row r="7" spans="2:13">
      <c r="B7" s="25">
        <v>44806</v>
      </c>
      <c r="C7" s="18">
        <v>9185.8826423049886</v>
      </c>
      <c r="D7" s="18">
        <v>7309.2902208201895</v>
      </c>
      <c r="E7" s="18">
        <v>7131.0975609756097</v>
      </c>
      <c r="F7" s="18">
        <v>8140</v>
      </c>
      <c r="G7" s="18">
        <v>9752.0303816228225</v>
      </c>
      <c r="H7" s="18"/>
      <c r="I7" s="18"/>
      <c r="J7" s="18"/>
      <c r="K7" s="18"/>
      <c r="L7" s="18">
        <v>8669.0720762459459</v>
      </c>
    </row>
    <row r="8" spans="2:13">
      <c r="B8" s="25">
        <v>44809</v>
      </c>
      <c r="C8" s="18">
        <v>9055.9972375690613</v>
      </c>
      <c r="D8" s="18">
        <v>7317.9678068410467</v>
      </c>
      <c r="E8" s="18">
        <v>7526.2369146005512</v>
      </c>
      <c r="F8" s="18">
        <v>7614</v>
      </c>
      <c r="G8" s="18">
        <v>9712.6164439044151</v>
      </c>
      <c r="H8" s="18"/>
      <c r="I8" s="18"/>
      <c r="J8" s="18"/>
      <c r="K8" s="18"/>
      <c r="L8" s="18">
        <v>8484.2741290275662</v>
      </c>
    </row>
    <row r="9" spans="2:13">
      <c r="B9" s="25">
        <v>44810</v>
      </c>
      <c r="C9" s="18">
        <v>8780.1898945030534</v>
      </c>
      <c r="D9" s="18">
        <v>7421.75</v>
      </c>
      <c r="E9" s="18">
        <v>7465.4477124183004</v>
      </c>
      <c r="F9" s="18">
        <v>7482.7849462365593</v>
      </c>
      <c r="G9" s="18">
        <v>9581.7466410748566</v>
      </c>
      <c r="H9" s="18"/>
      <c r="I9" s="18"/>
      <c r="J9" s="18"/>
      <c r="K9" s="18"/>
      <c r="L9" s="18">
        <v>8480.543217111046</v>
      </c>
    </row>
    <row r="10" spans="2:13">
      <c r="B10" s="25">
        <v>44811</v>
      </c>
      <c r="C10" s="18">
        <v>9182.4495412844044</v>
      </c>
      <c r="D10" s="18">
        <v>7532.3631840796024</v>
      </c>
      <c r="E10" s="18">
        <v>7828.3010380622836</v>
      </c>
      <c r="F10" s="18"/>
      <c r="G10" s="18">
        <v>9825.95652173913</v>
      </c>
      <c r="H10" s="18"/>
      <c r="I10" s="18"/>
      <c r="J10" s="18"/>
      <c r="K10" s="18"/>
      <c r="L10" s="18">
        <v>8644.4226258040107</v>
      </c>
    </row>
    <row r="11" spans="2:13">
      <c r="B11" s="25">
        <v>44812</v>
      </c>
      <c r="C11" s="18">
        <v>8713.4936632468325</v>
      </c>
      <c r="D11" s="18">
        <v>7626.8059701492539</v>
      </c>
      <c r="E11" s="18">
        <v>6856.864468864469</v>
      </c>
      <c r="F11" s="18">
        <v>7903.7735849056608</v>
      </c>
      <c r="G11" s="18">
        <v>9543.347826086956</v>
      </c>
      <c r="H11" s="18"/>
      <c r="I11" s="18"/>
      <c r="J11" s="18"/>
      <c r="K11" s="18"/>
      <c r="L11" s="18">
        <v>8309.5314625850333</v>
      </c>
    </row>
    <row r="12" spans="2:13">
      <c r="B12" s="25">
        <v>44813</v>
      </c>
      <c r="C12" s="18">
        <v>8566.043300653595</v>
      </c>
      <c r="D12" s="18">
        <v>7764.1772151898731</v>
      </c>
      <c r="E12" s="18">
        <v>6769.5647558386408</v>
      </c>
      <c r="F12" s="18"/>
      <c r="G12" s="18">
        <v>7259</v>
      </c>
      <c r="H12" s="18"/>
      <c r="I12" s="18"/>
      <c r="J12" s="18"/>
      <c r="K12" s="18"/>
      <c r="L12" s="18">
        <v>7904.2307986243786</v>
      </c>
    </row>
    <row r="13" spans="2:13">
      <c r="B13" s="25">
        <v>44816</v>
      </c>
      <c r="C13" s="18">
        <v>8737.1732522796356</v>
      </c>
      <c r="D13" s="18">
        <v>8139.0745192307695</v>
      </c>
      <c r="E13" s="18">
        <v>6988.5985401459857</v>
      </c>
      <c r="F13" s="18"/>
      <c r="G13" s="18"/>
      <c r="H13" s="18"/>
      <c r="I13" s="18"/>
      <c r="J13" s="18">
        <v>8648</v>
      </c>
      <c r="K13" s="18"/>
      <c r="L13" s="18">
        <v>8423.5367947669656</v>
      </c>
    </row>
    <row r="14" spans="2:13">
      <c r="B14" s="25">
        <v>44817</v>
      </c>
      <c r="C14" s="18">
        <v>9000.4218346253238</v>
      </c>
      <c r="D14" s="18">
        <v>8000</v>
      </c>
      <c r="E14" s="18">
        <v>6785.6344410876136</v>
      </c>
      <c r="F14" s="18">
        <v>8134.8139534883721</v>
      </c>
      <c r="G14" s="18"/>
      <c r="H14" s="18"/>
      <c r="I14" s="18"/>
      <c r="J14" s="18"/>
      <c r="K14" s="18"/>
      <c r="L14" s="18">
        <v>8506.8018510727816</v>
      </c>
    </row>
    <row r="15" spans="2:13">
      <c r="B15" s="25">
        <v>44818</v>
      </c>
      <c r="C15" s="18">
        <v>8812.9983660130711</v>
      </c>
      <c r="D15" s="18">
        <v>7837.3791102514506</v>
      </c>
      <c r="E15" s="18">
        <v>7171.0674157303374</v>
      </c>
      <c r="F15" s="18">
        <v>8036.26</v>
      </c>
      <c r="G15" s="18">
        <v>7644</v>
      </c>
      <c r="H15" s="18"/>
      <c r="I15" s="18"/>
      <c r="J15" s="18"/>
      <c r="K15" s="18"/>
      <c r="L15" s="18">
        <v>8277.3390733907345</v>
      </c>
    </row>
    <row r="16" spans="2:13">
      <c r="B16" s="25">
        <v>44819</v>
      </c>
      <c r="C16" s="18">
        <v>8776.4171554252207</v>
      </c>
      <c r="D16" s="18">
        <v>7711.4807692307695</v>
      </c>
      <c r="E16" s="18">
        <v>7373.4744744744748</v>
      </c>
      <c r="F16" s="18">
        <v>7227</v>
      </c>
      <c r="G16" s="18"/>
      <c r="H16" s="18"/>
      <c r="I16" s="18"/>
      <c r="J16" s="18"/>
      <c r="K16" s="18"/>
      <c r="L16" s="18">
        <v>8440.6955567745481</v>
      </c>
    </row>
    <row r="17" spans="2:12">
      <c r="B17" s="25">
        <v>44824</v>
      </c>
      <c r="C17" s="18">
        <v>8268.6276083467092</v>
      </c>
      <c r="D17" s="18">
        <v>7437.5517241379312</v>
      </c>
      <c r="E17" s="18">
        <v>8240</v>
      </c>
      <c r="F17" s="18">
        <v>6500</v>
      </c>
      <c r="G17" s="18"/>
      <c r="H17" s="18"/>
      <c r="I17" s="18"/>
      <c r="J17" s="18"/>
      <c r="K17" s="18"/>
      <c r="L17" s="18">
        <v>8017.9369592088997</v>
      </c>
    </row>
    <row r="18" spans="2:12">
      <c r="B18" s="25">
        <v>44825</v>
      </c>
      <c r="C18" s="18">
        <v>8362.6477935054118</v>
      </c>
      <c r="D18" s="18">
        <v>7719.116719242902</v>
      </c>
      <c r="E18" s="18">
        <v>6950.1298701298701</v>
      </c>
      <c r="F18" s="18">
        <v>7750</v>
      </c>
      <c r="G18" s="18">
        <v>7700</v>
      </c>
      <c r="H18" s="18"/>
      <c r="I18" s="18"/>
      <c r="J18" s="18"/>
      <c r="K18" s="18"/>
      <c r="L18" s="18">
        <v>7927.7635542168673</v>
      </c>
    </row>
    <row r="19" spans="2:12">
      <c r="B19" s="25">
        <v>44826</v>
      </c>
      <c r="C19" s="18">
        <v>8262.3525798525807</v>
      </c>
      <c r="D19" s="18">
        <v>7608.106686701728</v>
      </c>
      <c r="E19" s="18">
        <v>7143.4570858283432</v>
      </c>
      <c r="F19" s="18">
        <v>7368.0754716981128</v>
      </c>
      <c r="G19" s="18"/>
      <c r="H19" s="18">
        <v>6710</v>
      </c>
      <c r="I19" s="18"/>
      <c r="J19" s="18">
        <v>7196</v>
      </c>
      <c r="K19" s="18"/>
      <c r="L19" s="18">
        <v>7681.375717439294</v>
      </c>
    </row>
    <row r="20" spans="2:12">
      <c r="B20" s="25">
        <v>44827</v>
      </c>
      <c r="C20" s="18">
        <v>9003.8455476753352</v>
      </c>
      <c r="D20" s="18">
        <v>7580.2483069977425</v>
      </c>
      <c r="E20" s="18">
        <v>7115.5194805194806</v>
      </c>
      <c r="F20" s="18">
        <v>8404.8571428571431</v>
      </c>
      <c r="G20" s="18">
        <v>8205</v>
      </c>
      <c r="H20" s="18">
        <v>6667</v>
      </c>
      <c r="I20" s="18"/>
      <c r="J20" s="18"/>
      <c r="K20" s="18"/>
      <c r="L20" s="18">
        <v>8170.4708723211588</v>
      </c>
    </row>
    <row r="21" spans="2:12">
      <c r="B21" s="25">
        <v>44830</v>
      </c>
      <c r="C21" s="18">
        <v>9182.0594989561578</v>
      </c>
      <c r="D21" s="18">
        <v>8855.4098360655735</v>
      </c>
      <c r="E21" s="18">
        <v>6929.5129151291512</v>
      </c>
      <c r="F21" s="18">
        <v>7124.75</v>
      </c>
      <c r="G21" s="18">
        <v>8694</v>
      </c>
      <c r="H21" s="18">
        <v>7485</v>
      </c>
      <c r="I21" s="18"/>
      <c r="J21" s="18">
        <v>9224</v>
      </c>
      <c r="K21" s="18"/>
      <c r="L21" s="18">
        <v>8433.0609174311921</v>
      </c>
    </row>
    <row r="22" spans="2:12">
      <c r="B22" s="25">
        <v>44831</v>
      </c>
      <c r="C22" s="18">
        <v>8497.4782096584222</v>
      </c>
      <c r="D22" s="18">
        <v>7936.187969924812</v>
      </c>
      <c r="E22" s="18">
        <v>8322.7272727272721</v>
      </c>
      <c r="F22" s="18">
        <v>7642.9744525547449</v>
      </c>
      <c r="G22" s="18">
        <v>10710.421052631578</v>
      </c>
      <c r="H22" s="18"/>
      <c r="I22" s="18"/>
      <c r="J22" s="18"/>
      <c r="K22" s="18"/>
      <c r="L22" s="18">
        <v>8556.8939588688954</v>
      </c>
    </row>
    <row r="23" spans="2:12">
      <c r="B23" s="25">
        <v>44832</v>
      </c>
      <c r="C23" s="18">
        <v>8725.1488706365508</v>
      </c>
      <c r="D23" s="18">
        <v>7024.3157894736842</v>
      </c>
      <c r="E23" s="18">
        <v>7028.8078291814945</v>
      </c>
      <c r="F23" s="18"/>
      <c r="G23" s="18">
        <v>12500</v>
      </c>
      <c r="H23" s="18"/>
      <c r="I23" s="18"/>
      <c r="J23" s="18"/>
      <c r="K23" s="18"/>
      <c r="L23" s="18">
        <v>8730.422502870264</v>
      </c>
    </row>
    <row r="24" spans="2:12">
      <c r="B24" s="25">
        <v>44833</v>
      </c>
      <c r="C24" s="18">
        <v>8486.7997440818945</v>
      </c>
      <c r="D24" s="18">
        <v>7975.4073319755598</v>
      </c>
      <c r="E24" s="18">
        <v>7579.6655574043261</v>
      </c>
      <c r="F24" s="18">
        <v>7546.2105263157891</v>
      </c>
      <c r="G24" s="18">
        <v>9250.1538461538457</v>
      </c>
      <c r="H24" s="18"/>
      <c r="I24" s="18"/>
      <c r="J24" s="18"/>
      <c r="K24" s="18"/>
      <c r="L24" s="18">
        <v>8338.031187586419</v>
      </c>
    </row>
    <row r="25" spans="2:12">
      <c r="B25" s="25">
        <v>44834</v>
      </c>
      <c r="C25" s="18">
        <v>8730.1604538087522</v>
      </c>
      <c r="D25" s="18">
        <v>7794.5624385447391</v>
      </c>
      <c r="E25" s="18">
        <v>6609.2513863216263</v>
      </c>
      <c r="F25" s="18">
        <v>8250</v>
      </c>
      <c r="G25" s="18">
        <v>13500</v>
      </c>
      <c r="H25" s="18"/>
      <c r="I25" s="18"/>
      <c r="J25" s="18"/>
      <c r="K25" s="18"/>
      <c r="L25" s="18">
        <v>8626.6060714927244</v>
      </c>
    </row>
    <row r="26" spans="2:12">
      <c r="B26" s="25">
        <v>44837</v>
      </c>
      <c r="C26" s="18">
        <v>8785.863970588236</v>
      </c>
      <c r="D26" s="18">
        <v>7029.2705570291773</v>
      </c>
      <c r="E26" s="18">
        <v>6854.4712643678158</v>
      </c>
      <c r="F26" s="18">
        <v>7214</v>
      </c>
      <c r="G26" s="18">
        <v>10640.923076923076</v>
      </c>
      <c r="H26" s="18">
        <v>6658</v>
      </c>
      <c r="I26" s="18"/>
      <c r="J26" s="18">
        <v>9216</v>
      </c>
      <c r="K26" s="18"/>
      <c r="L26" s="18">
        <v>8356.5168195718652</v>
      </c>
    </row>
    <row r="27" spans="2:12">
      <c r="B27" s="25">
        <v>44838</v>
      </c>
      <c r="C27" s="18">
        <v>8626.914634146342</v>
      </c>
      <c r="D27" s="18">
        <v>7617.023121387283</v>
      </c>
      <c r="E27" s="18">
        <v>6616.9704641350208</v>
      </c>
      <c r="F27" s="18">
        <v>7765</v>
      </c>
      <c r="G27" s="18">
        <v>10646.083333333334</v>
      </c>
      <c r="H27" s="18"/>
      <c r="I27" s="18"/>
      <c r="J27" s="18"/>
      <c r="K27" s="18"/>
      <c r="L27" s="18">
        <v>8215.6445070422542</v>
      </c>
    </row>
    <row r="28" spans="2:12">
      <c r="B28" s="25">
        <v>44839</v>
      </c>
      <c r="C28" s="18">
        <v>8806.0367835757061</v>
      </c>
      <c r="D28" s="18">
        <v>7640.703125</v>
      </c>
      <c r="E28" s="18">
        <v>6297.8723404255315</v>
      </c>
      <c r="F28" s="18">
        <v>7833</v>
      </c>
      <c r="G28" s="18">
        <v>10355.555555555555</v>
      </c>
      <c r="H28" s="18"/>
      <c r="I28" s="18"/>
      <c r="J28" s="18"/>
      <c r="K28" s="18"/>
      <c r="L28" s="18">
        <v>8557.9536423841055</v>
      </c>
    </row>
    <row r="29" spans="2:12">
      <c r="B29" s="25">
        <v>44840</v>
      </c>
      <c r="C29" s="18">
        <v>8548.3262350936966</v>
      </c>
      <c r="D29" s="18">
        <v>7432.0987654320988</v>
      </c>
      <c r="E29" s="18">
        <v>7283.257575757576</v>
      </c>
      <c r="F29" s="18">
        <v>7918.1481481481478</v>
      </c>
      <c r="G29" s="18">
        <v>10703</v>
      </c>
      <c r="H29" s="18"/>
      <c r="I29" s="18"/>
      <c r="J29" s="18"/>
      <c r="K29" s="18"/>
      <c r="L29" s="18">
        <v>8325.6043752317382</v>
      </c>
    </row>
    <row r="30" spans="2:12">
      <c r="B30" s="25">
        <v>44841</v>
      </c>
      <c r="C30" s="18">
        <v>10753.734513274336</v>
      </c>
      <c r="D30" s="18">
        <v>8531.420765027322</v>
      </c>
      <c r="E30" s="18">
        <v>6581.0487804878048</v>
      </c>
      <c r="F30" s="18">
        <v>9739</v>
      </c>
      <c r="G30" s="18">
        <v>12141.235294117647</v>
      </c>
      <c r="H30" s="18"/>
      <c r="I30" s="18"/>
      <c r="J30" s="18"/>
      <c r="K30" s="18"/>
      <c r="L30" s="18">
        <v>9972.7516531961792</v>
      </c>
    </row>
    <row r="31" spans="2:12">
      <c r="B31" s="25">
        <v>44845</v>
      </c>
      <c r="C31" s="18">
        <v>9674.2212389380529</v>
      </c>
      <c r="D31" s="18">
        <v>7219.642718446602</v>
      </c>
      <c r="E31" s="18">
        <v>7418.0121951219517</v>
      </c>
      <c r="F31" s="18">
        <v>7222</v>
      </c>
      <c r="G31" s="18">
        <v>9764.3962264150941</v>
      </c>
      <c r="H31" s="18">
        <v>7534</v>
      </c>
      <c r="I31" s="18"/>
      <c r="J31" s="18">
        <v>9072.3272727272724</v>
      </c>
      <c r="K31" s="18"/>
      <c r="L31" s="18">
        <v>8725.6131155533894</v>
      </c>
    </row>
    <row r="32" spans="2:12">
      <c r="B32" s="25">
        <v>44846</v>
      </c>
      <c r="C32" s="18">
        <v>11508.385579937303</v>
      </c>
      <c r="D32" s="18">
        <v>9935.7553719008265</v>
      </c>
      <c r="E32" s="18">
        <v>8245</v>
      </c>
      <c r="F32" s="18">
        <v>6208.7582417582416</v>
      </c>
      <c r="G32" s="18">
        <v>11938.711316397228</v>
      </c>
      <c r="H32" s="18"/>
      <c r="I32" s="18"/>
      <c r="J32" s="18"/>
      <c r="K32" s="18"/>
      <c r="L32" s="18">
        <v>10624.2558356676</v>
      </c>
    </row>
    <row r="33" spans="2:12">
      <c r="B33" s="25">
        <v>44847</v>
      </c>
      <c r="C33" s="18">
        <v>10270.593076923076</v>
      </c>
      <c r="D33" s="18">
        <v>8265.8866995073895</v>
      </c>
      <c r="E33" s="18">
        <v>7272.1592920353978</v>
      </c>
      <c r="F33" s="18">
        <v>8217</v>
      </c>
      <c r="G33" s="18">
        <v>11899.628820960699</v>
      </c>
      <c r="H33" s="18">
        <v>8048</v>
      </c>
      <c r="I33" s="18"/>
      <c r="J33" s="18">
        <v>7727</v>
      </c>
      <c r="K33" s="18"/>
      <c r="L33" s="18">
        <v>9534.8160655737702</v>
      </c>
    </row>
    <row r="34" spans="2:12">
      <c r="B34" s="25">
        <v>44848</v>
      </c>
      <c r="C34" s="18">
        <v>10320.418554476806</v>
      </c>
      <c r="D34" s="18">
        <v>7506.3406940063087</v>
      </c>
      <c r="E34" s="18">
        <v>8944.6759581881524</v>
      </c>
      <c r="F34" s="18"/>
      <c r="G34" s="18">
        <v>11708.629921259842</v>
      </c>
      <c r="H34" s="18">
        <v>8143</v>
      </c>
      <c r="I34" s="18"/>
      <c r="J34" s="18"/>
      <c r="K34" s="18"/>
      <c r="L34" s="18">
        <v>9957.3526936026938</v>
      </c>
    </row>
    <row r="35" spans="2:12">
      <c r="B35" s="25">
        <v>44851</v>
      </c>
      <c r="C35" s="18">
        <v>8170.4838709677415</v>
      </c>
      <c r="D35" s="18">
        <v>7612.9032258064517</v>
      </c>
      <c r="E35" s="18">
        <v>7565.4859813084113</v>
      </c>
      <c r="F35" s="18"/>
      <c r="G35" s="18">
        <v>11750</v>
      </c>
      <c r="H35" s="18"/>
      <c r="I35" s="18"/>
      <c r="J35" s="18"/>
      <c r="K35" s="26"/>
      <c r="L35" s="26">
        <v>9030.2250755287005</v>
      </c>
    </row>
    <row r="36" spans="2:12">
      <c r="B36" s="25">
        <v>44852</v>
      </c>
      <c r="C36" s="18">
        <v>8120.2278481012654</v>
      </c>
      <c r="D36" s="18">
        <v>8000</v>
      </c>
      <c r="E36" s="18">
        <v>7475.7894736842109</v>
      </c>
      <c r="F36" s="18"/>
      <c r="G36" s="18">
        <v>12372.450980392157</v>
      </c>
      <c r="H36" s="18"/>
      <c r="I36" s="18"/>
      <c r="J36" s="18"/>
      <c r="K36" s="26"/>
      <c r="L36" s="26">
        <v>8917.5614646904978</v>
      </c>
    </row>
    <row r="37" spans="2:12">
      <c r="B37" s="25">
        <v>44853</v>
      </c>
      <c r="C37" s="18">
        <v>11866.576923076924</v>
      </c>
      <c r="D37" s="18">
        <v>7109.4527363184079</v>
      </c>
      <c r="E37" s="18">
        <v>7946.970297029703</v>
      </c>
      <c r="F37" s="18">
        <v>8884.0579710144921</v>
      </c>
      <c r="G37" s="18">
        <v>11500</v>
      </c>
      <c r="H37" s="18">
        <v>10450</v>
      </c>
      <c r="I37" s="18"/>
      <c r="J37" s="18"/>
      <c r="K37" s="26"/>
      <c r="L37" s="26">
        <v>10112.224689165187</v>
      </c>
    </row>
    <row r="38" spans="2:12">
      <c r="B38" s="25">
        <v>44854</v>
      </c>
      <c r="C38" s="18">
        <v>11900.36933223413</v>
      </c>
      <c r="D38" s="18">
        <v>8185.9294871794873</v>
      </c>
      <c r="E38" s="18">
        <v>10016.599118942731</v>
      </c>
      <c r="F38" s="18">
        <v>7992.734848484848</v>
      </c>
      <c r="G38" s="18">
        <v>12672.603448275862</v>
      </c>
      <c r="H38" s="18"/>
      <c r="I38" s="18">
        <v>22000</v>
      </c>
      <c r="J38" s="18"/>
      <c r="K38" s="26">
        <v>9400</v>
      </c>
      <c r="L38" s="26">
        <v>10448.050833333333</v>
      </c>
    </row>
    <row r="39" spans="2:12">
      <c r="B39" s="25">
        <v>44855</v>
      </c>
      <c r="C39" s="18">
        <v>12188.165680473372</v>
      </c>
      <c r="D39" s="18">
        <v>8042.06106870229</v>
      </c>
      <c r="E39" s="18">
        <v>9916.9512195121952</v>
      </c>
      <c r="F39" s="18"/>
      <c r="G39" s="18">
        <v>11547.666666666666</v>
      </c>
      <c r="H39" s="18">
        <v>11136</v>
      </c>
      <c r="I39" s="18">
        <v>21429</v>
      </c>
      <c r="J39" s="18"/>
      <c r="K39" s="26"/>
      <c r="L39" s="26">
        <v>10787.679587831208</v>
      </c>
    </row>
    <row r="40" spans="2:12">
      <c r="B40" s="25">
        <v>44858</v>
      </c>
      <c r="C40" s="18">
        <v>11762.167512690356</v>
      </c>
      <c r="D40" s="18">
        <v>10830.508474576271</v>
      </c>
      <c r="E40" s="18">
        <v>10213.752411575562</v>
      </c>
      <c r="F40" s="18">
        <v>12000</v>
      </c>
      <c r="G40" s="18">
        <v>11212.3</v>
      </c>
      <c r="H40" s="18">
        <v>10391</v>
      </c>
      <c r="I40" s="18"/>
      <c r="J40" s="18"/>
      <c r="K40" s="26"/>
      <c r="L40" s="26">
        <v>11270.046071428571</v>
      </c>
    </row>
    <row r="41" spans="2:12">
      <c r="B41" s="25">
        <v>44859</v>
      </c>
      <c r="C41" s="18">
        <v>10396.302117263844</v>
      </c>
      <c r="D41" s="18">
        <v>8577.8666666666668</v>
      </c>
      <c r="E41" s="18">
        <v>9202.7647058823532</v>
      </c>
      <c r="F41" s="18">
        <v>9613.2043343653258</v>
      </c>
      <c r="G41" s="18">
        <v>11564.512035010941</v>
      </c>
      <c r="H41" s="18">
        <v>9750</v>
      </c>
      <c r="I41" s="18">
        <v>21538</v>
      </c>
      <c r="J41" s="18"/>
      <c r="K41" s="26">
        <v>10000</v>
      </c>
      <c r="L41" s="26">
        <v>10372.566858940745</v>
      </c>
    </row>
    <row r="42" spans="2:12">
      <c r="B42" s="25">
        <v>44860</v>
      </c>
      <c r="C42" s="18">
        <v>10228.108179419525</v>
      </c>
      <c r="D42" s="18">
        <v>8718.9781021897816</v>
      </c>
      <c r="E42" s="18">
        <v>10175.384615384615</v>
      </c>
      <c r="F42" s="18"/>
      <c r="G42" s="18">
        <v>11495.54054054054</v>
      </c>
      <c r="H42" s="18"/>
      <c r="I42" s="18"/>
      <c r="J42" s="18"/>
      <c r="K42" s="26"/>
      <c r="L42" s="26">
        <v>10295.394291754757</v>
      </c>
    </row>
    <row r="43" spans="2:12">
      <c r="B43" s="25">
        <v>44861</v>
      </c>
      <c r="C43" s="18">
        <v>11917.068014705883</v>
      </c>
      <c r="D43" s="18">
        <v>8250</v>
      </c>
      <c r="E43" s="18">
        <v>8879.2003745318343</v>
      </c>
      <c r="F43" s="18">
        <v>8634.5783132530123</v>
      </c>
      <c r="G43" s="18">
        <v>13002.819767441861</v>
      </c>
      <c r="H43" s="18">
        <v>9848</v>
      </c>
      <c r="I43" s="18">
        <v>19000</v>
      </c>
      <c r="J43" s="18"/>
      <c r="K43" s="26"/>
      <c r="L43" s="26">
        <v>10771.599514563106</v>
      </c>
    </row>
    <row r="44" spans="2:12">
      <c r="B44" s="25">
        <v>44862</v>
      </c>
      <c r="C44" s="18">
        <v>11748.102444703143</v>
      </c>
      <c r="D44" s="18">
        <v>8809.1935483870966</v>
      </c>
      <c r="E44" s="18">
        <v>8910.8031088082898</v>
      </c>
      <c r="F44" s="18">
        <v>8150.15</v>
      </c>
      <c r="G44" s="18">
        <v>11278.956834532373</v>
      </c>
      <c r="H44" s="18"/>
      <c r="I44" s="18">
        <v>19111</v>
      </c>
      <c r="J44" s="18"/>
      <c r="K44" s="26"/>
      <c r="L44" s="26">
        <v>10664.43157708628</v>
      </c>
    </row>
    <row r="45" spans="2:12" ht="65.25" customHeight="1">
      <c r="B45" s="356" t="s">
        <v>67</v>
      </c>
      <c r="C45" s="356"/>
      <c r="D45" s="356"/>
      <c r="E45" s="356"/>
      <c r="F45" s="356"/>
      <c r="G45" s="356"/>
      <c r="H45" s="356"/>
      <c r="I45" s="356"/>
      <c r="J45" s="356"/>
      <c r="K45" s="356"/>
      <c r="L45" s="356"/>
    </row>
  </sheetData>
  <mergeCells count="4">
    <mergeCell ref="B45:L45"/>
    <mergeCell ref="B2:L2"/>
    <mergeCell ref="B3:L3"/>
    <mergeCell ref="B4:L4"/>
  </mergeCells>
  <hyperlinks>
    <hyperlink ref="M2" location="Índice!A1" display="Volver al índice" xr:uid="{00000000-0004-0000-0600-000000000000}"/>
  </hyperlinks>
  <printOptions horizontalCentered="1"/>
  <pageMargins left="0.11811023622047245" right="0.11811023622047245" top="0.74803149606299213" bottom="0.74803149606299213" header="0.31496062992125984" footer="0.31496062992125984"/>
  <pageSetup scale="82"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67"/>
  <sheetViews>
    <sheetView view="pageBreakPreview" zoomScale="80" zoomScaleNormal="80" zoomScaleSheetLayoutView="80" workbookViewId="0">
      <pane ySplit="5" topLeftCell="A6" activePane="bottomLeft" state="frozen"/>
      <selection activeCell="Q63" sqref="Q63"/>
      <selection pane="bottomLeft" activeCell="A6" sqref="A6"/>
    </sheetView>
  </sheetViews>
  <sheetFormatPr baseColWidth="10" defaultColWidth="10.85546875" defaultRowHeight="12.75"/>
  <cols>
    <col min="1" max="1" width="1.85546875" style="8" customWidth="1"/>
    <col min="2" max="2" width="12.28515625" style="8" customWidth="1"/>
    <col min="3" max="3" width="10.28515625" style="9" customWidth="1"/>
    <col min="4" max="4" width="12.28515625" style="9" customWidth="1"/>
    <col min="5" max="5" width="10" style="9" customWidth="1"/>
    <col min="6" max="6" width="12.85546875" style="8" customWidth="1"/>
    <col min="7" max="7" width="15.7109375" style="8" customWidth="1"/>
    <col min="8" max="8" width="12.28515625" style="8" customWidth="1"/>
    <col min="9" max="9" width="14.28515625" style="8" customWidth="1"/>
    <col min="10" max="10" width="15" style="8" customWidth="1"/>
    <col min="11" max="11" width="11.140625" style="8" customWidth="1"/>
    <col min="12" max="12" width="14.140625" style="8" customWidth="1"/>
    <col min="13" max="13" width="12.28515625" style="8" customWidth="1"/>
    <col min="14" max="14" width="1.85546875" style="8" customWidth="1"/>
    <col min="15" max="16384" width="10.85546875" style="8"/>
  </cols>
  <sheetData>
    <row r="1" spans="2:15" ht="4.5" customHeight="1"/>
    <row r="2" spans="2:15">
      <c r="B2" s="355" t="s">
        <v>68</v>
      </c>
      <c r="C2" s="355"/>
      <c r="D2" s="355"/>
      <c r="E2" s="355"/>
      <c r="F2" s="355"/>
      <c r="G2" s="355"/>
      <c r="H2" s="355"/>
      <c r="I2" s="355"/>
      <c r="J2" s="355"/>
      <c r="K2" s="355"/>
      <c r="L2" s="355"/>
      <c r="M2" s="355"/>
      <c r="N2" s="10"/>
      <c r="O2" s="1" t="s">
        <v>6</v>
      </c>
    </row>
    <row r="3" spans="2:15">
      <c r="B3" s="355" t="s">
        <v>23</v>
      </c>
      <c r="C3" s="355"/>
      <c r="D3" s="355"/>
      <c r="E3" s="355"/>
      <c r="F3" s="355"/>
      <c r="G3" s="355"/>
      <c r="H3" s="355"/>
      <c r="I3" s="355"/>
      <c r="J3" s="355"/>
      <c r="K3" s="355"/>
      <c r="L3" s="355"/>
      <c r="M3" s="355"/>
      <c r="N3" s="10"/>
    </row>
    <row r="4" spans="2:15">
      <c r="B4" s="355" t="s">
        <v>41</v>
      </c>
      <c r="C4" s="355"/>
      <c r="D4" s="355"/>
      <c r="E4" s="355"/>
      <c r="F4" s="355"/>
      <c r="G4" s="355"/>
      <c r="H4" s="355"/>
      <c r="I4" s="355"/>
      <c r="J4" s="355"/>
      <c r="K4" s="355"/>
      <c r="L4" s="355"/>
      <c r="M4" s="355"/>
      <c r="N4" s="10"/>
    </row>
    <row r="5" spans="2:15" ht="43.9" customHeight="1">
      <c r="B5" s="11" t="s">
        <v>69</v>
      </c>
      <c r="C5" s="12" t="s">
        <v>70</v>
      </c>
      <c r="D5" s="12" t="s">
        <v>71</v>
      </c>
      <c r="E5" s="12" t="s">
        <v>72</v>
      </c>
      <c r="F5" s="12" t="s">
        <v>204</v>
      </c>
      <c r="G5" s="12" t="s">
        <v>73</v>
      </c>
      <c r="H5" s="12" t="s">
        <v>74</v>
      </c>
      <c r="I5" s="12" t="s">
        <v>75</v>
      </c>
      <c r="J5" s="12" t="s">
        <v>76</v>
      </c>
      <c r="K5" s="12" t="s">
        <v>77</v>
      </c>
      <c r="L5" s="12" t="s">
        <v>78</v>
      </c>
      <c r="M5" s="12" t="s">
        <v>66</v>
      </c>
      <c r="N5" s="13"/>
    </row>
    <row r="6" spans="2:15">
      <c r="B6" s="14">
        <v>44805</v>
      </c>
      <c r="C6" s="15"/>
      <c r="D6" s="15">
        <v>11500</v>
      </c>
      <c r="E6" s="15">
        <v>8175.7746478873241</v>
      </c>
      <c r="F6" s="15">
        <v>8086.8903508771928</v>
      </c>
      <c r="G6" s="15">
        <v>9937.5625</v>
      </c>
      <c r="H6" s="15">
        <v>8000</v>
      </c>
      <c r="I6" s="15"/>
      <c r="J6" s="15">
        <v>7750</v>
      </c>
      <c r="K6" s="15">
        <v>8172.636363636364</v>
      </c>
      <c r="L6" s="15">
        <v>8000</v>
      </c>
      <c r="M6" s="15">
        <v>8549.6167216062331</v>
      </c>
      <c r="N6" s="16"/>
    </row>
    <row r="7" spans="2:15">
      <c r="B7" s="14">
        <v>44806</v>
      </c>
      <c r="C7" s="15"/>
      <c r="D7" s="15">
        <v>11113.636363636364</v>
      </c>
      <c r="E7" s="15">
        <v>8243.4</v>
      </c>
      <c r="F7" s="15">
        <v>8316.4750265674811</v>
      </c>
      <c r="G7" s="15">
        <v>9813.3786078098474</v>
      </c>
      <c r="H7" s="15">
        <v>6500</v>
      </c>
      <c r="I7" s="15">
        <v>8159.090909090909</v>
      </c>
      <c r="J7" s="15"/>
      <c r="K7" s="15">
        <v>8153.166666666667</v>
      </c>
      <c r="L7" s="15">
        <v>8500</v>
      </c>
      <c r="M7" s="15">
        <v>8669.0720762459459</v>
      </c>
      <c r="N7" s="16"/>
    </row>
    <row r="8" spans="2:15">
      <c r="B8" s="14">
        <v>44809</v>
      </c>
      <c r="C8" s="15"/>
      <c r="D8" s="15">
        <v>11000</v>
      </c>
      <c r="E8" s="15">
        <v>8011.1685393258431</v>
      </c>
      <c r="F8" s="15">
        <v>8119.4650894402766</v>
      </c>
      <c r="G8" s="15">
        <v>8476.0223048327134</v>
      </c>
      <c r="H8" s="15">
        <v>7000</v>
      </c>
      <c r="I8" s="15">
        <v>7500</v>
      </c>
      <c r="J8" s="15"/>
      <c r="K8" s="15">
        <v>7704.636363636364</v>
      </c>
      <c r="L8" s="15">
        <v>8500</v>
      </c>
      <c r="M8" s="15">
        <v>8484.2741290275662</v>
      </c>
      <c r="N8" s="16"/>
    </row>
    <row r="9" spans="2:15">
      <c r="B9" s="14">
        <v>44810</v>
      </c>
      <c r="C9" s="15">
        <v>11500</v>
      </c>
      <c r="D9" s="15">
        <v>11272.727272727272</v>
      </c>
      <c r="E9" s="15">
        <v>8162</v>
      </c>
      <c r="F9" s="15">
        <v>8100.2892156862745</v>
      </c>
      <c r="G9" s="15">
        <v>8902.4634146341468</v>
      </c>
      <c r="H9" s="15">
        <v>7000</v>
      </c>
      <c r="I9" s="15"/>
      <c r="J9" s="15">
        <v>7250</v>
      </c>
      <c r="K9" s="15">
        <v>8000</v>
      </c>
      <c r="L9" s="15">
        <v>8500</v>
      </c>
      <c r="M9" s="15">
        <v>8480.543217111046</v>
      </c>
      <c r="N9" s="16"/>
    </row>
    <row r="10" spans="2:15">
      <c r="B10" s="14">
        <v>44811</v>
      </c>
      <c r="C10" s="15"/>
      <c r="D10" s="15">
        <v>11125</v>
      </c>
      <c r="E10" s="15">
        <v>8104.7375000000002</v>
      </c>
      <c r="F10" s="15">
        <v>8387.1337209302328</v>
      </c>
      <c r="G10" s="15">
        <v>10540</v>
      </c>
      <c r="H10" s="15">
        <v>7000</v>
      </c>
      <c r="I10" s="15">
        <v>7464.2857142857147</v>
      </c>
      <c r="J10" s="15"/>
      <c r="K10" s="15">
        <v>7052.4210526315792</v>
      </c>
      <c r="L10" s="15">
        <v>8466.6666666666661</v>
      </c>
      <c r="M10" s="15">
        <v>8644.4226258040107</v>
      </c>
      <c r="N10" s="16"/>
    </row>
    <row r="11" spans="2:15">
      <c r="B11" s="17">
        <v>44812</v>
      </c>
      <c r="C11" s="18">
        <v>8500</v>
      </c>
      <c r="D11" s="18">
        <v>11125</v>
      </c>
      <c r="E11" s="18">
        <v>8105.4459459459458</v>
      </c>
      <c r="F11" s="18">
        <v>7815.785019455253</v>
      </c>
      <c r="G11" s="18">
        <v>10764.705882352941</v>
      </c>
      <c r="H11" s="18">
        <v>8000</v>
      </c>
      <c r="I11" s="18"/>
      <c r="J11" s="18">
        <v>8250</v>
      </c>
      <c r="K11" s="18">
        <v>7363.5</v>
      </c>
      <c r="L11" s="18">
        <v>8500</v>
      </c>
      <c r="M11" s="18">
        <v>8309.5314625850333</v>
      </c>
      <c r="N11" s="16"/>
      <c r="O11" s="19"/>
    </row>
    <row r="12" spans="2:15">
      <c r="B12" s="17">
        <v>44813</v>
      </c>
      <c r="C12" s="18"/>
      <c r="D12" s="18">
        <v>9750</v>
      </c>
      <c r="E12" s="18">
        <v>8175.7432432432433</v>
      </c>
      <c r="F12" s="18">
        <v>7321.8879668049794</v>
      </c>
      <c r="G12" s="18">
        <v>8882</v>
      </c>
      <c r="H12" s="18">
        <v>7735.2941176470586</v>
      </c>
      <c r="I12" s="18">
        <v>7477.272727272727</v>
      </c>
      <c r="J12" s="18">
        <v>8500</v>
      </c>
      <c r="K12" s="18">
        <v>7634.1951219512193</v>
      </c>
      <c r="L12" s="18">
        <v>8500</v>
      </c>
      <c r="M12" s="18">
        <v>7904.2307986243786</v>
      </c>
      <c r="N12" s="16"/>
    </row>
    <row r="13" spans="2:15">
      <c r="B13" s="17">
        <v>44816</v>
      </c>
      <c r="C13" s="18"/>
      <c r="D13" s="18">
        <v>9750</v>
      </c>
      <c r="E13" s="18">
        <v>8097.2</v>
      </c>
      <c r="F13" s="18">
        <v>8399.4610389610389</v>
      </c>
      <c r="G13" s="18"/>
      <c r="H13" s="18">
        <v>8666.6666666666661</v>
      </c>
      <c r="I13" s="18">
        <v>7250</v>
      </c>
      <c r="J13" s="18"/>
      <c r="K13" s="18">
        <v>7459.0983606557375</v>
      </c>
      <c r="L13" s="18">
        <v>8400</v>
      </c>
      <c r="M13" s="18">
        <v>8423.5367947669656</v>
      </c>
      <c r="N13" s="16"/>
    </row>
    <row r="14" spans="2:15">
      <c r="B14" s="17">
        <v>44817</v>
      </c>
      <c r="C14" s="18">
        <v>13500</v>
      </c>
      <c r="D14" s="18">
        <v>9750</v>
      </c>
      <c r="E14" s="18">
        <v>8255</v>
      </c>
      <c r="F14" s="18">
        <v>8073.3836477987425</v>
      </c>
      <c r="G14" s="18">
        <v>9000</v>
      </c>
      <c r="H14" s="18">
        <v>8000</v>
      </c>
      <c r="I14" s="18"/>
      <c r="J14" s="18">
        <v>8989</v>
      </c>
      <c r="K14" s="18">
        <v>7760.2739726027394</v>
      </c>
      <c r="L14" s="18">
        <v>8500</v>
      </c>
      <c r="M14" s="18">
        <v>8506.8018510727816</v>
      </c>
      <c r="N14" s="16"/>
    </row>
    <row r="15" spans="2:15">
      <c r="B15" s="17">
        <v>44818</v>
      </c>
      <c r="C15" s="18"/>
      <c r="D15" s="18">
        <v>9750</v>
      </c>
      <c r="E15" s="18">
        <v>8164.2105263157891</v>
      </c>
      <c r="F15" s="18">
        <v>8309.9403973509925</v>
      </c>
      <c r="G15" s="18">
        <v>9524.3902439024387</v>
      </c>
      <c r="H15" s="18">
        <v>8000</v>
      </c>
      <c r="I15" s="18">
        <v>7250</v>
      </c>
      <c r="J15" s="18">
        <v>7786</v>
      </c>
      <c r="K15" s="18">
        <v>7426.48</v>
      </c>
      <c r="L15" s="18">
        <v>8500</v>
      </c>
      <c r="M15" s="18">
        <v>8277.3390733907345</v>
      </c>
      <c r="N15" s="16"/>
    </row>
    <row r="16" spans="2:15">
      <c r="B16" s="17">
        <v>44819</v>
      </c>
      <c r="C16" s="18"/>
      <c r="D16" s="18">
        <v>9750</v>
      </c>
      <c r="E16" s="18">
        <v>8178.6170212765956</v>
      </c>
      <c r="F16" s="18">
        <v>8465.3979591836742</v>
      </c>
      <c r="G16" s="18">
        <v>9764.7058823529405</v>
      </c>
      <c r="H16" s="18">
        <v>8000</v>
      </c>
      <c r="I16" s="18">
        <v>7250</v>
      </c>
      <c r="J16" s="18">
        <v>7224.2448979591836</v>
      </c>
      <c r="K16" s="18">
        <v>7552.166666666667</v>
      </c>
      <c r="L16" s="18">
        <v>8500</v>
      </c>
      <c r="M16" s="18">
        <v>8440.6955567745481</v>
      </c>
      <c r="N16" s="16"/>
    </row>
    <row r="17" spans="2:14">
      <c r="B17" s="17">
        <v>44824</v>
      </c>
      <c r="C17" s="18"/>
      <c r="D17" s="18">
        <v>9750</v>
      </c>
      <c r="E17" s="18">
        <v>8257.2857142857138</v>
      </c>
      <c r="F17" s="18">
        <v>7851.594594594595</v>
      </c>
      <c r="G17" s="18"/>
      <c r="H17" s="18">
        <v>6500</v>
      </c>
      <c r="I17" s="18">
        <v>7750</v>
      </c>
      <c r="J17" s="18">
        <v>8250</v>
      </c>
      <c r="K17" s="18">
        <v>7500</v>
      </c>
      <c r="L17" s="18">
        <v>8466.6666666666661</v>
      </c>
      <c r="M17" s="18">
        <v>8017.9369592088997</v>
      </c>
      <c r="N17" s="16"/>
    </row>
    <row r="18" spans="2:14">
      <c r="B18" s="17">
        <v>44825</v>
      </c>
      <c r="C18" s="18"/>
      <c r="D18" s="18">
        <v>9500</v>
      </c>
      <c r="E18" s="18">
        <v>8240</v>
      </c>
      <c r="F18" s="18">
        <v>7687.2192513368982</v>
      </c>
      <c r="G18" s="18">
        <v>10632.35294117647</v>
      </c>
      <c r="H18" s="18">
        <v>7750</v>
      </c>
      <c r="I18" s="18">
        <v>7250</v>
      </c>
      <c r="J18" s="18"/>
      <c r="K18" s="18">
        <v>7250</v>
      </c>
      <c r="L18" s="18">
        <v>8500</v>
      </c>
      <c r="M18" s="18">
        <v>7927.7635542168673</v>
      </c>
      <c r="N18" s="16"/>
    </row>
    <row r="19" spans="2:14">
      <c r="B19" s="17">
        <v>44826</v>
      </c>
      <c r="C19" s="18"/>
      <c r="D19" s="18">
        <v>9500</v>
      </c>
      <c r="E19" s="18">
        <v>8227.3142857142866</v>
      </c>
      <c r="F19" s="18">
        <v>7507.8007518796994</v>
      </c>
      <c r="G19" s="18">
        <v>9409.0909090909099</v>
      </c>
      <c r="H19" s="18">
        <v>7500</v>
      </c>
      <c r="I19" s="18">
        <v>7250</v>
      </c>
      <c r="J19" s="18">
        <v>7750</v>
      </c>
      <c r="K19" s="18">
        <v>7391.8108108108108</v>
      </c>
      <c r="L19" s="18">
        <v>8500</v>
      </c>
      <c r="M19" s="18">
        <v>7681.375717439294</v>
      </c>
      <c r="N19" s="16"/>
    </row>
    <row r="20" spans="2:14">
      <c r="B20" s="17">
        <v>44827</v>
      </c>
      <c r="C20" s="18"/>
      <c r="D20" s="18">
        <v>10000</v>
      </c>
      <c r="E20" s="18">
        <v>8260</v>
      </c>
      <c r="F20" s="18">
        <v>7648.1121076233185</v>
      </c>
      <c r="G20" s="18">
        <v>10864.406779661016</v>
      </c>
      <c r="H20" s="18">
        <v>8000</v>
      </c>
      <c r="I20" s="18">
        <v>7250</v>
      </c>
      <c r="J20" s="18"/>
      <c r="K20" s="18">
        <v>7666.666666666667</v>
      </c>
      <c r="L20" s="18">
        <v>8500</v>
      </c>
      <c r="M20" s="18">
        <v>8170.4708723211588</v>
      </c>
      <c r="N20" s="16"/>
    </row>
    <row r="21" spans="2:14">
      <c r="B21" s="17">
        <v>44830</v>
      </c>
      <c r="C21" s="18"/>
      <c r="D21" s="18">
        <v>9750</v>
      </c>
      <c r="E21" s="18">
        <v>7897.030303030303</v>
      </c>
      <c r="F21" s="18">
        <v>8541.7801047120411</v>
      </c>
      <c r="G21" s="18"/>
      <c r="H21" s="18">
        <v>7274.1935483870966</v>
      </c>
      <c r="I21" s="18">
        <v>7250</v>
      </c>
      <c r="J21" s="18"/>
      <c r="K21" s="18">
        <v>7645.708333333333</v>
      </c>
      <c r="L21" s="18">
        <v>8500</v>
      </c>
      <c r="M21" s="18">
        <v>8433.0609174311921</v>
      </c>
      <c r="N21" s="16"/>
    </row>
    <row r="22" spans="2:14">
      <c r="B22" s="17">
        <v>44831</v>
      </c>
      <c r="C22" s="18"/>
      <c r="D22" s="18">
        <v>11125</v>
      </c>
      <c r="E22" s="18">
        <v>7731.3684210526317</v>
      </c>
      <c r="F22" s="18">
        <v>8225.1194968553464</v>
      </c>
      <c r="G22" s="18"/>
      <c r="H22" s="18">
        <v>7530.30303030303</v>
      </c>
      <c r="I22" s="18">
        <v>7375</v>
      </c>
      <c r="J22" s="18">
        <v>8307.5625</v>
      </c>
      <c r="K22" s="18">
        <v>7500.1801801801803</v>
      </c>
      <c r="L22" s="18">
        <v>8500</v>
      </c>
      <c r="M22" s="18">
        <v>8556.8939588688954</v>
      </c>
      <c r="N22" s="16"/>
    </row>
    <row r="23" spans="2:14">
      <c r="B23" s="17">
        <v>44832</v>
      </c>
      <c r="C23" s="18"/>
      <c r="D23" s="18">
        <v>11136.363636363636</v>
      </c>
      <c r="E23" s="18">
        <v>7822.090909090909</v>
      </c>
      <c r="F23" s="18">
        <v>8285.7012987012986</v>
      </c>
      <c r="G23" s="18">
        <v>8983.9516129032254</v>
      </c>
      <c r="H23" s="18">
        <v>6500</v>
      </c>
      <c r="I23" s="18"/>
      <c r="J23" s="18">
        <v>7416.8125</v>
      </c>
      <c r="K23" s="18">
        <v>7217.391304347826</v>
      </c>
      <c r="L23" s="18">
        <v>8000</v>
      </c>
      <c r="M23" s="18">
        <v>8730.422502870264</v>
      </c>
      <c r="N23" s="16"/>
    </row>
    <row r="24" spans="2:14">
      <c r="B24" s="17">
        <v>44833</v>
      </c>
      <c r="C24" s="18"/>
      <c r="D24" s="18">
        <v>11000</v>
      </c>
      <c r="E24" s="18">
        <v>7941.3008849557518</v>
      </c>
      <c r="F24" s="18">
        <v>8147.8521303258149</v>
      </c>
      <c r="G24" s="18">
        <v>9512.3361344537807</v>
      </c>
      <c r="H24" s="18">
        <v>7274.1935483870966</v>
      </c>
      <c r="I24" s="18">
        <v>7440.4761904761908</v>
      </c>
      <c r="J24" s="18">
        <v>6234.1702127659573</v>
      </c>
      <c r="K24" s="18">
        <v>6857.1428571428569</v>
      </c>
      <c r="L24" s="18">
        <v>9000</v>
      </c>
      <c r="M24" s="18">
        <v>8338.031187586419</v>
      </c>
      <c r="N24" s="16"/>
    </row>
    <row r="25" spans="2:14">
      <c r="B25" s="17">
        <v>44834</v>
      </c>
      <c r="C25" s="18">
        <v>15500</v>
      </c>
      <c r="D25" s="18">
        <v>10863.636363636364</v>
      </c>
      <c r="E25" s="18">
        <v>7760.2755102040819</v>
      </c>
      <c r="F25" s="18">
        <v>8232.4807692307695</v>
      </c>
      <c r="G25" s="18">
        <v>9680</v>
      </c>
      <c r="H25" s="18">
        <v>6250</v>
      </c>
      <c r="I25" s="18"/>
      <c r="J25" s="18">
        <v>6773</v>
      </c>
      <c r="K25" s="18">
        <v>7011.0486891385772</v>
      </c>
      <c r="L25" s="18">
        <v>8500</v>
      </c>
      <c r="M25" s="18">
        <v>8626.6060714927244</v>
      </c>
      <c r="N25" s="16"/>
    </row>
    <row r="26" spans="2:14">
      <c r="B26" s="17">
        <v>44837</v>
      </c>
      <c r="C26" s="18"/>
      <c r="D26" s="18">
        <v>10863.636363636364</v>
      </c>
      <c r="E26" s="18">
        <v>8097.2794117647063</v>
      </c>
      <c r="F26" s="18">
        <v>8324.1666666666661</v>
      </c>
      <c r="G26" s="18"/>
      <c r="H26" s="18">
        <v>6483.8709677419356</v>
      </c>
      <c r="I26" s="18">
        <v>7250</v>
      </c>
      <c r="J26" s="18"/>
      <c r="K26" s="18">
        <v>6680</v>
      </c>
      <c r="L26" s="18">
        <v>8266.5</v>
      </c>
      <c r="M26" s="18">
        <v>8356.5168195718652</v>
      </c>
      <c r="N26" s="16"/>
    </row>
    <row r="27" spans="2:14">
      <c r="B27" s="17">
        <v>44838</v>
      </c>
      <c r="C27" s="18">
        <v>15500</v>
      </c>
      <c r="D27" s="18">
        <v>9500</v>
      </c>
      <c r="E27" s="18">
        <v>7896</v>
      </c>
      <c r="F27" s="18">
        <v>8150.721590909091</v>
      </c>
      <c r="G27" s="18">
        <v>9948.5294117647063</v>
      </c>
      <c r="H27" s="18">
        <v>6500</v>
      </c>
      <c r="I27" s="18">
        <v>6500</v>
      </c>
      <c r="J27" s="18">
        <v>8000</v>
      </c>
      <c r="K27" s="18">
        <v>6454.545454545455</v>
      </c>
      <c r="L27" s="18">
        <v>8250</v>
      </c>
      <c r="M27" s="18">
        <v>8215.6445070422542</v>
      </c>
      <c r="N27" s="16"/>
    </row>
    <row r="28" spans="2:14">
      <c r="B28" s="17">
        <v>44839</v>
      </c>
      <c r="C28" s="18"/>
      <c r="D28" s="18">
        <v>10750</v>
      </c>
      <c r="E28" s="18">
        <v>8090.9473684210525</v>
      </c>
      <c r="F28" s="18">
        <v>8491.3558718861204</v>
      </c>
      <c r="G28" s="18">
        <v>10020</v>
      </c>
      <c r="H28" s="18">
        <v>6000</v>
      </c>
      <c r="I28" s="18">
        <v>7000</v>
      </c>
      <c r="J28" s="18">
        <v>7750</v>
      </c>
      <c r="K28" s="18">
        <v>7000</v>
      </c>
      <c r="L28" s="18">
        <v>8500</v>
      </c>
      <c r="M28" s="18">
        <v>8557.9536423841055</v>
      </c>
      <c r="N28" s="16"/>
    </row>
    <row r="29" spans="2:14">
      <c r="B29" s="17">
        <v>44840</v>
      </c>
      <c r="C29" s="18"/>
      <c r="D29" s="18">
        <v>11900</v>
      </c>
      <c r="E29" s="18">
        <v>8706.1702127659573</v>
      </c>
      <c r="F29" s="18">
        <v>8235.6246246246246</v>
      </c>
      <c r="G29" s="18">
        <v>8948.5294117647063</v>
      </c>
      <c r="H29" s="18">
        <v>6500</v>
      </c>
      <c r="I29" s="18"/>
      <c r="J29" s="18"/>
      <c r="K29" s="18">
        <v>8124.875</v>
      </c>
      <c r="L29" s="18">
        <v>8500</v>
      </c>
      <c r="M29" s="18">
        <v>8325.6043752317382</v>
      </c>
      <c r="N29" s="16"/>
    </row>
    <row r="30" spans="2:14">
      <c r="B30" s="17">
        <v>44841</v>
      </c>
      <c r="C30" s="18"/>
      <c r="D30" s="18">
        <v>10659.09090909091</v>
      </c>
      <c r="E30" s="18">
        <v>8647</v>
      </c>
      <c r="F30" s="18">
        <v>11165.063157894738</v>
      </c>
      <c r="G30" s="18">
        <v>9948.5294117647063</v>
      </c>
      <c r="H30" s="18">
        <v>6000</v>
      </c>
      <c r="I30" s="18">
        <v>6250</v>
      </c>
      <c r="J30" s="18">
        <v>7750</v>
      </c>
      <c r="K30" s="18">
        <v>7750</v>
      </c>
      <c r="L30" s="18">
        <v>8250</v>
      </c>
      <c r="M30" s="18">
        <v>9972.7516531961792</v>
      </c>
      <c r="N30" s="16"/>
    </row>
    <row r="31" spans="2:14">
      <c r="B31" s="17">
        <v>44845</v>
      </c>
      <c r="C31" s="18"/>
      <c r="D31" s="18">
        <v>11750</v>
      </c>
      <c r="E31" s="18">
        <v>8747.2747252747249</v>
      </c>
      <c r="F31" s="18">
        <v>8702.1942675159244</v>
      </c>
      <c r="G31" s="18">
        <v>10263.421052631578</v>
      </c>
      <c r="H31" s="18">
        <v>6500</v>
      </c>
      <c r="I31" s="18">
        <v>6750</v>
      </c>
      <c r="J31" s="18">
        <v>9397.5178571428569</v>
      </c>
      <c r="K31" s="18">
        <v>9510.5714285714294</v>
      </c>
      <c r="L31" s="18">
        <v>8500</v>
      </c>
      <c r="M31" s="18">
        <v>8725.6131155533894</v>
      </c>
      <c r="N31" s="16"/>
    </row>
    <row r="32" spans="2:14">
      <c r="B32" s="17">
        <v>44846</v>
      </c>
      <c r="C32" s="18"/>
      <c r="D32" s="18">
        <v>11750</v>
      </c>
      <c r="E32" s="18">
        <v>8252.2727272727279</v>
      </c>
      <c r="F32" s="18">
        <v>11768.326315789474</v>
      </c>
      <c r="G32" s="18">
        <v>10583</v>
      </c>
      <c r="H32" s="18">
        <v>6000</v>
      </c>
      <c r="I32" s="18">
        <v>8250</v>
      </c>
      <c r="J32" s="18">
        <v>7673.6388888888887</v>
      </c>
      <c r="K32" s="18">
        <v>9000</v>
      </c>
      <c r="L32" s="18">
        <v>8533.3333333333339</v>
      </c>
      <c r="M32" s="18">
        <v>10624.2558356676</v>
      </c>
      <c r="N32" s="16"/>
    </row>
    <row r="33" spans="2:14">
      <c r="B33" s="17">
        <v>44847</v>
      </c>
      <c r="C33" s="18"/>
      <c r="D33" s="18">
        <v>10750</v>
      </c>
      <c r="E33" s="18">
        <v>9838.3137254901958</v>
      </c>
      <c r="F33" s="18">
        <v>9772.3867684478373</v>
      </c>
      <c r="G33" s="18">
        <v>10369.358695652174</v>
      </c>
      <c r="H33" s="18">
        <v>6500</v>
      </c>
      <c r="I33" s="18">
        <v>7250</v>
      </c>
      <c r="J33" s="18"/>
      <c r="K33" s="18">
        <v>8965.2413793103442</v>
      </c>
      <c r="L33" s="18">
        <v>8500</v>
      </c>
      <c r="M33" s="18">
        <v>9534.8160655737702</v>
      </c>
      <c r="N33" s="16"/>
    </row>
    <row r="34" spans="2:14">
      <c r="B34" s="17">
        <v>44848</v>
      </c>
      <c r="C34" s="18"/>
      <c r="D34" s="18">
        <v>11750</v>
      </c>
      <c r="E34" s="18">
        <v>9246</v>
      </c>
      <c r="F34" s="18">
        <v>10397.956989247312</v>
      </c>
      <c r="G34" s="18">
        <v>10632.35294117647</v>
      </c>
      <c r="H34" s="18">
        <v>7516.1290322580644</v>
      </c>
      <c r="I34" s="18">
        <v>7250</v>
      </c>
      <c r="J34" s="18">
        <v>9504.8823529411766</v>
      </c>
      <c r="K34" s="18">
        <v>7875</v>
      </c>
      <c r="L34" s="18">
        <v>8500</v>
      </c>
      <c r="M34" s="18">
        <v>9957.3526936026938</v>
      </c>
      <c r="N34" s="16"/>
    </row>
    <row r="35" spans="2:14">
      <c r="B35" s="17">
        <v>44851</v>
      </c>
      <c r="C35" s="18"/>
      <c r="D35" s="18">
        <v>11750</v>
      </c>
      <c r="E35" s="18">
        <v>9221.1473684210523</v>
      </c>
      <c r="F35" s="18"/>
      <c r="G35" s="18"/>
      <c r="H35" s="18">
        <v>7500</v>
      </c>
      <c r="I35" s="18">
        <v>7250</v>
      </c>
      <c r="J35" s="18"/>
      <c r="K35" s="18"/>
      <c r="L35" s="18">
        <v>8000</v>
      </c>
      <c r="M35" s="18">
        <v>9030.2250755287005</v>
      </c>
      <c r="N35" s="16"/>
    </row>
    <row r="36" spans="2:14">
      <c r="B36" s="17">
        <v>44852</v>
      </c>
      <c r="C36" s="18">
        <v>15545</v>
      </c>
      <c r="D36" s="18">
        <v>11500</v>
      </c>
      <c r="E36" s="18">
        <v>9260</v>
      </c>
      <c r="F36" s="18"/>
      <c r="G36" s="18">
        <v>10886.09090909091</v>
      </c>
      <c r="H36" s="18">
        <v>7500</v>
      </c>
      <c r="I36" s="18"/>
      <c r="J36" s="18">
        <v>7750</v>
      </c>
      <c r="K36" s="18">
        <v>7000</v>
      </c>
      <c r="L36" s="18">
        <v>8500</v>
      </c>
      <c r="M36" s="18">
        <v>8917.5614646904978</v>
      </c>
      <c r="N36" s="16"/>
    </row>
    <row r="37" spans="2:14">
      <c r="B37" s="17">
        <v>44853</v>
      </c>
      <c r="C37" s="18"/>
      <c r="D37" s="18">
        <v>11500</v>
      </c>
      <c r="E37" s="18">
        <v>9269</v>
      </c>
      <c r="F37" s="18">
        <v>10408.501213592233</v>
      </c>
      <c r="G37" s="18">
        <v>10637.59420289855</v>
      </c>
      <c r="H37" s="18">
        <v>7000</v>
      </c>
      <c r="I37" s="18">
        <v>7416.666666666667</v>
      </c>
      <c r="J37" s="18"/>
      <c r="K37" s="18">
        <v>8333.3333333333339</v>
      </c>
      <c r="L37" s="18">
        <v>8533.3333333333339</v>
      </c>
      <c r="M37" s="18">
        <v>10112.224689165187</v>
      </c>
      <c r="N37" s="16"/>
    </row>
    <row r="38" spans="2:14">
      <c r="B38" s="17">
        <v>44854</v>
      </c>
      <c r="C38" s="18">
        <v>12933.666666666666</v>
      </c>
      <c r="D38" s="18">
        <v>11500</v>
      </c>
      <c r="E38" s="18">
        <v>9525.6455696202538</v>
      </c>
      <c r="F38" s="18">
        <v>10736.808510638299</v>
      </c>
      <c r="G38" s="18">
        <v>10000.196721311475</v>
      </c>
      <c r="H38" s="18">
        <v>7000</v>
      </c>
      <c r="I38" s="18"/>
      <c r="J38" s="18">
        <v>8250</v>
      </c>
      <c r="K38" s="18">
        <v>9617.926470588236</v>
      </c>
      <c r="L38" s="18">
        <v>8500</v>
      </c>
      <c r="M38" s="18">
        <v>10448.050833333333</v>
      </c>
      <c r="N38" s="16"/>
    </row>
    <row r="39" spans="2:14">
      <c r="B39" s="17">
        <v>44855</v>
      </c>
      <c r="C39" s="18"/>
      <c r="D39" s="18">
        <v>11500</v>
      </c>
      <c r="E39" s="18">
        <v>9679.375</v>
      </c>
      <c r="F39" s="18">
        <v>11246.410958904109</v>
      </c>
      <c r="G39" s="18"/>
      <c r="H39" s="18">
        <v>7000</v>
      </c>
      <c r="I39" s="18">
        <v>7250</v>
      </c>
      <c r="J39" s="18"/>
      <c r="K39" s="18">
        <v>21429</v>
      </c>
      <c r="L39" s="18">
        <v>8500</v>
      </c>
      <c r="M39" s="18">
        <v>10787.679587831208</v>
      </c>
      <c r="N39" s="16"/>
    </row>
    <row r="40" spans="2:14">
      <c r="B40" s="17">
        <v>44858</v>
      </c>
      <c r="C40" s="18">
        <v>12600</v>
      </c>
      <c r="D40" s="18">
        <v>11500</v>
      </c>
      <c r="E40" s="18">
        <v>9024.5</v>
      </c>
      <c r="F40" s="18">
        <v>11253.547263681592</v>
      </c>
      <c r="G40" s="18">
        <v>10653.061224489797</v>
      </c>
      <c r="H40" s="18">
        <v>12000</v>
      </c>
      <c r="I40" s="18">
        <v>7250</v>
      </c>
      <c r="J40" s="18"/>
      <c r="K40" s="18"/>
      <c r="L40" s="18">
        <v>8400</v>
      </c>
      <c r="M40" s="18">
        <v>11270.046071428571</v>
      </c>
      <c r="N40" s="16"/>
    </row>
    <row r="41" spans="2:14">
      <c r="B41" s="17">
        <v>44859</v>
      </c>
      <c r="C41" s="18">
        <v>11882.176470588236</v>
      </c>
      <c r="D41" s="18">
        <v>11500</v>
      </c>
      <c r="E41" s="18">
        <v>9247.6756756756749</v>
      </c>
      <c r="F41" s="18">
        <v>9831.8267326732675</v>
      </c>
      <c r="G41" s="18">
        <v>9984.9253731343288</v>
      </c>
      <c r="H41" s="18">
        <v>12000</v>
      </c>
      <c r="I41" s="18"/>
      <c r="J41" s="18">
        <v>11667</v>
      </c>
      <c r="K41" s="18">
        <v>16727.811059907835</v>
      </c>
      <c r="L41" s="18">
        <v>8500</v>
      </c>
      <c r="M41" s="18">
        <v>10372.566858940745</v>
      </c>
      <c r="N41" s="16"/>
    </row>
    <row r="42" spans="2:14">
      <c r="B42" s="17">
        <v>44860</v>
      </c>
      <c r="C42" s="18">
        <v>15368</v>
      </c>
      <c r="D42" s="18">
        <v>11500</v>
      </c>
      <c r="E42" s="18">
        <v>10242.272727272728</v>
      </c>
      <c r="F42" s="18"/>
      <c r="G42" s="18">
        <v>11455</v>
      </c>
      <c r="H42" s="18">
        <v>9032.2580645161288</v>
      </c>
      <c r="I42" s="18">
        <v>8899.7000000000007</v>
      </c>
      <c r="J42" s="18">
        <v>8250</v>
      </c>
      <c r="K42" s="18">
        <v>8740</v>
      </c>
      <c r="L42" s="18">
        <v>9000</v>
      </c>
      <c r="M42" s="18">
        <v>10295.394291754757</v>
      </c>
      <c r="N42" s="16"/>
    </row>
    <row r="43" spans="2:14">
      <c r="B43" s="17">
        <v>44861</v>
      </c>
      <c r="C43" s="18">
        <v>15086.206896551725</v>
      </c>
      <c r="D43" s="18"/>
      <c r="E43" s="18">
        <v>9987</v>
      </c>
      <c r="F43" s="18">
        <v>10550.620289855073</v>
      </c>
      <c r="G43" s="18">
        <v>11050</v>
      </c>
      <c r="H43" s="18">
        <v>9000</v>
      </c>
      <c r="I43" s="18"/>
      <c r="J43" s="18"/>
      <c r="K43" s="18">
        <v>10140</v>
      </c>
      <c r="L43" s="18">
        <v>9000</v>
      </c>
      <c r="M43" s="18">
        <v>10771.599514563106</v>
      </c>
      <c r="N43" s="16"/>
    </row>
    <row r="44" spans="2:14">
      <c r="B44" s="17">
        <v>44862</v>
      </c>
      <c r="C44" s="18">
        <v>13526</v>
      </c>
      <c r="D44" s="18">
        <v>11500</v>
      </c>
      <c r="E44" s="18">
        <v>9745</v>
      </c>
      <c r="F44" s="18">
        <v>10464.743396226415</v>
      </c>
      <c r="G44" s="18">
        <v>9668.7086092715235</v>
      </c>
      <c r="H44" s="18">
        <v>9500</v>
      </c>
      <c r="I44" s="18">
        <v>8833.3333333333339</v>
      </c>
      <c r="J44" s="18">
        <v>8321.5</v>
      </c>
      <c r="K44" s="18">
        <v>12545.40909090909</v>
      </c>
      <c r="L44" s="18">
        <v>8500</v>
      </c>
      <c r="M44" s="18">
        <v>10664.43157708628</v>
      </c>
      <c r="N44" s="16"/>
    </row>
    <row r="45" spans="2:14" ht="29.85" customHeight="1">
      <c r="B45" s="359" t="s">
        <v>79</v>
      </c>
      <c r="C45" s="359"/>
      <c r="D45" s="359"/>
      <c r="E45" s="359"/>
      <c r="F45" s="359"/>
      <c r="G45" s="359"/>
      <c r="H45" s="359"/>
      <c r="I45" s="359"/>
      <c r="J45" s="359"/>
      <c r="K45" s="359"/>
      <c r="L45" s="359"/>
      <c r="M45" s="359"/>
    </row>
    <row r="67" spans="2:13">
      <c r="B67" s="20"/>
      <c r="C67" s="290">
        <f t="shared" ref="C67:J67" si="0">+AVERAGE(C26:C44)</f>
        <v>14055.131254225827</v>
      </c>
      <c r="D67" s="290">
        <f t="shared" si="0"/>
        <v>11301.262626262627</v>
      </c>
      <c r="E67" s="290">
        <f t="shared" si="0"/>
        <v>9090.6776058936357</v>
      </c>
      <c r="F67" s="290">
        <f t="shared" si="0"/>
        <v>9968.7659136595466</v>
      </c>
      <c r="G67" s="290">
        <f t="shared" si="0"/>
        <v>10315.581122809434</v>
      </c>
      <c r="H67" s="290">
        <f t="shared" si="0"/>
        <v>7659.5925297113745</v>
      </c>
      <c r="I67" s="290">
        <f t="shared" si="0"/>
        <v>7385.6928571428571</v>
      </c>
      <c r="J67" s="290">
        <f t="shared" si="0"/>
        <v>8574.0490089975374</v>
      </c>
      <c r="K67" s="290">
        <f>+AVERAGE(K26:K44)</f>
        <v>9758.453718656805</v>
      </c>
      <c r="L67" s="290">
        <f t="shared" ref="L67:M67" si="1">+AVERAGE(L26:L44)</f>
        <v>8485.9561403508778</v>
      </c>
      <c r="M67" s="290">
        <f t="shared" si="1"/>
        <v>9733.6994037971563</v>
      </c>
    </row>
  </sheetData>
  <mergeCells count="4">
    <mergeCell ref="B2:M2"/>
    <mergeCell ref="B3:M3"/>
    <mergeCell ref="B4:M4"/>
    <mergeCell ref="B45:M45"/>
  </mergeCells>
  <hyperlinks>
    <hyperlink ref="O2" location="Índice!A1" display="Volver al índice" xr:uid="{00000000-0004-0000-0700-000000000000}"/>
  </hyperlinks>
  <printOptions horizontalCentered="1"/>
  <pageMargins left="0.11811023622047245" right="0.11811023622047245" top="0.74803149606299213" bottom="0.74803149606299213" header="0.31496062992125984" footer="0.31496062992125984"/>
  <pageSetup scale="61"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S73"/>
  <sheetViews>
    <sheetView view="pageBreakPreview" zoomScale="90" zoomScaleNormal="80" zoomScaleSheetLayoutView="90" zoomScalePageLayoutView="80" workbookViewId="0"/>
  </sheetViews>
  <sheetFormatPr baseColWidth="10" defaultColWidth="10.85546875" defaultRowHeight="12.75"/>
  <cols>
    <col min="1" max="1" width="1.7109375" style="27" customWidth="1"/>
    <col min="2" max="2" width="17.42578125" style="27" customWidth="1"/>
    <col min="3" max="17" width="8.7109375" style="27" customWidth="1"/>
    <col min="18" max="18" width="3" style="27" customWidth="1"/>
    <col min="19" max="16384" width="10.85546875" style="27"/>
  </cols>
  <sheetData>
    <row r="1" spans="2:19" ht="6.75" customHeight="1"/>
    <row r="2" spans="2:19" ht="12" customHeight="1">
      <c r="B2" s="364" t="s">
        <v>80</v>
      </c>
      <c r="C2" s="364"/>
      <c r="D2" s="364"/>
      <c r="E2" s="364"/>
      <c r="F2" s="364"/>
      <c r="G2" s="364"/>
      <c r="H2" s="364"/>
      <c r="I2" s="364"/>
      <c r="J2" s="364"/>
      <c r="K2" s="364"/>
      <c r="L2" s="364"/>
      <c r="M2" s="364"/>
      <c r="N2" s="364"/>
      <c r="O2" s="364"/>
      <c r="P2" s="364"/>
      <c r="Q2" s="364"/>
      <c r="R2" s="227"/>
      <c r="S2" s="1" t="s">
        <v>6</v>
      </c>
    </row>
    <row r="3" spans="2:19" ht="12" customHeight="1">
      <c r="B3" s="355" t="s">
        <v>210</v>
      </c>
      <c r="C3" s="355"/>
      <c r="D3" s="355"/>
      <c r="E3" s="355"/>
      <c r="F3" s="355"/>
      <c r="G3" s="355"/>
      <c r="H3" s="355"/>
      <c r="I3" s="355"/>
      <c r="J3" s="355"/>
      <c r="K3" s="355"/>
      <c r="L3" s="355"/>
      <c r="M3" s="355"/>
      <c r="N3" s="355"/>
      <c r="O3" s="355"/>
      <c r="P3" s="355"/>
      <c r="Q3" s="355"/>
      <c r="R3" s="227"/>
    </row>
    <row r="4" spans="2:19" ht="12" customHeight="1">
      <c r="B4" s="365" t="s">
        <v>81</v>
      </c>
      <c r="C4" s="365"/>
      <c r="D4" s="365"/>
      <c r="E4" s="365"/>
      <c r="F4" s="365"/>
      <c r="G4" s="365"/>
      <c r="H4" s="365"/>
      <c r="I4" s="365"/>
      <c r="J4" s="365"/>
      <c r="K4" s="365"/>
      <c r="L4" s="365"/>
      <c r="M4" s="365"/>
      <c r="N4" s="365"/>
      <c r="O4" s="365"/>
      <c r="P4" s="365"/>
      <c r="Q4" s="365"/>
      <c r="R4" s="227"/>
    </row>
    <row r="5" spans="2:19" ht="12" customHeight="1">
      <c r="B5" s="366" t="s">
        <v>42</v>
      </c>
      <c r="C5" s="361" t="s">
        <v>83</v>
      </c>
      <c r="D5" s="362"/>
      <c r="E5" s="362"/>
      <c r="F5" s="362"/>
      <c r="G5" s="363"/>
      <c r="H5" s="361" t="s">
        <v>82</v>
      </c>
      <c r="I5" s="362"/>
      <c r="J5" s="362"/>
      <c r="K5" s="362"/>
      <c r="L5" s="363"/>
      <c r="M5" s="361" t="s">
        <v>221</v>
      </c>
      <c r="N5" s="362"/>
      <c r="O5" s="362"/>
      <c r="P5" s="362"/>
      <c r="Q5" s="363"/>
      <c r="R5" s="228"/>
      <c r="S5" s="29"/>
    </row>
    <row r="6" spans="2:19" ht="12" customHeight="1">
      <c r="B6" s="367"/>
      <c r="C6" s="361" t="s">
        <v>43</v>
      </c>
      <c r="D6" s="362"/>
      <c r="E6" s="362"/>
      <c r="F6" s="362" t="s">
        <v>44</v>
      </c>
      <c r="G6" s="363"/>
      <c r="H6" s="361" t="s">
        <v>43</v>
      </c>
      <c r="I6" s="362"/>
      <c r="J6" s="362"/>
      <c r="K6" s="362" t="s">
        <v>44</v>
      </c>
      <c r="L6" s="363"/>
      <c r="M6" s="361" t="s">
        <v>43</v>
      </c>
      <c r="N6" s="362"/>
      <c r="O6" s="362"/>
      <c r="P6" s="362" t="s">
        <v>44</v>
      </c>
      <c r="Q6" s="363"/>
      <c r="R6" s="228"/>
    </row>
    <row r="7" spans="2:19" ht="12" customHeight="1">
      <c r="B7" s="368"/>
      <c r="C7" s="89">
        <v>2020</v>
      </c>
      <c r="D7" s="89">
        <v>2021</v>
      </c>
      <c r="E7" s="89">
        <v>2022</v>
      </c>
      <c r="F7" s="89" t="s">
        <v>45</v>
      </c>
      <c r="G7" s="90" t="s">
        <v>46</v>
      </c>
      <c r="H7" s="87">
        <v>2020</v>
      </c>
      <c r="I7" s="87">
        <v>2021</v>
      </c>
      <c r="J7" s="87">
        <v>2022</v>
      </c>
      <c r="K7" s="87" t="s">
        <v>45</v>
      </c>
      <c r="L7" s="88" t="s">
        <v>46</v>
      </c>
      <c r="M7" s="230">
        <v>2020</v>
      </c>
      <c r="N7" s="230">
        <v>2021</v>
      </c>
      <c r="O7" s="230">
        <v>2022</v>
      </c>
      <c r="P7" s="230" t="s">
        <v>45</v>
      </c>
      <c r="Q7" s="231" t="s">
        <v>46</v>
      </c>
      <c r="R7" s="228"/>
      <c r="S7" s="86"/>
    </row>
    <row r="8" spans="2:19" ht="12" customHeight="1">
      <c r="B8" s="91" t="s">
        <v>47</v>
      </c>
      <c r="C8" s="24">
        <v>506.62149999999997</v>
      </c>
      <c r="D8" s="24">
        <v>687.60833333333323</v>
      </c>
      <c r="E8" s="24">
        <v>585.87199999999996</v>
      </c>
      <c r="F8" s="92">
        <f>+(E8/D19-1)*100</f>
        <v>-9.4810710759737127</v>
      </c>
      <c r="G8" s="93">
        <f t="shared" ref="G8:G13" si="0">(E8/D8-1)*100</f>
        <v>-14.795680680620016</v>
      </c>
      <c r="H8" s="24">
        <v>1176.8</v>
      </c>
      <c r="I8" s="24">
        <v>1287.0066666666667</v>
      </c>
      <c r="J8" s="24">
        <v>1271.9939999999999</v>
      </c>
      <c r="K8" s="92">
        <f>+(J8/I19-1)*100</f>
        <v>0.40893943741520111</v>
      </c>
      <c r="L8" s="93">
        <f t="shared" ref="L8:L13" si="1">(J8/I8-1)*100</f>
        <v>-1.1664793241164317</v>
      </c>
      <c r="M8" s="24"/>
      <c r="N8" s="24">
        <v>1280</v>
      </c>
      <c r="O8" s="24">
        <v>1285</v>
      </c>
      <c r="P8" s="92">
        <f>+(O8/N19-1)*100</f>
        <v>1.2209531311540012</v>
      </c>
      <c r="Q8" s="93">
        <f t="shared" ref="Q8:Q13" si="2">(O8/N8-1)*100</f>
        <v>0.390625</v>
      </c>
      <c r="R8" s="234"/>
      <c r="S8" s="94"/>
    </row>
    <row r="9" spans="2:19" ht="12" customHeight="1">
      <c r="B9" s="95" t="s">
        <v>48</v>
      </c>
      <c r="C9" s="18">
        <v>509.41500000000002</v>
      </c>
      <c r="D9" s="18">
        <v>596.5915</v>
      </c>
      <c r="E9" s="18">
        <v>623</v>
      </c>
      <c r="F9" s="96">
        <f t="shared" ref="F9:F14" si="3">+(E9/E8-1)*100</f>
        <v>6.3372204167463364</v>
      </c>
      <c r="G9" s="97">
        <f t="shared" si="0"/>
        <v>4.4265632346421224</v>
      </c>
      <c r="H9" s="18">
        <v>1157.5284999999999</v>
      </c>
      <c r="I9" s="18">
        <v>1289.1990000000001</v>
      </c>
      <c r="J9" s="18">
        <v>1227.5</v>
      </c>
      <c r="K9" s="96">
        <f t="shared" ref="K9:K14" si="4">+(J9/J8-1)*100</f>
        <v>-3.4979724747129293</v>
      </c>
      <c r="L9" s="97">
        <f t="shared" si="1"/>
        <v>-4.7858398897299814</v>
      </c>
      <c r="M9" s="18"/>
      <c r="N9" s="18">
        <v>1318</v>
      </c>
      <c r="O9" s="18">
        <v>1266</v>
      </c>
      <c r="P9" s="96">
        <f t="shared" ref="P9:P14" si="5">+(O9/O8-1)*100</f>
        <v>-1.478599221789878</v>
      </c>
      <c r="Q9" s="97">
        <f t="shared" si="2"/>
        <v>-3.9453717754172946</v>
      </c>
      <c r="R9" s="234"/>
      <c r="S9" s="94"/>
    </row>
    <row r="10" spans="2:19" ht="12" customHeight="1">
      <c r="B10" s="95" t="s">
        <v>49</v>
      </c>
      <c r="C10" s="18">
        <v>519.09850000000006</v>
      </c>
      <c r="D10" s="18">
        <v>545.93700000000001</v>
      </c>
      <c r="E10" s="18">
        <v>600.59050000000002</v>
      </c>
      <c r="F10" s="96">
        <f t="shared" si="3"/>
        <v>-3.5970304975922907</v>
      </c>
      <c r="G10" s="97">
        <f t="shared" si="0"/>
        <v>10.010953644834487</v>
      </c>
      <c r="H10" s="18">
        <v>1196.8879999999999</v>
      </c>
      <c r="I10" s="18">
        <v>1286.5464999999999</v>
      </c>
      <c r="J10" s="18">
        <v>1300.9929999999999</v>
      </c>
      <c r="K10" s="96">
        <f t="shared" si="4"/>
        <v>5.9872097759674059</v>
      </c>
      <c r="L10" s="97">
        <f t="shared" si="1"/>
        <v>1.1228898450230895</v>
      </c>
      <c r="M10" s="18"/>
      <c r="N10" s="18">
        <v>1309</v>
      </c>
      <c r="O10" s="18">
        <v>1262</v>
      </c>
      <c r="P10" s="96">
        <f t="shared" si="5"/>
        <v>-0.31595576619273258</v>
      </c>
      <c r="Q10" s="97">
        <f t="shared" si="2"/>
        <v>-3.59052711993888</v>
      </c>
      <c r="R10" s="234"/>
      <c r="S10" s="94"/>
    </row>
    <row r="11" spans="2:19" ht="12" customHeight="1">
      <c r="B11" s="95" t="s">
        <v>50</v>
      </c>
      <c r="C11" s="18">
        <v>542.77499999999998</v>
      </c>
      <c r="D11" s="18">
        <v>528.61099999999999</v>
      </c>
      <c r="E11" s="18">
        <v>587.10900000000004</v>
      </c>
      <c r="F11" s="96">
        <f t="shared" si="3"/>
        <v>-2.2447075003683814</v>
      </c>
      <c r="G11" s="97">
        <f t="shared" si="0"/>
        <v>11.066360707590285</v>
      </c>
      <c r="H11" s="18">
        <v>1194.3920000000001</v>
      </c>
      <c r="I11" s="18">
        <v>1289.0259999999998</v>
      </c>
      <c r="J11" s="18">
        <v>1327.44975</v>
      </c>
      <c r="K11" s="96">
        <f t="shared" si="4"/>
        <v>2.0335812721513635</v>
      </c>
      <c r="L11" s="97">
        <f t="shared" si="1"/>
        <v>2.9808359179721799</v>
      </c>
      <c r="M11" s="18"/>
      <c r="N11" s="18">
        <v>1221</v>
      </c>
      <c r="O11" s="18">
        <v>1294</v>
      </c>
      <c r="P11" s="96">
        <f t="shared" si="5"/>
        <v>2.5356576862123559</v>
      </c>
      <c r="Q11" s="97">
        <f t="shared" si="2"/>
        <v>5.9787059787059782</v>
      </c>
      <c r="R11" s="234"/>
      <c r="S11" s="94"/>
    </row>
    <row r="12" spans="2:19" ht="12" customHeight="1">
      <c r="B12" s="95" t="s">
        <v>51</v>
      </c>
      <c r="C12" s="18">
        <v>521.02966666666669</v>
      </c>
      <c r="D12" s="18">
        <v>516.72550000000001</v>
      </c>
      <c r="E12" s="18">
        <v>567</v>
      </c>
      <c r="F12" s="96">
        <f t="shared" si="3"/>
        <v>-3.4250880160242914</v>
      </c>
      <c r="G12" s="97">
        <f t="shared" si="0"/>
        <v>9.7294404862930062</v>
      </c>
      <c r="H12" s="18">
        <v>1180.2285000000002</v>
      </c>
      <c r="I12" s="18">
        <v>1253.568</v>
      </c>
      <c r="J12" s="18">
        <v>1349.5</v>
      </c>
      <c r="K12" s="96">
        <f t="shared" si="4"/>
        <v>1.6610986592901167</v>
      </c>
      <c r="L12" s="97">
        <f t="shared" si="1"/>
        <v>7.6527160872007061</v>
      </c>
      <c r="M12" s="18">
        <v>1133</v>
      </c>
      <c r="N12" s="18">
        <v>1270</v>
      </c>
      <c r="O12" s="18">
        <v>1263</v>
      </c>
      <c r="P12" s="96">
        <f t="shared" si="5"/>
        <v>-2.3956723338485308</v>
      </c>
      <c r="Q12" s="97">
        <f t="shared" si="2"/>
        <v>-0.55118110236220819</v>
      </c>
      <c r="R12" s="234"/>
      <c r="S12" s="94"/>
    </row>
    <row r="13" spans="2:19" ht="12" customHeight="1">
      <c r="B13" s="95" t="s">
        <v>52</v>
      </c>
      <c r="C13" s="18">
        <v>484.15599999999995</v>
      </c>
      <c r="D13" s="18">
        <v>511.68299999999999</v>
      </c>
      <c r="E13" s="18">
        <v>587</v>
      </c>
      <c r="F13" s="96">
        <f t="shared" si="3"/>
        <v>3.5273368606701938</v>
      </c>
      <c r="G13" s="97">
        <f t="shared" si="0"/>
        <v>14.719464981248166</v>
      </c>
      <c r="H13" s="18">
        <v>1109.6554999999998</v>
      </c>
      <c r="I13" s="18">
        <v>1222.2629999999999</v>
      </c>
      <c r="J13" s="18">
        <v>1382</v>
      </c>
      <c r="K13" s="96">
        <f t="shared" si="4"/>
        <v>2.4082993701370903</v>
      </c>
      <c r="L13" s="97">
        <f t="shared" si="1"/>
        <v>13.068954881232608</v>
      </c>
      <c r="M13" s="18">
        <v>1165</v>
      </c>
      <c r="N13" s="18">
        <v>1299</v>
      </c>
      <c r="O13" s="18">
        <v>1292.5</v>
      </c>
      <c r="P13" s="96">
        <f t="shared" si="5"/>
        <v>2.3357086302454366</v>
      </c>
      <c r="Q13" s="97">
        <f t="shared" si="2"/>
        <v>-0.50038491147036401</v>
      </c>
      <c r="R13" s="234"/>
      <c r="S13" s="94"/>
    </row>
    <row r="14" spans="2:19" ht="12" customHeight="1">
      <c r="B14" s="95" t="s">
        <v>53</v>
      </c>
      <c r="C14" s="18">
        <v>513.51250000000005</v>
      </c>
      <c r="D14" s="18">
        <v>554.38800000000003</v>
      </c>
      <c r="E14" s="18">
        <v>579.5</v>
      </c>
      <c r="F14" s="96">
        <f t="shared" si="3"/>
        <v>-1.277683134582619</v>
      </c>
      <c r="G14" s="97">
        <f t="shared" ref="G14" si="6">(E14/D14-1)*100</f>
        <v>4.5296795745939589</v>
      </c>
      <c r="H14" s="18">
        <v>1141.729</v>
      </c>
      <c r="I14" s="18">
        <v>1241.011</v>
      </c>
      <c r="J14" s="18">
        <v>1382.5</v>
      </c>
      <c r="K14" s="96">
        <f t="shared" si="4"/>
        <v>3.6179450072348907E-2</v>
      </c>
      <c r="L14" s="97">
        <f t="shared" ref="L14" si="7">(J14/I14-1)*100</f>
        <v>11.401107645298868</v>
      </c>
      <c r="M14" s="18">
        <v>1180</v>
      </c>
      <c r="N14" s="18">
        <v>1234</v>
      </c>
      <c r="O14" s="18">
        <v>1290</v>
      </c>
      <c r="P14" s="96">
        <f t="shared" si="5"/>
        <v>-0.19342359767892114</v>
      </c>
      <c r="Q14" s="97">
        <f t="shared" ref="Q14" si="8">(O14/N14-1)*100</f>
        <v>4.5380875202593263</v>
      </c>
      <c r="R14" s="234"/>
      <c r="S14" s="94"/>
    </row>
    <row r="15" spans="2:19" ht="12" customHeight="1">
      <c r="B15" s="95" t="s">
        <v>54</v>
      </c>
      <c r="C15" s="18">
        <v>468.57499999999999</v>
      </c>
      <c r="D15" s="18">
        <v>579.7835</v>
      </c>
      <c r="E15" s="18">
        <v>565</v>
      </c>
      <c r="F15" s="96">
        <f t="shared" ref="F15" si="9">+(E15/E14-1)*100</f>
        <v>-2.5021570319240682</v>
      </c>
      <c r="G15" s="97">
        <f t="shared" ref="G15" si="10">(E15/D15-1)*100</f>
        <v>-2.5498311007470909</v>
      </c>
      <c r="H15" s="18">
        <v>1172.127</v>
      </c>
      <c r="I15" s="18">
        <v>1239.9645</v>
      </c>
      <c r="J15" s="18">
        <v>1352.5</v>
      </c>
      <c r="K15" s="96">
        <f t="shared" ref="K15" si="11">+(J15/J14-1)*100</f>
        <v>-2.1699819168173651</v>
      </c>
      <c r="L15" s="97">
        <f t="shared" ref="L15" si="12">(J15/I15-1)*100</f>
        <v>9.0757033769918394</v>
      </c>
      <c r="M15" s="18">
        <v>1190</v>
      </c>
      <c r="N15" s="18">
        <v>1275</v>
      </c>
      <c r="O15" s="18">
        <v>1298</v>
      </c>
      <c r="P15" s="96">
        <f t="shared" ref="P15" si="13">+(O15/O14-1)*100</f>
        <v>0.62015503875969546</v>
      </c>
      <c r="Q15" s="97">
        <f t="shared" ref="Q15" si="14">(O15/N15-1)*100</f>
        <v>1.8039215686274535</v>
      </c>
      <c r="R15" s="234"/>
      <c r="S15" s="243"/>
    </row>
    <row r="16" spans="2:19" ht="12" customHeight="1">
      <c r="B16" s="95" t="s">
        <v>55</v>
      </c>
      <c r="C16" s="18">
        <v>569.41200000000003</v>
      </c>
      <c r="D16" s="18">
        <v>596.81949999999995</v>
      </c>
      <c r="E16" s="18">
        <v>567</v>
      </c>
      <c r="F16" s="96">
        <f t="shared" ref="F16" si="15">+(E16/E15-1)*100</f>
        <v>0.35398230088494742</v>
      </c>
      <c r="G16" s="97">
        <f t="shared" ref="G16" si="16">(E16/D16-1)*100</f>
        <v>-4.996401759660996</v>
      </c>
      <c r="H16" s="18">
        <v>1197.6914999999999</v>
      </c>
      <c r="I16" s="18">
        <v>1236.0055</v>
      </c>
      <c r="J16" s="18">
        <v>1374.5</v>
      </c>
      <c r="K16" s="96">
        <f t="shared" ref="K16" si="17">+(J16/J15-1)*100</f>
        <v>1.6266173752310431</v>
      </c>
      <c r="L16" s="97">
        <f t="shared" ref="L16" si="18">(J16/I16-1)*100</f>
        <v>11.205006773837178</v>
      </c>
      <c r="M16" s="18">
        <v>1190</v>
      </c>
      <c r="N16" s="18">
        <v>1214.5</v>
      </c>
      <c r="O16" s="18">
        <v>1351</v>
      </c>
      <c r="P16" s="96">
        <f t="shared" ref="P16" si="19">+(O16/O15-1)*100</f>
        <v>4.0832049306625651</v>
      </c>
      <c r="Q16" s="97">
        <f t="shared" ref="Q16" si="20">(O16/N16-1)*100</f>
        <v>11.239193083573484</v>
      </c>
      <c r="R16" s="234"/>
      <c r="S16" s="94"/>
    </row>
    <row r="17" spans="2:19" ht="12" customHeight="1">
      <c r="B17" s="95" t="s">
        <v>56</v>
      </c>
      <c r="C17" s="18">
        <v>523.54999999999995</v>
      </c>
      <c r="D17" s="18">
        <v>632.80600000000004</v>
      </c>
      <c r="E17" s="18">
        <v>601.5</v>
      </c>
      <c r="F17" s="96">
        <f t="shared" ref="F17" si="21">+(E17/E16-1)*100</f>
        <v>6.0846560846560926</v>
      </c>
      <c r="G17" s="97">
        <f t="shared" ref="G17" si="22">(E17/D17-1)*100</f>
        <v>-4.9471718030486445</v>
      </c>
      <c r="H17" s="18">
        <v>1187.0155</v>
      </c>
      <c r="I17" s="18">
        <v>1256.3275000000001</v>
      </c>
      <c r="J17" s="18">
        <v>1346.5</v>
      </c>
      <c r="K17" s="96">
        <f t="shared" ref="K17" si="23">+(J17/J16-1)*100</f>
        <v>-2.0371044016005868</v>
      </c>
      <c r="L17" s="97">
        <f t="shared" ref="L17" si="24">(J17/I17-1)*100</f>
        <v>7.1774676587115893</v>
      </c>
      <c r="M17" s="18">
        <v>1220</v>
      </c>
      <c r="N17" s="18">
        <v>1515</v>
      </c>
      <c r="O17" s="18">
        <v>1340.5</v>
      </c>
      <c r="P17" s="96">
        <f t="shared" ref="P17" si="25">+(O17/O16-1)*100</f>
        <v>-0.77720207253886286</v>
      </c>
      <c r="Q17" s="97">
        <f t="shared" ref="Q17" si="26">(O17/N17-1)*100</f>
        <v>-11.518151815181522</v>
      </c>
      <c r="R17" s="234"/>
      <c r="S17" s="94"/>
    </row>
    <row r="18" spans="2:19" ht="12" customHeight="1">
      <c r="B18" s="95" t="s">
        <v>57</v>
      </c>
      <c r="C18" s="18">
        <v>582.447</v>
      </c>
      <c r="D18" s="18">
        <v>622.32749999999999</v>
      </c>
      <c r="E18" s="18"/>
      <c r="F18" s="96"/>
      <c r="G18" s="97"/>
      <c r="H18" s="18">
        <v>1230.2035000000001</v>
      </c>
      <c r="I18" s="18">
        <v>1278.8119999999999</v>
      </c>
      <c r="J18" s="18"/>
      <c r="K18" s="96"/>
      <c r="L18" s="97"/>
      <c r="M18" s="18">
        <v>1246</v>
      </c>
      <c r="N18" s="18">
        <v>1262.5</v>
      </c>
      <c r="O18" s="18"/>
      <c r="P18" s="96"/>
      <c r="Q18" s="97"/>
      <c r="R18" s="234"/>
      <c r="S18" s="94"/>
    </row>
    <row r="19" spans="2:19" ht="12" customHeight="1">
      <c r="B19" s="98" t="s">
        <v>58</v>
      </c>
      <c r="C19" s="18">
        <v>689.58100000000002</v>
      </c>
      <c r="D19" s="18">
        <v>647.23699999999997</v>
      </c>
      <c r="E19" s="18"/>
      <c r="F19" s="96"/>
      <c r="G19" s="97"/>
      <c r="H19" s="99">
        <v>1247.1390000000001</v>
      </c>
      <c r="I19" s="99">
        <v>1266.8135</v>
      </c>
      <c r="J19" s="18"/>
      <c r="K19" s="96"/>
      <c r="L19" s="97"/>
      <c r="M19" s="18">
        <v>1262</v>
      </c>
      <c r="N19" s="18">
        <v>1269.5</v>
      </c>
      <c r="O19" s="18"/>
      <c r="P19" s="96"/>
      <c r="Q19" s="97"/>
      <c r="R19" s="234"/>
      <c r="S19" s="94"/>
    </row>
    <row r="20" spans="2:19" ht="12" customHeight="1">
      <c r="B20" s="100" t="s">
        <v>84</v>
      </c>
      <c r="C20" s="101">
        <f>AVERAGE(C8:C19)</f>
        <v>535.84776388888895</v>
      </c>
      <c r="D20" s="102">
        <f>AVERAGE(D8:D19)</f>
        <v>585.04315277777778</v>
      </c>
      <c r="E20" s="102">
        <f>AVERAGE(E8:E19)</f>
        <v>586.35715000000005</v>
      </c>
      <c r="F20" s="102"/>
      <c r="G20" s="103">
        <f>(E20/D20-1)*100</f>
        <v>0.2245983421878206</v>
      </c>
      <c r="H20" s="101">
        <f>AVERAGE(H8:H19)</f>
        <v>1182.6165000000001</v>
      </c>
      <c r="I20" s="102">
        <f>AVERAGE(I8:I19)</f>
        <v>1262.2119305555555</v>
      </c>
      <c r="J20" s="102">
        <f>AVERAGE(J8:J19)</f>
        <v>1331.5436750000001</v>
      </c>
      <c r="K20" s="102"/>
      <c r="L20" s="103">
        <f>(J20/I20-1)*100</f>
        <v>5.4928766529665607</v>
      </c>
      <c r="M20" s="101">
        <f>AVERAGE(M8:M19)</f>
        <v>1198.25</v>
      </c>
      <c r="N20" s="102">
        <f>AVERAGE(N8:N19)</f>
        <v>1288.9583333333333</v>
      </c>
      <c r="O20" s="102">
        <f>AVERAGE(O8:O19)</f>
        <v>1294.2</v>
      </c>
      <c r="P20" s="102"/>
      <c r="Q20" s="103">
        <f>(O20/N20-1)*100</f>
        <v>0.40665912396962156</v>
      </c>
      <c r="R20" s="235"/>
    </row>
    <row r="21" spans="2:19" ht="12" customHeight="1">
      <c r="B21" s="104" t="str">
        <f>+'precio mayorista'!C21</f>
        <v>Promedio ene-oct</v>
      </c>
      <c r="C21" s="105">
        <f>AVERAGE(C8:C17)</f>
        <v>515.81451666666669</v>
      </c>
      <c r="D21" s="106">
        <f t="shared" ref="D21:E21" si="27">AVERAGE(D8:D17)</f>
        <v>575.09533333333331</v>
      </c>
      <c r="E21" s="106">
        <f t="shared" si="27"/>
        <v>586.35715000000005</v>
      </c>
      <c r="F21" s="106"/>
      <c r="G21" s="107">
        <f>(E21/D21-1)*100</f>
        <v>1.9582521390656416</v>
      </c>
      <c r="H21" s="105">
        <f>AVERAGE(H8:H17)</f>
        <v>1171.4055499999999</v>
      </c>
      <c r="I21" s="106">
        <f t="shared" ref="I21:J21" si="28">AVERAGE(I8:I17)</f>
        <v>1260.0917666666667</v>
      </c>
      <c r="J21" s="106">
        <f t="shared" si="28"/>
        <v>1331.5436750000001</v>
      </c>
      <c r="K21" s="106"/>
      <c r="L21" s="107">
        <f>(J21/I21-1)*100</f>
        <v>5.6703733984665217</v>
      </c>
      <c r="M21" s="105">
        <f>AVERAGE(M8:M17)</f>
        <v>1179.6666666666667</v>
      </c>
      <c r="N21" s="106">
        <f t="shared" ref="N21:O21" si="29">AVERAGE(N8:N17)</f>
        <v>1293.55</v>
      </c>
      <c r="O21" s="106">
        <f t="shared" si="29"/>
        <v>1294.2</v>
      </c>
      <c r="P21" s="106"/>
      <c r="Q21" s="107">
        <f>(O21/N21-1)*100</f>
        <v>5.0249313903605319E-2</v>
      </c>
      <c r="R21" s="235"/>
    </row>
    <row r="22" spans="2:19" ht="12" customHeight="1">
      <c r="B22" s="369" t="s">
        <v>222</v>
      </c>
      <c r="C22" s="369"/>
      <c r="D22" s="369"/>
      <c r="E22" s="369"/>
      <c r="F22" s="369"/>
      <c r="G22" s="369"/>
      <c r="H22" s="369"/>
      <c r="I22" s="369"/>
      <c r="J22" s="369"/>
      <c r="K22" s="369"/>
      <c r="L22" s="369"/>
      <c r="M22" s="369"/>
      <c r="N22" s="369"/>
      <c r="O22" s="369"/>
      <c r="P22" s="369"/>
      <c r="Q22" s="369"/>
      <c r="R22" s="229"/>
    </row>
    <row r="23" spans="2:19" ht="12" customHeight="1">
      <c r="B23" s="360" t="s">
        <v>239</v>
      </c>
      <c r="C23" s="360"/>
      <c r="D23" s="360"/>
      <c r="E23" s="360"/>
      <c r="F23" s="360"/>
      <c r="G23" s="360"/>
      <c r="H23" s="360"/>
      <c r="I23" s="360"/>
      <c r="J23" s="360"/>
      <c r="K23" s="360"/>
      <c r="L23" s="360"/>
      <c r="M23" s="360"/>
      <c r="N23" s="360"/>
      <c r="O23" s="360"/>
      <c r="P23" s="360"/>
      <c r="Q23" s="360"/>
    </row>
    <row r="24" spans="2:19" ht="12" customHeight="1">
      <c r="B24" s="360"/>
      <c r="C24" s="360"/>
      <c r="D24" s="360"/>
      <c r="E24" s="360"/>
      <c r="F24" s="360"/>
      <c r="G24" s="360"/>
      <c r="H24" s="360"/>
      <c r="I24" s="360"/>
      <c r="J24" s="360"/>
      <c r="K24" s="360"/>
      <c r="L24" s="360"/>
      <c r="M24" s="360"/>
      <c r="N24" s="360"/>
      <c r="O24" s="360"/>
      <c r="P24" s="360"/>
      <c r="Q24" s="360"/>
    </row>
    <row r="25" spans="2:19" ht="12" customHeight="1">
      <c r="K25" s="29"/>
      <c r="L25" s="86"/>
      <c r="M25" s="86"/>
      <c r="N25" s="86"/>
      <c r="O25" s="86"/>
      <c r="P25" s="86"/>
      <c r="Q25" s="86"/>
      <c r="R25" s="86"/>
    </row>
    <row r="26" spans="2:19" ht="12" customHeight="1">
      <c r="D26" s="108"/>
      <c r="E26" s="236" t="s">
        <v>220</v>
      </c>
      <c r="F26" s="236" t="s">
        <v>218</v>
      </c>
      <c r="G26" s="237" t="s">
        <v>219</v>
      </c>
      <c r="H26" s="236" t="s">
        <v>85</v>
      </c>
    </row>
    <row r="27" spans="2:19" ht="12" customHeight="1">
      <c r="D27" s="109">
        <v>44287</v>
      </c>
      <c r="E27" s="110">
        <f t="shared" ref="E27:E35" si="30">+D11</f>
        <v>528.61099999999999</v>
      </c>
      <c r="F27" s="110">
        <f t="shared" ref="F27:F35" si="31">+I11</f>
        <v>1289.0259999999998</v>
      </c>
      <c r="G27" s="110">
        <f t="shared" ref="G27:G35" si="32">+N11</f>
        <v>1221</v>
      </c>
      <c r="H27" s="110">
        <v>265.03741385116177</v>
      </c>
    </row>
    <row r="28" spans="2:19" ht="12" customHeight="1">
      <c r="D28" s="109">
        <v>44317</v>
      </c>
      <c r="E28" s="110">
        <f t="shared" si="30"/>
        <v>516.72550000000001</v>
      </c>
      <c r="F28" s="110">
        <f t="shared" si="31"/>
        <v>1253.568</v>
      </c>
      <c r="G28" s="110">
        <f t="shared" si="32"/>
        <v>1270</v>
      </c>
      <c r="H28" s="110">
        <v>251.3290222845863</v>
      </c>
    </row>
    <row r="29" spans="2:19" ht="12" customHeight="1">
      <c r="D29" s="109">
        <v>44348</v>
      </c>
      <c r="E29" s="110">
        <f t="shared" si="30"/>
        <v>511.68299999999999</v>
      </c>
      <c r="F29" s="110">
        <f t="shared" si="31"/>
        <v>1222.2629999999999</v>
      </c>
      <c r="G29" s="110">
        <f t="shared" si="32"/>
        <v>1299</v>
      </c>
      <c r="H29" s="110">
        <v>263.5435216626459</v>
      </c>
    </row>
    <row r="30" spans="2:19" ht="12" customHeight="1">
      <c r="D30" s="109">
        <v>44378</v>
      </c>
      <c r="E30" s="110">
        <f t="shared" si="30"/>
        <v>554.38800000000003</v>
      </c>
      <c r="F30" s="110">
        <f t="shared" si="31"/>
        <v>1241.011</v>
      </c>
      <c r="G30" s="110">
        <f t="shared" si="32"/>
        <v>1234</v>
      </c>
      <c r="H30" s="110">
        <v>308.49031780310776</v>
      </c>
    </row>
    <row r="31" spans="2:19" ht="12" customHeight="1">
      <c r="D31" s="109">
        <v>44409</v>
      </c>
      <c r="E31" s="110">
        <f t="shared" si="30"/>
        <v>579.7835</v>
      </c>
      <c r="F31" s="110">
        <f t="shared" si="31"/>
        <v>1239.9645</v>
      </c>
      <c r="G31" s="110">
        <f t="shared" si="32"/>
        <v>1275</v>
      </c>
      <c r="H31" s="110">
        <v>338.47235669249432</v>
      </c>
    </row>
    <row r="32" spans="2:19" ht="12" customHeight="1">
      <c r="D32" s="109">
        <v>44440</v>
      </c>
      <c r="E32" s="110">
        <f t="shared" si="30"/>
        <v>596.81949999999995</v>
      </c>
      <c r="F32" s="110">
        <f t="shared" si="31"/>
        <v>1236.0055</v>
      </c>
      <c r="G32" s="110">
        <f t="shared" si="32"/>
        <v>1214.5</v>
      </c>
      <c r="H32" s="110">
        <v>374.77072713262567</v>
      </c>
    </row>
    <row r="33" spans="2:8" ht="12" customHeight="1">
      <c r="D33" s="109">
        <v>44470</v>
      </c>
      <c r="E33" s="110">
        <f t="shared" si="30"/>
        <v>632.80600000000004</v>
      </c>
      <c r="F33" s="110">
        <f t="shared" si="31"/>
        <v>1256.3275000000001</v>
      </c>
      <c r="G33" s="110">
        <f t="shared" si="32"/>
        <v>1515</v>
      </c>
      <c r="H33" s="110">
        <v>433.37652506075699</v>
      </c>
    </row>
    <row r="34" spans="2:8">
      <c r="D34" s="109">
        <v>44501</v>
      </c>
      <c r="E34" s="110">
        <f t="shared" si="30"/>
        <v>622.32749999999999</v>
      </c>
      <c r="F34" s="110">
        <f t="shared" si="31"/>
        <v>1278.8119999999999</v>
      </c>
      <c r="G34" s="110">
        <f t="shared" si="32"/>
        <v>1262.5</v>
      </c>
      <c r="H34" s="110">
        <v>439.11405485880636</v>
      </c>
    </row>
    <row r="35" spans="2:8">
      <c r="D35" s="109">
        <v>44531</v>
      </c>
      <c r="E35" s="110">
        <f t="shared" si="30"/>
        <v>647.23699999999997</v>
      </c>
      <c r="F35" s="110">
        <f t="shared" si="31"/>
        <v>1266.8135</v>
      </c>
      <c r="G35" s="110">
        <f t="shared" si="32"/>
        <v>1269.5</v>
      </c>
      <c r="H35" s="110">
        <v>373.61865773095144</v>
      </c>
    </row>
    <row r="36" spans="2:8">
      <c r="D36" s="109">
        <v>44562</v>
      </c>
      <c r="E36" s="110">
        <f t="shared" ref="E36:E45" si="33">+E8</f>
        <v>585.87199999999996</v>
      </c>
      <c r="F36" s="110">
        <f t="shared" ref="F36:F45" si="34">+J8</f>
        <v>1271.9939999999999</v>
      </c>
      <c r="G36" s="110">
        <f t="shared" ref="G36:G45" si="35">+O8</f>
        <v>1285</v>
      </c>
      <c r="H36" s="110">
        <v>356.66202407375789</v>
      </c>
    </row>
    <row r="37" spans="2:8">
      <c r="D37" s="109">
        <v>44593</v>
      </c>
      <c r="E37" s="110">
        <f t="shared" si="33"/>
        <v>623</v>
      </c>
      <c r="F37" s="110">
        <f t="shared" si="34"/>
        <v>1227.5</v>
      </c>
      <c r="G37" s="110">
        <f t="shared" si="35"/>
        <v>1266</v>
      </c>
      <c r="H37" s="110">
        <v>324.12305997690788</v>
      </c>
    </row>
    <row r="38" spans="2:8">
      <c r="B38" s="111"/>
      <c r="D38" s="109">
        <v>44621</v>
      </c>
      <c r="E38" s="110">
        <f t="shared" si="33"/>
        <v>600.59050000000002</v>
      </c>
      <c r="F38" s="110">
        <f t="shared" si="34"/>
        <v>1300.9929999999999</v>
      </c>
      <c r="G38" s="110">
        <f t="shared" si="35"/>
        <v>1262</v>
      </c>
      <c r="H38" s="110">
        <v>327.3184895188067</v>
      </c>
    </row>
    <row r="39" spans="2:8">
      <c r="D39" s="109">
        <v>44652</v>
      </c>
      <c r="E39" s="110">
        <f t="shared" si="33"/>
        <v>587.10900000000004</v>
      </c>
      <c r="F39" s="110">
        <f t="shared" si="34"/>
        <v>1327.44975</v>
      </c>
      <c r="G39" s="110">
        <f t="shared" si="35"/>
        <v>1294</v>
      </c>
      <c r="H39" s="110">
        <v>317.73898149883667</v>
      </c>
    </row>
    <row r="40" spans="2:8">
      <c r="D40" s="109">
        <v>44682</v>
      </c>
      <c r="E40" s="110">
        <f t="shared" si="33"/>
        <v>567</v>
      </c>
      <c r="F40" s="110">
        <f t="shared" si="34"/>
        <v>1349.5</v>
      </c>
      <c r="G40" s="110">
        <f t="shared" si="35"/>
        <v>1263</v>
      </c>
      <c r="H40" s="110">
        <v>315.64722325161716</v>
      </c>
    </row>
    <row r="41" spans="2:8">
      <c r="D41" s="109">
        <v>44713</v>
      </c>
      <c r="E41" s="110">
        <f t="shared" si="33"/>
        <v>587</v>
      </c>
      <c r="F41" s="110">
        <f t="shared" si="34"/>
        <v>1382</v>
      </c>
      <c r="G41" s="110">
        <f t="shared" si="35"/>
        <v>1292.5</v>
      </c>
      <c r="H41" s="110">
        <v>310.11145296740403</v>
      </c>
    </row>
    <row r="42" spans="2:8">
      <c r="D42" s="109">
        <v>44743</v>
      </c>
      <c r="E42" s="110">
        <f t="shared" si="33"/>
        <v>579.5</v>
      </c>
      <c r="F42" s="110">
        <f t="shared" si="34"/>
        <v>1382.5</v>
      </c>
      <c r="G42" s="110">
        <f t="shared" si="35"/>
        <v>1290</v>
      </c>
      <c r="H42" s="110">
        <v>357.72372050510603</v>
      </c>
    </row>
    <row r="43" spans="2:8">
      <c r="D43" s="109">
        <v>44774</v>
      </c>
      <c r="E43" s="110">
        <f t="shared" si="33"/>
        <v>565</v>
      </c>
      <c r="F43" s="110">
        <f t="shared" si="34"/>
        <v>1352.5</v>
      </c>
      <c r="G43" s="110">
        <f t="shared" si="35"/>
        <v>1298</v>
      </c>
      <c r="H43" s="110">
        <v>326.33560069749763</v>
      </c>
    </row>
    <row r="44" spans="2:8">
      <c r="D44" s="109">
        <v>44805</v>
      </c>
      <c r="E44" s="110">
        <f t="shared" si="33"/>
        <v>567</v>
      </c>
      <c r="F44" s="110">
        <f t="shared" si="34"/>
        <v>1374.5</v>
      </c>
      <c r="G44" s="110">
        <f t="shared" si="35"/>
        <v>1351</v>
      </c>
      <c r="H44" s="110">
        <v>324.10091902786274</v>
      </c>
    </row>
    <row r="45" spans="2:8">
      <c r="D45" s="109">
        <v>44835</v>
      </c>
      <c r="E45" s="110">
        <f t="shared" si="33"/>
        <v>601.5</v>
      </c>
      <c r="F45" s="110">
        <f t="shared" si="34"/>
        <v>1346.5</v>
      </c>
      <c r="G45" s="110">
        <f t="shared" si="35"/>
        <v>1340.5</v>
      </c>
      <c r="H45" s="110">
        <v>393.53197493463915</v>
      </c>
    </row>
    <row r="46" spans="2:8">
      <c r="E46" s="110"/>
      <c r="F46" s="110"/>
      <c r="G46" s="110"/>
      <c r="H46" s="110"/>
    </row>
    <row r="52" spans="9:13" ht="15">
      <c r="M52" s="319"/>
    </row>
    <row r="53" spans="9:13" ht="15">
      <c r="M53" s="319"/>
    </row>
    <row r="54" spans="9:13" ht="15">
      <c r="I54" s="320"/>
      <c r="J54" s="319"/>
      <c r="M54" s="319"/>
    </row>
    <row r="55" spans="9:13" ht="15">
      <c r="I55" s="320"/>
      <c r="J55" s="319"/>
      <c r="M55" s="319"/>
    </row>
    <row r="56" spans="9:13" ht="15">
      <c r="I56" s="320"/>
      <c r="J56" s="319"/>
      <c r="M56" s="319"/>
    </row>
    <row r="57" spans="9:13" ht="15">
      <c r="I57" s="320"/>
      <c r="J57" s="319"/>
      <c r="M57" s="319"/>
    </row>
    <row r="58" spans="9:13" ht="15">
      <c r="I58" s="320"/>
      <c r="J58" s="319"/>
      <c r="M58" s="319"/>
    </row>
    <row r="59" spans="9:13" ht="15">
      <c r="I59" s="320"/>
      <c r="J59" s="319"/>
      <c r="M59" s="319"/>
    </row>
    <row r="60" spans="9:13" ht="15">
      <c r="I60" s="320"/>
      <c r="J60" s="319"/>
      <c r="M60" s="319"/>
    </row>
    <row r="61" spans="9:13" ht="15">
      <c r="I61" s="320"/>
      <c r="J61" s="319"/>
      <c r="M61" s="319"/>
    </row>
    <row r="62" spans="9:13" ht="15">
      <c r="I62" s="320"/>
      <c r="J62" s="319"/>
      <c r="K62" s="319"/>
    </row>
    <row r="63" spans="9:13" ht="15">
      <c r="I63" s="320"/>
      <c r="J63" s="319"/>
    </row>
    <row r="64" spans="9:13" ht="15">
      <c r="I64" s="320"/>
      <c r="J64" s="319"/>
    </row>
    <row r="65" spans="9:10" ht="15">
      <c r="I65" s="320"/>
      <c r="J65" s="319"/>
    </row>
    <row r="66" spans="9:10" ht="15">
      <c r="I66" s="320"/>
      <c r="J66" s="319"/>
    </row>
    <row r="67" spans="9:10" ht="15">
      <c r="I67" s="320"/>
      <c r="J67" s="319"/>
    </row>
    <row r="68" spans="9:10" ht="15">
      <c r="I68" s="320"/>
      <c r="J68" s="319"/>
    </row>
    <row r="69" spans="9:10" ht="15">
      <c r="I69" s="320"/>
      <c r="J69" s="319"/>
    </row>
    <row r="70" spans="9:10" ht="15">
      <c r="I70" s="320"/>
      <c r="J70" s="319"/>
    </row>
    <row r="71" spans="9:10" ht="15">
      <c r="I71" s="320"/>
      <c r="J71" s="319"/>
    </row>
    <row r="72" spans="9:10" ht="15">
      <c r="I72" s="320"/>
      <c r="J72" s="319"/>
    </row>
    <row r="73" spans="9:10" ht="15">
      <c r="J73" s="319"/>
    </row>
  </sheetData>
  <mergeCells count="15">
    <mergeCell ref="B23:Q24"/>
    <mergeCell ref="M5:Q5"/>
    <mergeCell ref="M6:O6"/>
    <mergeCell ref="P6:Q6"/>
    <mergeCell ref="B2:Q2"/>
    <mergeCell ref="B3:Q3"/>
    <mergeCell ref="B4:Q4"/>
    <mergeCell ref="B5:B7"/>
    <mergeCell ref="H5:L5"/>
    <mergeCell ref="C5:G5"/>
    <mergeCell ref="C6:E6"/>
    <mergeCell ref="F6:G6"/>
    <mergeCell ref="H6:J6"/>
    <mergeCell ref="K6:L6"/>
    <mergeCell ref="B22:Q22"/>
  </mergeCells>
  <phoneticPr fontId="45" type="noConversion"/>
  <hyperlinks>
    <hyperlink ref="S2" location="Índice!A1" display="Volver al índice" xr:uid="{00000000-0004-0000-0800-000000000000}"/>
  </hyperlinks>
  <printOptions horizontalCentered="1"/>
  <pageMargins left="0.70866141732283472" right="0.70866141732283472" top="0.74803149606299213" bottom="0.74803149606299213" header="0.31496062992125984" footer="0.31496062992125984"/>
  <pageSetup scale="82" orientation="landscape" r:id="rId1"/>
  <headerFooter differentFirst="1">
    <oddFooter>&amp;C&amp;P</oddFooter>
  </headerFooter>
  <ignoredErrors>
    <ignoredError sqref="H20 K20 K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reportings xmlns="http://reportinglists.napkyn.com">
  <reporting xmlns="http://reportinglists.napkyn.com">[]</reporting>
</reportings>
</file>

<file path=customXml/item2.xml><?xml version="1.0" encoding="utf-8"?>
<ct:contentTypeSchema xmlns:ct="http://schemas.microsoft.com/office/2006/metadata/contentType" xmlns:ma="http://schemas.microsoft.com/office/2006/metadata/properties/metaAttributes" ct:_="" ma:_="" ma:contentTypeName="Documento" ma:contentTypeID="0x01010063AFE5BFD343684FA17C60B03E912112" ma:contentTypeVersion="13" ma:contentTypeDescription="Crear nuevo documento." ma:contentTypeScope="" ma:versionID="a4e546a76ba5bbabb79d24a0e1abbf07">
  <xsd:schema xmlns:xsd="http://www.w3.org/2001/XMLSchema" xmlns:xs="http://www.w3.org/2001/XMLSchema" xmlns:p="http://schemas.microsoft.com/office/2006/metadata/properties" xmlns:ns3="e43205c1-cbfe-474f-9e19-d111cc056496" xmlns:ns4="207d885b-95ea-4d6d-a3d7-bb224f92e9be" targetNamespace="http://schemas.microsoft.com/office/2006/metadata/properties" ma:root="true" ma:fieldsID="3f1475b6be8af41b56be89c6b80e8f7b" ns3:_="" ns4:_="">
    <xsd:import namespace="e43205c1-cbfe-474f-9e19-d111cc056496"/>
    <xsd:import namespace="207d885b-95ea-4d6d-a3d7-bb224f92e9b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3205c1-cbfe-474f-9e19-d111cc0564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7d885b-95ea-4d6d-a3d7-bb224f92e9be"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groups xmlns="http://grouplists.napkyn.com">
  <group xmlns="http://grouplists.napkyn.com">[]</group>
</groups>
</file>

<file path=customXml/itemProps1.xml><?xml version="1.0" encoding="utf-8"?>
<ds:datastoreItem xmlns:ds="http://schemas.openxmlformats.org/officeDocument/2006/customXml" ds:itemID="{5BA79377-E0CF-45DE-BF64-4EF9EF037217}">
  <ds:schemaRefs>
    <ds:schemaRef ds:uri="http://reportinglists.napkyn.com"/>
  </ds:schemaRefs>
</ds:datastoreItem>
</file>

<file path=customXml/itemProps2.xml><?xml version="1.0" encoding="utf-8"?>
<ds:datastoreItem xmlns:ds="http://schemas.openxmlformats.org/officeDocument/2006/customXml" ds:itemID="{6F852856-A546-45F6-B947-A876083A67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3205c1-cbfe-474f-9e19-d111cc056496"/>
    <ds:schemaRef ds:uri="207d885b-95ea-4d6d-a3d7-bb224f92e9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BA7527-B919-4D44-89BB-DC2C2AB8D5F8}">
  <ds:schemaRefs>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terms/"/>
    <ds:schemaRef ds:uri="207d885b-95ea-4d6d-a3d7-bb224f92e9be"/>
    <ds:schemaRef ds:uri="e43205c1-cbfe-474f-9e19-d111cc056496"/>
    <ds:schemaRef ds:uri="http://www.w3.org/XML/1998/namespace"/>
  </ds:schemaRefs>
</ds:datastoreItem>
</file>

<file path=customXml/itemProps4.xml><?xml version="1.0" encoding="utf-8"?>
<ds:datastoreItem xmlns:ds="http://schemas.openxmlformats.org/officeDocument/2006/customXml" ds:itemID="{6740CC98-7629-41FB-AB91-51A9F1087BC3}">
  <ds:schemaRefs>
    <ds:schemaRef ds:uri="http://schemas.microsoft.com/sharepoint/v3/contenttype/forms"/>
  </ds:schemaRefs>
</ds:datastoreItem>
</file>

<file path=customXml/itemProps5.xml><?xml version="1.0" encoding="utf-8"?>
<ds:datastoreItem xmlns:ds="http://schemas.openxmlformats.org/officeDocument/2006/customXml" ds:itemID="{882BC85F-ADC0-45FC-92C5-E479A73A1B75}">
  <ds:schemaRefs>
    <ds:schemaRef ds:uri="http://grouplists.napkyn.co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semilla certificada</vt:lpstr>
      <vt:lpstr>export</vt:lpstr>
      <vt:lpstr>import</vt:lpstr>
      <vt:lpstr>colofón!Área_de_impresión</vt:lpstr>
      <vt:lpstr>Comentarios!Área_de_impresión</vt:lpstr>
      <vt:lpstr>export!Área_de_impresión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'semilla certificada'!Área_de_impresión</vt:lpstr>
      <vt:lpstr>'sup región'!Área_de_impresión</vt:lpstr>
      <vt:lpstr>'sup, prod y rend'!Área_de_impresión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Bernabé Tapia Cruz</dc:creator>
  <cp:keywords/>
  <dc:description/>
  <cp:lastModifiedBy>Guillermo Pino González</cp:lastModifiedBy>
  <cp:revision/>
  <cp:lastPrinted>2022-11-16T18:27:32Z</cp:lastPrinted>
  <dcterms:created xsi:type="dcterms:W3CDTF">2011-10-13T14:46:36Z</dcterms:created>
  <dcterms:modified xsi:type="dcterms:W3CDTF">2022-11-17T13:51:47Z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0x01010063AFE5BFD343684FA17C60B03E912112</vt:lpwstr>
  </property>
</Properties>
</file>