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8" activeTab="16"/>
  </bookViews>
  <sheets>
    <sheet name="Agosto 2013" sheetId="1" r:id="rId1"/>
    <sheet name="Septiembre 2013" sheetId="2" r:id="rId2"/>
    <sheet name="Octubre 2013" sheetId="3" r:id="rId3"/>
    <sheet name="Noviembre 2013" sheetId="4" r:id="rId4"/>
    <sheet name="Diciembre 2013" sheetId="5" r:id="rId5"/>
    <sheet name="Enero 2014" sheetId="6" r:id="rId6"/>
    <sheet name="Febrero 2014" sheetId="7" r:id="rId7"/>
    <sheet name="Marzo 2014" sheetId="8" r:id="rId8"/>
    <sheet name="Abril 2014" sheetId="9" r:id="rId9"/>
    <sheet name="Mayo 2014" sheetId="10" r:id="rId10"/>
    <sheet name="Junio 2014" sheetId="11" r:id="rId11"/>
    <sheet name="Julio 2014" sheetId="12" r:id="rId12"/>
    <sheet name="Agosto 2014" sheetId="13" r:id="rId13"/>
    <sheet name="Septiembre 2014" sheetId="14" r:id="rId14"/>
    <sheet name="Octubre 2014" sheetId="15" r:id="rId15"/>
    <sheet name="Noviembre 2014" sheetId="16" r:id="rId16"/>
    <sheet name="Diciembre 2014" sheetId="17" r:id="rId17"/>
  </sheets>
  <definedNames/>
  <calcPr fullCalcOnLoad="1"/>
</workbook>
</file>

<file path=xl/sharedStrings.xml><?xml version="1.0" encoding="utf-8"?>
<sst xmlns="http://schemas.openxmlformats.org/spreadsheetml/2006/main" count="367" uniqueCount="121">
  <si>
    <t>USD/tonelada</t>
  </si>
  <si>
    <t>Item</t>
  </si>
  <si>
    <t>Valor (USD/ton)</t>
  </si>
  <si>
    <t>Costo importación en USD/ton</t>
  </si>
  <si>
    <r>
      <t>Tipo de cambio ($/USD)</t>
    </r>
    <r>
      <rPr>
        <vertAlign val="superscript"/>
        <sz val="11"/>
        <color indexed="8"/>
        <rFont val="Calibri"/>
        <family val="2"/>
      </rPr>
      <t>4</t>
    </r>
  </si>
  <si>
    <t>Costo importación en $/ton</t>
  </si>
  <si>
    <r>
      <t>Precio efectivamente pagado por agricultores (USD/ton)</t>
    </r>
    <r>
      <rPr>
        <vertAlign val="superscript"/>
        <sz val="11"/>
        <color indexed="8"/>
        <rFont val="Calibri"/>
        <family val="2"/>
      </rPr>
      <t>5</t>
    </r>
  </si>
  <si>
    <r>
      <t>Precio efectivamente pagado por agricultores ($/ton)</t>
    </r>
    <r>
      <rPr>
        <vertAlign val="superscript"/>
        <sz val="11"/>
        <color indexed="8"/>
        <rFont val="Calibri"/>
        <family val="2"/>
      </rPr>
      <t>5</t>
    </r>
  </si>
  <si>
    <t>Fuente: elaborado por Odepa con información de Servicio Nacional de Aduanas, estudios, empresas de transporte y distribuidores de insumos</t>
  </si>
  <si>
    <t>Imprevistos (2,5%)</t>
  </si>
  <si>
    <r>
      <t>Otros costos asociados a proceso de importación (4,8%)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</si>
  <si>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Incluye: servicios portuarios, bodegaje, transporte, ensacado y gastos de internación. Fuente: estudio de diagnóstico de mercado y estudio de la cadena de comercialización de fertilizantes en Chile. ASAGRIN Ltda.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</si>
  <si>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Fuente: empresas de transporte</t>
    </r>
  </si>
  <si>
    <t>Merma estimada (2 %)</t>
  </si>
  <si>
    <r>
      <t>Flete Valparaíso-Santiago</t>
    </r>
    <r>
      <rPr>
        <vertAlign val="superscript"/>
        <sz val="11"/>
        <color indexed="8"/>
        <rFont val="Calibri"/>
        <family val="2"/>
      </rPr>
      <t>3</t>
    </r>
  </si>
  <si>
    <r>
      <t>Arancel</t>
    </r>
    <r>
      <rPr>
        <vertAlign val="superscript"/>
        <sz val="11"/>
        <color indexed="8"/>
        <rFont val="Calibri"/>
        <family val="2"/>
      </rPr>
      <t>6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</si>
  <si>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agosto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</si>
  <si>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agosto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</si>
  <si>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agosto de 2013 en zona central del país. Fuente: distribuidores de insumos de zona central del país</t>
    </r>
  </si>
  <si>
    <t>Estimación costo de importación de superfosfato triple, promedio mes de agosto de 2013</t>
  </si>
  <si>
    <r>
      <t xml:space="preserve">Valor CIF promedio mes de Agosto </t>
    </r>
    <r>
      <rPr>
        <vertAlign val="superscript"/>
        <sz val="11"/>
        <color indexed="8"/>
        <rFont val="Calibri"/>
        <family val="2"/>
      </rPr>
      <t>1</t>
    </r>
  </si>
  <si>
    <t>304.000 - 385.000</t>
  </si>
  <si>
    <t>593,05 - 751,07</t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</si>
  <si>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superfosfato triple en agosto de 2013, ninguno paga de arancel</t>
    </r>
  </si>
  <si>
    <t>Estimación costo de importación de superfosfato triple, promedio mes de septiembre de 2013</t>
  </si>
  <si>
    <r>
      <t xml:space="preserve">Valor CIF promedio mes de Septiembre </t>
    </r>
    <r>
      <rPr>
        <vertAlign val="superscript"/>
        <sz val="11"/>
        <color indexed="8"/>
        <rFont val="Calibri"/>
        <family val="2"/>
      </rPr>
      <t>1</t>
    </r>
  </si>
  <si>
    <r>
      <t>Otros costos asociados a proceso de importación (4,8%)</t>
    </r>
    <r>
      <rPr>
        <vertAlign val="superscript"/>
        <sz val="11"/>
        <color indexed="8"/>
        <rFont val="Calibri"/>
        <family val="2"/>
      </rPr>
      <t>2</t>
    </r>
  </si>
  <si>
    <r>
      <t>Flete Valparaíso-Santiago</t>
    </r>
    <r>
      <rPr>
        <vertAlign val="superscript"/>
        <sz val="11"/>
        <color indexed="8"/>
        <rFont val="Calibri"/>
        <family val="2"/>
      </rPr>
      <t>3</t>
    </r>
  </si>
  <si>
    <r>
      <t>Arancel</t>
    </r>
    <r>
      <rPr>
        <vertAlign val="superscript"/>
        <sz val="11"/>
        <color indexed="8"/>
        <rFont val="Calibri"/>
        <family val="2"/>
      </rPr>
      <t>6</t>
    </r>
  </si>
  <si>
    <r>
      <t>Tipo de cambio ($/USD)</t>
    </r>
    <r>
      <rPr>
        <vertAlign val="superscript"/>
        <sz val="11"/>
        <color indexed="8"/>
        <rFont val="Calibri"/>
        <family val="2"/>
      </rPr>
      <t>4</t>
    </r>
  </si>
  <si>
    <r>
      <t>Precio efectivamente pagado por agricultores (USD/ton)</t>
    </r>
    <r>
      <rPr>
        <vertAlign val="superscript"/>
        <sz val="11"/>
        <color indexed="8"/>
        <rFont val="Calibri"/>
        <family val="2"/>
      </rPr>
      <t>5</t>
    </r>
  </si>
  <si>
    <t>604,48 - 713,48</t>
  </si>
  <si>
    <r>
      <t>Precio efectivamente pagado por agricultores ($/ton)</t>
    </r>
    <r>
      <rPr>
        <vertAlign val="superscript"/>
        <sz val="11"/>
        <color indexed="8"/>
        <rFont val="Calibri"/>
        <family val="2"/>
      </rPr>
      <t>5</t>
    </r>
  </si>
  <si>
    <t>305.000 - 360.000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</si>
  <si>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septiembre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</si>
  <si>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Incluye: servicios portuarios, bodegaje, transporte, ensacado y gastos de internación. Fuente: estudio de diagnóstico de mercado y estudio de la cadena de comercialización de fertilizantes en Chile. ASAGRIN Ltda.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</si>
  <si>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Fuente: empresas de transporte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</si>
  <si>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septiembre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</si>
  <si>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septiembre de 2013 en zona central del país. Fuente: distribuidores de insumos de zona central del país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</si>
  <si>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superfosfato triple en septiembre de 2013, ninguno paga de arancel</t>
    </r>
  </si>
  <si>
    <t>Estimación costo de importación de superfosfato triple, promedio mes de octubre de 2013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</si>
  <si>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octubre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</si>
  <si>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octubre de 2013.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</si>
  <si>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Rango de precios promedio sin IVA pagado por agricultores  en el mes de octubre de 2013 en zona central del país. Fuente: distribuidores de insumos de zona central del país</t>
    </r>
  </si>
  <si>
    <r>
      <t xml:space="preserve">Valor CIF promedio mes de Octubre </t>
    </r>
    <r>
      <rPr>
        <vertAlign val="superscript"/>
        <sz val="11"/>
        <color indexed="8"/>
        <rFont val="Calibri"/>
        <family val="2"/>
      </rPr>
      <t>1</t>
    </r>
  </si>
  <si>
    <t>305.000 - 412.038</t>
  </si>
  <si>
    <t>609,01 - 822,74</t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</si>
  <si>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superfosfato triple en octubre de 2013, ninguno paga de arancel</t>
    </r>
  </si>
  <si>
    <r>
      <t xml:space="preserve">Valor CIF promedio mes de Noviembre </t>
    </r>
    <r>
      <rPr>
        <vertAlign val="superscript"/>
        <sz val="11"/>
        <color indexed="8"/>
        <rFont val="Calibri"/>
        <family val="2"/>
      </rPr>
      <t>1</t>
    </r>
  </si>
  <si>
    <t>Estimación costo de importación de superfosfato triple, promedio mes de Noviembre de 2013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</si>
  <si>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noviembre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</si>
  <si>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noviembre de 2013. Fuente: Odepa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</si>
  <si>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De los orígenes de donde se importó superfosfato triple en noviembre de 2013, ninguno paga de arancel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</si>
  <si>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noviembre de 2013 en distribuidores de Santiago. Fuente: distribuidores de insumos de Santiago</t>
    </r>
  </si>
  <si>
    <r>
      <t>Precio promedio de lista en Santiago (USD/ton)</t>
    </r>
    <r>
      <rPr>
        <vertAlign val="superscript"/>
        <sz val="11"/>
        <color indexed="8"/>
        <rFont val="Calibri"/>
        <family val="2"/>
      </rPr>
      <t>5</t>
    </r>
  </si>
  <si>
    <r>
      <t>Precio promedio de lista en Santiago ($/ton)</t>
    </r>
    <r>
      <rPr>
        <vertAlign val="superscript"/>
        <sz val="11"/>
        <color indexed="8"/>
        <rFont val="Calibri"/>
        <family val="2"/>
      </rPr>
      <t>5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</si>
  <si>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diciembre de 2013 en distribuidores de Santiago. Fuente: distribuidores de insumos de Santiago</t>
    </r>
  </si>
  <si>
    <r>
      <t>Valor CIF promedio mes de Diciembre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</si>
  <si>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diciembre de 2013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</si>
  <si>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diciembre de 2013. Fuente: Odepa</t>
    </r>
  </si>
  <si>
    <t>Estimación costo de importación de superfosfato triple, promedio mes de diciembre de 2013</t>
  </si>
  <si>
    <t>Estimación costo de importación de superfosfato triple, promedio mes de enero de 2014</t>
  </si>
  <si>
    <r>
      <t>Valor CIF promedio mes de Enero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</si>
  <si>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enero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</si>
  <si>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enero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</si>
  <si>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enero de 2014 en distribuidores de Santiago. Fuente: distribuidores de insumos de Santiago</t>
    </r>
  </si>
  <si>
    <r>
      <t>Valor CIF promedio mes de febrero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</si>
  <si>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febrero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</si>
  <si>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febrero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</si>
  <si>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febrero de 2014 en distribuidores de Santiago. Fuente: distribuidores de insumos de Santiago</t>
    </r>
  </si>
  <si>
    <t>Estimación costo de importación de superfosfato triple, promedio mes de febrero de 2014</t>
  </si>
  <si>
    <t>Estimación costo de importación de superfosfato triple, promedio mes de marzo de 2014</t>
  </si>
  <si>
    <r>
      <t>Valor CIF promedio mes de marzo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</si>
  <si>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marzo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</si>
  <si>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marzo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</si>
  <si>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marzo de 2014 en distribuidores de Santiago. Fuente: distribuidores de insumos de Santiago</t>
    </r>
  </si>
  <si>
    <t>Estimación costo de importación de superfosfato triple, promedio mes de abril de 2014</t>
  </si>
  <si>
    <r>
      <t>Valor CIF promedio mes de abril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</si>
  <si>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abril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</si>
  <si>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abril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</si>
  <si>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abril de 2014 en distribuidores de Santiago. Fuente: distribuidores de insumos de Santiago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</si>
  <si>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mayo de 2014 en distribuidores de Santiago. Fuente: distribuidores de insumos de Santiago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</si>
  <si>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mayo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</si>
  <si>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mayo de 2014. Fuente: Odepa</t>
    </r>
  </si>
  <si>
    <t>Estimación costo de importación de superfosfato triple, promedio mes de mayo de 2014</t>
  </si>
  <si>
    <r>
      <t>Valor CIF promedio mes de mayo</t>
    </r>
    <r>
      <rPr>
        <vertAlign val="superscript"/>
        <sz val="11"/>
        <color indexed="8"/>
        <rFont val="Calibri"/>
        <family val="2"/>
      </rPr>
      <t>1</t>
    </r>
  </si>
  <si>
    <t>Estimación costo de importación de superfosfato triple, promedio mes de junio de 2014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</si>
  <si>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junio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</si>
  <si>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junio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</si>
  <si>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junio de 2014 en distribuidores de Santiago. Fuente: distribuidores de insumos de Santiago</t>
    </r>
  </si>
  <si>
    <r>
      <t>Valor CIF promedio mes de junio</t>
    </r>
    <r>
      <rPr>
        <vertAlign val="superscript"/>
        <sz val="11"/>
        <color indexed="8"/>
        <rFont val="Calibri"/>
        <family val="2"/>
      </rPr>
      <t>1</t>
    </r>
  </si>
  <si>
    <t>Estimación costo de importación de superfosfato triple, promedio mes de julio de 2014</t>
  </si>
  <si>
    <r>
      <t>Valor CIF promedio mes de julio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</si>
  <si>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julio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</si>
  <si>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julio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</si>
  <si>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julio de 2014 en distribuidores de Santiago. Fuente: distribuidores de insumos de Santiago</t>
    </r>
  </si>
  <si>
    <t>Estimación costo de importación de superfosfato triple, promedio mes de agosto de 2014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</si>
  <si>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agosto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</si>
  <si>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agosto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</si>
  <si>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agosto de 2014 en distribuidores de Santiago. Fuente: distribuidores de insumos de Santiago</t>
    </r>
  </si>
  <si>
    <r>
      <t>Valor CIF promedio mes de agosto</t>
    </r>
    <r>
      <rPr>
        <vertAlign val="superscript"/>
        <sz val="11"/>
        <color indexed="8"/>
        <rFont val="Calibri"/>
        <family val="2"/>
      </rPr>
      <t>1</t>
    </r>
  </si>
  <si>
    <t>Estimación costo de importación de superfosfato triple, promedio mes de septiembre de 2014</t>
  </si>
  <si>
    <r>
      <t>Valor CIF promedio mes de septiembre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</si>
  <si>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septiembre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</si>
  <si>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septiembre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</si>
  <si>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septiembre de 2014 en distribuidores de Santiago. Fuente: distribuidores de insumos de Santiago</t>
    </r>
  </si>
  <si>
    <t>Estimación costo de importación de superfosfato triple, promedio mes de octubre de 2014</t>
  </si>
  <si>
    <r>
      <t>Valor CIF promedio mes de octubre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</si>
  <si>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octubre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</si>
  <si>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octubre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</si>
  <si>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octubre de 2014 en distribuidores de Santiago. Fuente: distribuidores de insumos de Santiago</t>
    </r>
  </si>
  <si>
    <t>Estimación costo de importación de superfosfato triple, promedio mes de noviembre de 2014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</si>
  <si>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noviembre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</si>
  <si>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noviembre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</si>
  <si>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noviembre de 2014 en distribuidores de Santiago. Fuente: distribuidores de insumos de Santiago</t>
    </r>
  </si>
  <si>
    <r>
      <t>Valor CIF promedio mes de noviembre</t>
    </r>
    <r>
      <rPr>
        <vertAlign val="superscript"/>
        <sz val="11"/>
        <color indexed="8"/>
        <rFont val="Calibri"/>
        <family val="2"/>
      </rPr>
      <t>1</t>
    </r>
  </si>
  <si>
    <t>Estimación costo de importación de superfosfato triple, promedio mes de diciembre de 2014</t>
  </si>
  <si>
    <r>
      <t>Valor CIF promedio mes de diciembre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</si>
  <si>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Valor CIF promedio del mes de diciembre de 2014 (incluye flete y seguro). Fuente: Servicio Nacional de Aduanas</t>
    </r>
  </si>
  <si>
    <r>
      <rPr>
        <vertAlign val="super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Dólar promedio observado mes de diciembre de 2014. Fuente: Odepa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</si>
  <si>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Precio promedio de lista  sin IVA en el mes de diciembre de 2014 en distribuidores de Santiago. Fuente: distribuidores de insumos de Santiago</t>
    </r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</si>
</sst>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80" fontId="0" fillId="0" borderId="11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40" fillId="0" borderId="11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0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3" fontId="3" fillId="0" borderId="15" xfId="0" applyNumberFormat="1" applyFont="1" applyBorder="1" applyAlignment="1">
      <alignment/>
    </xf>
    <xf numFmtId="180" fontId="3" fillId="0" borderId="14" xfId="0" applyNumberFormat="1" applyFont="1" applyBorder="1" applyAlignment="1">
      <alignment horizontal="right"/>
    </xf>
    <xf numFmtId="180" fontId="0" fillId="0" borderId="11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40" fillId="0" borderId="11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4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53.7109375" style="0" customWidth="1"/>
    <col min="2" max="2" width="26.7109375" style="0" customWidth="1"/>
  </cols>
  <sheetData>
    <row r="1" spans="1:2" ht="15">
      <c r="A1" s="32" t="s">
        <v>19</v>
      </c>
      <c r="B1" s="32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20</v>
      </c>
      <c r="B4" s="8">
        <v>427.03</v>
      </c>
    </row>
    <row r="5" spans="1:4" ht="17.25">
      <c r="A5" s="4" t="s">
        <v>10</v>
      </c>
      <c r="B5" s="9">
        <f>B4*0.048</f>
        <v>20.497439999999997</v>
      </c>
      <c r="D5" s="12"/>
    </row>
    <row r="6" spans="1:2" ht="15">
      <c r="A6" s="4" t="s">
        <v>13</v>
      </c>
      <c r="B6" s="9">
        <f>B4*0.02</f>
        <v>8.5406</v>
      </c>
    </row>
    <row r="7" spans="1:2" ht="17.25">
      <c r="A7" s="4" t="s">
        <v>14</v>
      </c>
      <c r="B7" s="9">
        <v>16.63</v>
      </c>
    </row>
    <row r="8" spans="1:9" ht="15">
      <c r="A8" s="4" t="s">
        <v>9</v>
      </c>
      <c r="B8" s="9">
        <f>B4*0.025</f>
        <v>10.67575</v>
      </c>
      <c r="F8" s="15"/>
      <c r="G8" s="15"/>
      <c r="H8" s="15"/>
      <c r="I8" s="15"/>
    </row>
    <row r="9" spans="1:9" ht="18" thickBot="1">
      <c r="A9" s="4" t="s">
        <v>15</v>
      </c>
      <c r="B9" s="9">
        <v>0</v>
      </c>
      <c r="F9" s="15"/>
      <c r="G9" s="16"/>
      <c r="H9" s="15"/>
      <c r="I9" s="15"/>
    </row>
    <row r="10" spans="1:2" ht="15">
      <c r="A10" s="1" t="s">
        <v>3</v>
      </c>
      <c r="B10" s="10">
        <f>SUM(B4:B9)</f>
        <v>483.37378999999993</v>
      </c>
    </row>
    <row r="11" spans="1:2" ht="17.25">
      <c r="A11" s="4" t="s">
        <v>4</v>
      </c>
      <c r="B11" s="9">
        <v>512.59</v>
      </c>
    </row>
    <row r="12" spans="1:2" ht="15.75" thickBot="1">
      <c r="A12" s="5" t="s">
        <v>5</v>
      </c>
      <c r="B12" s="11">
        <f>B10*B11</f>
        <v>247772.57101609997</v>
      </c>
    </row>
    <row r="13" ht="15.75" thickBot="1">
      <c r="B13" s="6"/>
    </row>
    <row r="14" spans="1:2" ht="17.25">
      <c r="A14" s="3" t="s">
        <v>6</v>
      </c>
      <c r="B14" s="13" t="s">
        <v>22</v>
      </c>
    </row>
    <row r="15" spans="1:2" ht="18" thickBot="1">
      <c r="A15" s="5" t="s">
        <v>7</v>
      </c>
      <c r="B15" s="14" t="s">
        <v>21</v>
      </c>
    </row>
    <row r="16" spans="1:2" ht="15">
      <c r="A16" s="7" t="s">
        <v>8</v>
      </c>
      <c r="B16" s="6"/>
    </row>
    <row r="17" spans="1:2" ht="17.25">
      <c r="A17" t="s">
        <v>16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17</v>
      </c>
      <c r="B20" s="6"/>
    </row>
    <row r="21" spans="1:2" ht="17.25">
      <c r="A21" t="s">
        <v>18</v>
      </c>
      <c r="B21" s="6"/>
    </row>
    <row r="22" spans="1:2" ht="17.25">
      <c r="A22" s="17" t="s">
        <v>23</v>
      </c>
      <c r="B22" s="6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23" sqref="H23:K28"/>
    </sheetView>
  </sheetViews>
  <sheetFormatPr defaultColWidth="11.421875" defaultRowHeight="15"/>
  <cols>
    <col min="1" max="1" width="51.421875" style="0" customWidth="1"/>
    <col min="2" max="2" width="34.28125" style="0" customWidth="1"/>
  </cols>
  <sheetData>
    <row r="1" spans="1:2" ht="15">
      <c r="A1" s="34" t="s">
        <v>84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85</v>
      </c>
      <c r="B4" s="23">
        <v>439.63</v>
      </c>
    </row>
    <row r="5" spans="1:2" ht="17.25">
      <c r="A5" s="4" t="s">
        <v>10</v>
      </c>
      <c r="B5" s="24">
        <f>B4*0.048</f>
        <v>21.102240000000002</v>
      </c>
    </row>
    <row r="6" spans="1:2" ht="15">
      <c r="A6" s="4" t="s">
        <v>13</v>
      </c>
      <c r="B6" s="24">
        <f>B4*0.02</f>
        <v>8.7926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10.99075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497.14558999999997</v>
      </c>
    </row>
    <row r="11" spans="1:2" ht="17.25">
      <c r="A11" s="4" t="s">
        <v>4</v>
      </c>
      <c r="B11" s="26">
        <v>555.4</v>
      </c>
    </row>
    <row r="12" spans="1:2" ht="15.75" thickBot="1">
      <c r="A12" s="5" t="s">
        <v>5</v>
      </c>
      <c r="B12" s="27">
        <f>B10*B11</f>
        <v>276114.66068599996</v>
      </c>
    </row>
    <row r="13" ht="15.75" thickBot="1">
      <c r="B13" s="6"/>
    </row>
    <row r="14" spans="1:2" ht="17.25">
      <c r="A14" s="3" t="s">
        <v>54</v>
      </c>
      <c r="B14" s="28">
        <v>638.22</v>
      </c>
    </row>
    <row r="15" spans="1:2" ht="18" thickBot="1">
      <c r="A15" s="5" t="s">
        <v>55</v>
      </c>
      <c r="B15" s="30">
        <v>354470</v>
      </c>
    </row>
    <row r="16" spans="1:2" ht="15">
      <c r="A16" s="7" t="s">
        <v>8</v>
      </c>
      <c r="B16" s="6"/>
    </row>
    <row r="17" spans="1:2" ht="17.25">
      <c r="A17" t="s">
        <v>82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83</v>
      </c>
      <c r="B20" s="6"/>
    </row>
    <row r="21" spans="1:2" ht="17.25">
      <c r="A21" t="s">
        <v>81</v>
      </c>
      <c r="B21" s="6"/>
    </row>
    <row r="23" spans="8:11" ht="15">
      <c r="H23" s="15"/>
      <c r="I23" s="15"/>
      <c r="J23" s="15"/>
      <c r="K23" s="15"/>
    </row>
    <row r="24" spans="8:11" ht="15">
      <c r="H24" s="15"/>
      <c r="I24" s="31"/>
      <c r="J24" s="16"/>
      <c r="K24" s="15"/>
    </row>
    <row r="25" spans="8:11" ht="15">
      <c r="H25" s="15"/>
      <c r="I25" s="31"/>
      <c r="J25" s="16"/>
      <c r="K25" s="15"/>
    </row>
    <row r="26" spans="8:11" ht="15">
      <c r="H26" s="15"/>
      <c r="I26" s="31"/>
      <c r="J26" s="16"/>
      <c r="K26" s="15"/>
    </row>
    <row r="27" spans="8:11" ht="15">
      <c r="H27" s="15"/>
      <c r="I27" s="31"/>
      <c r="J27" s="16"/>
      <c r="K27" s="15"/>
    </row>
    <row r="28" spans="8:11" ht="15">
      <c r="H28" s="15"/>
      <c r="I28" s="15"/>
      <c r="J28" s="15"/>
      <c r="K28" s="1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9:D77"/>
  <sheetViews>
    <sheetView zoomScalePageLayoutView="0" workbookViewId="0" topLeftCell="A49">
      <selection activeCell="C63" sqref="C63"/>
    </sheetView>
  </sheetViews>
  <sheetFormatPr defaultColWidth="11.421875" defaultRowHeight="15"/>
  <cols>
    <col min="1" max="1" width="80.28125" style="0" customWidth="1"/>
    <col min="2" max="2" width="15.140625" style="0" bestFit="1" customWidth="1"/>
    <col min="3" max="3" width="19.421875" style="0" customWidth="1"/>
  </cols>
  <sheetData>
    <row r="49" spans="1:2" ht="15">
      <c r="A49" s="34" t="s">
        <v>86</v>
      </c>
      <c r="B49" s="34"/>
    </row>
    <row r="50" spans="1:2" ht="15.75" thickBot="1">
      <c r="A50" s="33" t="s">
        <v>0</v>
      </c>
      <c r="B50" s="33"/>
    </row>
    <row r="51" spans="1:2" ht="15.75" thickBot="1">
      <c r="A51" s="1" t="s">
        <v>1</v>
      </c>
      <c r="B51" s="2" t="s">
        <v>2</v>
      </c>
    </row>
    <row r="52" spans="1:2" ht="17.25">
      <c r="A52" s="3" t="s">
        <v>90</v>
      </c>
      <c r="B52" s="23">
        <v>403.21</v>
      </c>
    </row>
    <row r="53" spans="1:2" ht="17.25">
      <c r="A53" s="4" t="s">
        <v>10</v>
      </c>
      <c r="B53" s="24">
        <f>B52*0.048</f>
        <v>19.35408</v>
      </c>
    </row>
    <row r="54" spans="1:2" ht="15">
      <c r="A54" s="4" t="s">
        <v>13</v>
      </c>
      <c r="B54" s="24">
        <f>B52*0.02</f>
        <v>8.0642</v>
      </c>
    </row>
    <row r="55" spans="1:2" ht="17.25">
      <c r="A55" s="4" t="s">
        <v>14</v>
      </c>
      <c r="B55" s="24">
        <v>16.63</v>
      </c>
    </row>
    <row r="56" spans="1:2" ht="15">
      <c r="A56" s="4" t="s">
        <v>9</v>
      </c>
      <c r="B56" s="24">
        <f>B52*0.025</f>
        <v>10.08025</v>
      </c>
    </row>
    <row r="57" spans="1:2" ht="18" thickBot="1">
      <c r="A57" s="4" t="s">
        <v>15</v>
      </c>
      <c r="B57" s="24">
        <v>0</v>
      </c>
    </row>
    <row r="58" spans="1:2" ht="15">
      <c r="A58" s="1" t="s">
        <v>3</v>
      </c>
      <c r="B58" s="25">
        <f>SUM(B52:B57)</f>
        <v>457.33853</v>
      </c>
    </row>
    <row r="59" spans="1:2" ht="17.25">
      <c r="A59" s="4" t="s">
        <v>4</v>
      </c>
      <c r="B59" s="26">
        <v>553.06</v>
      </c>
    </row>
    <row r="60" spans="1:2" ht="15.75" thickBot="1">
      <c r="A60" s="5" t="s">
        <v>5</v>
      </c>
      <c r="B60" s="27">
        <f>B58*B59</f>
        <v>252935.64740179997</v>
      </c>
    </row>
    <row r="61" ht="15.75" thickBot="1">
      <c r="B61" s="6"/>
    </row>
    <row r="62" spans="1:2" ht="17.25">
      <c r="A62" s="3" t="s">
        <v>54</v>
      </c>
      <c r="B62" s="28">
        <v>635.5</v>
      </c>
    </row>
    <row r="63" spans="1:2" ht="18" thickBot="1">
      <c r="A63" s="5" t="s">
        <v>55</v>
      </c>
      <c r="B63" s="30">
        <v>351471</v>
      </c>
    </row>
    <row r="64" spans="1:2" ht="15">
      <c r="A64" s="7" t="s">
        <v>8</v>
      </c>
      <c r="B64" s="6"/>
    </row>
    <row r="65" spans="1:2" ht="17.25">
      <c r="A65" t="s">
        <v>87</v>
      </c>
      <c r="B65" s="6"/>
    </row>
    <row r="66" spans="1:2" ht="17.25">
      <c r="A66" t="s">
        <v>11</v>
      </c>
      <c r="B66" s="6"/>
    </row>
    <row r="67" spans="1:2" ht="17.25">
      <c r="A67" t="s">
        <v>12</v>
      </c>
      <c r="B67" s="6"/>
    </row>
    <row r="68" spans="1:2" ht="17.25">
      <c r="A68" t="s">
        <v>88</v>
      </c>
      <c r="B68" s="6"/>
    </row>
    <row r="69" spans="1:2" ht="17.25">
      <c r="A69" t="s">
        <v>89</v>
      </c>
      <c r="B69" s="6"/>
    </row>
    <row r="72" spans="3:4" ht="15">
      <c r="C72" s="15"/>
      <c r="D72" s="15"/>
    </row>
    <row r="73" spans="3:4" ht="15">
      <c r="C73" s="31"/>
      <c r="D73" s="16"/>
    </row>
    <row r="74" spans="3:4" ht="15">
      <c r="C74" s="31"/>
      <c r="D74" s="16"/>
    </row>
    <row r="75" spans="3:4" ht="15">
      <c r="C75" s="31"/>
      <c r="D75" s="16"/>
    </row>
    <row r="76" spans="3:4" ht="15">
      <c r="C76" s="31"/>
      <c r="D76" s="16"/>
    </row>
    <row r="77" spans="3:4" ht="15">
      <c r="C77" s="15"/>
      <c r="D77" s="15"/>
    </row>
  </sheetData>
  <sheetProtection/>
  <mergeCells count="2"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79.8515625" style="0" customWidth="1"/>
    <col min="2" max="2" width="15.140625" style="0" bestFit="1" customWidth="1"/>
  </cols>
  <sheetData>
    <row r="1" spans="1:2" ht="15">
      <c r="A1" s="34" t="s">
        <v>91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92</v>
      </c>
      <c r="B4" s="23">
        <v>390.14</v>
      </c>
    </row>
    <row r="5" spans="1:2" ht="17.25">
      <c r="A5" s="4" t="s">
        <v>10</v>
      </c>
      <c r="B5" s="24">
        <f>B4*0.048</f>
        <v>18.72672</v>
      </c>
    </row>
    <row r="6" spans="1:2" ht="15">
      <c r="A6" s="4" t="s">
        <v>13</v>
      </c>
      <c r="B6" s="24">
        <f>B4*0.02</f>
        <v>7.8027999999999995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9.7535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443.05301999999995</v>
      </c>
    </row>
    <row r="11" spans="1:2" ht="17.25">
      <c r="A11" s="4" t="s">
        <v>4</v>
      </c>
      <c r="B11" s="26">
        <v>558.21</v>
      </c>
    </row>
    <row r="12" spans="1:2" ht="15.75" thickBot="1">
      <c r="A12" s="5" t="s">
        <v>5</v>
      </c>
      <c r="B12" s="27">
        <f>B10*B11</f>
        <v>247316.6262942</v>
      </c>
    </row>
    <row r="13" ht="15.75" thickBot="1">
      <c r="B13" s="6"/>
    </row>
    <row r="14" spans="1:2" ht="17.25">
      <c r="A14" s="3" t="s">
        <v>54</v>
      </c>
      <c r="B14" s="28">
        <v>629.64</v>
      </c>
    </row>
    <row r="15" spans="1:2" ht="18" thickBot="1">
      <c r="A15" s="5" t="s">
        <v>55</v>
      </c>
      <c r="B15" s="30">
        <v>351471</v>
      </c>
    </row>
    <row r="16" spans="1:2" ht="15">
      <c r="A16" s="7" t="s">
        <v>8</v>
      </c>
      <c r="B16" s="6"/>
    </row>
    <row r="17" spans="1:2" ht="17.25">
      <c r="A17" t="s">
        <v>93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94</v>
      </c>
      <c r="B20" s="6"/>
    </row>
    <row r="21" spans="1:2" ht="17.25">
      <c r="A21" t="s">
        <v>95</v>
      </c>
      <c r="B21" s="6"/>
    </row>
    <row r="24" spans="2:4" ht="15">
      <c r="B24" s="15"/>
      <c r="C24" s="15"/>
      <c r="D24" s="15"/>
    </row>
    <row r="25" spans="2:4" ht="15">
      <c r="B25" s="15"/>
      <c r="C25" s="31"/>
      <c r="D25" s="16"/>
    </row>
    <row r="26" spans="2:4" ht="15">
      <c r="B26" s="15"/>
      <c r="C26" s="31"/>
      <c r="D26" s="16"/>
    </row>
    <row r="27" spans="2:4" ht="15">
      <c r="B27" s="15"/>
      <c r="C27" s="31"/>
      <c r="D27" s="16"/>
    </row>
    <row r="28" spans="2:4" ht="15">
      <c r="B28" s="15"/>
      <c r="C28" s="31"/>
      <c r="D28" s="1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78.28125" style="0" customWidth="1"/>
    <col min="2" max="2" width="15.140625" style="0" bestFit="1" customWidth="1"/>
  </cols>
  <sheetData>
    <row r="1" spans="1:2" ht="15">
      <c r="A1" s="34" t="s">
        <v>96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100</v>
      </c>
      <c r="B4" s="23">
        <v>412</v>
      </c>
    </row>
    <row r="5" spans="1:2" ht="17.25">
      <c r="A5" s="4" t="s">
        <v>10</v>
      </c>
      <c r="B5" s="24">
        <f>B4*0.048</f>
        <v>19.776</v>
      </c>
    </row>
    <row r="6" spans="1:2" ht="15">
      <c r="A6" s="4" t="s">
        <v>13</v>
      </c>
      <c r="B6" s="24">
        <f>B4*0.02</f>
        <v>8.24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10.3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466.946</v>
      </c>
    </row>
    <row r="11" spans="1:2" ht="17.25">
      <c r="A11" s="4" t="s">
        <v>4</v>
      </c>
      <c r="B11" s="26">
        <v>579.05</v>
      </c>
    </row>
    <row r="12" spans="1:2" ht="15.75" thickBot="1">
      <c r="A12" s="5" t="s">
        <v>5</v>
      </c>
      <c r="B12" s="27">
        <f>B10*B11</f>
        <v>270385.0813</v>
      </c>
    </row>
    <row r="13" ht="15.75" thickBot="1">
      <c r="B13" s="6"/>
    </row>
    <row r="14" spans="1:2" ht="17.25">
      <c r="A14" s="3" t="s">
        <v>54</v>
      </c>
      <c r="B14" s="28">
        <v>606.98</v>
      </c>
    </row>
    <row r="15" spans="1:2" ht="18" thickBot="1">
      <c r="A15" s="5" t="s">
        <v>55</v>
      </c>
      <c r="B15" s="30">
        <v>351471</v>
      </c>
    </row>
    <row r="16" spans="1:2" ht="15">
      <c r="A16" s="7" t="s">
        <v>8</v>
      </c>
      <c r="B16" s="6"/>
    </row>
    <row r="17" spans="1:2" ht="17.25">
      <c r="A17" t="s">
        <v>97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98</v>
      </c>
      <c r="B20" s="6"/>
    </row>
    <row r="21" spans="1:2" ht="17.25">
      <c r="A21" t="s">
        <v>99</v>
      </c>
      <c r="B21" s="6"/>
    </row>
    <row r="24" spans="3:5" ht="15">
      <c r="C24" s="15"/>
      <c r="D24" s="15"/>
      <c r="E24" s="15"/>
    </row>
    <row r="25" spans="3:5" ht="15">
      <c r="C25" s="31"/>
      <c r="D25" s="16"/>
      <c r="E25" s="15"/>
    </row>
    <row r="26" spans="3:5" ht="15">
      <c r="C26" s="31"/>
      <c r="D26" s="16"/>
      <c r="E26" s="15"/>
    </row>
    <row r="27" spans="3:5" ht="15">
      <c r="C27" s="31"/>
      <c r="D27" s="16"/>
      <c r="E27" s="15"/>
    </row>
    <row r="28" spans="3:5" ht="15">
      <c r="C28" s="31"/>
      <c r="D28" s="16"/>
      <c r="E28" s="1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78.28125" style="0" customWidth="1"/>
    <col min="2" max="2" width="15.140625" style="0" bestFit="1" customWidth="1"/>
  </cols>
  <sheetData>
    <row r="1" spans="1:2" ht="15">
      <c r="A1" s="34" t="s">
        <v>101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102</v>
      </c>
      <c r="B4" s="23">
        <v>429.17</v>
      </c>
    </row>
    <row r="5" spans="1:2" ht="17.25">
      <c r="A5" s="4" t="s">
        <v>10</v>
      </c>
      <c r="B5" s="24">
        <f>B4*0.048</f>
        <v>20.600160000000002</v>
      </c>
    </row>
    <row r="6" spans="1:2" ht="15">
      <c r="A6" s="4" t="s">
        <v>13</v>
      </c>
      <c r="B6" s="24">
        <f>B4*0.02</f>
        <v>8.583400000000001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10.72925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485.71281</v>
      </c>
    </row>
    <row r="11" spans="1:2" ht="17.25">
      <c r="A11" s="4" t="s">
        <v>4</v>
      </c>
      <c r="B11" s="26">
        <v>593.47</v>
      </c>
    </row>
    <row r="12" spans="1:2" ht="15.75" thickBot="1">
      <c r="A12" s="5" t="s">
        <v>5</v>
      </c>
      <c r="B12" s="27">
        <f>B10*B11</f>
        <v>288255.9813507</v>
      </c>
    </row>
    <row r="13" ht="15.75" thickBot="1">
      <c r="B13" s="6"/>
    </row>
    <row r="14" spans="1:2" ht="17.25">
      <c r="A14" s="3" t="s">
        <v>54</v>
      </c>
      <c r="B14" s="28">
        <v>608.46</v>
      </c>
    </row>
    <row r="15" spans="1:2" ht="18" thickBot="1">
      <c r="A15" s="5" t="s">
        <v>55</v>
      </c>
      <c r="B15" s="30">
        <v>361100</v>
      </c>
    </row>
    <row r="16" spans="1:2" ht="15">
      <c r="A16" s="7" t="s">
        <v>8</v>
      </c>
      <c r="B16" s="6"/>
    </row>
    <row r="17" spans="1:2" ht="17.25">
      <c r="A17" t="s">
        <v>103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104</v>
      </c>
      <c r="B20" s="6"/>
    </row>
    <row r="21" spans="1:2" ht="17.25">
      <c r="A21" t="s">
        <v>105</v>
      </c>
      <c r="B21" s="6"/>
    </row>
    <row r="24" spans="3:5" ht="15">
      <c r="C24" s="15"/>
      <c r="D24" s="15"/>
      <c r="E24" s="15"/>
    </row>
    <row r="25" spans="3:5" ht="15">
      <c r="C25" s="31"/>
      <c r="D25" s="16"/>
      <c r="E25" s="15"/>
    </row>
    <row r="26" spans="3:5" ht="15">
      <c r="C26" s="31"/>
      <c r="D26" s="16"/>
      <c r="E26" s="15"/>
    </row>
    <row r="27" spans="3:5" ht="15">
      <c r="C27" s="31"/>
      <c r="D27" s="16"/>
      <c r="E27" s="15"/>
    </row>
    <row r="28" spans="3:5" ht="15">
      <c r="C28" s="31"/>
      <c r="D28" s="16"/>
      <c r="E28" s="1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="90" zoomScaleNormal="90" zoomScalePageLayoutView="0" workbookViewId="0" topLeftCell="A1">
      <selection activeCell="B22" sqref="B22"/>
    </sheetView>
  </sheetViews>
  <sheetFormatPr defaultColWidth="11.421875" defaultRowHeight="15"/>
  <cols>
    <col min="1" max="1" width="78.28125" style="0" customWidth="1"/>
    <col min="2" max="2" width="15.140625" style="0" bestFit="1" customWidth="1"/>
  </cols>
  <sheetData>
    <row r="1" spans="1:2" ht="15">
      <c r="A1" s="34" t="s">
        <v>106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107</v>
      </c>
      <c r="B4" s="23">
        <v>405.93</v>
      </c>
    </row>
    <row r="5" spans="1:2" ht="17.25">
      <c r="A5" s="4" t="s">
        <v>10</v>
      </c>
      <c r="B5" s="24">
        <f>B4*0.048</f>
        <v>19.484640000000002</v>
      </c>
    </row>
    <row r="6" spans="1:2" ht="15">
      <c r="A6" s="4" t="s">
        <v>13</v>
      </c>
      <c r="B6" s="24">
        <f>B4*0.02</f>
        <v>8.1186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10.14825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460.31149000000005</v>
      </c>
    </row>
    <row r="11" spans="1:2" ht="17.25">
      <c r="A11" s="4" t="s">
        <v>4</v>
      </c>
      <c r="B11" s="26">
        <v>589.98</v>
      </c>
    </row>
    <row r="12" spans="1:2" ht="15.75" thickBot="1">
      <c r="A12" s="5" t="s">
        <v>5</v>
      </c>
      <c r="B12" s="27">
        <f>B10*B11</f>
        <v>271574.57287020003</v>
      </c>
    </row>
    <row r="13" ht="15.75" thickBot="1">
      <c r="B13" s="6"/>
    </row>
    <row r="14" spans="1:2" ht="17.25">
      <c r="A14" s="3" t="s">
        <v>54</v>
      </c>
      <c r="B14" s="23">
        <v>612.05</v>
      </c>
    </row>
    <row r="15" spans="1:2" ht="18" thickBot="1">
      <c r="A15" s="5" t="s">
        <v>55</v>
      </c>
      <c r="B15" s="27">
        <v>361100</v>
      </c>
    </row>
    <row r="16" spans="1:2" ht="15">
      <c r="A16" s="7" t="s">
        <v>8</v>
      </c>
      <c r="B16" s="6"/>
    </row>
    <row r="17" spans="1:2" ht="17.25">
      <c r="A17" t="s">
        <v>108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109</v>
      </c>
      <c r="B20" s="6"/>
    </row>
    <row r="21" spans="1:2" ht="17.25">
      <c r="A21" t="s">
        <v>110</v>
      </c>
      <c r="B21" s="6"/>
    </row>
    <row r="24" spans="3:5" ht="15">
      <c r="C24" s="15"/>
      <c r="D24" s="15"/>
      <c r="E24" s="15"/>
    </row>
    <row r="25" spans="3:5" ht="15">
      <c r="C25" s="31"/>
      <c r="D25" s="16"/>
      <c r="E25" s="15"/>
    </row>
    <row r="26" spans="3:5" ht="15">
      <c r="C26" s="31"/>
      <c r="D26" s="16"/>
      <c r="E26" s="15"/>
    </row>
    <row r="27" spans="3:5" ht="15">
      <c r="C27" s="31"/>
      <c r="D27" s="16"/>
      <c r="E27" s="15"/>
    </row>
    <row r="28" spans="3:5" ht="15">
      <c r="C28" s="31"/>
      <c r="D28" s="16"/>
      <c r="E28" s="1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78.28125" style="0" customWidth="1"/>
    <col min="2" max="2" width="15.140625" style="0" bestFit="1" customWidth="1"/>
  </cols>
  <sheetData>
    <row r="1" spans="1:2" ht="15">
      <c r="A1" s="34" t="s">
        <v>111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115</v>
      </c>
      <c r="B4" s="23">
        <v>428.96</v>
      </c>
    </row>
    <row r="5" spans="1:2" ht="17.25">
      <c r="A5" s="4" t="s">
        <v>10</v>
      </c>
      <c r="B5" s="24">
        <f>B4*0.048</f>
        <v>20.59008</v>
      </c>
    </row>
    <row r="6" spans="1:2" ht="15">
      <c r="A6" s="4" t="s">
        <v>13</v>
      </c>
      <c r="B6" s="24">
        <f>B4*0.02</f>
        <v>8.5792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10.724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485.48328</v>
      </c>
    </row>
    <row r="11" spans="1:2" ht="17.25">
      <c r="A11" s="4" t="s">
        <v>4</v>
      </c>
      <c r="B11" s="26">
        <v>592.46</v>
      </c>
    </row>
    <row r="12" spans="1:2" ht="15.75" thickBot="1">
      <c r="A12" s="5" t="s">
        <v>5</v>
      </c>
      <c r="B12" s="27">
        <f>B10*B11</f>
        <v>287629.4240688</v>
      </c>
    </row>
    <row r="13" ht="15.75" thickBot="1">
      <c r="B13" s="6"/>
    </row>
    <row r="14" spans="1:2" ht="17.25">
      <c r="A14" s="3" t="s">
        <v>54</v>
      </c>
      <c r="B14" s="23">
        <v>610.32</v>
      </c>
    </row>
    <row r="15" spans="1:2" ht="18" thickBot="1">
      <c r="A15" s="5" t="s">
        <v>55</v>
      </c>
      <c r="B15" s="27">
        <v>361592.5</v>
      </c>
    </row>
    <row r="16" spans="1:2" ht="15">
      <c r="A16" s="7" t="s">
        <v>8</v>
      </c>
      <c r="B16" s="6"/>
    </row>
    <row r="17" spans="1:2" ht="17.25">
      <c r="A17" t="s">
        <v>112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113</v>
      </c>
      <c r="B20" s="6"/>
    </row>
    <row r="21" spans="1:2" ht="17.25">
      <c r="A21" t="s">
        <v>114</v>
      </c>
      <c r="B21" s="6"/>
    </row>
    <row r="24" spans="3:5" ht="15">
      <c r="C24" s="15"/>
      <c r="D24" s="15"/>
      <c r="E24" s="15"/>
    </row>
    <row r="25" spans="3:5" ht="15">
      <c r="C25" s="31"/>
      <c r="D25" s="16"/>
      <c r="E25" s="15"/>
    </row>
    <row r="26" spans="3:5" ht="15">
      <c r="C26" s="31"/>
      <c r="D26" s="16"/>
      <c r="E26" s="15"/>
    </row>
    <row r="27" spans="3:5" ht="15">
      <c r="C27" s="31"/>
      <c r="D27" s="16"/>
      <c r="E27" s="15"/>
    </row>
    <row r="28" spans="3:5" ht="15">
      <c r="C28" s="31"/>
      <c r="D28" s="16"/>
      <c r="E28" s="1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0" zoomScaleNormal="90" zoomScalePageLayoutView="0" workbookViewId="0" topLeftCell="A1">
      <selection activeCell="D14" sqref="D14"/>
    </sheetView>
  </sheetViews>
  <sheetFormatPr defaultColWidth="11.421875" defaultRowHeight="15"/>
  <cols>
    <col min="1" max="1" width="78.28125" style="0" customWidth="1"/>
    <col min="2" max="2" width="15.140625" style="0" bestFit="1" customWidth="1"/>
  </cols>
  <sheetData>
    <row r="1" spans="1:2" ht="15">
      <c r="A1" s="34" t="s">
        <v>116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117</v>
      </c>
      <c r="B4" s="23">
        <v>411.7583333333333</v>
      </c>
    </row>
    <row r="5" spans="1:2" ht="17.25">
      <c r="A5" s="4" t="s">
        <v>10</v>
      </c>
      <c r="B5" s="24">
        <f>B4*0.048</f>
        <v>19.7644</v>
      </c>
    </row>
    <row r="6" spans="1:2" ht="15">
      <c r="A6" s="4" t="s">
        <v>13</v>
      </c>
      <c r="B6" s="24">
        <f>B4*0.02</f>
        <v>8.235166666666666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10.293958333333334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466.6818583333333</v>
      </c>
    </row>
    <row r="11" spans="1:2" ht="17.25">
      <c r="A11" s="4" t="s">
        <v>4</v>
      </c>
      <c r="B11" s="26">
        <v>612.92</v>
      </c>
    </row>
    <row r="12" spans="1:2" ht="15.75" thickBot="1">
      <c r="A12" s="5" t="s">
        <v>5</v>
      </c>
      <c r="B12" s="27">
        <f>B10*B11</f>
        <v>286038.6446096666</v>
      </c>
    </row>
    <row r="13" ht="15.75" thickBot="1">
      <c r="B13" s="6"/>
    </row>
    <row r="14" spans="1:2" ht="17.25">
      <c r="A14" s="3" t="s">
        <v>54</v>
      </c>
      <c r="B14" s="23">
        <v>594.75</v>
      </c>
    </row>
    <row r="15" spans="1:2" ht="18" thickBot="1">
      <c r="A15" s="5" t="s">
        <v>55</v>
      </c>
      <c r="B15" s="27">
        <v>364534</v>
      </c>
    </row>
    <row r="16" spans="1:2" ht="15">
      <c r="A16" s="7" t="s">
        <v>8</v>
      </c>
      <c r="B16" s="6"/>
    </row>
    <row r="17" spans="1:2" ht="17.25">
      <c r="A17" t="s">
        <v>118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119</v>
      </c>
      <c r="B20" s="6"/>
    </row>
    <row r="21" spans="1:2" ht="17.25">
      <c r="A21" t="s">
        <v>120</v>
      </c>
      <c r="B21" s="6"/>
    </row>
    <row r="24" spans="3:5" ht="15">
      <c r="C24" s="15"/>
      <c r="D24" s="15"/>
      <c r="E24" s="15"/>
    </row>
    <row r="25" spans="3:5" ht="15">
      <c r="C25" s="31"/>
      <c r="D25" s="16"/>
      <c r="E25" s="15"/>
    </row>
    <row r="26" spans="3:5" ht="15">
      <c r="C26" s="31"/>
      <c r="D26" s="16"/>
      <c r="E26" s="15"/>
    </row>
    <row r="27" spans="3:5" ht="15">
      <c r="C27" s="31"/>
      <c r="D27" s="16"/>
      <c r="E27" s="15"/>
    </row>
    <row r="28" spans="3:5" ht="15">
      <c r="C28" s="31"/>
      <c r="D28" s="16"/>
      <c r="E28" s="1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22"/>
    </sheetView>
  </sheetViews>
  <sheetFormatPr defaultColWidth="11.421875" defaultRowHeight="15"/>
  <cols>
    <col min="1" max="1" width="53.7109375" style="0" customWidth="1"/>
    <col min="2" max="2" width="30.00390625" style="0" customWidth="1"/>
  </cols>
  <sheetData>
    <row r="1" spans="1:2" ht="15">
      <c r="A1" s="32" t="s">
        <v>24</v>
      </c>
      <c r="B1" s="32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25</v>
      </c>
      <c r="B4" s="8">
        <v>441.24</v>
      </c>
    </row>
    <row r="5" spans="1:4" ht="17.25">
      <c r="A5" s="4" t="s">
        <v>26</v>
      </c>
      <c r="B5" s="9">
        <f>B4*0.048</f>
        <v>21.17952</v>
      </c>
      <c r="D5" s="12"/>
    </row>
    <row r="6" spans="1:2" ht="15">
      <c r="A6" s="4" t="s">
        <v>13</v>
      </c>
      <c r="B6" s="9">
        <f>B4*0.02</f>
        <v>8.8248</v>
      </c>
    </row>
    <row r="7" spans="1:2" ht="17.25">
      <c r="A7" s="4" t="s">
        <v>27</v>
      </c>
      <c r="B7" s="9">
        <v>16.63</v>
      </c>
    </row>
    <row r="8" spans="1:9" ht="15">
      <c r="A8" s="4" t="s">
        <v>9</v>
      </c>
      <c r="B8" s="9">
        <f>B4*0.025</f>
        <v>11.031</v>
      </c>
      <c r="F8" s="15"/>
      <c r="G8" s="15"/>
      <c r="H8" s="15"/>
      <c r="I8" s="15"/>
    </row>
    <row r="9" spans="1:9" ht="18" thickBot="1">
      <c r="A9" s="4" t="s">
        <v>28</v>
      </c>
      <c r="B9" s="9">
        <v>0</v>
      </c>
      <c r="F9" s="15"/>
      <c r="G9" s="16"/>
      <c r="H9" s="15"/>
      <c r="I9" s="15"/>
    </row>
    <row r="10" spans="1:2" ht="15">
      <c r="A10" s="1" t="s">
        <v>3</v>
      </c>
      <c r="B10" s="10">
        <f>SUM(B4:B9)</f>
        <v>498.90532</v>
      </c>
    </row>
    <row r="11" spans="1:2" ht="17.25">
      <c r="A11" s="4" t="s">
        <v>29</v>
      </c>
      <c r="B11" s="9">
        <v>504.57</v>
      </c>
    </row>
    <row r="12" spans="1:2" ht="15.75" thickBot="1">
      <c r="A12" s="5" t="s">
        <v>5</v>
      </c>
      <c r="B12" s="11">
        <f>B10*B11</f>
        <v>251732.6573124</v>
      </c>
    </row>
    <row r="13" ht="15.75" thickBot="1">
      <c r="B13" s="6"/>
    </row>
    <row r="14" spans="1:2" ht="17.25">
      <c r="A14" s="3" t="s">
        <v>30</v>
      </c>
      <c r="B14" s="13" t="s">
        <v>31</v>
      </c>
    </row>
    <row r="15" spans="1:2" ht="18" thickBot="1">
      <c r="A15" s="5" t="s">
        <v>32</v>
      </c>
      <c r="B15" s="14" t="s">
        <v>33</v>
      </c>
    </row>
    <row r="16" spans="1:2" ht="15">
      <c r="A16" s="7" t="s">
        <v>8</v>
      </c>
      <c r="B16" s="6"/>
    </row>
    <row r="17" spans="1:2" ht="17.25">
      <c r="A17" t="s">
        <v>34</v>
      </c>
      <c r="B17" s="6"/>
    </row>
    <row r="18" spans="1:2" ht="17.25">
      <c r="A18" t="s">
        <v>35</v>
      </c>
      <c r="B18" s="6"/>
    </row>
    <row r="19" spans="1:2" ht="17.25">
      <c r="A19" t="s">
        <v>36</v>
      </c>
      <c r="B19" s="6"/>
    </row>
    <row r="20" spans="1:2" ht="17.25">
      <c r="A20" t="s">
        <v>37</v>
      </c>
      <c r="B20" s="6"/>
    </row>
    <row r="21" spans="1:2" ht="17.25">
      <c r="A21" t="s">
        <v>38</v>
      </c>
      <c r="B21" s="6"/>
    </row>
    <row r="22" spans="1:2" ht="17.25">
      <c r="A22" s="17" t="s">
        <v>39</v>
      </c>
      <c r="B22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22"/>
    </sheetView>
  </sheetViews>
  <sheetFormatPr defaultColWidth="11.421875" defaultRowHeight="15"/>
  <cols>
    <col min="1" max="1" width="52.421875" style="0" customWidth="1"/>
    <col min="2" max="2" width="40.57421875" style="0" customWidth="1"/>
  </cols>
  <sheetData>
    <row r="1" spans="1:2" ht="15">
      <c r="A1" s="32" t="s">
        <v>40</v>
      </c>
      <c r="B1" s="32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44</v>
      </c>
      <c r="B4" s="8">
        <v>415.48</v>
      </c>
    </row>
    <row r="5" spans="1:4" ht="17.25">
      <c r="A5" s="4" t="s">
        <v>26</v>
      </c>
      <c r="B5" s="9">
        <f>B4*0.048</f>
        <v>19.94304</v>
      </c>
      <c r="D5" s="12"/>
    </row>
    <row r="6" spans="1:2" ht="15">
      <c r="A6" s="4" t="s">
        <v>13</v>
      </c>
      <c r="B6" s="9">
        <f>B4*0.02</f>
        <v>8.3096</v>
      </c>
    </row>
    <row r="7" spans="1:2" ht="17.25">
      <c r="A7" s="4" t="s">
        <v>27</v>
      </c>
      <c r="B7" s="9">
        <v>16.63</v>
      </c>
    </row>
    <row r="8" spans="1:9" ht="15">
      <c r="A8" s="4" t="s">
        <v>9</v>
      </c>
      <c r="B8" s="9">
        <f>B4*0.025</f>
        <v>10.387</v>
      </c>
      <c r="F8" s="15"/>
      <c r="G8" s="15"/>
      <c r="H8" s="15"/>
      <c r="I8" s="15"/>
    </row>
    <row r="9" spans="1:9" ht="18" thickBot="1">
      <c r="A9" s="4" t="s">
        <v>28</v>
      </c>
      <c r="B9" s="9">
        <v>0</v>
      </c>
      <c r="F9" s="15"/>
      <c r="G9" s="16"/>
      <c r="H9" s="15"/>
      <c r="I9" s="15"/>
    </row>
    <row r="10" spans="1:2" ht="15">
      <c r="A10" s="1" t="s">
        <v>3</v>
      </c>
      <c r="B10" s="10">
        <f>SUM(B4:B9)</f>
        <v>470.74964</v>
      </c>
    </row>
    <row r="11" spans="1:2" ht="17.25">
      <c r="A11" s="4" t="s">
        <v>29</v>
      </c>
      <c r="B11" s="9">
        <v>500.81</v>
      </c>
    </row>
    <row r="12" spans="1:2" ht="15.75" thickBot="1">
      <c r="A12" s="5" t="s">
        <v>5</v>
      </c>
      <c r="B12" s="11">
        <f>B10*B11</f>
        <v>235756.1272084</v>
      </c>
    </row>
    <row r="13" ht="15.75" thickBot="1">
      <c r="B13" s="6"/>
    </row>
    <row r="14" spans="1:2" ht="17.25">
      <c r="A14" s="3" t="s">
        <v>30</v>
      </c>
      <c r="B14" s="13" t="s">
        <v>46</v>
      </c>
    </row>
    <row r="15" spans="1:2" ht="18" thickBot="1">
      <c r="A15" s="5" t="s">
        <v>32</v>
      </c>
      <c r="B15" s="14" t="s">
        <v>45</v>
      </c>
    </row>
    <row r="16" spans="1:2" ht="15">
      <c r="A16" s="7" t="s">
        <v>8</v>
      </c>
      <c r="B16" s="6"/>
    </row>
    <row r="17" spans="1:2" ht="17.25">
      <c r="A17" t="s">
        <v>41</v>
      </c>
      <c r="B17" s="6"/>
    </row>
    <row r="18" spans="1:2" ht="17.25">
      <c r="A18" t="s">
        <v>35</v>
      </c>
      <c r="B18" s="6"/>
    </row>
    <row r="19" spans="1:2" ht="17.25">
      <c r="A19" t="s">
        <v>36</v>
      </c>
      <c r="B19" s="6"/>
    </row>
    <row r="20" spans="1:2" ht="17.25">
      <c r="A20" t="s">
        <v>42</v>
      </c>
      <c r="B20" s="6"/>
    </row>
    <row r="21" spans="1:2" ht="17.25">
      <c r="A21" t="s">
        <v>43</v>
      </c>
      <c r="B21" s="6"/>
    </row>
    <row r="22" spans="1:2" ht="17.25">
      <c r="A22" s="17" t="s">
        <v>47</v>
      </c>
      <c r="B22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C22"/>
    </sheetView>
  </sheetViews>
  <sheetFormatPr defaultColWidth="11.421875" defaultRowHeight="15"/>
  <cols>
    <col min="1" max="1" width="67.57421875" style="0" customWidth="1"/>
    <col min="2" max="2" width="15.7109375" style="0" bestFit="1" customWidth="1"/>
  </cols>
  <sheetData>
    <row r="1" spans="1:2" ht="15">
      <c r="A1" s="32" t="s">
        <v>49</v>
      </c>
      <c r="B1" s="32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48</v>
      </c>
      <c r="B4" s="8">
        <v>418.39</v>
      </c>
    </row>
    <row r="5" spans="1:4" ht="17.25">
      <c r="A5" s="4" t="s">
        <v>26</v>
      </c>
      <c r="B5" s="9">
        <f>B4*0.048</f>
        <v>20.08272</v>
      </c>
      <c r="D5" s="12"/>
    </row>
    <row r="6" spans="1:2" ht="15">
      <c r="A6" s="4" t="s">
        <v>13</v>
      </c>
      <c r="B6" s="9">
        <f>B4*0.02</f>
        <v>8.367799999999999</v>
      </c>
    </row>
    <row r="7" spans="1:2" ht="17.25">
      <c r="A7" s="4" t="s">
        <v>27</v>
      </c>
      <c r="B7" s="9">
        <v>16.63</v>
      </c>
    </row>
    <row r="8" spans="1:9" ht="15">
      <c r="A8" s="4" t="s">
        <v>9</v>
      </c>
      <c r="B8" s="9">
        <f>B4*0.025</f>
        <v>10.45975</v>
      </c>
      <c r="F8" s="15"/>
      <c r="G8" s="15"/>
      <c r="H8" s="15"/>
      <c r="I8" s="15"/>
    </row>
    <row r="9" spans="1:9" ht="18" thickBot="1">
      <c r="A9" s="4" t="s">
        <v>28</v>
      </c>
      <c r="B9" s="9">
        <v>0</v>
      </c>
      <c r="F9" s="15"/>
      <c r="G9" s="16"/>
      <c r="H9" s="15"/>
      <c r="I9" s="15"/>
    </row>
    <row r="10" spans="1:2" ht="15">
      <c r="A10" s="1" t="s">
        <v>3</v>
      </c>
      <c r="B10" s="10">
        <f>SUM(B4:B9)</f>
        <v>473.93026999999995</v>
      </c>
    </row>
    <row r="11" spans="1:2" ht="17.25">
      <c r="A11" s="4" t="s">
        <v>29</v>
      </c>
      <c r="B11" s="9">
        <v>519.25</v>
      </c>
    </row>
    <row r="12" spans="1:2" ht="15.75" thickBot="1">
      <c r="A12" s="5" t="s">
        <v>5</v>
      </c>
      <c r="B12" s="11">
        <f>B10*B11</f>
        <v>246088.29269749997</v>
      </c>
    </row>
    <row r="13" ht="15.75" thickBot="1">
      <c r="B13" s="6"/>
    </row>
    <row r="14" spans="1:2" ht="17.25">
      <c r="A14" s="3" t="s">
        <v>54</v>
      </c>
      <c r="B14" s="18">
        <v>616.27</v>
      </c>
    </row>
    <row r="15" spans="1:2" ht="18" thickBot="1">
      <c r="A15" s="5" t="s">
        <v>55</v>
      </c>
      <c r="B15" s="19">
        <v>320029</v>
      </c>
    </row>
    <row r="16" spans="1:2" ht="15">
      <c r="A16" s="7" t="s">
        <v>8</v>
      </c>
      <c r="B16" s="6"/>
    </row>
    <row r="17" spans="1:2" ht="17.25">
      <c r="A17" t="s">
        <v>50</v>
      </c>
      <c r="B17" s="6"/>
    </row>
    <row r="18" spans="1:2" ht="17.25">
      <c r="A18" t="s">
        <v>35</v>
      </c>
      <c r="B18" s="6"/>
    </row>
    <row r="19" spans="1:2" ht="17.25">
      <c r="A19" t="s">
        <v>36</v>
      </c>
      <c r="B19" s="6"/>
    </row>
    <row r="20" spans="1:2" ht="17.25">
      <c r="A20" t="s">
        <v>51</v>
      </c>
      <c r="B20" s="6"/>
    </row>
    <row r="21" spans="1:2" ht="17.25">
      <c r="A21" t="s">
        <v>53</v>
      </c>
      <c r="B21" s="6"/>
    </row>
    <row r="22" spans="1:2" ht="17.25">
      <c r="A22" s="17" t="s">
        <v>52</v>
      </c>
      <c r="B22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22"/>
    </sheetView>
  </sheetViews>
  <sheetFormatPr defaultColWidth="11.421875" defaultRowHeight="15"/>
  <cols>
    <col min="1" max="1" width="55.57421875" style="0" customWidth="1"/>
    <col min="2" max="2" width="26.57421875" style="0" customWidth="1"/>
  </cols>
  <sheetData>
    <row r="1" spans="1:2" ht="15">
      <c r="A1" s="34" t="s">
        <v>60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57</v>
      </c>
      <c r="B4" s="8">
        <v>410.48</v>
      </c>
    </row>
    <row r="5" spans="1:2" ht="17.25">
      <c r="A5" s="4" t="s">
        <v>10</v>
      </c>
      <c r="B5" s="9">
        <f>B4*0.048</f>
        <v>19.70304</v>
      </c>
    </row>
    <row r="6" spans="1:2" ht="15">
      <c r="A6" s="4" t="s">
        <v>13</v>
      </c>
      <c r="B6" s="9">
        <f>B4*0.02</f>
        <v>8.2096</v>
      </c>
    </row>
    <row r="7" spans="1:2" ht="17.25">
      <c r="A7" s="4" t="s">
        <v>14</v>
      </c>
      <c r="B7" s="9">
        <v>16.63</v>
      </c>
    </row>
    <row r="8" spans="1:2" ht="15">
      <c r="A8" s="4" t="s">
        <v>9</v>
      </c>
      <c r="B8" s="9">
        <f>B4*0.025</f>
        <v>10.262</v>
      </c>
    </row>
    <row r="9" spans="1:2" ht="18" thickBot="1">
      <c r="A9" s="4" t="s">
        <v>15</v>
      </c>
      <c r="B9" s="9">
        <v>0</v>
      </c>
    </row>
    <row r="10" spans="1:2" ht="15">
      <c r="A10" s="1" t="s">
        <v>3</v>
      </c>
      <c r="B10" s="10">
        <f>SUM(B4:B9)</f>
        <v>465.28464</v>
      </c>
    </row>
    <row r="11" spans="1:2" ht="17.25">
      <c r="A11" s="4" t="s">
        <v>4</v>
      </c>
      <c r="B11" s="22">
        <v>529.45</v>
      </c>
    </row>
    <row r="12" spans="1:2" ht="15.75" thickBot="1">
      <c r="A12" s="5" t="s">
        <v>5</v>
      </c>
      <c r="B12" s="11">
        <f>B10*B11</f>
        <v>246344.95264800003</v>
      </c>
    </row>
    <row r="13" ht="15.75" thickBot="1">
      <c r="B13" s="6"/>
    </row>
    <row r="14" spans="1:2" ht="17.25">
      <c r="A14" s="3" t="s">
        <v>54</v>
      </c>
      <c r="B14" s="20">
        <v>600.62</v>
      </c>
    </row>
    <row r="15" spans="1:2" ht="18" thickBot="1">
      <c r="A15" s="5" t="s">
        <v>55</v>
      </c>
      <c r="B15" s="21">
        <v>310580</v>
      </c>
    </row>
    <row r="16" spans="1:2" ht="15">
      <c r="A16" s="7" t="s">
        <v>8</v>
      </c>
      <c r="B16" s="6"/>
    </row>
    <row r="17" spans="1:2" ht="17.25">
      <c r="A17" t="s">
        <v>58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59</v>
      </c>
      <c r="B20" s="6"/>
    </row>
    <row r="21" spans="1:2" ht="17.25">
      <c r="A21" t="s">
        <v>56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E21"/>
    </sheetView>
  </sheetViews>
  <sheetFormatPr defaultColWidth="11.421875" defaultRowHeight="15"/>
  <cols>
    <col min="1" max="1" width="67.140625" style="0" customWidth="1"/>
    <col min="2" max="2" width="15.28125" style="0" customWidth="1"/>
  </cols>
  <sheetData>
    <row r="1" spans="1:2" ht="15">
      <c r="A1" s="34" t="s">
        <v>61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62</v>
      </c>
      <c r="B4" s="8">
        <v>410.69</v>
      </c>
    </row>
    <row r="5" spans="1:2" ht="17.25">
      <c r="A5" s="4" t="s">
        <v>10</v>
      </c>
      <c r="B5" s="9">
        <f>B4*0.048</f>
        <v>19.71312</v>
      </c>
    </row>
    <row r="6" spans="1:2" ht="15">
      <c r="A6" s="4" t="s">
        <v>13</v>
      </c>
      <c r="B6" s="9">
        <f>B4*0.02</f>
        <v>8.2138</v>
      </c>
    </row>
    <row r="7" spans="1:2" ht="17.25">
      <c r="A7" s="4" t="s">
        <v>14</v>
      </c>
      <c r="B7" s="9">
        <v>16.63</v>
      </c>
    </row>
    <row r="8" spans="1:2" ht="15">
      <c r="A8" s="4" t="s">
        <v>9</v>
      </c>
      <c r="B8" s="9">
        <f>B4*0.025</f>
        <v>10.26725</v>
      </c>
    </row>
    <row r="9" spans="1:2" ht="18" thickBot="1">
      <c r="A9" s="4" t="s">
        <v>15</v>
      </c>
      <c r="B9" s="9">
        <v>0</v>
      </c>
    </row>
    <row r="10" spans="1:2" ht="15">
      <c r="A10" s="1" t="s">
        <v>3</v>
      </c>
      <c r="B10" s="10">
        <f>SUM(B4:B9)</f>
        <v>465.51417</v>
      </c>
    </row>
    <row r="11" spans="1:2" ht="17.25">
      <c r="A11" s="4" t="s">
        <v>4</v>
      </c>
      <c r="B11" s="22">
        <v>537.03</v>
      </c>
    </row>
    <row r="12" spans="1:2" ht="15.75" thickBot="1">
      <c r="A12" s="5" t="s">
        <v>5</v>
      </c>
      <c r="B12" s="11">
        <f>B10*B11</f>
        <v>249995.07471509997</v>
      </c>
    </row>
    <row r="13" ht="15.75" thickBot="1">
      <c r="B13" s="6"/>
    </row>
    <row r="14" spans="1:2" ht="17.25">
      <c r="A14" s="3" t="s">
        <v>54</v>
      </c>
      <c r="B14" s="20">
        <v>592.15</v>
      </c>
    </row>
    <row r="15" spans="1:2" ht="18" thickBot="1">
      <c r="A15" s="5" t="s">
        <v>55</v>
      </c>
      <c r="B15" s="21">
        <v>318000</v>
      </c>
    </row>
    <row r="16" spans="1:2" ht="15">
      <c r="A16" s="7" t="s">
        <v>8</v>
      </c>
      <c r="B16" s="6"/>
    </row>
    <row r="17" spans="1:2" ht="17.25">
      <c r="A17" t="s">
        <v>63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64</v>
      </c>
      <c r="B20" s="6"/>
    </row>
    <row r="21" spans="1:2" ht="17.25">
      <c r="A21" t="s">
        <v>65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IV21"/>
    </sheetView>
  </sheetViews>
  <sheetFormatPr defaultColWidth="11.421875" defaultRowHeight="15"/>
  <cols>
    <col min="1" max="1" width="60.7109375" style="0" customWidth="1"/>
    <col min="2" max="2" width="24.28125" style="0" customWidth="1"/>
  </cols>
  <sheetData>
    <row r="1" spans="1:2" ht="15">
      <c r="A1" s="34" t="s">
        <v>70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66</v>
      </c>
      <c r="B4" s="23">
        <v>367.38</v>
      </c>
    </row>
    <row r="5" spans="1:2" ht="17.25">
      <c r="A5" s="4" t="s">
        <v>10</v>
      </c>
      <c r="B5" s="24">
        <f>B4*0.048</f>
        <v>17.634240000000002</v>
      </c>
    </row>
    <row r="6" spans="1:2" ht="15">
      <c r="A6" s="4" t="s">
        <v>13</v>
      </c>
      <c r="B6" s="24">
        <f>B4*0.02</f>
        <v>7.3476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9.1845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418.17634</v>
      </c>
    </row>
    <row r="11" spans="1:2" ht="17.25">
      <c r="A11" s="4" t="s">
        <v>4</v>
      </c>
      <c r="B11" s="26">
        <v>554.41</v>
      </c>
    </row>
    <row r="12" spans="1:2" ht="15.75" thickBot="1">
      <c r="A12" s="5" t="s">
        <v>5</v>
      </c>
      <c r="B12" s="27">
        <f>B10*B11</f>
        <v>231841.1446594</v>
      </c>
    </row>
    <row r="13" ht="15.75" thickBot="1">
      <c r="B13" s="6"/>
    </row>
    <row r="14" spans="1:2" ht="17.25">
      <c r="A14" s="3" t="s">
        <v>54</v>
      </c>
      <c r="B14" s="28">
        <v>594.33</v>
      </c>
    </row>
    <row r="15" spans="1:2" ht="18" thickBot="1">
      <c r="A15" s="5" t="s">
        <v>55</v>
      </c>
      <c r="B15" s="29">
        <v>329500</v>
      </c>
    </row>
    <row r="16" spans="1:2" ht="15">
      <c r="A16" s="7" t="s">
        <v>8</v>
      </c>
      <c r="B16" s="6"/>
    </row>
    <row r="17" spans="1:2" ht="17.25">
      <c r="A17" t="s">
        <v>67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68</v>
      </c>
      <c r="B20" s="6"/>
    </row>
    <row r="21" spans="1:2" ht="17.25">
      <c r="A21" t="s">
        <v>69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IV21"/>
    </sheetView>
  </sheetViews>
  <sheetFormatPr defaultColWidth="11.421875" defaultRowHeight="15"/>
  <cols>
    <col min="1" max="1" width="52.57421875" style="0" customWidth="1"/>
    <col min="2" max="2" width="28.8515625" style="0" customWidth="1"/>
  </cols>
  <sheetData>
    <row r="1" spans="1:2" ht="15">
      <c r="A1" s="34" t="s">
        <v>71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72</v>
      </c>
      <c r="B4" s="23">
        <v>371.92</v>
      </c>
    </row>
    <row r="5" spans="1:2" ht="17.25">
      <c r="A5" s="4" t="s">
        <v>10</v>
      </c>
      <c r="B5" s="24">
        <f>B4*0.048</f>
        <v>17.85216</v>
      </c>
    </row>
    <row r="6" spans="1:2" ht="15">
      <c r="A6" s="4" t="s">
        <v>13</v>
      </c>
      <c r="B6" s="24">
        <f>B4*0.02</f>
        <v>7.438400000000001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9.298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423.13856000000004</v>
      </c>
    </row>
    <row r="11" spans="1:2" ht="17.25">
      <c r="A11" s="4" t="s">
        <v>4</v>
      </c>
      <c r="B11" s="26">
        <v>564.41</v>
      </c>
    </row>
    <row r="12" spans="1:2" ht="15.75" thickBot="1">
      <c r="A12" s="5" t="s">
        <v>5</v>
      </c>
      <c r="B12" s="27">
        <f>B10*B11</f>
        <v>238823.63464960002</v>
      </c>
    </row>
    <row r="13" ht="15.75" thickBot="1">
      <c r="B13" s="6"/>
    </row>
    <row r="14" spans="1:2" ht="17.25">
      <c r="A14" s="3" t="s">
        <v>54</v>
      </c>
      <c r="B14" s="28">
        <v>654.93</v>
      </c>
    </row>
    <row r="15" spans="1:2" ht="18" thickBot="1">
      <c r="A15" s="5" t="s">
        <v>55</v>
      </c>
      <c r="B15" s="29">
        <v>369714</v>
      </c>
    </row>
    <row r="16" spans="1:2" ht="15">
      <c r="A16" s="7" t="s">
        <v>8</v>
      </c>
      <c r="B16" s="6"/>
    </row>
    <row r="17" spans="1:2" ht="17.25">
      <c r="A17" t="s">
        <v>73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74</v>
      </c>
      <c r="B20" s="6"/>
    </row>
    <row r="21" spans="1:2" ht="17.25">
      <c r="A21" t="s">
        <v>75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F25" sqref="F25"/>
    </sheetView>
  </sheetViews>
  <sheetFormatPr defaultColWidth="11.421875" defaultRowHeight="15"/>
  <cols>
    <col min="1" max="1" width="52.28125" style="0" customWidth="1"/>
    <col min="2" max="2" width="41.7109375" style="0" customWidth="1"/>
  </cols>
  <sheetData>
    <row r="1" spans="1:2" ht="15">
      <c r="A1" s="34" t="s">
        <v>76</v>
      </c>
      <c r="B1" s="34"/>
    </row>
    <row r="2" spans="1:2" ht="15.75" thickBot="1">
      <c r="A2" s="33" t="s">
        <v>0</v>
      </c>
      <c r="B2" s="33"/>
    </row>
    <row r="3" spans="1:2" ht="15.75" thickBot="1">
      <c r="A3" s="1" t="s">
        <v>1</v>
      </c>
      <c r="B3" s="2" t="s">
        <v>2</v>
      </c>
    </row>
    <row r="4" spans="1:2" ht="17.25">
      <c r="A4" s="3" t="s">
        <v>77</v>
      </c>
      <c r="B4" s="23">
        <v>435.6</v>
      </c>
    </row>
    <row r="5" spans="1:2" ht="17.25">
      <c r="A5" s="4" t="s">
        <v>10</v>
      </c>
      <c r="B5" s="24">
        <f>B4*0.048</f>
        <v>20.908800000000003</v>
      </c>
    </row>
    <row r="6" spans="1:2" ht="15">
      <c r="A6" s="4" t="s">
        <v>13</v>
      </c>
      <c r="B6" s="24">
        <f>B4*0.02</f>
        <v>8.712000000000002</v>
      </c>
    </row>
    <row r="7" spans="1:2" ht="17.25">
      <c r="A7" s="4" t="s">
        <v>14</v>
      </c>
      <c r="B7" s="24">
        <v>16.63</v>
      </c>
    </row>
    <row r="8" spans="1:2" ht="15">
      <c r="A8" s="4" t="s">
        <v>9</v>
      </c>
      <c r="B8" s="24">
        <f>B4*0.025</f>
        <v>10.89</v>
      </c>
    </row>
    <row r="9" spans="1:2" ht="18" thickBot="1">
      <c r="A9" s="4" t="s">
        <v>15</v>
      </c>
      <c r="B9" s="24">
        <v>0</v>
      </c>
    </row>
    <row r="10" spans="1:2" ht="15">
      <c r="A10" s="1" t="s">
        <v>3</v>
      </c>
      <c r="B10" s="25">
        <f>SUM(B4:B9)</f>
        <v>492.7408</v>
      </c>
    </row>
    <row r="11" spans="1:2" ht="17.25">
      <c r="A11" s="4" t="s">
        <v>4</v>
      </c>
      <c r="B11" s="26">
        <v>554.64</v>
      </c>
    </row>
    <row r="12" spans="1:2" ht="15.75" thickBot="1">
      <c r="A12" s="5" t="s">
        <v>5</v>
      </c>
      <c r="B12" s="27">
        <f>B10*B11</f>
        <v>273293.757312</v>
      </c>
    </row>
    <row r="13" ht="15.75" thickBot="1">
      <c r="B13" s="6"/>
    </row>
    <row r="14" spans="1:2" ht="17.25">
      <c r="A14" s="3" t="s">
        <v>54</v>
      </c>
      <c r="B14" s="28">
        <v>655.77</v>
      </c>
    </row>
    <row r="15" spans="1:2" ht="18" thickBot="1">
      <c r="A15" s="5" t="s">
        <v>55</v>
      </c>
      <c r="B15" s="30">
        <v>363714</v>
      </c>
    </row>
    <row r="16" spans="1:2" ht="15">
      <c r="A16" s="7" t="s">
        <v>8</v>
      </c>
      <c r="B16" s="6"/>
    </row>
    <row r="17" spans="1:2" ht="17.25">
      <c r="A17" t="s">
        <v>78</v>
      </c>
      <c r="B17" s="6"/>
    </row>
    <row r="18" spans="1:2" ht="17.25">
      <c r="A18" t="s">
        <v>11</v>
      </c>
      <c r="B18" s="6"/>
    </row>
    <row r="19" spans="1:2" ht="17.25">
      <c r="A19" t="s">
        <v>12</v>
      </c>
      <c r="B19" s="6"/>
    </row>
    <row r="20" spans="1:2" ht="17.25">
      <c r="A20" t="s">
        <v>79</v>
      </c>
      <c r="B20" s="6"/>
    </row>
    <row r="21" spans="1:2" ht="17.25">
      <c r="A21" t="s">
        <v>80</v>
      </c>
      <c r="B21" s="6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Espinoza Oyarzun</dc:creator>
  <cp:keywords/>
  <dc:description/>
  <cp:lastModifiedBy>Guillermo Pino González</cp:lastModifiedBy>
  <cp:lastPrinted>2013-09-13T16:55:28Z</cp:lastPrinted>
  <dcterms:created xsi:type="dcterms:W3CDTF">2013-09-02T19:21:09Z</dcterms:created>
  <dcterms:modified xsi:type="dcterms:W3CDTF">2022-10-14T19:40:06Z</dcterms:modified>
  <cp:category/>
  <cp:version/>
  <cp:contentType/>
  <cp:contentStatus/>
</cp:coreProperties>
</file>