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hidePivotFieldList="1"/>
  <mc:AlternateContent xmlns:mc="http://schemas.openxmlformats.org/markup-compatibility/2006">
    <mc:Choice Requires="x15">
      <x15ac:absPath xmlns:x15ac="http://schemas.microsoft.com/office/spreadsheetml/2010/11/ac" url="https://odepa-my.sharepoint.com/personal/ilopez_odepa_gob_cl/Documents/COMERCIO EXTERIOR/2022/9. Septiembre/Para publicar/"/>
    </mc:Choice>
  </mc:AlternateContent>
  <xr:revisionPtr revIDLastSave="7" documentId="8_{39F2C778-72A0-4260-84FF-E65259786BB4}" xr6:coauthVersionLast="47" xr6:coauthVersionMax="47" xr10:uidLastSave="{4CBB2F8E-82F3-43C7-A0A1-C75E07242257}"/>
  <bookViews>
    <workbookView xWindow="-108" yWindow="-108" windowWidth="23256" windowHeight="12576" xr2:uid="{7B0AF086-C140-4575-AA12-977816377580}"/>
  </bookViews>
  <sheets>
    <sheet name="Portada " sheetId="26" r:id="rId1"/>
    <sheet name="TitulosGraficos" sheetId="86" state="hidden" r:id="rId2"/>
    <sheet name="balanza país" sheetId="106" r:id="rId3"/>
    <sheet name="balanza_periodos" sheetId="11" r:id="rId4"/>
    <sheet name="balanza_anuales" sheetId="88" r:id="rId5"/>
    <sheet name="evolución_comercio" sheetId="22" r:id="rId6"/>
    <sheet name="balanza productos_clase_sector" sheetId="18" r:id="rId7"/>
    <sheet name="zona economica" sheetId="1" r:id="rId8"/>
    <sheet name="prin paises exp e imp" sheetId="4" r:id="rId9"/>
    <sheet name="prin prod exp e imp" sheetId="5" state="hidden" r:id="rId10"/>
    <sheet name="Principales Rubros" sheetId="24" r:id="rId11"/>
    <sheet name="productos" sheetId="12" r:id="rId12"/>
    <sheet name="OMC" sheetId="93" r:id="rId13"/>
    <sheet name="CAS" sheetId="92" r:id="rId14"/>
  </sheets>
  <definedNames>
    <definedName name="_xlnm.Print_Area" localSheetId="2">'balanza país'!$A$1:$F$23</definedName>
    <definedName name="_xlnm.Print_Area" localSheetId="6">'balanza productos_clase_sector'!$A$1:$F$81</definedName>
    <definedName name="_xlnm.Print_Area" localSheetId="4">balanza_anuales!$A$1:$H$43</definedName>
    <definedName name="_xlnm.Print_Area" localSheetId="3">balanza_periodos!$A$1:$F$44</definedName>
    <definedName name="_xlnm.Print_Area" localSheetId="5">evolución_comercio!$A$1:$F$73</definedName>
    <definedName name="_xlnm.Print_Area" localSheetId="12">OMC!$A$1:$F$24</definedName>
    <definedName name="_xlnm.Print_Area" localSheetId="0">'Portada '!$A$1:$H$133</definedName>
    <definedName name="_xlnm.Print_Area" localSheetId="8">'prin paises exp e imp'!$A$1:$F$95</definedName>
    <definedName name="_xlnm.Print_Area" localSheetId="9">'prin prod exp e imp'!$A$1:$G$98</definedName>
    <definedName name="_xlnm.Print_Area" localSheetId="10">'Principales Rubros'!$A$1:$K$114</definedName>
    <definedName name="_xlnm.Print_Area" localSheetId="11">productos!$A$1:$J$505</definedName>
    <definedName name="_xlnm.Print_Area" localSheetId="7">'zona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86" l="1"/>
  <c r="K2" i="86" l="1"/>
  <c r="K4" i="86"/>
  <c r="C2" i="86"/>
  <c r="D2" i="86"/>
  <c r="E2" i="86"/>
  <c r="F2" i="86"/>
  <c r="G2" i="86"/>
  <c r="H2" i="86"/>
  <c r="I2" i="86"/>
  <c r="B2" i="86"/>
  <c r="B4" i="86"/>
  <c r="B5" i="86" s="1"/>
  <c r="J4" i="86"/>
  <c r="J5" i="86" s="1"/>
  <c r="I4" i="86"/>
  <c r="I5" i="86" s="1"/>
  <c r="H4" i="86"/>
  <c r="H5" i="86" s="1"/>
  <c r="G4" i="86"/>
  <c r="G5" i="86" s="1"/>
  <c r="F4" i="86"/>
  <c r="F5" i="86" s="1"/>
  <c r="E4" i="86"/>
  <c r="E5" i="86" s="1"/>
  <c r="D4" i="86"/>
  <c r="D5" i="86" s="1"/>
  <c r="C4" i="86"/>
  <c r="C5" i="86" s="1"/>
  <c r="B57" i="5"/>
  <c r="A57" i="5" s="1"/>
  <c r="C57" i="5"/>
  <c r="D57" i="5"/>
  <c r="E57" i="5"/>
  <c r="B58" i="5"/>
  <c r="A58" i="5" s="1"/>
  <c r="C58" i="5"/>
  <c r="D58" i="5"/>
  <c r="E58" i="5"/>
  <c r="B59" i="5"/>
  <c r="A59" i="5" s="1"/>
  <c r="C59" i="5"/>
  <c r="D59" i="5"/>
  <c r="E59" i="5"/>
  <c r="B60" i="5"/>
  <c r="A60" i="5" s="1"/>
  <c r="C60" i="5"/>
  <c r="D60" i="5"/>
  <c r="E60" i="5"/>
  <c r="B61" i="5"/>
  <c r="A61" i="5" s="1"/>
  <c r="C61" i="5"/>
  <c r="D61" i="5"/>
  <c r="E61" i="5"/>
  <c r="B62" i="5"/>
  <c r="A62" i="5" s="1"/>
  <c r="C62" i="5"/>
  <c r="D62" i="5"/>
  <c r="E62" i="5"/>
  <c r="B63" i="5"/>
  <c r="A63" i="5" s="1"/>
  <c r="C63" i="5"/>
  <c r="D63" i="5"/>
  <c r="E63" i="5"/>
  <c r="B64" i="5"/>
  <c r="A64" i="5" s="1"/>
  <c r="C64" i="5"/>
  <c r="D64" i="5"/>
  <c r="E64" i="5"/>
  <c r="B65" i="5"/>
  <c r="A65" i="5" s="1"/>
  <c r="C65" i="5"/>
  <c r="D65" i="5"/>
  <c r="E65" i="5"/>
  <c r="B66" i="5"/>
  <c r="A66" i="5" s="1"/>
  <c r="C66" i="5"/>
  <c r="D66" i="5"/>
  <c r="E66" i="5"/>
  <c r="B67" i="5"/>
  <c r="A67" i="5" s="1"/>
  <c r="C67" i="5"/>
  <c r="D67" i="5"/>
  <c r="E67" i="5"/>
  <c r="B68" i="5"/>
  <c r="A68" i="5" s="1"/>
  <c r="C68" i="5"/>
  <c r="D68" i="5"/>
  <c r="E68" i="5"/>
  <c r="B69" i="5"/>
  <c r="A69" i="5" s="1"/>
  <c r="C69" i="5"/>
  <c r="D69" i="5"/>
  <c r="E69" i="5"/>
  <c r="B70" i="5"/>
  <c r="A70" i="5" s="1"/>
  <c r="C70" i="5"/>
  <c r="D70" i="5"/>
  <c r="E70" i="5"/>
  <c r="E56" i="5"/>
  <c r="D56" i="5"/>
  <c r="C56" i="5"/>
  <c r="B56" i="5"/>
  <c r="A56" i="5" s="1"/>
  <c r="B8" i="5"/>
  <c r="A8" i="5" s="1"/>
  <c r="C8" i="5"/>
  <c r="D8" i="5"/>
  <c r="E8" i="5"/>
  <c r="B9" i="5"/>
  <c r="A9" i="5" s="1"/>
  <c r="C9" i="5"/>
  <c r="D9" i="5"/>
  <c r="E9" i="5"/>
  <c r="B10" i="5"/>
  <c r="A10" i="5" s="1"/>
  <c r="C10" i="5"/>
  <c r="D10" i="5"/>
  <c r="E10" i="5"/>
  <c r="B11" i="5"/>
  <c r="A11" i="5" s="1"/>
  <c r="C11" i="5"/>
  <c r="D11" i="5"/>
  <c r="E11" i="5"/>
  <c r="B12" i="5"/>
  <c r="A12" i="5" s="1"/>
  <c r="C12" i="5"/>
  <c r="D12" i="5"/>
  <c r="E12" i="5"/>
  <c r="B13" i="5"/>
  <c r="A13" i="5" s="1"/>
  <c r="C13" i="5"/>
  <c r="D13" i="5"/>
  <c r="E13" i="5"/>
  <c r="B14" i="5"/>
  <c r="A14" i="5" s="1"/>
  <c r="C14" i="5"/>
  <c r="D14" i="5"/>
  <c r="E14" i="5"/>
  <c r="B15" i="5"/>
  <c r="A15" i="5" s="1"/>
  <c r="C15" i="5"/>
  <c r="D15" i="5"/>
  <c r="E15" i="5"/>
  <c r="B16" i="5"/>
  <c r="A16" i="5" s="1"/>
  <c r="C16" i="5"/>
  <c r="D16" i="5"/>
  <c r="E16" i="5"/>
  <c r="B17" i="5"/>
  <c r="A17" i="5" s="1"/>
  <c r="C17" i="5"/>
  <c r="D17" i="5"/>
  <c r="E17" i="5"/>
  <c r="B18" i="5"/>
  <c r="A18" i="5" s="1"/>
  <c r="C18" i="5"/>
  <c r="D18" i="5"/>
  <c r="E18" i="5"/>
  <c r="B19" i="5"/>
  <c r="A19" i="5" s="1"/>
  <c r="C19" i="5"/>
  <c r="D19" i="5"/>
  <c r="E19" i="5"/>
  <c r="B20" i="5"/>
  <c r="A20" i="5" s="1"/>
  <c r="C20" i="5"/>
  <c r="D20" i="5"/>
  <c r="E20" i="5"/>
  <c r="B21" i="5"/>
  <c r="A21" i="5" s="1"/>
  <c r="C21" i="5"/>
  <c r="D21" i="5"/>
  <c r="E21" i="5"/>
  <c r="C7" i="5"/>
  <c r="B7" i="5"/>
  <c r="A7" i="5" s="1"/>
  <c r="E7" i="5"/>
  <c r="D7" i="5"/>
  <c r="F63" i="5" l="1"/>
  <c r="K5" i="86"/>
  <c r="F58" i="5"/>
  <c r="F59" i="5"/>
  <c r="F16" i="5"/>
  <c r="F8" i="5"/>
  <c r="F70" i="5"/>
  <c r="F68" i="5"/>
  <c r="F15" i="5"/>
  <c r="F13" i="5"/>
  <c r="F11" i="5"/>
  <c r="F65" i="5"/>
  <c r="E5" i="5"/>
  <c r="E54" i="5" s="1"/>
  <c r="C4" i="5"/>
  <c r="C53" i="5" s="1"/>
  <c r="F57" i="5"/>
  <c r="F18" i="5"/>
  <c r="F66" i="5"/>
  <c r="F64" i="5"/>
  <c r="F60" i="5"/>
  <c r="F10" i="5"/>
  <c r="F9" i="5"/>
  <c r="F69" i="5"/>
  <c r="F67" i="5"/>
  <c r="F21" i="5"/>
  <c r="F19" i="5"/>
  <c r="F14" i="5"/>
  <c r="F12" i="5"/>
  <c r="F20" i="5"/>
  <c r="F56" i="5"/>
  <c r="F7" i="5"/>
  <c r="F62" i="5"/>
  <c r="F17" i="5"/>
  <c r="F61" i="5"/>
  <c r="C72" i="5"/>
  <c r="C71" i="5" s="1"/>
  <c r="E23" i="5" l="1"/>
  <c r="G15" i="5" s="1"/>
  <c r="C23" i="5"/>
  <c r="C22" i="5" s="1"/>
  <c r="D72" i="5"/>
  <c r="D71" i="5" s="1"/>
  <c r="D23" i="5"/>
  <c r="D22" i="5" s="1"/>
  <c r="D5" i="5"/>
  <c r="D54" i="5"/>
  <c r="D4" i="5"/>
  <c r="D53" i="5" s="1"/>
  <c r="E72" i="5"/>
  <c r="G19" i="5" l="1"/>
  <c r="G20" i="5"/>
  <c r="G11" i="5"/>
  <c r="G12" i="5"/>
  <c r="G16" i="5"/>
  <c r="G21" i="5"/>
  <c r="G8" i="5"/>
  <c r="G17" i="5"/>
  <c r="G18" i="5"/>
  <c r="G13" i="5"/>
  <c r="G7" i="5"/>
  <c r="G23" i="5"/>
  <c r="G14" i="5"/>
  <c r="E22" i="5"/>
  <c r="G22" i="5" s="1"/>
  <c r="G10" i="5"/>
  <c r="G9" i="5"/>
  <c r="F23" i="5"/>
  <c r="G5" i="5"/>
  <c r="G54" i="5" s="1"/>
  <c r="F5" i="5"/>
  <c r="F54" i="5" s="1"/>
  <c r="E71" i="5"/>
  <c r="G63" i="5"/>
  <c r="G69" i="5"/>
  <c r="F72" i="5"/>
  <c r="G72" i="5"/>
  <c r="G59" i="5"/>
  <c r="G67" i="5"/>
  <c r="G66" i="5"/>
  <c r="G65" i="5"/>
  <c r="G64" i="5"/>
  <c r="G70" i="5"/>
  <c r="G57" i="5"/>
  <c r="G58" i="5"/>
  <c r="G60" i="5"/>
  <c r="G68" i="5"/>
  <c r="G56" i="5"/>
  <c r="G62" i="5"/>
  <c r="G61" i="5"/>
  <c r="F22" i="5" l="1"/>
  <c r="F71" i="5"/>
  <c r="G71" i="5"/>
</calcChain>
</file>

<file path=xl/sharedStrings.xml><?xml version="1.0" encoding="utf-8"?>
<sst xmlns="http://schemas.openxmlformats.org/spreadsheetml/2006/main" count="1075" uniqueCount="564">
  <si>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</si>
  <si>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</si>
  <si>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</si>
  <si>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</si>
  <si>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</si>
  <si>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</si>
  <si>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</si>
  <si>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</si>
  <si>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</si>
  <si>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</si>
  <si>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</si>
  <si>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</si>
  <si>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</si>
  <si>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</si>
  <si>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</si>
  <si>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</si>
  <si>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</si>
  <si>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</si>
  <si>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</si>
  <si>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</si>
  <si>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</si>
  <si>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</si>
  <si>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</si>
  <si>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</si>
  <si>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</si>
  <si>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</si>
  <si>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</si>
  <si>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</si>
  <si>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</si>
  <si>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</si>
  <si>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</si>
  <si>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</si>
  <si>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</si>
  <si>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</si>
  <si>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</si>
  <si>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</si>
  <si>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</si>
  <si>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</si>
  <si>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</si>
  <si>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</si>
  <si>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</si>
  <si>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</si>
  <si>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</si>
  <si>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</si>
  <si>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</si>
  <si>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</si>
  <si>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</si>
  <si>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</si>
  <si>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</si>
  <si>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</si>
  <si>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</si>
  <si>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</si>
  <si>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</si>
  <si>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</si>
  <si>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</si>
  <si>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</si>
  <si>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</si>
  <si>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</si>
  <si>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</si>
  <si>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</si>
  <si>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</si>
  <si>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</si>
  <si>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</si>
  <si>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</si>
  <si>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</si>
  <si>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</si>
  <si>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</si>
  <si>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</si>
  <si>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</si>
  <si>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</si>
  <si>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</si>
  <si>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</si>
  <si>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</si>
  <si>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</si>
  <si>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</si>
  <si>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</si>
  <si>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</si>
  <si>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</si>
  <si>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</si>
  <si>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</si>
  <si>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</si>
  <si>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</si>
  <si>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</si>
  <si>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</si>
  <si>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</si>
  <si>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</si>
  <si>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</si>
  <si>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</si>
  <si>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</si>
  <si>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</si>
  <si>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</si>
  <si>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</si>
  <si>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</si>
  <si>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</si>
  <si>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</si>
  <si>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</si>
  <si>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</si>
  <si>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</si>
  <si>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</si>
  <si>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</si>
  <si>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</si>
  <si>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</si>
  <si>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</si>
  <si>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</si>
  <si>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</si>
  <si>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</si>
  <si>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</si>
  <si>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</si>
  <si>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</si>
  <si>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</si>
  <si>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</si>
  <si>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</si>
  <si>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</si>
  <si>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</si>
  <si>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</si>
  <si>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</si>
  <si>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</si>
  <si>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</si>
  <si>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</si>
  <si>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</si>
  <si>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</si>
  <si>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</si>
  <si>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</si>
  <si>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</si>
  <si>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</si>
  <si>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</si>
  <si>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</si>
  <si>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</si>
  <si>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</si>
  <si>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</si>
  <si>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</si>
  <si>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</si>
  <si>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</si>
  <si>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</si>
  <si>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</si>
  <si>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</si>
  <si>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</si>
  <si>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</si>
  <si>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</si>
  <si>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</si>
  <si>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</si>
  <si>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</si>
  <si>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</si>
  <si>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</si>
  <si>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</si>
  <si>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</si>
  <si>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</si>
  <si>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</si>
  <si>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</si>
  <si>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</si>
  <si>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</si>
  <si>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</si>
  <si>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</si>
  <si>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</si>
  <si>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</si>
  <si>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</si>
  <si>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</si>
  <si>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</si>
  <si>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</si>
  <si>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</si>
  <si>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</si>
  <si>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</si>
  <si>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</si>
  <si>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</si>
  <si>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</si>
  <si>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</si>
  <si>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</si>
  <si>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</si>
  <si>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</si>
  <si>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</si>
  <si>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</si>
  <si>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</si>
  <si>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</si>
  <si>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</si>
  <si>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</si>
  <si>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</si>
  <si>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</si>
  <si>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</si>
  <si>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</si>
  <si>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</si>
  <si>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</si>
  <si>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</si>
  <si>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</si>
  <si>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</si>
  <si>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</si>
  <si>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</si>
  <si>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</si>
  <si>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</si>
  <si>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</si>
  <si>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</si>
  <si>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</si>
  <si>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</si>
  <si>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</si>
  <si>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</si>
  <si>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</si>
  <si>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</si>
  <si>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</si>
  <si>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</si>
  <si>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</si>
  <si>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</si>
  <si>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</si>
  <si>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Uruguay</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</si>
  <si>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</si>
  <si>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</si>
  <si>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</si>
  <si>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</si>
  <si>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</si>
  <si>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</si>
  <si>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</si>
  <si>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</si>
  <si>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</si>
  <si>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</si>
  <si>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</si>
  <si>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</si>
  <si>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</si>
  <si>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</si>
  <si>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</si>
  <si>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</si>
  <si>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</si>
  <si>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</si>
  <si>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</si>
  <si>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</si>
  <si>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</si>
  <si>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</si>
  <si>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</si>
  <si>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</si>
  <si>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</si>
  <si>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</si>
  <si>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</si>
  <si>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</si>
  <si>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</si>
  <si>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</si>
  <si>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</si>
  <si>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</si>
  <si>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</si>
  <si>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</si>
  <si>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</si>
  <si>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</si>
  <si>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</si>
  <si>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</si>
  <si>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</si>
  <si>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</si>
  <si>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</si>
  <si>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</si>
  <si>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</si>
  <si>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</si>
  <si>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</si>
  <si>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</si>
  <si>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</si>
  <si>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</si>
  <si>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</si>
  <si>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</si>
  <si>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</si>
  <si>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</si>
  <si>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</si>
  <si>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</si>
  <si>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</si>
  <si>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</si>
  <si>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</si>
  <si>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</si>
  <si>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</si>
  <si>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</si>
  <si>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</si>
  <si>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</si>
  <si>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</si>
  <si>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</si>
  <si>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</si>
  <si>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</si>
  <si>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</si>
  <si>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</si>
  <si>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</si>
  <si>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</si>
  <si>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</si>
  <si>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</si>
  <si>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</si>
  <si>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</si>
  <si>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</si>
  <si>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</si>
  <si>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</si>
  <si>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</si>
  <si>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</si>
  <si>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</si>
  <si>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</si>
  <si>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</si>
  <si>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</si>
  <si>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</si>
  <si>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</si>
  <si>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</si>
  <si>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</si>
  <si>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</si>
  <si>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</si>
  <si>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</si>
  <si>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</si>
  <si>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</si>
  <si>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</si>
  <si>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</si>
  <si>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</si>
  <si>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</si>
  <si>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</si>
  <si>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</si>
  <si>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</si>
  <si>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</si>
  <si>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</si>
  <si>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</si>
  <si>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</si>
  <si>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</si>
  <si>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</si>
  <si>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</si>
  <si>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</si>
  <si>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</si>
  <si>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</si>
  <si>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</si>
  <si>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</si>
  <si>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Italia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</si>
  <si>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</si>
  <si>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</si>
  <si>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</si>
  <si>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</si>
  <si>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</si>
  <si>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</si>
  <si>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</si>
  <si>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</si>
  <si>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</si>
  <si>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</si>
  <si>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</si>
  <si>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</si>
  <si>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</si>
  <si>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</si>
  <si>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</si>
  <si>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</si>
  <si>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</si>
  <si>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</si>
  <si>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</si>
  <si>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</si>
  <si>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</si>
  <si>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</si>
  <si>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</si>
  <si>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</si>
  <si>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</si>
  <si>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</si>
  <si>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</si>
  <si>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</si>
  <si>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</si>
  <si>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</si>
  <si>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España</t>
  </si>
  <si>
    <t>India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</si>
  <si>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</si>
  <si>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</si>
  <si>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</si>
  <si>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</si>
  <si>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</si>
  <si>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</si>
  <si>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</si>
  <si>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</si>
  <si>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</si>
  <si>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</si>
  <si>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</si>
  <si>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</si>
  <si>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</si>
  <si>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</si>
  <si>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</si>
  <si>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</si>
  <si>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</si>
  <si>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</si>
  <si>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</si>
  <si>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GRÁFICO:</t>
  </si>
  <si>
    <t>Maquinaria (unidades)</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</si>
  <si>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</si>
  <si>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</si>
  <si>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</si>
  <si>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</si>
  <si>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</si>
  <si>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</si>
  <si>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</si>
  <si>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</si>
  <si>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</si>
  <si>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</si>
  <si>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</si>
  <si>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</si>
  <si>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</si>
  <si>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</si>
  <si>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</si>
  <si>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</si>
  <si>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</si>
  <si>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</si>
  <si>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</si>
  <si>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</si>
  <si>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</si>
  <si>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</si>
  <si>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</si>
  <si>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</si>
  <si>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</si>
  <si>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</si>
  <si>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</si>
  <si>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</si>
  <si>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</si>
  <si>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</si>
  <si>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</si>
  <si>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</si>
  <si>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</si>
  <si>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</si>
  <si>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</si>
  <si>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</si>
  <si>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</si>
  <si>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</si>
  <si>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</si>
  <si>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</si>
  <si>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</si>
  <si>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</si>
  <si>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</si>
  <si>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</si>
  <si>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</si>
  <si>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</si>
  <si>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</si>
  <si>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</si>
  <si>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</si>
  <si>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Cocos</t>
  </si>
  <si>
    <t>Cuadro N°  5</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</si>
  <si>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</si>
  <si>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</si>
  <si>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</si>
  <si>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</si>
  <si>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</si>
  <si>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</si>
  <si>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</si>
  <si>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</si>
  <si>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</si>
  <si>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</si>
  <si>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</si>
  <si>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</si>
  <si>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</si>
  <si>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</si>
  <si>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</si>
  <si>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</si>
  <si>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</si>
  <si>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</si>
  <si>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</si>
  <si>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</si>
  <si>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</si>
  <si>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</si>
  <si>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</si>
  <si>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</si>
  <si>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</si>
  <si>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</si>
  <si>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</si>
  <si>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</si>
  <si>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</si>
  <si>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</si>
  <si>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</si>
  <si>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</si>
  <si>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</si>
  <si>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</si>
  <si>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</si>
  <si>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</si>
  <si>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</si>
  <si>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</si>
  <si>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</si>
  <si>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</si>
  <si>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</si>
  <si>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</si>
  <si>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</si>
  <si>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</si>
  <si>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</si>
  <si>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</si>
  <si>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</si>
  <si>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</si>
  <si>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</si>
  <si>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</si>
  <si>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</si>
  <si>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</si>
  <si>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</si>
  <si>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</si>
  <si>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</si>
  <si>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</si>
  <si>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</si>
  <si>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</si>
  <si>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</si>
  <si>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</si>
  <si>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</si>
  <si>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</si>
  <si>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</si>
  <si>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</si>
  <si>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</si>
  <si>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</si>
  <si>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</si>
  <si>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</si>
  <si>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</si>
  <si>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</si>
  <si>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</si>
  <si>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</si>
  <si>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</si>
  <si>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</si>
  <si>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</si>
  <si>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De base agraria (productos primarios y agroindustriales)</t>
  </si>
  <si>
    <t>* Cifras sujetas a revisión por informes de variación de valor (IVV).</t>
  </si>
  <si>
    <t>Importaciones silvoagropecuarias</t>
  </si>
  <si>
    <t>Silvoagropecuario</t>
  </si>
  <si>
    <t xml:space="preserve">Exportaciones </t>
  </si>
  <si>
    <t>Exportaciones  silvoagropecuarias</t>
  </si>
  <si>
    <t>Exportaciones  país</t>
  </si>
  <si>
    <t>Importaciones  país</t>
  </si>
  <si>
    <t xml:space="preserve">Balanza comercial </t>
  </si>
  <si>
    <t>Balanza comercial</t>
  </si>
  <si>
    <t>Exportaciones  OMC</t>
  </si>
  <si>
    <t>Importaciones OMC</t>
  </si>
  <si>
    <t>Fuente: elaborado por Odepa con información del Servicio Nacional de Aduanas, Banco Central y bienes de base agraria CAS</t>
  </si>
  <si>
    <t>Balanza comercial según método de la Organización Mundial del Comercio - OMC-</t>
  </si>
  <si>
    <t>Balanza comercial según método Odepa</t>
  </si>
  <si>
    <t>Balanza comercial según método - Consejo Agropecuario del Sur  - CAS -</t>
  </si>
  <si>
    <t>Resto país</t>
  </si>
  <si>
    <t>Total  país</t>
  </si>
  <si>
    <t>UE (27) Brexit</t>
  </si>
  <si>
    <t>Teatinos 40, piso 7. Santiago, Chile</t>
  </si>
  <si>
    <t>Teléfono : 800360990</t>
  </si>
  <si>
    <t xml:space="preserve"> * Valores 2022 con ajuste parcial de informes de variación de valor (IVV). Estos valores se irán ajustando en los próximos meses y en algunos casos difieren del Banco Central  por las proyecciones de IVV que realiza.</t>
  </si>
  <si>
    <t>2022-2021</t>
  </si>
  <si>
    <t>Cuadro N° 2</t>
  </si>
  <si>
    <t>Cuadro N°  6</t>
  </si>
  <si>
    <t>Cuadro N° 7</t>
  </si>
  <si>
    <t>Cuadro N° 12 (continuación)</t>
  </si>
  <si>
    <t>Cuadro N° 20 continuación…</t>
  </si>
  <si>
    <t>Cuadro N° 21</t>
  </si>
  <si>
    <t>Cuadro N° 22</t>
  </si>
  <si>
    <t>Cuadro N° 23</t>
  </si>
  <si>
    <t xml:space="preserve">  Nº 21</t>
  </si>
  <si>
    <t xml:space="preserve">  Nº 22</t>
  </si>
  <si>
    <t xml:space="preserve">  Nº 23</t>
  </si>
  <si>
    <t>Director y Representante Legal</t>
  </si>
  <si>
    <t>Balanza comercial según método Organización Mundial del Comercio - OMC</t>
  </si>
  <si>
    <t>Balanza comercial según método  Consejo Agropecuario del Sur - CAS</t>
  </si>
  <si>
    <t>Iván Rodríguez Rojas (S)</t>
  </si>
  <si>
    <t>Total flores/bulbos/musgos/plantas frutales</t>
  </si>
  <si>
    <t>Exportaciones de bulbos, flores de corte, musgos y plantas frutales*</t>
  </si>
  <si>
    <t>Plantas de arándano y cranberry</t>
  </si>
  <si>
    <t>Otras plantas frutales</t>
  </si>
  <si>
    <t>Material de cultivo «in vitro» frutales</t>
  </si>
  <si>
    <t>Plantas de frutilla</t>
  </si>
  <si>
    <t>Plantas de frambueso y mora</t>
  </si>
  <si>
    <t>Frutilla</t>
  </si>
  <si>
    <t>Arándano y cranberry</t>
  </si>
  <si>
    <t>Otros materiales de cultivo</t>
  </si>
  <si>
    <t>Flores, bulbos, tubérculos y plantas</t>
  </si>
  <si>
    <t>Plantas de vides (excluye Vitis vinífera)</t>
  </si>
  <si>
    <r>
      <t xml:space="preserve">Plantas frutales </t>
    </r>
    <r>
      <rPr>
        <b/>
        <vertAlign val="superscript"/>
        <sz val="8"/>
        <rFont val="Arial"/>
        <family val="2"/>
      </rPr>
      <t>1</t>
    </r>
  </si>
  <si>
    <t>Avance mensual  enero a  septiembre  de  2022</t>
  </si>
  <si>
    <t xml:space="preserve">          Octubre 2022</t>
  </si>
  <si>
    <t>Avance mensual enero - septiembre 2022</t>
  </si>
  <si>
    <t>enero - septiembre</t>
  </si>
  <si>
    <t>ene-sept</t>
  </si>
  <si>
    <t>ene-sept 18</t>
  </si>
  <si>
    <t>ene-sept 19</t>
  </si>
  <si>
    <t>ene-sept 20</t>
  </si>
  <si>
    <t>ene-sept 21</t>
  </si>
  <si>
    <t>ene-sept 22</t>
  </si>
  <si>
    <t>2021-20</t>
  </si>
  <si>
    <t>ene-sept 2021</t>
  </si>
  <si>
    <t>ene-sept 2022</t>
  </si>
  <si>
    <t>Var. (%)   2022/2021</t>
  </si>
  <si>
    <t>Var % 22/21</t>
  </si>
  <si>
    <t>Part. 2022</t>
  </si>
  <si>
    <t>enero - septiembre*</t>
  </si>
  <si>
    <t/>
  </si>
  <si>
    <t>Ivonne López Tapia</t>
  </si>
  <si>
    <t>Balanza comercial país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</si>
</sst>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 numFmtId="173" formatCode="General_)"/>
  </numFmts>
  <fonts count="62" x14ac:knownFonts="1">
    <font>
      <sz val="10"/>
      <name val="Arial"/>
    </font>
    <font>
      <sz val="11"/>
      <color theme="1"/>
      <name val="Calibri"/>
      <family val="2"/>
      <scheme val="minor"/>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
      <sz val="11"/>
      <color rgb="FF000000"/>
      <name val="Calibri"/>
      <family val="2"/>
    </font>
  </fonts>
  <fills count="4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FFFF"/>
        <bgColor rgb="FFFFFFCC"/>
      </patternFill>
    </fill>
    <fill>
      <patternFill patternType="solid">
        <fgColor theme="4" tint="0.79998168889431442"/>
        <bgColor indexed="64"/>
      </patternFill>
    </fill>
    <fill>
      <patternFill patternType="solid">
        <fgColor theme="4" tint="0.79998168889431442"/>
        <bgColor rgb="FFFF99CC"/>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2">
    <xf numFmtId="0" fontId="0" fillId="0" borderId="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25" fillId="23" borderId="9" applyNumberFormat="0" applyAlignment="0" applyProtection="0"/>
    <xf numFmtId="0" fontId="26" fillId="24" borderId="10" applyNumberFormat="0" applyAlignment="0" applyProtection="0"/>
    <xf numFmtId="0" fontId="27" fillId="0" borderId="11" applyNumberFormat="0" applyFill="0" applyAlignment="0" applyProtection="0"/>
    <xf numFmtId="0" fontId="28" fillId="0" borderId="0" applyNumberFormat="0" applyFill="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9" fillId="31" borderId="9" applyNumberFormat="0" applyAlignment="0" applyProtection="0"/>
    <xf numFmtId="0" fontId="30" fillId="0" borderId="0" applyNumberFormat="0" applyFill="0" applyBorder="0" applyAlignment="0" applyProtection="0">
      <alignment vertical="top"/>
      <protection locked="0"/>
    </xf>
    <xf numFmtId="0" fontId="31" fillId="32" borderId="0" applyNumberFormat="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32" fillId="33" borderId="0" applyNumberFormat="0" applyBorder="0" applyAlignment="0" applyProtection="0"/>
    <xf numFmtId="0" fontId="2" fillId="0" borderId="0"/>
    <xf numFmtId="0" fontId="22" fillId="0" borderId="0"/>
    <xf numFmtId="0" fontId="2" fillId="0" borderId="0"/>
    <xf numFmtId="0" fontId="22" fillId="0" borderId="0"/>
    <xf numFmtId="0" fontId="22" fillId="0" borderId="0"/>
    <xf numFmtId="0" fontId="22" fillId="0" borderId="0"/>
    <xf numFmtId="0" fontId="22" fillId="0" borderId="0"/>
    <xf numFmtId="0" fontId="8" fillId="0" borderId="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9" fontId="2" fillId="0" borderId="0" applyFont="0" applyFill="0" applyBorder="0" applyAlignment="0" applyProtection="0"/>
    <xf numFmtId="9" fontId="21" fillId="0" borderId="0" applyFont="0" applyFill="0" applyBorder="0" applyAlignment="0" applyProtection="0"/>
    <xf numFmtId="0" fontId="3" fillId="0" borderId="0" applyBorder="0" applyProtection="0">
      <alignment horizontal="left" vertical="top"/>
      <protection locked="0"/>
    </xf>
    <xf numFmtId="0" fontId="33" fillId="23" borderId="13"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4" applyNumberFormat="0" applyFill="0" applyAlignment="0" applyProtection="0"/>
    <xf numFmtId="0" fontId="38" fillId="0" borderId="15" applyNumberFormat="0" applyFill="0" applyAlignment="0" applyProtection="0"/>
    <xf numFmtId="0" fontId="28" fillId="0" borderId="16" applyNumberFormat="0" applyFill="0" applyAlignment="0" applyProtection="0"/>
    <xf numFmtId="0" fontId="39" fillId="0" borderId="17" applyNumberFormat="0" applyFill="0" applyAlignment="0" applyProtection="0"/>
    <xf numFmtId="0" fontId="51" fillId="0" borderId="0" applyNumberFormat="0" applyFill="0" applyBorder="0" applyAlignment="0" applyProtection="0"/>
    <xf numFmtId="41" fontId="60" fillId="0" borderId="0" applyFont="0" applyFill="0" applyBorder="0" applyAlignment="0" applyProtection="0"/>
    <xf numFmtId="0" fontId="61" fillId="0" borderId="0"/>
  </cellStyleXfs>
  <cellXfs count="466">
    <xf numFmtId="0" fontId="0" fillId="0" borderId="0" xfId="0"/>
    <xf numFmtId="0" fontId="6" fillId="0" borderId="0" xfId="0" applyFont="1"/>
    <xf numFmtId="0" fontId="5" fillId="0" borderId="0" xfId="0" applyFont="1"/>
    <xf numFmtId="167" fontId="3" fillId="2" borderId="0" xfId="58" applyNumberFormat="1" applyFont="1" applyFill="1" applyBorder="1"/>
    <xf numFmtId="0" fontId="3" fillId="3" borderId="0" xfId="0" applyFont="1" applyFill="1"/>
    <xf numFmtId="3" fontId="3" fillId="3" borderId="0" xfId="0" applyNumberFormat="1" applyFont="1" applyFill="1"/>
    <xf numFmtId="3" fontId="6" fillId="0" borderId="0" xfId="0" applyNumberFormat="1" applyFont="1"/>
    <xf numFmtId="0" fontId="6" fillId="2" borderId="0" xfId="0" applyFont="1" applyFill="1"/>
    <xf numFmtId="0" fontId="3" fillId="3" borderId="0" xfId="0" applyFont="1" applyFill="1" applyAlignment="1">
      <alignment horizontal="center"/>
    </xf>
    <xf numFmtId="0" fontId="3" fillId="0" borderId="0" xfId="0" applyFont="1" applyFill="1" applyBorder="1"/>
    <xf numFmtId="0" fontId="3" fillId="0" borderId="0" xfId="0" applyFont="1" applyFill="1"/>
    <xf numFmtId="3" fontId="3" fillId="0" borderId="0" xfId="0" applyNumberFormat="1" applyFont="1" applyFill="1" applyBorder="1"/>
    <xf numFmtId="168" fontId="3" fillId="0" borderId="0" xfId="0" applyNumberFormat="1" applyFont="1" applyFill="1" applyBorder="1"/>
    <xf numFmtId="3" fontId="3" fillId="0" borderId="0" xfId="0" applyNumberFormat="1" applyFont="1" applyFill="1" applyAlignment="1">
      <alignment vertical="center"/>
    </xf>
    <xf numFmtId="0" fontId="3" fillId="0" borderId="0" xfId="0" applyFont="1" applyFill="1" applyAlignment="1">
      <alignment vertical="center"/>
    </xf>
    <xf numFmtId="168" fontId="3" fillId="0" borderId="0" xfId="0" applyNumberFormat="1" applyFont="1" applyFill="1" applyAlignment="1">
      <alignment vertical="center"/>
    </xf>
    <xf numFmtId="168" fontId="4" fillId="0" borderId="0" xfId="0" applyNumberFormat="1" applyFont="1" applyFill="1" applyBorder="1"/>
    <xf numFmtId="0" fontId="4" fillId="0" borderId="0" xfId="0" applyFont="1" applyFill="1" applyBorder="1"/>
    <xf numFmtId="3" fontId="4" fillId="0" borderId="0" xfId="0" applyNumberFormat="1" applyFont="1" applyFill="1" applyBorder="1"/>
    <xf numFmtId="168" fontId="4" fillId="0" borderId="0" xfId="0" applyNumberFormat="1" applyFont="1" applyFill="1" applyAlignment="1">
      <alignment vertical="center"/>
    </xf>
    <xf numFmtId="0" fontId="4" fillId="0" borderId="0" xfId="0" applyFont="1" applyFill="1" applyAlignment="1">
      <alignment vertical="center"/>
    </xf>
    <xf numFmtId="3" fontId="4" fillId="0" borderId="0" xfId="0" applyNumberFormat="1" applyFont="1" applyFill="1" applyBorder="1" applyAlignment="1">
      <alignment vertical="center"/>
    </xf>
    <xf numFmtId="3" fontId="5" fillId="0" borderId="0" xfId="0" applyNumberFormat="1" applyFont="1" applyFill="1" applyBorder="1"/>
    <xf numFmtId="3" fontId="6" fillId="0" borderId="0" xfId="0" applyNumberFormat="1" applyFont="1" applyFill="1" applyBorder="1"/>
    <xf numFmtId="169" fontId="6" fillId="0" borderId="0" xfId="33" applyNumberFormat="1" applyFont="1"/>
    <xf numFmtId="169" fontId="6" fillId="0" borderId="0" xfId="33" applyNumberFormat="1" applyFont="1" applyBorder="1"/>
    <xf numFmtId="0" fontId="5" fillId="0" borderId="0" xfId="0" applyFont="1" applyFill="1" applyBorder="1" applyAlignment="1">
      <alignment horizontal="left"/>
    </xf>
    <xf numFmtId="167" fontId="5" fillId="0" borderId="0" xfId="58" applyNumberFormat="1" applyFont="1" applyFill="1" applyBorder="1"/>
    <xf numFmtId="166" fontId="5" fillId="0" borderId="0" xfId="0" applyNumberFormat="1" applyFont="1" applyFill="1" applyBorder="1"/>
    <xf numFmtId="0" fontId="6" fillId="0" borderId="0" xfId="0" applyFont="1" applyFill="1" applyBorder="1"/>
    <xf numFmtId="3" fontId="6" fillId="0" borderId="0" xfId="0" applyNumberFormat="1" applyFont="1" applyFill="1"/>
    <xf numFmtId="167" fontId="6" fillId="0" borderId="0" xfId="58" applyNumberFormat="1" applyFont="1" applyFill="1" applyBorder="1"/>
    <xf numFmtId="0" fontId="5" fillId="0" borderId="0" xfId="0" applyFont="1" applyFill="1" applyBorder="1"/>
    <xf numFmtId="166" fontId="6" fillId="0" borderId="0" xfId="0" applyNumberFormat="1" applyFont="1" applyFill="1" applyBorder="1"/>
    <xf numFmtId="0" fontId="6" fillId="0" borderId="0" xfId="0" applyFont="1" applyFill="1"/>
    <xf numFmtId="0" fontId="5" fillId="0" borderId="0" xfId="0" applyFont="1" applyFill="1"/>
    <xf numFmtId="0" fontId="5" fillId="0" borderId="0" xfId="0" applyFont="1" applyFill="1" applyBorder="1" applyAlignment="1">
      <alignment horizontal="center"/>
    </xf>
    <xf numFmtId="169" fontId="6" fillId="0" borderId="0" xfId="33" applyNumberFormat="1" applyFont="1" applyFill="1" applyBorder="1"/>
    <xf numFmtId="0" fontId="5" fillId="0" borderId="18" xfId="0" applyFont="1" applyFill="1" applyBorder="1" applyAlignment="1">
      <alignment horizontal="left"/>
    </xf>
    <xf numFmtId="0" fontId="5" fillId="0" borderId="19" xfId="0" applyFont="1" applyFill="1" applyBorder="1" applyAlignment="1">
      <alignment horizontal="center"/>
    </xf>
    <xf numFmtId="3" fontId="0" fillId="0" borderId="0" xfId="0" applyNumberFormat="1"/>
    <xf numFmtId="0" fontId="6" fillId="0" borderId="0" xfId="0" applyFont="1" applyBorder="1" applyAlignment="1"/>
    <xf numFmtId="169" fontId="0" fillId="0" borderId="0" xfId="33" applyNumberFormat="1" applyFont="1" applyBorder="1" applyAlignment="1">
      <alignment horizontal="center"/>
    </xf>
    <xf numFmtId="10" fontId="3" fillId="3" borderId="0" xfId="0" applyNumberFormat="1" applyFont="1" applyFill="1" applyBorder="1"/>
    <xf numFmtId="3" fontId="3" fillId="3" borderId="0" xfId="0" applyNumberFormat="1" applyFont="1" applyFill="1" applyBorder="1"/>
    <xf numFmtId="167" fontId="3" fillId="3" borderId="0" xfId="58" applyNumberFormat="1" applyFont="1" applyFill="1" applyBorder="1" applyAlignment="1">
      <alignment horizontal="center"/>
    </xf>
    <xf numFmtId="0" fontId="3" fillId="3" borderId="0" xfId="0" applyFont="1" applyFill="1" applyBorder="1"/>
    <xf numFmtId="3" fontId="3" fillId="3" borderId="0" xfId="0" applyNumberFormat="1" applyFont="1" applyFill="1" applyBorder="1" applyAlignment="1">
      <alignment horizontal="center"/>
    </xf>
    <xf numFmtId="0" fontId="4" fillId="2" borderId="19" xfId="0" applyFont="1" applyFill="1" applyBorder="1" applyAlignment="1">
      <alignment horizontal="right"/>
    </xf>
    <xf numFmtId="0" fontId="4" fillId="3" borderId="19" xfId="0" applyFont="1" applyFill="1" applyBorder="1" applyAlignment="1">
      <alignment horizontal="center"/>
    </xf>
    <xf numFmtId="0" fontId="5" fillId="0" borderId="21" xfId="0" applyFont="1" applyFill="1" applyBorder="1" applyAlignment="1">
      <alignment horizontal="center"/>
    </xf>
    <xf numFmtId="0" fontId="5" fillId="0" borderId="21" xfId="0" applyFont="1" applyFill="1" applyBorder="1" applyAlignment="1">
      <alignment horizontal="right"/>
    </xf>
    <xf numFmtId="169" fontId="13" fillId="0" borderId="0" xfId="33" applyNumberFormat="1" applyFont="1" applyBorder="1" applyAlignment="1">
      <alignment horizontal="center"/>
    </xf>
    <xf numFmtId="0" fontId="5" fillId="0" borderId="18" xfId="0" applyFont="1" applyBorder="1"/>
    <xf numFmtId="0" fontId="5" fillId="0" borderId="22" xfId="0" applyFont="1" applyBorder="1" applyAlignment="1">
      <alignment horizontal="center"/>
    </xf>
    <xf numFmtId="0" fontId="5" fillId="0" borderId="23" xfId="0" applyFont="1" applyBorder="1"/>
    <xf numFmtId="0" fontId="9" fillId="0" borderId="0" xfId="0" applyFont="1" applyFill="1" applyBorder="1"/>
    <xf numFmtId="2" fontId="6" fillId="0" borderId="0" xfId="0" applyNumberFormat="1" applyFont="1" applyFill="1"/>
    <xf numFmtId="0" fontId="6" fillId="0" borderId="0" xfId="0" applyFont="1" applyFill="1" applyBorder="1" applyAlignment="1">
      <alignment horizontal="left"/>
    </xf>
    <xf numFmtId="166" fontId="12" fillId="0" borderId="0" xfId="0" applyNumberFormat="1" applyFont="1" applyFill="1" applyBorder="1"/>
    <xf numFmtId="0" fontId="9" fillId="0" borderId="0" xfId="0" applyFont="1" applyFill="1"/>
    <xf numFmtId="0" fontId="5" fillId="0" borderId="18" xfId="0" applyFont="1" applyFill="1" applyBorder="1"/>
    <xf numFmtId="0" fontId="5" fillId="0" borderId="18" xfId="0" applyFont="1" applyFill="1" applyBorder="1" applyAlignment="1">
      <alignment horizontal="right"/>
    </xf>
    <xf numFmtId="0" fontId="5" fillId="0" borderId="19" xfId="0" applyFont="1" applyFill="1" applyBorder="1"/>
    <xf numFmtId="3" fontId="6" fillId="0" borderId="19" xfId="0" applyNumberFormat="1" applyFont="1" applyFill="1" applyBorder="1"/>
    <xf numFmtId="167" fontId="6" fillId="0" borderId="19" xfId="58" applyNumberFormat="1" applyFont="1" applyFill="1" applyBorder="1"/>
    <xf numFmtId="0" fontId="7" fillId="0" borderId="0" xfId="0" applyFont="1" applyFill="1"/>
    <xf numFmtId="0" fontId="7" fillId="0" borderId="0" xfId="0" applyFont="1" applyFill="1" applyBorder="1"/>
    <xf numFmtId="3" fontId="7" fillId="0" borderId="0" xfId="0" applyNumberFormat="1" applyFont="1" applyFill="1"/>
    <xf numFmtId="168" fontId="7" fillId="0" borderId="0" xfId="0" applyNumberFormat="1" applyFont="1" applyFill="1"/>
    <xf numFmtId="0" fontId="10" fillId="0" borderId="0" xfId="0" applyFont="1" applyFill="1" applyBorder="1"/>
    <xf numFmtId="0" fontId="10" fillId="0" borderId="0" xfId="0" applyFont="1" applyFill="1" applyBorder="1" applyAlignment="1">
      <alignment horizontal="center"/>
    </xf>
    <xf numFmtId="166" fontId="7" fillId="0" borderId="0" xfId="0" applyNumberFormat="1" applyFont="1" applyFill="1"/>
    <xf numFmtId="3" fontId="7" fillId="0" borderId="0" xfId="0" applyNumberFormat="1" applyFont="1" applyFill="1" applyBorder="1"/>
    <xf numFmtId="0" fontId="7" fillId="0" borderId="0" xfId="0" applyFont="1" applyFill="1" applyBorder="1" applyAlignment="1">
      <alignment horizontal="right"/>
    </xf>
    <xf numFmtId="166" fontId="7" fillId="0" borderId="0" xfId="0" applyNumberFormat="1" applyFont="1" applyFill="1" applyBorder="1"/>
    <xf numFmtId="166" fontId="10" fillId="0" borderId="0" xfId="0" applyNumberFormat="1" applyFont="1" applyFill="1" applyBorder="1" applyAlignment="1">
      <alignment horizontal="center"/>
    </xf>
    <xf numFmtId="0" fontId="10" fillId="0" borderId="0" xfId="0" applyFont="1" applyFill="1" applyAlignment="1"/>
    <xf numFmtId="0" fontId="10" fillId="0" borderId="0" xfId="0" applyFont="1" applyFill="1" applyAlignment="1">
      <alignment horizontal="center"/>
    </xf>
    <xf numFmtId="1" fontId="10" fillId="0" borderId="0" xfId="0" applyNumberFormat="1" applyFont="1" applyFill="1" applyBorder="1"/>
    <xf numFmtId="3" fontId="10" fillId="0" borderId="0" xfId="0" quotePrefix="1" applyNumberFormat="1" applyFont="1" applyFill="1" applyBorder="1"/>
    <xf numFmtId="3" fontId="10" fillId="0" borderId="0" xfId="0" applyNumberFormat="1" applyFont="1" applyFill="1" applyBorder="1"/>
    <xf numFmtId="0" fontId="7" fillId="0" borderId="0" xfId="0" applyFont="1" applyFill="1" applyAlignment="1">
      <alignment horizontal="right"/>
    </xf>
    <xf numFmtId="0" fontId="3" fillId="0" borderId="0" xfId="0" applyFont="1" applyFill="1" applyBorder="1" applyAlignment="1">
      <alignment vertical="center"/>
    </xf>
    <xf numFmtId="0" fontId="3" fillId="0" borderId="4" xfId="0" applyFont="1" applyFill="1" applyBorder="1"/>
    <xf numFmtId="4" fontId="11" fillId="0" borderId="0" xfId="0" applyNumberFormat="1" applyFont="1" applyFill="1" applyBorder="1" applyAlignment="1">
      <alignment horizontal="right" wrapText="1"/>
    </xf>
    <xf numFmtId="3" fontId="4" fillId="0" borderId="0" xfId="0" applyNumberFormat="1" applyFont="1" applyFill="1" applyBorder="1" applyAlignment="1">
      <alignment vertical="center" wrapText="1"/>
    </xf>
    <xf numFmtId="168" fontId="4" fillId="0" borderId="0" xfId="0" applyNumberFormat="1" applyFont="1" applyFill="1" applyBorder="1" applyAlignment="1">
      <alignment vertical="center" wrapText="1"/>
    </xf>
    <xf numFmtId="3" fontId="3" fillId="0" borderId="0" xfId="0" applyNumberFormat="1" applyFont="1" applyFill="1" applyBorder="1" applyAlignment="1">
      <alignment vertical="center"/>
    </xf>
    <xf numFmtId="0" fontId="4" fillId="0" borderId="0" xfId="0" applyFont="1" applyFill="1"/>
    <xf numFmtId="3" fontId="3" fillId="0" borderId="4" xfId="0" applyNumberFormat="1" applyFont="1" applyFill="1" applyBorder="1"/>
    <xf numFmtId="0" fontId="4" fillId="0" borderId="0" xfId="0" applyFont="1" applyFill="1" applyBorder="1" applyAlignment="1">
      <alignment vertical="center"/>
    </xf>
    <xf numFmtId="9" fontId="3" fillId="0" borderId="0" xfId="0" applyNumberFormat="1" applyFont="1" applyFill="1" applyAlignment="1">
      <alignment vertical="center"/>
    </xf>
    <xf numFmtId="3" fontId="3" fillId="0" borderId="0" xfId="0" applyNumberFormat="1" applyFont="1" applyFill="1"/>
    <xf numFmtId="9" fontId="3" fillId="0" borderId="0" xfId="58" applyFont="1" applyFill="1" applyAlignment="1">
      <alignment vertical="center"/>
    </xf>
    <xf numFmtId="0" fontId="3" fillId="0" borderId="0" xfId="0" applyFont="1" applyFill="1" applyBorder="1" applyAlignment="1">
      <alignment vertical="center" wrapText="1"/>
    </xf>
    <xf numFmtId="0" fontId="3" fillId="0" borderId="4" xfId="0" applyFont="1" applyFill="1" applyBorder="1" applyAlignment="1">
      <alignment vertical="center"/>
    </xf>
    <xf numFmtId="3" fontId="3" fillId="0" borderId="4" xfId="0" applyNumberFormat="1" applyFont="1" applyFill="1" applyBorder="1" applyAlignment="1">
      <alignment vertical="center"/>
    </xf>
    <xf numFmtId="0" fontId="6" fillId="0" borderId="19" xfId="0" applyFont="1" applyFill="1" applyBorder="1"/>
    <xf numFmtId="0" fontId="4" fillId="2" borderId="20" xfId="0" applyFont="1" applyFill="1" applyBorder="1" applyAlignment="1">
      <alignment horizontal="right"/>
    </xf>
    <xf numFmtId="0" fontId="4" fillId="2" borderId="20" xfId="0" applyFont="1" applyFill="1" applyBorder="1" applyAlignment="1">
      <alignment horizontal="center"/>
    </xf>
    <xf numFmtId="0" fontId="3" fillId="3" borderId="19" xfId="0" applyFont="1" applyFill="1" applyBorder="1"/>
    <xf numFmtId="3" fontId="3" fillId="3" borderId="19" xfId="0" applyNumberFormat="1" applyFont="1" applyFill="1" applyBorder="1"/>
    <xf numFmtId="167" fontId="3" fillId="2" borderId="19" xfId="58" applyNumberFormat="1" applyFont="1" applyFill="1" applyBorder="1"/>
    <xf numFmtId="167" fontId="3" fillId="3" borderId="19" xfId="58" applyNumberFormat="1" applyFont="1" applyFill="1" applyBorder="1" applyAlignment="1">
      <alignment horizontal="center"/>
    </xf>
    <xf numFmtId="0" fontId="2" fillId="0" borderId="0" xfId="0" applyFont="1"/>
    <xf numFmtId="0" fontId="5" fillId="0" borderId="0" xfId="0" applyFont="1" applyBorder="1" applyAlignment="1">
      <alignment horizontal="center"/>
    </xf>
    <xf numFmtId="0" fontId="3" fillId="0" borderId="0" xfId="0" applyFont="1"/>
    <xf numFmtId="0" fontId="5" fillId="0" borderId="0" xfId="0" applyFont="1" applyFill="1" applyAlignment="1">
      <alignment vertical="center"/>
    </xf>
    <xf numFmtId="3" fontId="0" fillId="0" borderId="0" xfId="0" applyNumberFormat="1" applyFill="1"/>
    <xf numFmtId="3" fontId="2" fillId="0" borderId="0" xfId="0" quotePrefix="1" applyNumberFormat="1" applyFont="1"/>
    <xf numFmtId="0" fontId="2" fillId="0" borderId="0" xfId="0" applyFont="1" applyFill="1" applyBorder="1" applyAlignment="1">
      <alignment horizontal="left"/>
    </xf>
    <xf numFmtId="0" fontId="2" fillId="0" borderId="19" xfId="0" applyFont="1" applyFill="1" applyBorder="1"/>
    <xf numFmtId="3" fontId="5" fillId="0" borderId="0" xfId="0" applyNumberFormat="1" applyFont="1" applyFill="1"/>
    <xf numFmtId="0" fontId="2" fillId="0" borderId="0" xfId="0" applyFont="1" applyBorder="1"/>
    <xf numFmtId="0" fontId="2" fillId="0" borderId="0" xfId="0" applyFont="1" applyFill="1"/>
    <xf numFmtId="3" fontId="3" fillId="0" borderId="0" xfId="0" applyNumberFormat="1" applyFont="1"/>
    <xf numFmtId="0" fontId="3" fillId="0" borderId="4" xfId="0" applyFont="1" applyBorder="1"/>
    <xf numFmtId="3" fontId="3" fillId="0" borderId="4" xfId="0" applyNumberFormat="1" applyFont="1" applyBorder="1"/>
    <xf numFmtId="167" fontId="3" fillId="0" borderId="0" xfId="58" applyNumberFormat="1" applyFont="1" applyFill="1" applyBorder="1"/>
    <xf numFmtId="167" fontId="3" fillId="0" borderId="0" xfId="58" applyNumberFormat="1" applyFont="1"/>
    <xf numFmtId="167" fontId="3" fillId="0" borderId="4" xfId="58" applyNumberFormat="1" applyFont="1" applyBorder="1"/>
    <xf numFmtId="0" fontId="4" fillId="0" borderId="5" xfId="0" quotePrefix="1" applyFont="1" applyFill="1" applyBorder="1" applyAlignment="1">
      <alignment horizontal="right"/>
    </xf>
    <xf numFmtId="0" fontId="4" fillId="0" borderId="4" xfId="0" applyFont="1" applyFill="1" applyBorder="1"/>
    <xf numFmtId="0" fontId="4" fillId="0" borderId="6" xfId="0" quotePrefix="1" applyFont="1" applyFill="1" applyBorder="1" applyAlignment="1">
      <alignment horizontal="right"/>
    </xf>
    <xf numFmtId="0" fontId="4" fillId="0" borderId="4" xfId="0" applyFont="1" applyFill="1" applyBorder="1" applyAlignment="1">
      <alignment horizontal="center"/>
    </xf>
    <xf numFmtId="3" fontId="4" fillId="0" borderId="0" xfId="0" applyNumberFormat="1" applyFont="1"/>
    <xf numFmtId="167" fontId="4" fillId="0" borderId="0" xfId="58" applyNumberFormat="1" applyFont="1" applyFill="1" applyBorder="1"/>
    <xf numFmtId="167" fontId="4" fillId="0" borderId="0" xfId="58" applyNumberFormat="1" applyFont="1"/>
    <xf numFmtId="169" fontId="8" fillId="0" borderId="0" xfId="33" applyNumberFormat="1" applyFont="1" applyFill="1" applyAlignment="1">
      <alignment vertical="center"/>
    </xf>
    <xf numFmtId="0" fontId="8" fillId="0" borderId="0" xfId="0" applyFont="1" applyFill="1" applyAlignment="1">
      <alignment vertical="center"/>
    </xf>
    <xf numFmtId="3" fontId="8"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3" fillId="0" borderId="0" xfId="0" applyNumberFormat="1" applyFont="1" applyAlignment="1">
      <alignment horizontal="right"/>
    </xf>
    <xf numFmtId="167" fontId="3" fillId="0" borderId="0" xfId="58" applyNumberFormat="1" applyFont="1" applyFill="1" applyBorder="1" applyAlignment="1">
      <alignment horizontal="right"/>
    </xf>
    <xf numFmtId="0" fontId="14" fillId="0" borderId="0" xfId="0" applyFont="1" applyFill="1" applyBorder="1" applyAlignment="1">
      <alignment vertical="center"/>
    </xf>
    <xf numFmtId="169" fontId="14" fillId="0" borderId="0" xfId="33" applyNumberFormat="1" applyFont="1" applyFill="1" applyAlignment="1">
      <alignment vertical="center"/>
    </xf>
    <xf numFmtId="169" fontId="22" fillId="0" borderId="0" xfId="33" applyNumberFormat="1" applyFont="1"/>
    <xf numFmtId="169" fontId="2" fillId="0" borderId="0" xfId="33" applyNumberFormat="1" applyFont="1" applyBorder="1" applyAlignment="1">
      <alignment horizontal="center"/>
    </xf>
    <xf numFmtId="0" fontId="41" fillId="0" borderId="0" xfId="40" applyFont="1"/>
    <xf numFmtId="0" fontId="42" fillId="0" borderId="0" xfId="40" applyFont="1"/>
    <xf numFmtId="0" fontId="22" fillId="0" borderId="0" xfId="40"/>
    <xf numFmtId="0" fontId="43" fillId="0" borderId="0" xfId="40" applyFont="1" applyAlignment="1">
      <alignment horizontal="center"/>
    </xf>
    <xf numFmtId="17" fontId="43" fillId="0" borderId="0" xfId="40" quotePrefix="1" applyNumberFormat="1" applyFont="1" applyAlignment="1">
      <alignment horizontal="center"/>
    </xf>
    <xf numFmtId="0" fontId="44" fillId="0" borderId="0" xfId="40" applyFont="1" applyAlignment="1">
      <alignment horizontal="left" indent="15"/>
    </xf>
    <xf numFmtId="0" fontId="46" fillId="0" borderId="0" xfId="40" applyFont="1" applyAlignment="1"/>
    <xf numFmtId="0" fontId="47" fillId="0" borderId="0" xfId="40" applyFont="1"/>
    <xf numFmtId="0" fontId="41" fillId="0" borderId="0" xfId="40" quotePrefix="1" applyFont="1"/>
    <xf numFmtId="17" fontId="43" fillId="0" borderId="0" xfId="40" applyNumberFormat="1" applyFont="1" applyAlignment="1">
      <alignment horizontal="center"/>
    </xf>
    <xf numFmtId="0" fontId="48" fillId="0" borderId="0" xfId="40" applyFont="1"/>
    <xf numFmtId="0" fontId="19" fillId="0" borderId="0" xfId="43" applyFont="1" applyBorder="1" applyProtection="1"/>
    <xf numFmtId="0" fontId="18" fillId="0" borderId="7" xfId="43" applyFont="1" applyBorder="1" applyAlignment="1" applyProtection="1">
      <alignment horizontal="left"/>
    </xf>
    <xf numFmtId="0" fontId="18" fillId="0" borderId="7" xfId="43" applyFont="1" applyBorder="1" applyProtection="1"/>
    <xf numFmtId="0" fontId="18" fillId="0" borderId="7" xfId="43" applyFont="1" applyBorder="1" applyAlignment="1" applyProtection="1">
      <alignment horizontal="center"/>
    </xf>
    <xf numFmtId="0" fontId="20" fillId="0" borderId="0" xfId="43" applyFont="1" applyBorder="1" applyProtection="1"/>
    <xf numFmtId="0" fontId="20" fillId="0" borderId="0" xfId="43" applyFont="1" applyBorder="1" applyAlignment="1" applyProtection="1">
      <alignment horizontal="center"/>
    </xf>
    <xf numFmtId="0" fontId="19" fillId="0" borderId="0" xfId="43" applyFont="1" applyBorder="1" applyAlignment="1" applyProtection="1">
      <alignment horizontal="left"/>
    </xf>
    <xf numFmtId="0" fontId="19" fillId="0" borderId="0" xfId="40" applyFont="1"/>
    <xf numFmtId="0" fontId="19" fillId="0" borderId="0" xfId="43" applyFont="1" applyBorder="1" applyAlignment="1" applyProtection="1">
      <alignment horizontal="right"/>
    </xf>
    <xf numFmtId="0" fontId="18" fillId="0" borderId="0" xfId="43" applyFont="1" applyBorder="1" applyAlignment="1" applyProtection="1">
      <alignment horizontal="left"/>
    </xf>
    <xf numFmtId="0" fontId="20" fillId="0" borderId="0" xfId="43" applyFont="1" applyBorder="1" applyAlignment="1" applyProtection="1">
      <alignment horizontal="right"/>
    </xf>
    <xf numFmtId="3" fontId="5" fillId="0" borderId="0" xfId="0" applyNumberFormat="1" applyFont="1" applyFill="1" applyBorder="1" applyAlignment="1">
      <alignment horizontal="right"/>
    </xf>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169" fontId="40" fillId="0" borderId="0" xfId="33" applyNumberFormat="1" applyFont="1" applyAlignment="1"/>
    <xf numFmtId="0" fontId="3" fillId="0" borderId="0" xfId="0" applyFont="1" applyFill="1" applyBorder="1" applyAlignment="1">
      <alignment horizontal="right" vertical="center"/>
    </xf>
    <xf numFmtId="0" fontId="4" fillId="0" borderId="0" xfId="0" applyFont="1" applyFill="1" applyBorder="1" applyAlignment="1">
      <alignment horizontal="right" vertical="center"/>
    </xf>
    <xf numFmtId="0" fontId="4" fillId="0" borderId="0" xfId="0" applyFont="1" applyFill="1" applyAlignment="1">
      <alignment horizontal="right" vertical="center"/>
    </xf>
    <xf numFmtId="0" fontId="3" fillId="0" borderId="0" xfId="0" applyFont="1" applyFill="1" applyAlignment="1">
      <alignment horizontal="right" vertical="center"/>
    </xf>
    <xf numFmtId="168" fontId="4" fillId="0" borderId="0" xfId="0" applyNumberFormat="1" applyFont="1" applyFill="1" applyAlignment="1">
      <alignment horizontal="right" vertical="center"/>
    </xf>
    <xf numFmtId="168" fontId="3" fillId="0" borderId="0" xfId="0" applyNumberFormat="1" applyFont="1" applyFill="1" applyAlignment="1">
      <alignment horizontal="right" vertical="center"/>
    </xf>
    <xf numFmtId="3" fontId="3" fillId="0" borderId="0" xfId="0" applyNumberFormat="1" applyFont="1" applyFill="1" applyAlignment="1">
      <alignment horizontal="right" vertical="center"/>
    </xf>
    <xf numFmtId="168" fontId="3" fillId="0" borderId="0" xfId="0" applyNumberFormat="1" applyFont="1" applyFill="1" applyBorder="1" applyAlignment="1">
      <alignment horizontal="right" vertical="center"/>
    </xf>
    <xf numFmtId="0" fontId="5" fillId="0" borderId="0" xfId="0" applyFont="1" applyFill="1" applyAlignment="1">
      <alignment horizontal="right" vertical="center"/>
    </xf>
    <xf numFmtId="3" fontId="4" fillId="0" borderId="0" xfId="0" applyNumberFormat="1" applyFont="1" applyFill="1" applyAlignment="1">
      <alignment horizontal="right" vertical="center"/>
    </xf>
    <xf numFmtId="3" fontId="4" fillId="0" borderId="0" xfId="0" applyNumberFormat="1" applyFont="1" applyFill="1" applyAlignment="1">
      <alignment vertical="center"/>
    </xf>
    <xf numFmtId="169" fontId="3" fillId="0" borderId="0" xfId="33" applyNumberFormat="1" applyFont="1" applyFill="1" applyAlignment="1">
      <alignment horizontal="right" vertical="center"/>
    </xf>
    <xf numFmtId="169" fontId="3" fillId="0" borderId="0" xfId="33" applyNumberFormat="1" applyFont="1" applyFill="1" applyAlignment="1">
      <alignment vertical="center"/>
    </xf>
    <xf numFmtId="169" fontId="3" fillId="3" borderId="0" xfId="33" applyNumberFormat="1" applyFont="1" applyFill="1"/>
    <xf numFmtId="169" fontId="49" fillId="3" borderId="0" xfId="33" applyNumberFormat="1" applyFont="1" applyFill="1"/>
    <xf numFmtId="169" fontId="40" fillId="0" borderId="0" xfId="33" applyNumberFormat="1" applyFont="1" applyAlignment="1">
      <alignment horizontal="right"/>
    </xf>
    <xf numFmtId="0" fontId="5" fillId="0" borderId="0" xfId="0" applyFont="1" applyBorder="1"/>
    <xf numFmtId="0" fontId="5" fillId="0" borderId="8" xfId="0" applyFont="1" applyBorder="1"/>
    <xf numFmtId="169" fontId="5" fillId="0" borderId="8" xfId="33" applyNumberFormat="1" applyFont="1" applyBorder="1" applyAlignment="1">
      <alignment horizontal="center"/>
    </xf>
    <xf numFmtId="9" fontId="5" fillId="0" borderId="0" xfId="58" applyFont="1" applyBorder="1" applyAlignment="1">
      <alignment horizontal="center"/>
    </xf>
    <xf numFmtId="169" fontId="5" fillId="0" borderId="0" xfId="33" applyNumberFormat="1" applyFont="1" applyBorder="1" applyAlignment="1">
      <alignment horizontal="center"/>
    </xf>
    <xf numFmtId="0" fontId="5" fillId="0" borderId="21" xfId="0" applyFont="1" applyBorder="1"/>
    <xf numFmtId="169" fontId="5" fillId="0" borderId="21" xfId="33" applyNumberFormat="1" applyFont="1" applyBorder="1"/>
    <xf numFmtId="0" fontId="5" fillId="0" borderId="0" xfId="0" applyFont="1" applyAlignment="1">
      <alignment horizontal="center"/>
    </xf>
    <xf numFmtId="0" fontId="5" fillId="0" borderId="0" xfId="0" applyFont="1" applyFill="1" applyBorder="1" applyAlignment="1">
      <alignment vertical="center"/>
    </xf>
    <xf numFmtId="0" fontId="3" fillId="0" borderId="0" xfId="0" applyFont="1" applyBorder="1"/>
    <xf numFmtId="3" fontId="3" fillId="0" borderId="0" xfId="0" applyNumberFormat="1" applyFont="1" applyBorder="1"/>
    <xf numFmtId="167" fontId="3" fillId="0" borderId="0" xfId="58" applyNumberFormat="1" applyFont="1" applyBorder="1"/>
    <xf numFmtId="0" fontId="6" fillId="35" borderId="0" xfId="0" applyFont="1" applyFill="1"/>
    <xf numFmtId="169" fontId="6" fillId="35" borderId="0" xfId="33" applyNumberFormat="1" applyFont="1" applyFill="1" applyBorder="1"/>
    <xf numFmtId="3" fontId="3" fillId="0" borderId="0" xfId="0" quotePrefix="1" applyNumberFormat="1" applyFont="1" applyFill="1" applyBorder="1" applyAlignment="1">
      <alignment vertical="center"/>
    </xf>
    <xf numFmtId="168" fontId="3" fillId="0" borderId="0" xfId="0" applyNumberFormat="1" applyFont="1" applyFill="1" applyAlignment="1">
      <alignment horizontal="left" vertical="center"/>
    </xf>
    <xf numFmtId="3" fontId="4" fillId="0" borderId="0" xfId="0" applyNumberFormat="1" applyFont="1" applyFill="1" applyBorder="1" applyAlignment="1">
      <alignment horizontal="right" vertical="center"/>
    </xf>
    <xf numFmtId="168" fontId="4" fillId="0" borderId="0" xfId="0" applyNumberFormat="1" applyFont="1" applyFill="1" applyBorder="1" applyAlignment="1">
      <alignment horizontal="right" vertical="center"/>
    </xf>
    <xf numFmtId="0" fontId="5" fillId="0" borderId="0" xfId="0" applyFont="1" applyFill="1" applyAlignment="1">
      <alignment horizontal="right"/>
    </xf>
    <xf numFmtId="3" fontId="5" fillId="0" borderId="0" xfId="0" applyNumberFormat="1" applyFont="1" applyFill="1" applyAlignment="1">
      <alignment horizontal="right"/>
    </xf>
    <xf numFmtId="0" fontId="14" fillId="0" borderId="0" xfId="0" applyFont="1" applyFill="1" applyAlignment="1">
      <alignment vertical="center"/>
    </xf>
    <xf numFmtId="3" fontId="3" fillId="0" borderId="0" xfId="36" applyNumberFormat="1" applyFont="1" applyFill="1"/>
    <xf numFmtId="3" fontId="3" fillId="0" borderId="0" xfId="38" applyNumberFormat="1" applyFont="1" applyFill="1"/>
    <xf numFmtId="0" fontId="4" fillId="0" borderId="0" xfId="0" applyFont="1" applyFill="1" applyBorder="1" applyAlignment="1">
      <alignment horizontal="left" wrapText="1"/>
    </xf>
    <xf numFmtId="0" fontId="3" fillId="0" borderId="0" xfId="0" applyFont="1" applyFill="1" applyAlignment="1">
      <alignment vertical="distributed"/>
    </xf>
    <xf numFmtId="0" fontId="4" fillId="0" borderId="0" xfId="0" applyFont="1" applyFill="1" applyBorder="1" applyAlignment="1">
      <alignment vertical="justify"/>
    </xf>
    <xf numFmtId="0" fontId="3" fillId="0" borderId="0" xfId="0" applyFont="1" applyFill="1" applyBorder="1" applyAlignment="1">
      <alignment vertical="justify"/>
    </xf>
    <xf numFmtId="169" fontId="2" fillId="0" borderId="0" xfId="33" applyNumberFormat="1" applyFont="1" applyFill="1" applyBorder="1" applyAlignment="1">
      <alignment horizontal="center"/>
    </xf>
    <xf numFmtId="169" fontId="2" fillId="0" borderId="0" xfId="33" applyNumberFormat="1" applyFont="1" applyBorder="1"/>
    <xf numFmtId="169" fontId="2" fillId="0" borderId="0" xfId="33" applyNumberFormat="1" applyFont="1"/>
    <xf numFmtId="3" fontId="2" fillId="0" borderId="0" xfId="0" applyNumberFormat="1" applyFont="1"/>
    <xf numFmtId="169" fontId="40" fillId="0" borderId="0" xfId="33" applyNumberFormat="1" applyFont="1"/>
    <xf numFmtId="0" fontId="2" fillId="36" borderId="0" xfId="0" applyFont="1" applyFill="1"/>
    <xf numFmtId="0" fontId="4" fillId="0" borderId="0" xfId="0" applyFont="1" applyFill="1" applyAlignment="1">
      <alignment horizontal="left" vertical="center"/>
    </xf>
    <xf numFmtId="3" fontId="5" fillId="0" borderId="0" xfId="0" applyNumberFormat="1" applyFont="1" applyFill="1" applyBorder="1" applyAlignment="1">
      <alignment horizontal="left"/>
    </xf>
    <xf numFmtId="3" fontId="2" fillId="0" borderId="0" xfId="0" applyNumberFormat="1" applyFont="1" applyFill="1" applyBorder="1" applyAlignment="1">
      <alignment horizontal="left"/>
    </xf>
    <xf numFmtId="169" fontId="0" fillId="0" borderId="0" xfId="33" applyNumberFormat="1" applyFont="1"/>
    <xf numFmtId="0" fontId="0" fillId="0" borderId="0" xfId="0" applyFill="1"/>
    <xf numFmtId="1" fontId="5" fillId="0" borderId="0" xfId="0" applyNumberFormat="1" applyFont="1" applyFill="1" applyBorder="1"/>
    <xf numFmtId="169" fontId="5" fillId="0" borderId="0" xfId="33" applyNumberFormat="1" applyFont="1" applyBorder="1"/>
    <xf numFmtId="0" fontId="0" fillId="36" borderId="0" xfId="0" applyFill="1"/>
    <xf numFmtId="0" fontId="51" fillId="0" borderId="0" xfId="69" applyBorder="1" applyAlignment="1" applyProtection="1">
      <alignment horizontal="center"/>
    </xf>
    <xf numFmtId="0" fontId="3" fillId="37" borderId="0" xfId="0" applyFont="1" applyFill="1" applyAlignment="1">
      <alignment vertical="center"/>
    </xf>
    <xf numFmtId="3" fontId="3" fillId="37" borderId="0" xfId="0" applyNumberFormat="1" applyFont="1" applyFill="1" applyAlignment="1">
      <alignment vertical="center"/>
    </xf>
    <xf numFmtId="167" fontId="3" fillId="37" borderId="0" xfId="58" applyNumberFormat="1" applyFont="1" applyFill="1" applyBorder="1"/>
    <xf numFmtId="167" fontId="3" fillId="37" borderId="0" xfId="58" applyNumberFormat="1" applyFont="1" applyFill="1" applyAlignment="1">
      <alignment vertical="center"/>
    </xf>
    <xf numFmtId="3" fontId="3" fillId="37" borderId="0" xfId="0" applyNumberFormat="1" applyFont="1" applyFill="1"/>
    <xf numFmtId="3" fontId="3" fillId="37" borderId="0" xfId="0" quotePrefix="1" applyNumberFormat="1" applyFont="1" applyFill="1" applyAlignment="1">
      <alignment horizontal="right"/>
    </xf>
    <xf numFmtId="0" fontId="4" fillId="37" borderId="18" xfId="0" applyFont="1" applyFill="1" applyBorder="1" applyAlignment="1">
      <alignment horizontal="center"/>
    </xf>
    <xf numFmtId="0" fontId="4" fillId="37" borderId="18" xfId="0" quotePrefix="1" applyFont="1" applyFill="1" applyBorder="1" applyAlignment="1">
      <alignment horizontal="center"/>
    </xf>
    <xf numFmtId="0" fontId="4" fillId="37" borderId="19" xfId="0" applyFont="1" applyFill="1" applyBorder="1" applyAlignment="1">
      <alignment horizontal="center"/>
    </xf>
    <xf numFmtId="0" fontId="4" fillId="37" borderId="21" xfId="0" applyFont="1" applyFill="1" applyBorder="1" applyAlignment="1">
      <alignment horizontal="center"/>
    </xf>
    <xf numFmtId="0" fontId="4" fillId="37" borderId="21" xfId="0" applyNumberFormat="1" applyFont="1" applyFill="1" applyBorder="1" applyAlignment="1">
      <alignment horizontal="center"/>
    </xf>
    <xf numFmtId="0" fontId="3" fillId="37" borderId="0" xfId="0" applyFont="1" applyFill="1"/>
    <xf numFmtId="167" fontId="3" fillId="37" borderId="0" xfId="58" applyNumberFormat="1" applyFont="1" applyFill="1" applyAlignment="1">
      <alignment vertical="top"/>
    </xf>
    <xf numFmtId="0" fontId="3" fillId="37" borderId="19" xfId="0" applyFont="1" applyFill="1" applyBorder="1"/>
    <xf numFmtId="3" fontId="3" fillId="37" borderId="19" xfId="0" applyNumberFormat="1" applyFont="1" applyFill="1" applyBorder="1"/>
    <xf numFmtId="0" fontId="3" fillId="37" borderId="1" xfId="0" applyFont="1" applyFill="1" applyBorder="1"/>
    <xf numFmtId="3" fontId="3" fillId="37" borderId="1" xfId="0" applyNumberFormat="1" applyFont="1" applyFill="1" applyBorder="1"/>
    <xf numFmtId="3" fontId="2" fillId="0" borderId="0" xfId="0" quotePrefix="1" applyNumberFormat="1" applyFont="1" applyBorder="1"/>
    <xf numFmtId="0" fontId="5" fillId="0" borderId="19" xfId="0" applyFont="1" applyFill="1" applyBorder="1" applyAlignment="1">
      <alignment horizontal="right"/>
    </xf>
    <xf numFmtId="0" fontId="2" fillId="0" borderId="0" xfId="0" quotePrefix="1" applyFont="1" applyFill="1" applyBorder="1" applyAlignment="1">
      <alignment horizontal="right"/>
    </xf>
    <xf numFmtId="3" fontId="2" fillId="0" borderId="0" xfId="0" applyNumberFormat="1" applyFont="1" applyFill="1" applyBorder="1"/>
    <xf numFmtId="17" fontId="2" fillId="0" borderId="0" xfId="0" quotePrefix="1" applyNumberFormat="1" applyFont="1" applyFill="1" applyBorder="1" applyAlignment="1">
      <alignment horizontal="right"/>
    </xf>
    <xf numFmtId="166" fontId="2" fillId="0" borderId="0" xfId="0" applyNumberFormat="1" applyFont="1" applyFill="1" applyBorder="1"/>
    <xf numFmtId="166" fontId="2" fillId="0" borderId="0" xfId="0" applyNumberFormat="1" applyFont="1" applyFill="1" applyBorder="1" applyAlignment="1">
      <alignment horizontal="right"/>
    </xf>
    <xf numFmtId="168" fontId="2" fillId="0" borderId="0" xfId="0" applyNumberFormat="1" applyFont="1" applyFill="1" applyBorder="1"/>
    <xf numFmtId="168" fontId="2" fillId="0" borderId="0" xfId="0" applyNumberFormat="1" applyFont="1" applyFill="1" applyBorder="1" applyAlignment="1">
      <alignment horizontal="right"/>
    </xf>
    <xf numFmtId="166" fontId="2" fillId="0" borderId="1" xfId="0" applyNumberFormat="1" applyFont="1" applyFill="1" applyBorder="1" applyAlignment="1">
      <alignment horizontal="right"/>
    </xf>
    <xf numFmtId="170" fontId="3" fillId="37" borderId="0" xfId="0" quotePrefix="1" applyNumberFormat="1" applyFont="1" applyFill="1" applyAlignment="1">
      <alignment horizontal="right"/>
    </xf>
    <xf numFmtId="0" fontId="5" fillId="36" borderId="0" xfId="0" applyFont="1" applyFill="1" applyAlignment="1">
      <alignment horizontal="center" vertical="top" wrapText="1"/>
    </xf>
    <xf numFmtId="0" fontId="4" fillId="0" borderId="0" xfId="0" quotePrefix="1" applyFont="1" applyFill="1" applyBorder="1" applyAlignment="1">
      <alignment horizontal="right"/>
    </xf>
    <xf numFmtId="0" fontId="4" fillId="0" borderId="6" xfId="0" quotePrefix="1" applyFont="1" applyFill="1" applyBorder="1" applyAlignment="1">
      <alignment horizontal="center"/>
    </xf>
    <xf numFmtId="4" fontId="54" fillId="0" borderId="0" xfId="0" applyNumberFormat="1" applyFont="1" applyFill="1" applyBorder="1" applyAlignment="1">
      <alignment horizontal="right" wrapText="1"/>
    </xf>
    <xf numFmtId="4" fontId="19" fillId="0" borderId="0" xfId="0" applyNumberFormat="1" applyFont="1" applyFill="1" applyBorder="1" applyAlignment="1">
      <alignment horizontal="right" wrapText="1"/>
    </xf>
    <xf numFmtId="0" fontId="54" fillId="0" borderId="0" xfId="0" applyFont="1" applyFill="1" applyBorder="1" applyAlignment="1">
      <alignment horizontal="right" wrapText="1"/>
    </xf>
    <xf numFmtId="0" fontId="2" fillId="0" borderId="0" xfId="0" applyFont="1" applyFill="1" applyAlignment="1">
      <alignment horizontal="right"/>
    </xf>
    <xf numFmtId="3" fontId="2" fillId="0" borderId="0" xfId="0" applyNumberFormat="1" applyFont="1" applyFill="1" applyAlignment="1">
      <alignment horizontal="right"/>
    </xf>
    <xf numFmtId="3" fontId="2" fillId="0" borderId="0" xfId="0" applyNumberFormat="1" applyFont="1" applyFill="1"/>
    <xf numFmtId="167" fontId="2" fillId="0" borderId="0" xfId="58" applyNumberFormat="1" applyFont="1" applyFill="1" applyBorder="1"/>
    <xf numFmtId="3" fontId="2" fillId="0" borderId="0" xfId="0" applyNumberFormat="1" applyFont="1" applyFill="1" applyAlignment="1">
      <alignment horizontal="left"/>
    </xf>
    <xf numFmtId="0" fontId="3" fillId="0" borderId="0" xfId="0" applyFont="1" applyFill="1" applyAlignment="1">
      <alignment horizontal="left" vertical="center"/>
    </xf>
    <xf numFmtId="167" fontId="3" fillId="0" borderId="4" xfId="58" applyNumberFormat="1" applyFont="1" applyFill="1" applyBorder="1"/>
    <xf numFmtId="1" fontId="2" fillId="0" borderId="0" xfId="0" quotePrefix="1" applyNumberFormat="1" applyFont="1"/>
    <xf numFmtId="0" fontId="51" fillId="0" borderId="0" xfId="69" applyFill="1" applyAlignment="1">
      <alignment horizontal="center"/>
    </xf>
    <xf numFmtId="0" fontId="51" fillId="0" borderId="0" xfId="69" applyAlignment="1">
      <alignment horizontal="center"/>
    </xf>
    <xf numFmtId="0" fontId="56" fillId="0" borderId="0" xfId="0" applyFont="1" applyFill="1" applyBorder="1"/>
    <xf numFmtId="3" fontId="56" fillId="0" borderId="0" xfId="0" applyNumberFormat="1" applyFont="1" applyFill="1" applyBorder="1"/>
    <xf numFmtId="168" fontId="56" fillId="0" borderId="0" xfId="0" applyNumberFormat="1" applyFont="1" applyFill="1" applyBorder="1"/>
    <xf numFmtId="0" fontId="56" fillId="0" borderId="0" xfId="0" applyFont="1" applyFill="1" applyAlignment="1">
      <alignment vertical="center"/>
    </xf>
    <xf numFmtId="3" fontId="57" fillId="0" borderId="0" xfId="0" applyNumberFormat="1" applyFont="1" applyFill="1" applyBorder="1"/>
    <xf numFmtId="0" fontId="58" fillId="0" borderId="0" xfId="0" applyFont="1" applyFill="1" applyBorder="1"/>
    <xf numFmtId="3" fontId="58" fillId="0" borderId="0" xfId="0" applyNumberFormat="1" applyFont="1" applyFill="1" applyBorder="1"/>
    <xf numFmtId="168" fontId="58" fillId="0" borderId="0" xfId="0" applyNumberFormat="1" applyFont="1" applyFill="1" applyBorder="1"/>
    <xf numFmtId="0" fontId="58" fillId="0" borderId="0" xfId="0" applyFont="1" applyFill="1" applyAlignment="1">
      <alignment vertical="center"/>
    </xf>
    <xf numFmtId="3" fontId="40" fillId="0" borderId="0" xfId="0" applyNumberFormat="1" applyFont="1" applyFill="1" applyBorder="1"/>
    <xf numFmtId="3" fontId="58" fillId="0" borderId="0" xfId="0" applyNumberFormat="1" applyFont="1" applyFill="1" applyAlignment="1">
      <alignment vertical="center"/>
    </xf>
    <xf numFmtId="0" fontId="5" fillId="0" borderId="0" xfId="0" applyFont="1" applyFill="1" applyBorder="1" applyAlignment="1">
      <alignment horizontal="right"/>
    </xf>
    <xf numFmtId="3" fontId="59" fillId="0" borderId="0" xfId="0" applyNumberFormat="1" applyFont="1" applyBorder="1" applyAlignment="1">
      <alignment wrapText="1"/>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27" xfId="0" applyFont="1" applyFill="1" applyBorder="1" applyAlignment="1">
      <alignment horizontal="right"/>
    </xf>
    <xf numFmtId="4" fontId="15" fillId="0" borderId="0" xfId="0" applyNumberFormat="1" applyFont="1" applyFill="1" applyBorder="1" applyAlignment="1">
      <alignment horizontal="right"/>
    </xf>
    <xf numFmtId="3" fontId="59" fillId="0" borderId="0" xfId="0" applyNumberFormat="1" applyFont="1" applyBorder="1" applyAlignment="1">
      <alignment horizontal="left" wrapText="1"/>
    </xf>
    <xf numFmtId="167" fontId="6" fillId="0" borderId="0" xfId="58" applyNumberFormat="1" applyFont="1" applyFill="1"/>
    <xf numFmtId="3" fontId="15" fillId="0" borderId="0" xfId="0" applyNumberFormat="1" applyFont="1" applyFill="1" applyAlignment="1">
      <alignment horizontal="right"/>
    </xf>
    <xf numFmtId="167" fontId="0" fillId="0" borderId="0" xfId="58" applyNumberFormat="1" applyFont="1"/>
    <xf numFmtId="172" fontId="4" fillId="0" borderId="0" xfId="70" applyNumberFormat="1" applyFont="1" applyFill="1" applyAlignment="1">
      <alignment horizontal="right" vertical="center"/>
    </xf>
    <xf numFmtId="4" fontId="5" fillId="0" borderId="0" xfId="0" applyNumberFormat="1" applyFont="1" applyFill="1" applyBorder="1" applyAlignment="1">
      <alignment horizontal="right"/>
    </xf>
    <xf numFmtId="3" fontId="4" fillId="0" borderId="0" xfId="36" applyNumberFormat="1" applyFont="1" applyFill="1"/>
    <xf numFmtId="3" fontId="4" fillId="0" borderId="0" xfId="38" applyNumberFormat="1" applyFont="1" applyFill="1"/>
    <xf numFmtId="0" fontId="4" fillId="0" borderId="0" xfId="0" applyFont="1"/>
    <xf numFmtId="37" fontId="0" fillId="0" borderId="0" xfId="0" applyNumberFormat="1"/>
    <xf numFmtId="167" fontId="4" fillId="0" borderId="0" xfId="0" applyNumberFormat="1" applyFont="1"/>
    <xf numFmtId="167" fontId="3" fillId="0" borderId="0" xfId="0" applyNumberFormat="1" applyFont="1"/>
    <xf numFmtId="167" fontId="3" fillId="0" borderId="0" xfId="0" applyNumberFormat="1" applyFont="1" applyFill="1" applyAlignment="1">
      <alignment vertical="center"/>
    </xf>
    <xf numFmtId="167" fontId="2" fillId="0" borderId="0" xfId="58" applyNumberFormat="1" applyFont="1" applyFill="1"/>
    <xf numFmtId="3" fontId="5" fillId="0" borderId="0" xfId="0" applyNumberFormat="1" applyFont="1" applyFill="1" applyBorder="1" applyAlignment="1">
      <alignment horizontal="center"/>
    </xf>
    <xf numFmtId="41" fontId="4" fillId="0" borderId="0" xfId="0" applyNumberFormat="1" applyFont="1"/>
    <xf numFmtId="0" fontId="4" fillId="0" borderId="0" xfId="0" applyFont="1" applyBorder="1"/>
    <xf numFmtId="3" fontId="4" fillId="0" borderId="0" xfId="0" applyNumberFormat="1" applyFont="1" applyBorder="1"/>
    <xf numFmtId="167" fontId="4" fillId="0" borderId="0" xfId="58" applyNumberFormat="1" applyFont="1" applyBorder="1"/>
    <xf numFmtId="4" fontId="0" fillId="0" borderId="0" xfId="0" applyNumberFormat="1"/>
    <xf numFmtId="41" fontId="0" fillId="0" borderId="0" xfId="0" applyNumberFormat="1"/>
    <xf numFmtId="41" fontId="5" fillId="0" borderId="0" xfId="0" applyNumberFormat="1" applyFont="1"/>
    <xf numFmtId="37" fontId="4" fillId="0" borderId="0" xfId="0" applyNumberFormat="1" applyFont="1"/>
    <xf numFmtId="0" fontId="4" fillId="0" borderId="3" xfId="0" applyFont="1" applyBorder="1"/>
    <xf numFmtId="3" fontId="4" fillId="0" borderId="3" xfId="0" applyNumberFormat="1" applyFont="1" applyBorder="1"/>
    <xf numFmtId="167" fontId="4" fillId="0" borderId="3" xfId="58" applyNumberFormat="1" applyFont="1" applyFill="1" applyBorder="1"/>
    <xf numFmtId="167" fontId="4" fillId="0" borderId="3" xfId="58" applyNumberFormat="1" applyFont="1" applyBorder="1"/>
    <xf numFmtId="168" fontId="4" fillId="0" borderId="0" xfId="0" applyNumberFormat="1" applyFont="1" applyFill="1" applyAlignment="1">
      <alignment horizontal="left" vertical="center"/>
    </xf>
    <xf numFmtId="9" fontId="3" fillId="0" borderId="0" xfId="58" applyFont="1" applyFill="1" applyBorder="1"/>
    <xf numFmtId="0" fontId="5" fillId="39" borderId="20" xfId="0" quotePrefix="1" applyFont="1" applyFill="1" applyBorder="1" applyAlignment="1">
      <alignment horizontal="center"/>
    </xf>
    <xf numFmtId="0" fontId="5" fillId="39" borderId="21" xfId="0" applyFont="1" applyFill="1" applyBorder="1" applyAlignment="1">
      <alignment horizontal="center"/>
    </xf>
    <xf numFmtId="0" fontId="5" fillId="39" borderId="20" xfId="0" applyFont="1" applyFill="1" applyBorder="1" applyAlignment="1">
      <alignment horizontal="right"/>
    </xf>
    <xf numFmtId="0" fontId="5" fillId="39" borderId="21" xfId="0" applyFont="1" applyFill="1" applyBorder="1" applyAlignment="1">
      <alignment horizontal="right"/>
    </xf>
    <xf numFmtId="0" fontId="5" fillId="39" borderId="18" xfId="0" applyFont="1" applyFill="1" applyBorder="1" applyAlignment="1">
      <alignment horizontal="left"/>
    </xf>
    <xf numFmtId="0" fontId="5" fillId="39" borderId="19" xfId="0" applyFont="1" applyFill="1" applyBorder="1" applyAlignment="1">
      <alignment horizontal="center"/>
    </xf>
    <xf numFmtId="3" fontId="0" fillId="0" borderId="0" xfId="0" applyNumberFormat="1" applyFill="1" applyBorder="1"/>
    <xf numFmtId="0" fontId="2" fillId="0" borderId="29" xfId="0" applyFont="1" applyFill="1" applyBorder="1" applyAlignment="1">
      <alignment horizontal="left"/>
    </xf>
    <xf numFmtId="3" fontId="0" fillId="0" borderId="29" xfId="0" applyNumberFormat="1" applyFill="1" applyBorder="1"/>
    <xf numFmtId="167" fontId="6" fillId="0" borderId="29" xfId="58" applyNumberFormat="1" applyFont="1" applyFill="1" applyBorder="1"/>
    <xf numFmtId="0" fontId="5" fillId="39" borderId="0" xfId="0" applyFont="1" applyFill="1" applyBorder="1" applyAlignment="1">
      <alignment horizontal="left"/>
    </xf>
    <xf numFmtId="3" fontId="5" fillId="39" borderId="0" xfId="0" applyNumberFormat="1" applyFont="1" applyFill="1" applyBorder="1"/>
    <xf numFmtId="167" fontId="5" fillId="39" borderId="0" xfId="58" applyNumberFormat="1" applyFont="1" applyFill="1" applyBorder="1"/>
    <xf numFmtId="3" fontId="6" fillId="0" borderId="29" xfId="0" applyNumberFormat="1" applyFont="1" applyFill="1" applyBorder="1"/>
    <xf numFmtId="0" fontId="5" fillId="39" borderId="30" xfId="0" applyFont="1" applyFill="1" applyBorder="1"/>
    <xf numFmtId="3" fontId="5" fillId="39" borderId="30" xfId="0" applyNumberFormat="1" applyFont="1" applyFill="1" applyBorder="1"/>
    <xf numFmtId="167" fontId="5" fillId="39" borderId="30" xfId="58" applyNumberFormat="1" applyFont="1" applyFill="1" applyBorder="1"/>
    <xf numFmtId="166" fontId="5" fillId="39" borderId="30" xfId="0" applyNumberFormat="1" applyFont="1" applyFill="1" applyBorder="1"/>
    <xf numFmtId="0" fontId="5" fillId="39" borderId="0" xfId="0" applyFont="1" applyFill="1" applyBorder="1"/>
    <xf numFmtId="3" fontId="5" fillId="39" borderId="0" xfId="0" applyNumberFormat="1" applyFont="1" applyFill="1"/>
    <xf numFmtId="166" fontId="6" fillId="39" borderId="0" xfId="0" applyNumberFormat="1" applyFont="1" applyFill="1" applyBorder="1"/>
    <xf numFmtId="0" fontId="5" fillId="39" borderId="20" xfId="0" quotePrefix="1" applyFont="1" applyFill="1" applyBorder="1" applyAlignment="1">
      <alignment horizontal="left"/>
    </xf>
    <xf numFmtId="0" fontId="5" fillId="0" borderId="29" xfId="0" applyFont="1" applyFill="1" applyBorder="1" applyAlignment="1">
      <alignment horizontal="left"/>
    </xf>
    <xf numFmtId="167" fontId="5" fillId="0" borderId="29" xfId="58" applyNumberFormat="1" applyFont="1" applyFill="1" applyBorder="1"/>
    <xf numFmtId="0" fontId="5" fillId="39" borderId="30" xfId="0" applyFont="1" applyFill="1" applyBorder="1" applyAlignment="1">
      <alignment horizontal="center"/>
    </xf>
    <xf numFmtId="3" fontId="5" fillId="39" borderId="30" xfId="0" applyNumberFormat="1" applyFont="1" applyFill="1" applyBorder="1" applyAlignment="1">
      <alignment horizontal="center"/>
    </xf>
    <xf numFmtId="0" fontId="5" fillId="39" borderId="30" xfId="0" applyFont="1" applyFill="1" applyBorder="1" applyAlignment="1">
      <alignment horizontal="right"/>
    </xf>
    <xf numFmtId="0" fontId="5" fillId="39" borderId="30" xfId="0" applyFont="1" applyFill="1" applyBorder="1" applyAlignment="1">
      <alignment horizontal="center" vertical="center" wrapText="1"/>
    </xf>
    <xf numFmtId="3" fontId="5" fillId="39" borderId="30" xfId="0" applyNumberFormat="1" applyFont="1" applyFill="1" applyBorder="1" applyAlignment="1">
      <alignment horizontal="center" vertical="center" wrapText="1"/>
    </xf>
    <xf numFmtId="0" fontId="2" fillId="0" borderId="26" xfId="0" applyFont="1" applyFill="1" applyBorder="1" applyAlignment="1">
      <alignment horizontal="left"/>
    </xf>
    <xf numFmtId="3" fontId="6" fillId="0" borderId="26" xfId="0" applyNumberFormat="1" applyFont="1" applyFill="1" applyBorder="1"/>
    <xf numFmtId="167" fontId="6" fillId="0" borderId="26" xfId="58" applyNumberFormat="1" applyFont="1" applyFill="1" applyBorder="1"/>
    <xf numFmtId="166" fontId="6" fillId="39" borderId="30" xfId="0" applyNumberFormat="1" applyFont="1" applyFill="1" applyBorder="1"/>
    <xf numFmtId="3" fontId="5" fillId="39" borderId="30" xfId="0" applyNumberFormat="1" applyFont="1" applyFill="1" applyBorder="1" applyAlignment="1">
      <alignment horizontal="right"/>
    </xf>
    <xf numFmtId="3" fontId="5" fillId="39" borderId="30" xfId="0" applyNumberFormat="1" applyFont="1" applyFill="1" applyBorder="1" applyAlignment="1">
      <alignment horizontal="right" vertical="center" wrapText="1"/>
    </xf>
    <xf numFmtId="3" fontId="2" fillId="0" borderId="29" xfId="0" applyNumberFormat="1" applyFont="1" applyFill="1" applyBorder="1"/>
    <xf numFmtId="167" fontId="3" fillId="0" borderId="0" xfId="58" applyNumberFormat="1" applyFont="1" applyFill="1" applyAlignment="1">
      <alignment vertical="center"/>
    </xf>
    <xf numFmtId="173" fontId="3" fillId="38" borderId="0" xfId="63" applyNumberFormat="1" applyFont="1" applyFill="1" applyBorder="1" applyAlignment="1" applyProtection="1">
      <alignment horizontal="left" vertical="center"/>
    </xf>
    <xf numFmtId="173" fontId="3" fillId="38" borderId="0" xfId="63" applyNumberFormat="1" applyFont="1" applyFill="1" applyBorder="1" applyAlignment="1" applyProtection="1">
      <alignment horizontal="center" vertical="center"/>
    </xf>
    <xf numFmtId="3" fontId="3" fillId="38" borderId="0" xfId="0" applyNumberFormat="1" applyFont="1" applyFill="1" applyAlignment="1">
      <alignment horizontal="center" vertical="center"/>
    </xf>
    <xf numFmtId="0" fontId="3" fillId="38" borderId="0" xfId="0" applyFont="1" applyFill="1" applyAlignment="1">
      <alignment horizontal="center"/>
    </xf>
    <xf numFmtId="0" fontId="2" fillId="38" borderId="0" xfId="33" applyNumberFormat="1" applyFont="1" applyFill="1" applyBorder="1" applyAlignment="1" applyProtection="1">
      <alignment horizontal="left" vertical="center" wrapText="1"/>
    </xf>
    <xf numFmtId="0" fontId="2" fillId="38" borderId="29" xfId="33" applyNumberFormat="1" applyFont="1" applyFill="1" applyBorder="1" applyAlignment="1" applyProtection="1">
      <alignment horizontal="left" vertical="center"/>
    </xf>
    <xf numFmtId="167" fontId="2" fillId="38" borderId="0" xfId="58" applyNumberFormat="1" applyFont="1" applyFill="1" applyBorder="1" applyAlignment="1" applyProtection="1">
      <alignment horizontal="center" vertical="center"/>
    </xf>
    <xf numFmtId="3" fontId="2" fillId="38" borderId="0" xfId="33" applyNumberFormat="1" applyFont="1" applyFill="1" applyBorder="1" applyAlignment="1" applyProtection="1">
      <alignment horizontal="center" vertical="center"/>
    </xf>
    <xf numFmtId="3" fontId="5" fillId="40" borderId="30" xfId="0" applyNumberFormat="1" applyFont="1" applyFill="1" applyBorder="1" applyAlignment="1">
      <alignment horizontal="center"/>
    </xf>
    <xf numFmtId="3" fontId="2" fillId="38" borderId="29" xfId="33" applyNumberFormat="1" applyFont="1" applyFill="1" applyBorder="1" applyAlignment="1" applyProtection="1">
      <alignment horizontal="center" vertical="center"/>
    </xf>
    <xf numFmtId="167" fontId="2" fillId="38" borderId="29" xfId="58" applyNumberFormat="1" applyFont="1" applyFill="1" applyBorder="1" applyAlignment="1" applyProtection="1">
      <alignment horizontal="center" vertical="center"/>
    </xf>
    <xf numFmtId="167" fontId="5" fillId="40" borderId="30" xfId="58" applyNumberFormat="1" applyFont="1" applyFill="1" applyBorder="1" applyAlignment="1">
      <alignment horizontal="center"/>
    </xf>
    <xf numFmtId="3" fontId="5" fillId="40" borderId="30" xfId="0" applyNumberFormat="1" applyFont="1" applyFill="1" applyBorder="1" applyAlignment="1">
      <alignment horizontal="center" vertical="center"/>
    </xf>
    <xf numFmtId="3" fontId="2" fillId="38" borderId="26" xfId="33" applyNumberFormat="1" applyFont="1" applyFill="1" applyBorder="1" applyAlignment="1" applyProtection="1">
      <alignment horizontal="left" vertical="center"/>
    </xf>
    <xf numFmtId="3" fontId="2" fillId="38" borderId="26" xfId="33" applyNumberFormat="1" applyFont="1" applyFill="1" applyBorder="1" applyAlignment="1" applyProtection="1">
      <alignment horizontal="center" vertical="center"/>
    </xf>
    <xf numFmtId="167" fontId="2" fillId="38" borderId="26" xfId="58" applyNumberFormat="1" applyFont="1" applyFill="1" applyBorder="1" applyAlignment="1" applyProtection="1">
      <alignment horizontal="center" vertical="center"/>
    </xf>
    <xf numFmtId="0" fontId="5" fillId="0" borderId="26" xfId="0" applyFont="1" applyFill="1" applyBorder="1" applyAlignment="1">
      <alignment horizontal="left"/>
    </xf>
    <xf numFmtId="4" fontId="3" fillId="0" borderId="0" xfId="0" applyNumberFormat="1" applyFont="1" applyFill="1" applyAlignment="1">
      <alignment vertical="center"/>
    </xf>
    <xf numFmtId="41" fontId="2" fillId="0" borderId="0" xfId="0" applyNumberFormat="1" applyFont="1"/>
    <xf numFmtId="41" fontId="2" fillId="38" borderId="0" xfId="70" applyFont="1" applyFill="1" applyBorder="1" applyAlignment="1" applyProtection="1">
      <alignment horizontal="center" vertical="center"/>
    </xf>
    <xf numFmtId="171" fontId="59" fillId="0" borderId="0" xfId="0" applyNumberFormat="1" applyFont="1" applyFill="1" applyBorder="1" applyAlignment="1">
      <alignment wrapText="1"/>
    </xf>
    <xf numFmtId="41" fontId="6" fillId="0" borderId="0" xfId="70" applyFont="1" applyFill="1"/>
    <xf numFmtId="41" fontId="6" fillId="0" borderId="0" xfId="70" applyFont="1"/>
    <xf numFmtId="41" fontId="6" fillId="0" borderId="0" xfId="0" applyNumberFormat="1" applyFont="1" applyFill="1"/>
    <xf numFmtId="0" fontId="53" fillId="0" borderId="0" xfId="0" applyFont="1" applyFill="1" applyBorder="1"/>
    <xf numFmtId="41" fontId="4" fillId="0" borderId="0" xfId="70" applyFont="1"/>
    <xf numFmtId="9" fontId="4" fillId="0" borderId="0" xfId="58" applyFont="1" applyFill="1" applyBorder="1"/>
    <xf numFmtId="0" fontId="52" fillId="0" borderId="0" xfId="0" applyFont="1" applyFill="1" applyBorder="1" applyAlignment="1">
      <alignment horizontal="left" wrapText="1"/>
    </xf>
    <xf numFmtId="0" fontId="3" fillId="0" borderId="0" xfId="0" applyFont="1" applyFill="1" applyBorder="1" applyAlignment="1">
      <alignment horizontal="left" wrapText="1"/>
    </xf>
    <xf numFmtId="4" fontId="3" fillId="0" borderId="0" xfId="0" applyNumberFormat="1" applyFont="1" applyFill="1" applyBorder="1"/>
    <xf numFmtId="4" fontId="6" fillId="0" borderId="0" xfId="58" applyNumberFormat="1" applyFont="1" applyFill="1"/>
    <xf numFmtId="4" fontId="7" fillId="0" borderId="0" xfId="0" applyNumberFormat="1" applyFont="1" applyFill="1"/>
    <xf numFmtId="41" fontId="4" fillId="0" borderId="0" xfId="70" applyFont="1" applyFill="1" applyBorder="1"/>
    <xf numFmtId="41" fontId="2" fillId="0" borderId="0" xfId="70" applyFont="1" applyFill="1"/>
    <xf numFmtId="4" fontId="6" fillId="0" borderId="0" xfId="0" applyNumberFormat="1" applyFont="1"/>
    <xf numFmtId="41" fontId="2" fillId="0" borderId="0" xfId="70" applyFont="1" applyFill="1" applyBorder="1"/>
    <xf numFmtId="41" fontId="15" fillId="0" borderId="0" xfId="70" applyFont="1" applyFill="1" applyAlignment="1">
      <alignment horizontal="center" wrapText="1"/>
    </xf>
    <xf numFmtId="41" fontId="5" fillId="0" borderId="0" xfId="70" applyFont="1" applyFill="1" applyAlignment="1">
      <alignment horizontal="center"/>
    </xf>
    <xf numFmtId="41" fontId="5" fillId="0" borderId="0" xfId="70" applyFont="1" applyFill="1" applyBorder="1" applyAlignment="1">
      <alignment horizontal="center"/>
    </xf>
    <xf numFmtId="41" fontId="6" fillId="0" borderId="0" xfId="70" applyFont="1" applyFill="1" applyBorder="1"/>
    <xf numFmtId="167" fontId="5" fillId="0" borderId="0" xfId="58" applyNumberFormat="1" applyFont="1" applyFill="1" applyBorder="1" applyAlignment="1">
      <alignment horizontal="center" vertical="center" wrapText="1"/>
    </xf>
    <xf numFmtId="167" fontId="4" fillId="0" borderId="0" xfId="58" applyNumberFormat="1" applyFont="1" applyFill="1" applyAlignment="1">
      <alignment horizontal="right" vertical="center"/>
    </xf>
    <xf numFmtId="0" fontId="1" fillId="0" borderId="0" xfId="40" applyFont="1"/>
    <xf numFmtId="3" fontId="4" fillId="0" borderId="0" xfId="70" applyNumberFormat="1" applyFont="1" applyFill="1" applyAlignment="1">
      <alignment horizontal="right" vertical="center"/>
    </xf>
    <xf numFmtId="0" fontId="15" fillId="37" borderId="0" xfId="0" applyFont="1" applyFill="1"/>
    <xf numFmtId="0" fontId="0" fillId="37" borderId="0" xfId="0" applyFill="1"/>
    <xf numFmtId="0" fontId="19" fillId="37" borderId="0" xfId="0" applyFont="1" applyFill="1"/>
    <xf numFmtId="0" fontId="48" fillId="37" borderId="0" xfId="0" applyFont="1" applyFill="1"/>
    <xf numFmtId="0" fontId="5" fillId="37" borderId="0" xfId="0" applyFont="1" applyFill="1"/>
    <xf numFmtId="0" fontId="53" fillId="0" borderId="0" xfId="0" applyFont="1" applyFill="1" applyAlignment="1">
      <alignment vertical="distributed"/>
    </xf>
    <xf numFmtId="0" fontId="45" fillId="0" borderId="0" xfId="40" applyFont="1" applyAlignment="1">
      <alignment horizontal="center"/>
    </xf>
    <xf numFmtId="0" fontId="5" fillId="0" borderId="0" xfId="0" applyFont="1" applyFill="1" applyBorder="1" applyAlignment="1">
      <alignment horizontal="center" vertical="center" wrapText="1"/>
    </xf>
    <xf numFmtId="0" fontId="3" fillId="2" borderId="0" xfId="0" applyFont="1" applyFill="1" applyBorder="1" applyAlignment="1">
      <alignment horizontal="left" vertical="top" wrapText="1"/>
    </xf>
    <xf numFmtId="0" fontId="5" fillId="0" borderId="0" xfId="0" applyFont="1" applyFill="1" applyAlignment="1">
      <alignment horizont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4" fillId="0" borderId="6" xfId="0" applyFont="1" applyFill="1" applyBorder="1" applyAlignment="1">
      <alignment horizontal="center"/>
    </xf>
    <xf numFmtId="3" fontId="2" fillId="38" borderId="0" xfId="70" applyNumberFormat="1" applyFont="1" applyFill="1" applyBorder="1" applyAlignment="1" applyProtection="1">
      <alignment horizontal="center" vertical="center"/>
    </xf>
    <xf numFmtId="0" fontId="4" fillId="2" borderId="19" xfId="0" applyFont="1" applyFill="1" applyBorder="1" applyAlignment="1">
      <alignment horizontal="center"/>
    </xf>
    <xf numFmtId="0" fontId="50" fillId="0" borderId="0" xfId="40" applyFont="1" applyAlignment="1">
      <alignment horizontal="left"/>
    </xf>
    <xf numFmtId="0" fontId="18" fillId="0" borderId="0" xfId="43" applyFont="1" applyBorder="1" applyAlignment="1" applyProtection="1">
      <alignment horizontal="center" vertical="center"/>
    </xf>
    <xf numFmtId="0" fontId="19" fillId="0" borderId="2" xfId="40" applyFont="1" applyBorder="1" applyAlignment="1">
      <alignment horizontal="justify" vertical="center" wrapText="1"/>
    </xf>
    <xf numFmtId="0" fontId="45" fillId="0" borderId="0" xfId="40" applyFont="1" applyAlignment="1">
      <alignment horizontal="center"/>
    </xf>
    <xf numFmtId="0" fontId="5" fillId="0" borderId="0" xfId="0" applyFont="1" applyFill="1" applyBorder="1" applyAlignment="1">
      <alignment horizontal="center" vertical="center" wrapText="1"/>
    </xf>
    <xf numFmtId="0" fontId="3" fillId="2" borderId="0" xfId="0" applyFont="1" applyFill="1" applyBorder="1" applyAlignment="1">
      <alignment horizontal="left" vertical="top" wrapText="1"/>
    </xf>
    <xf numFmtId="0" fontId="5" fillId="0" borderId="24" xfId="0" applyFont="1" applyFill="1" applyBorder="1" applyAlignment="1">
      <alignment horizontal="center" vertical="center" wrapText="1"/>
    </xf>
    <xf numFmtId="0" fontId="5" fillId="39" borderId="20" xfId="0" applyFont="1" applyFill="1" applyBorder="1" applyAlignment="1">
      <alignment horizontal="center"/>
    </xf>
    <xf numFmtId="0" fontId="5" fillId="0" borderId="30" xfId="0" applyFont="1" applyFill="1" applyBorder="1" applyAlignment="1">
      <alignment horizontal="center" vertical="center" wrapText="1"/>
    </xf>
    <xf numFmtId="0" fontId="5" fillId="0" borderId="18" xfId="0" quotePrefix="1" applyFont="1" applyFill="1" applyBorder="1" applyAlignment="1">
      <alignment horizontal="center" vertical="center"/>
    </xf>
    <xf numFmtId="0" fontId="5" fillId="0" borderId="26" xfId="0" quotePrefix="1" applyFont="1" applyFill="1" applyBorder="1" applyAlignment="1">
      <alignment horizontal="center" vertical="center"/>
    </xf>
    <xf numFmtId="0" fontId="3" fillId="2" borderId="0" xfId="0" applyFont="1" applyFill="1" applyBorder="1" applyAlignment="1">
      <alignment vertical="top" wrapText="1"/>
    </xf>
    <xf numFmtId="0" fontId="3" fillId="2" borderId="0" xfId="0" applyFont="1" applyFill="1" applyBorder="1" applyAlignment="1">
      <alignment vertical="top"/>
    </xf>
    <xf numFmtId="0" fontId="5" fillId="0" borderId="18" xfId="0" applyFont="1" applyBorder="1" applyAlignment="1">
      <alignment horizontal="center"/>
    </xf>
    <xf numFmtId="0" fontId="5" fillId="0" borderId="20" xfId="0" applyFont="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3" fillId="0" borderId="0" xfId="0" applyFont="1" applyFill="1" applyBorder="1" applyAlignment="1">
      <alignment vertical="top" wrapText="1"/>
    </xf>
    <xf numFmtId="0" fontId="3" fillId="0" borderId="0" xfId="0" applyFont="1" applyFill="1" applyBorder="1" applyAlignment="1">
      <alignment vertical="top"/>
    </xf>
    <xf numFmtId="0" fontId="5" fillId="0" borderId="0" xfId="0" applyFont="1" applyFill="1" applyAlignment="1">
      <alignment horizontal="center"/>
    </xf>
    <xf numFmtId="0" fontId="5" fillId="0" borderId="19" xfId="0" quotePrefix="1" applyFont="1" applyFill="1" applyBorder="1" applyAlignment="1">
      <alignment horizontal="center" vertical="center"/>
    </xf>
    <xf numFmtId="0" fontId="10" fillId="0" borderId="0" xfId="0" applyFont="1" applyFill="1" applyBorder="1" applyAlignment="1">
      <alignment horizontal="center" vertical="center" wrapText="1"/>
    </xf>
    <xf numFmtId="0" fontId="7" fillId="0" borderId="5" xfId="0" applyFont="1" applyFill="1" applyBorder="1" applyAlignment="1">
      <alignment vertical="top" wrapText="1"/>
    </xf>
    <xf numFmtId="0" fontId="7" fillId="0" borderId="5"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vertical="top"/>
    </xf>
    <xf numFmtId="0" fontId="5" fillId="0" borderId="0"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3" borderId="0" xfId="0" applyFont="1" applyFill="1" applyBorder="1" applyAlignment="1">
      <alignment vertical="top" wrapText="1"/>
    </xf>
    <xf numFmtId="0" fontId="4" fillId="2" borderId="18" xfId="0" applyFont="1" applyFill="1" applyBorder="1" applyAlignment="1">
      <alignment vertical="center" wrapText="1"/>
    </xf>
    <xf numFmtId="0" fontId="3" fillId="3" borderId="19" xfId="0" applyFont="1" applyFill="1" applyBorder="1" applyAlignment="1">
      <alignment vertical="center" wrapText="1"/>
    </xf>
    <xf numFmtId="0" fontId="4" fillId="2" borderId="20" xfId="0" applyFont="1" applyFill="1" applyBorder="1" applyAlignment="1">
      <alignment horizontal="center"/>
    </xf>
    <xf numFmtId="0" fontId="4" fillId="2" borderId="18" xfId="0" quotePrefix="1" applyFont="1" applyFill="1" applyBorder="1" applyAlignment="1">
      <alignment horizontal="center" vertical="center"/>
    </xf>
    <xf numFmtId="0" fontId="4" fillId="2" borderId="19" xfId="0" quotePrefix="1" applyFont="1" applyFill="1" applyBorder="1" applyAlignment="1">
      <alignment horizontal="center" vertical="center"/>
    </xf>
    <xf numFmtId="0" fontId="4" fillId="0" borderId="19"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3" fillId="37" borderId="0" xfId="0" applyFont="1" applyFill="1" applyBorder="1" applyAlignment="1">
      <alignment vertical="top"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quotePrefix="1" applyFont="1" applyFill="1" applyBorder="1" applyAlignment="1">
      <alignment horizont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xf>
    <xf numFmtId="0" fontId="4" fillId="0" borderId="5" xfId="0" applyFont="1" applyFill="1" applyBorder="1" applyAlignment="1">
      <alignment horizontal="center"/>
    </xf>
    <xf numFmtId="0" fontId="4" fillId="0" borderId="25" xfId="0" applyFont="1" applyFill="1" applyBorder="1" applyAlignment="1">
      <alignment horizontal="center"/>
    </xf>
    <xf numFmtId="0" fontId="4" fillId="0" borderId="5" xfId="0" quotePrefix="1" applyFont="1" applyFill="1" applyBorder="1" applyAlignment="1">
      <alignment horizontal="center" vertical="center"/>
    </xf>
    <xf numFmtId="0" fontId="4" fillId="0" borderId="4" xfId="0" quotePrefix="1" applyFont="1" applyFill="1" applyBorder="1" applyAlignment="1">
      <alignment horizontal="center" vertical="center"/>
    </xf>
    <xf numFmtId="0" fontId="4" fillId="0" borderId="6" xfId="0" applyFont="1" applyFill="1" applyBorder="1" applyAlignment="1">
      <alignment horizontal="center"/>
    </xf>
    <xf numFmtId="0" fontId="2" fillId="0" borderId="4" xfId="0" applyFont="1" applyBorder="1" applyAlignment="1">
      <alignment horizontal="center" vertical="center"/>
    </xf>
    <xf numFmtId="0" fontId="3" fillId="0" borderId="28" xfId="0" applyFont="1" applyFill="1" applyBorder="1" applyAlignment="1">
      <alignment horizontal="left" wrapText="1"/>
    </xf>
    <xf numFmtId="0" fontId="52" fillId="0" borderId="3" xfId="0" applyFont="1" applyFill="1" applyBorder="1" applyAlignment="1">
      <alignment horizontal="left" wrapText="1"/>
    </xf>
    <xf numFmtId="0" fontId="5" fillId="38" borderId="0" xfId="0" applyFont="1" applyFill="1" applyAlignment="1">
      <alignment horizontal="center" vertical="center"/>
    </xf>
  </cellXfs>
  <cellStyles count="7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xfId="71" xr:uid="{E6E7D721-1F89-406B-8F73-611830EEEB15}"/>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balanza_periodos!$U$27</c:f>
              <c:strCache>
                <c:ptCount val="1"/>
                <c:pt idx="0">
                  <c:v>Agrícola</c:v>
                </c:pt>
              </c:strCache>
            </c:strRef>
          </c:tx>
          <c:cat>
            <c:strRef>
              <c:f>balanza_periodos!$T$28:$T$32</c:f>
              <c:strCache>
                <c:ptCount val="5"/>
                <c:pt idx="0">
                  <c:v>ene-sept 18</c:v>
                </c:pt>
                <c:pt idx="1">
                  <c:v>ene-sept 19</c:v>
                </c:pt>
                <c:pt idx="2">
                  <c:v>ene-sept 20</c:v>
                </c:pt>
                <c:pt idx="3">
                  <c:v>ene-sept 21</c:v>
                </c:pt>
                <c:pt idx="4">
                  <c:v>ene-sept 22</c:v>
                </c:pt>
              </c:strCache>
            </c:strRef>
          </c:cat>
          <c:val>
            <c:numRef>
              <c:f>balanza_periodos!$U$28:$U$32</c:f>
              <c:numCache>
                <c:formatCode>_-* #,##0\ _p_t_a_-;\-* #,##0\ _p_t_a_-;_-* "-"??\ _p_t_a_-;_-@_-</c:formatCode>
                <c:ptCount val="5"/>
                <c:pt idx="0">
                  <c:v>5167366</c:v>
                </c:pt>
                <c:pt idx="1">
                  <c:v>5279949</c:v>
                </c:pt>
                <c:pt idx="2">
                  <c:v>4607167</c:v>
                </c:pt>
                <c:pt idx="3">
                  <c:v>3978795</c:v>
                </c:pt>
                <c:pt idx="4">
                  <c:v>3636322</c:v>
                </c:pt>
              </c:numCache>
            </c:numRef>
          </c:val>
          <c:smooth val="0"/>
          <c:extLst>
            <c:ext xmlns:c16="http://schemas.microsoft.com/office/drawing/2014/chart" uri="{C3380CC4-5D6E-409C-BE32-E72D297353CC}">
              <c16:uniqueId val="{00000000-B6F2-43D3-A326-C07583E4992F}"/>
            </c:ext>
          </c:extLst>
        </c:ser>
        <c:ser>
          <c:idx val="1"/>
          <c:order val="1"/>
          <c:tx>
            <c:strRef>
              <c:f>balanza_periodos!$V$27</c:f>
              <c:strCache>
                <c:ptCount val="1"/>
                <c:pt idx="0">
                  <c:v>Pecuario</c:v>
                </c:pt>
              </c:strCache>
            </c:strRef>
          </c:tx>
          <c:cat>
            <c:strRef>
              <c:f>balanza_periodos!$T$28:$T$32</c:f>
              <c:strCache>
                <c:ptCount val="5"/>
                <c:pt idx="0">
                  <c:v>ene-sept 18</c:v>
                </c:pt>
                <c:pt idx="1">
                  <c:v>ene-sept 19</c:v>
                </c:pt>
                <c:pt idx="2">
                  <c:v>ene-sept 20</c:v>
                </c:pt>
                <c:pt idx="3">
                  <c:v>ene-sept 21</c:v>
                </c:pt>
                <c:pt idx="4">
                  <c:v>ene-sept 22</c:v>
                </c:pt>
              </c:strCache>
            </c:strRef>
          </c:cat>
          <c:val>
            <c:numRef>
              <c:f>balanza_periodos!$V$28:$V$32</c:f>
              <c:numCache>
                <c:formatCode>_-* #,##0\ _p_t_a_-;\-* #,##0\ _p_t_a_-;_-* "-"??\ _p_t_a_-;_-@_-</c:formatCode>
                <c:ptCount val="5"/>
                <c:pt idx="0">
                  <c:v>-565487</c:v>
                </c:pt>
                <c:pt idx="1">
                  <c:v>-564158</c:v>
                </c:pt>
                <c:pt idx="2">
                  <c:v>-236305</c:v>
                </c:pt>
                <c:pt idx="3">
                  <c:v>-995933</c:v>
                </c:pt>
                <c:pt idx="4">
                  <c:v>-738401</c:v>
                </c:pt>
              </c:numCache>
            </c:numRef>
          </c:val>
          <c:smooth val="0"/>
          <c:extLst>
            <c:ext xmlns:c16="http://schemas.microsoft.com/office/drawing/2014/chart" uri="{C3380CC4-5D6E-409C-BE32-E72D297353CC}">
              <c16:uniqueId val="{00000001-B6F2-43D3-A326-C07583E4992F}"/>
            </c:ext>
          </c:extLst>
        </c:ser>
        <c:ser>
          <c:idx val="2"/>
          <c:order val="2"/>
          <c:tx>
            <c:strRef>
              <c:f>balanza_periodos!$W$27</c:f>
              <c:strCache>
                <c:ptCount val="1"/>
                <c:pt idx="0">
                  <c:v>Forestal</c:v>
                </c:pt>
              </c:strCache>
            </c:strRef>
          </c:tx>
          <c:cat>
            <c:strRef>
              <c:f>balanza_periodos!$T$28:$T$32</c:f>
              <c:strCache>
                <c:ptCount val="5"/>
                <c:pt idx="0">
                  <c:v>ene-sept 18</c:v>
                </c:pt>
                <c:pt idx="1">
                  <c:v>ene-sept 19</c:v>
                </c:pt>
                <c:pt idx="2">
                  <c:v>ene-sept 20</c:v>
                </c:pt>
                <c:pt idx="3">
                  <c:v>ene-sept 21</c:v>
                </c:pt>
                <c:pt idx="4">
                  <c:v>ene-sept 22</c:v>
                </c:pt>
              </c:strCache>
            </c:strRef>
          </c:cat>
          <c:val>
            <c:numRef>
              <c:f>balanza_periodos!$W$28:$W$32</c:f>
              <c:numCache>
                <c:formatCode>_-* #,##0\ _p_t_a_-;\-* #,##0\ _p_t_a_-;_-* "-"??\ _p_t_a_-;_-@_-</c:formatCode>
                <c:ptCount val="5"/>
                <c:pt idx="0">
                  <c:v>4462457</c:v>
                </c:pt>
                <c:pt idx="1">
                  <c:v>3725321</c:v>
                </c:pt>
                <c:pt idx="2">
                  <c:v>3048820</c:v>
                </c:pt>
                <c:pt idx="3">
                  <c:v>3651539</c:v>
                </c:pt>
                <c:pt idx="4">
                  <c:v>4424156</c:v>
                </c:pt>
              </c:numCache>
            </c:numRef>
          </c:val>
          <c:smooth val="0"/>
          <c:extLst>
            <c:ext xmlns:c16="http://schemas.microsoft.com/office/drawing/2014/chart" uri="{C3380CC4-5D6E-409C-BE32-E72D297353CC}">
              <c16:uniqueId val="{00000002-B6F2-43D3-A326-C07583E4992F}"/>
            </c:ext>
          </c:extLst>
        </c:ser>
        <c:ser>
          <c:idx val="3"/>
          <c:order val="3"/>
          <c:tx>
            <c:strRef>
              <c:f>balanza_periodos!$X$27</c:f>
              <c:strCache>
                <c:ptCount val="1"/>
                <c:pt idx="0">
                  <c:v>Total</c:v>
                </c:pt>
              </c:strCache>
            </c:strRef>
          </c:tx>
          <c:cat>
            <c:strRef>
              <c:f>balanza_periodos!$T$28:$T$32</c:f>
              <c:strCache>
                <c:ptCount val="5"/>
                <c:pt idx="0">
                  <c:v>ene-sept 18</c:v>
                </c:pt>
                <c:pt idx="1">
                  <c:v>ene-sept 19</c:v>
                </c:pt>
                <c:pt idx="2">
                  <c:v>ene-sept 20</c:v>
                </c:pt>
                <c:pt idx="3">
                  <c:v>ene-sept 21</c:v>
                </c:pt>
                <c:pt idx="4">
                  <c:v>ene-sept 22</c:v>
                </c:pt>
              </c:strCache>
            </c:strRef>
          </c:cat>
          <c:val>
            <c:numRef>
              <c:f>balanza_periodos!$X$28:$X$32</c:f>
              <c:numCache>
                <c:formatCode>_-* #,##0\ _p_t_a_-;\-* #,##0\ _p_t_a_-;_-* "-"??\ _p_t_a_-;_-@_-</c:formatCode>
                <c:ptCount val="5"/>
                <c:pt idx="0">
                  <c:v>9064336</c:v>
                </c:pt>
                <c:pt idx="1">
                  <c:v>8441112</c:v>
                </c:pt>
                <c:pt idx="2">
                  <c:v>7419682</c:v>
                </c:pt>
                <c:pt idx="3">
                  <c:v>6634401</c:v>
                </c:pt>
                <c:pt idx="4">
                  <c:v>7322077</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septiembre 2022</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Brasil</c:v>
                </c:pt>
                <c:pt idx="2">
                  <c:v>Estados Unidos</c:v>
                </c:pt>
                <c:pt idx="3">
                  <c:v>Paraguay</c:v>
                </c:pt>
                <c:pt idx="4">
                  <c:v>Bolivia</c:v>
                </c:pt>
                <c:pt idx="5">
                  <c:v>China</c:v>
                </c:pt>
                <c:pt idx="6">
                  <c:v>Perú</c:v>
                </c:pt>
                <c:pt idx="7">
                  <c:v>España</c:v>
                </c:pt>
                <c:pt idx="8">
                  <c:v>Canadá</c:v>
                </c:pt>
                <c:pt idx="9">
                  <c:v>Alemania</c:v>
                </c:pt>
                <c:pt idx="10">
                  <c:v>Colombia</c:v>
                </c:pt>
                <c:pt idx="11">
                  <c:v>Ecuador</c:v>
                </c:pt>
                <c:pt idx="12">
                  <c:v>México</c:v>
                </c:pt>
                <c:pt idx="13">
                  <c:v>Holanda</c:v>
                </c:pt>
                <c:pt idx="14">
                  <c:v>Uruguay</c:v>
                </c:pt>
              </c:strCache>
            </c:strRef>
          </c:cat>
          <c:val>
            <c:numRef>
              <c:f>'prin paises exp e imp'!$D$55:$D$69</c:f>
              <c:numCache>
                <c:formatCode>#,##0</c:formatCode>
                <c:ptCount val="15"/>
                <c:pt idx="0">
                  <c:v>2084985.4539399985</c:v>
                </c:pt>
                <c:pt idx="1">
                  <c:v>1045447.4379899994</c:v>
                </c:pt>
                <c:pt idx="2">
                  <c:v>786259.99347000092</c:v>
                </c:pt>
                <c:pt idx="3">
                  <c:v>706879.46925999981</c:v>
                </c:pt>
                <c:pt idx="4">
                  <c:v>248534.22477999993</c:v>
                </c:pt>
                <c:pt idx="5">
                  <c:v>222792.64944000004</c:v>
                </c:pt>
                <c:pt idx="6">
                  <c:v>217096.08498999997</c:v>
                </c:pt>
                <c:pt idx="7">
                  <c:v>168991.00986999983</c:v>
                </c:pt>
                <c:pt idx="8">
                  <c:v>159625.01374000008</c:v>
                </c:pt>
                <c:pt idx="9">
                  <c:v>155392.8577900001</c:v>
                </c:pt>
                <c:pt idx="10">
                  <c:v>151270.18458000003</c:v>
                </c:pt>
                <c:pt idx="11">
                  <c:v>147328.49979999999</c:v>
                </c:pt>
                <c:pt idx="12">
                  <c:v>133484.39306</c:v>
                </c:pt>
                <c:pt idx="13">
                  <c:v>129182.14371999999</c:v>
                </c:pt>
                <c:pt idx="14">
                  <c:v>121261.28040999999</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septiembre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México</c:v>
                </c:pt>
                <c:pt idx="3">
                  <c:v>Japón</c:v>
                </c:pt>
                <c:pt idx="4">
                  <c:v>Corea del Sur</c:v>
                </c:pt>
                <c:pt idx="5">
                  <c:v>Holanda</c:v>
                </c:pt>
                <c:pt idx="6">
                  <c:v>Brasil</c:v>
                </c:pt>
                <c:pt idx="7">
                  <c:v>Reino Unido</c:v>
                </c:pt>
                <c:pt idx="8">
                  <c:v>Colombia</c:v>
                </c:pt>
                <c:pt idx="9">
                  <c:v>Canadá</c:v>
                </c:pt>
                <c:pt idx="10">
                  <c:v>Perú</c:v>
                </c:pt>
                <c:pt idx="11">
                  <c:v>Alemania</c:v>
                </c:pt>
                <c:pt idx="12">
                  <c:v>Taiwán</c:v>
                </c:pt>
                <c:pt idx="13">
                  <c:v>Italia</c:v>
                </c:pt>
                <c:pt idx="14">
                  <c:v>India</c:v>
                </c:pt>
              </c:strCache>
            </c:strRef>
          </c:cat>
          <c:val>
            <c:numRef>
              <c:f>'prin paises exp e imp'!$D$7:$D$21</c:f>
              <c:numCache>
                <c:formatCode>#,##0</c:formatCode>
                <c:ptCount val="15"/>
                <c:pt idx="0">
                  <c:v>3873508.2679599994</c:v>
                </c:pt>
                <c:pt idx="1">
                  <c:v>3434551.2303899978</c:v>
                </c:pt>
                <c:pt idx="2">
                  <c:v>709132.28195000032</c:v>
                </c:pt>
                <c:pt idx="3">
                  <c:v>647777.22230999975</c:v>
                </c:pt>
                <c:pt idx="4">
                  <c:v>544009.1117799998</c:v>
                </c:pt>
                <c:pt idx="5">
                  <c:v>522681.8165399998</c:v>
                </c:pt>
                <c:pt idx="6">
                  <c:v>378457.26568000001</c:v>
                </c:pt>
                <c:pt idx="7">
                  <c:v>344083.23523999983</c:v>
                </c:pt>
                <c:pt idx="8">
                  <c:v>331384.21868000011</c:v>
                </c:pt>
                <c:pt idx="9">
                  <c:v>272114.42945999984</c:v>
                </c:pt>
                <c:pt idx="10">
                  <c:v>261495.9648399998</c:v>
                </c:pt>
                <c:pt idx="11">
                  <c:v>233600.56105000008</c:v>
                </c:pt>
                <c:pt idx="12">
                  <c:v>225624.51634999996</c:v>
                </c:pt>
                <c:pt idx="13">
                  <c:v>200671.43638000014</c:v>
                </c:pt>
                <c:pt idx="14">
                  <c:v>192362.83455</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septiembre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septiembre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11
Principales rubros exportados
Millones de dólares  enero - septiembre 2022</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tubérculos y plantas</c:v>
                </c:pt>
                <c:pt idx="13">
                  <c:v>Miel</c:v>
                </c:pt>
              </c:strCache>
            </c:strRef>
          </c:cat>
          <c:val>
            <c:numRef>
              <c:f>'Principales Rubros'!$I$9:$I$22</c:f>
              <c:numCache>
                <c:formatCode>#,##0</c:formatCode>
                <c:ptCount val="14"/>
                <c:pt idx="0">
                  <c:v>4699903.1632500002</c:v>
                </c:pt>
                <c:pt idx="1">
                  <c:v>2174915.5004100003</c:v>
                </c:pt>
                <c:pt idx="2">
                  <c:v>1493841.0776999993</c:v>
                </c:pt>
                <c:pt idx="3">
                  <c:v>1210577.2665800003</c:v>
                </c:pt>
                <c:pt idx="4">
                  <c:v>1516694.4339700001</c:v>
                </c:pt>
                <c:pt idx="5">
                  <c:v>1218965.5824299997</c:v>
                </c:pt>
                <c:pt idx="6">
                  <c:v>825215.61034999997</c:v>
                </c:pt>
                <c:pt idx="7">
                  <c:v>152010.11862000002</c:v>
                </c:pt>
                <c:pt idx="8">
                  <c:v>275842.90241000004</c:v>
                </c:pt>
                <c:pt idx="9">
                  <c:v>173786.81388999999</c:v>
                </c:pt>
                <c:pt idx="10">
                  <c:v>200484.61850999994</c:v>
                </c:pt>
                <c:pt idx="11">
                  <c:v>49625.15363999999</c:v>
                </c:pt>
                <c:pt idx="12">
                  <c:v>37060.026259999999</c:v>
                </c:pt>
                <c:pt idx="13">
                  <c:v>14928.736330000003</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12
Principales rubros importados
Millones de dólares  enero - septiembre 2022</c:v>
            </c:pt>
          </c:strCache>
        </c:strRef>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shade val="51000"/>
                    <a:satMod val="130000"/>
                  </a:schemeClr>
                </a:gs>
                <a:gs pos="80000">
                  <a:schemeClr val="accent1">
                    <a:shade val="45000"/>
                    <a:shade val="93000"/>
                    <a:satMod val="130000"/>
                  </a:schemeClr>
                </a:gs>
                <a:gs pos="100000">
                  <a:schemeClr val="accent1">
                    <a:shade val="45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1622420.0973499999</c:v>
                </c:pt>
                <c:pt idx="1">
                  <c:v>1283900.5806999998</c:v>
                </c:pt>
                <c:pt idx="2" formatCode="_(* #,##0_);_(* \(#,##0\);_(* &quot;-&quot;_);_(@_)">
                  <c:v>1202203.0940999999</c:v>
                </c:pt>
                <c:pt idx="3">
                  <c:v>469206.89552000019</c:v>
                </c:pt>
                <c:pt idx="4">
                  <c:v>344278.75457999989</c:v>
                </c:pt>
                <c:pt idx="5">
                  <c:v>273763</c:v>
                </c:pt>
                <c:pt idx="6" formatCode="_(* #,##0_);_(* \(#,##0\);_(* &quot;-&quot;_);_(@_)">
                  <c:v>378801.84861999983</c:v>
                </c:pt>
                <c:pt idx="7">
                  <c:v>280608.62815000018</c:v>
                </c:pt>
                <c:pt idx="8">
                  <c:v>190354.35631999999</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15"/>
        <c:overlap val="-2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shade val="51000"/>
                          <a:satMod val="130000"/>
                        </a:schemeClr>
                      </a:gs>
                      <a:gs pos="80000">
                        <a:schemeClr val="accent1">
                          <a:shade val="61000"/>
                          <a:shade val="93000"/>
                          <a:satMod val="130000"/>
                        </a:schemeClr>
                      </a:gs>
                      <a:gs pos="100000">
                        <a:schemeClr val="accent1">
                          <a:shade val="61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shade val="51000"/>
                          <a:satMod val="130000"/>
                        </a:schemeClr>
                      </a:gs>
                      <a:gs pos="80000">
                        <a:schemeClr val="accent1">
                          <a:shade val="76000"/>
                          <a:shade val="93000"/>
                          <a:satMod val="130000"/>
                        </a:schemeClr>
                      </a:gs>
                      <a:gs pos="100000">
                        <a:schemeClr val="accent1">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tubérculos y plantas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4699903.1632500002</c:v>
                      </c:pt>
                      <c:pt idx="1">
                        <c:v>1516694.4339700001</c:v>
                      </c:pt>
                      <c:pt idx="2">
                        <c:v>152010.11862000002</c:v>
                      </c:pt>
                      <c:pt idx="3">
                        <c:v>49625.15363999999</c:v>
                      </c:pt>
                      <c:pt idx="4">
                        <c:v>37060.026259999999</c:v>
                      </c:pt>
                      <c:pt idx="5">
                        <c:v>14928.736330000003</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balanza_anuales!$U$26</c:f>
              <c:strCache>
                <c:ptCount val="1"/>
                <c:pt idx="0">
                  <c:v>Agrícola</c:v>
                </c:pt>
              </c:strCache>
            </c:strRef>
          </c:tx>
          <c:cat>
            <c:numRef>
              <c:f>balanza_anuales!$T$27:$T$31</c:f>
              <c:numCache>
                <c:formatCode>0</c:formatCode>
                <c:ptCount val="5"/>
                <c:pt idx="0">
                  <c:v>2016</c:v>
                </c:pt>
                <c:pt idx="1">
                  <c:v>2017</c:v>
                </c:pt>
                <c:pt idx="2">
                  <c:v>2018</c:v>
                </c:pt>
                <c:pt idx="3">
                  <c:v>2019</c:v>
                </c:pt>
                <c:pt idx="4">
                  <c:v>2020</c:v>
                </c:pt>
              </c:numCache>
            </c:numRef>
          </c:cat>
          <c:val>
            <c:numRef>
              <c:f>balanza_anuales!$U$27:$U$31</c:f>
              <c:numCache>
                <c:formatCode>_-* #,##0\ _p_t_a_-;\-* #,##0\ _p_t_a_-;_-* "-"??\ _p_t_a_-;_-@_-</c:formatCode>
                <c:ptCount val="5"/>
                <c:pt idx="0">
                  <c:v>5619304</c:v>
                </c:pt>
                <c:pt idx="1">
                  <c:v>6126434</c:v>
                </c:pt>
                <c:pt idx="2">
                  <c:v>6446329</c:v>
                </c:pt>
                <c:pt idx="3">
                  <c:v>5590965</c:v>
                </c:pt>
                <c:pt idx="4">
                  <c:v>4679749</c:v>
                </c:pt>
              </c:numCache>
            </c:numRef>
          </c:val>
          <c:smooth val="0"/>
          <c:extLst>
            <c:ext xmlns:c16="http://schemas.microsoft.com/office/drawing/2014/chart" uri="{C3380CC4-5D6E-409C-BE32-E72D297353CC}">
              <c16:uniqueId val="{00000000-3E2D-40E0-8240-5AF26ED72D9A}"/>
            </c:ext>
          </c:extLst>
        </c:ser>
        <c:ser>
          <c:idx val="1"/>
          <c:order val="1"/>
          <c:tx>
            <c:strRef>
              <c:f>balanza_anuales!$V$26</c:f>
              <c:strCache>
                <c:ptCount val="1"/>
                <c:pt idx="0">
                  <c:v>Pecuario</c:v>
                </c:pt>
              </c:strCache>
            </c:strRef>
          </c:tx>
          <c:cat>
            <c:numRef>
              <c:f>balanza_anuales!$T$27:$T$31</c:f>
              <c:numCache>
                <c:formatCode>0</c:formatCode>
                <c:ptCount val="5"/>
                <c:pt idx="0">
                  <c:v>2016</c:v>
                </c:pt>
                <c:pt idx="1">
                  <c:v>2017</c:v>
                </c:pt>
                <c:pt idx="2">
                  <c:v>2018</c:v>
                </c:pt>
                <c:pt idx="3">
                  <c:v>2019</c:v>
                </c:pt>
                <c:pt idx="4">
                  <c:v>2020</c:v>
                </c:pt>
              </c:numCache>
            </c:numRef>
          </c:cat>
          <c:val>
            <c:numRef>
              <c:f>balanza_anuales!$V$27:$V$31</c:f>
              <c:numCache>
                <c:formatCode>_-* #,##0\ _p_t_a_-;\-* #,##0\ _p_t_a_-;_-* "-"??\ _p_t_a_-;_-@_-</c:formatCode>
                <c:ptCount val="5"/>
                <c:pt idx="0">
                  <c:v>-782654</c:v>
                </c:pt>
                <c:pt idx="1">
                  <c:v>-761998</c:v>
                </c:pt>
                <c:pt idx="2">
                  <c:v>-681646</c:v>
                </c:pt>
                <c:pt idx="3">
                  <c:v>-450130</c:v>
                </c:pt>
                <c:pt idx="4">
                  <c:v>-1424906</c:v>
                </c:pt>
              </c:numCache>
            </c:numRef>
          </c:val>
          <c:smooth val="0"/>
          <c:extLst>
            <c:ext xmlns:c16="http://schemas.microsoft.com/office/drawing/2014/chart" uri="{C3380CC4-5D6E-409C-BE32-E72D297353CC}">
              <c16:uniqueId val="{00000001-3E2D-40E0-8240-5AF26ED72D9A}"/>
            </c:ext>
          </c:extLst>
        </c:ser>
        <c:ser>
          <c:idx val="2"/>
          <c:order val="2"/>
          <c:tx>
            <c:strRef>
              <c:f>balanza_anuales!$W$26</c:f>
              <c:strCache>
                <c:ptCount val="1"/>
                <c:pt idx="0">
                  <c:v>Forestal</c:v>
                </c:pt>
              </c:strCache>
            </c:strRef>
          </c:tx>
          <c:cat>
            <c:numRef>
              <c:f>balanza_anuales!$T$27:$T$31</c:f>
              <c:numCache>
                <c:formatCode>0</c:formatCode>
                <c:ptCount val="5"/>
                <c:pt idx="0">
                  <c:v>2016</c:v>
                </c:pt>
                <c:pt idx="1">
                  <c:v>2017</c:v>
                </c:pt>
                <c:pt idx="2">
                  <c:v>2018</c:v>
                </c:pt>
                <c:pt idx="3">
                  <c:v>2019</c:v>
                </c:pt>
                <c:pt idx="4">
                  <c:v>2020</c:v>
                </c:pt>
              </c:numCache>
            </c:numRef>
          </c:cat>
          <c:val>
            <c:numRef>
              <c:f>balanza_anuales!$W$27:$W$31</c:f>
              <c:numCache>
                <c:formatCode>_-* #,##0\ _p_t_a_-;\-* #,##0\ _p_t_a_-;_-* "-"??\ _p_t_a_-;_-@_-</c:formatCode>
                <c:ptCount val="5"/>
                <c:pt idx="0">
                  <c:v>4700192</c:v>
                </c:pt>
                <c:pt idx="1">
                  <c:v>5976134</c:v>
                </c:pt>
                <c:pt idx="2">
                  <c:v>4755333</c:v>
                </c:pt>
                <c:pt idx="3">
                  <c:v>4105622</c:v>
                </c:pt>
                <c:pt idx="4">
                  <c:v>5060797</c:v>
                </c:pt>
              </c:numCache>
            </c:numRef>
          </c:val>
          <c:smooth val="0"/>
          <c:extLst>
            <c:ext xmlns:c16="http://schemas.microsoft.com/office/drawing/2014/chart" uri="{C3380CC4-5D6E-409C-BE32-E72D297353CC}">
              <c16:uniqueId val="{00000002-3E2D-40E0-8240-5AF26ED72D9A}"/>
            </c:ext>
          </c:extLst>
        </c:ser>
        <c:ser>
          <c:idx val="3"/>
          <c:order val="3"/>
          <c:tx>
            <c:strRef>
              <c:f>balanza_anuales!$X$26</c:f>
              <c:strCache>
                <c:ptCount val="1"/>
                <c:pt idx="0">
                  <c:v>Total</c:v>
                </c:pt>
              </c:strCache>
            </c:strRef>
          </c:tx>
          <c:cat>
            <c:numRef>
              <c:f>balanza_anuales!$T$27:$T$31</c:f>
              <c:numCache>
                <c:formatCode>0</c:formatCode>
                <c:ptCount val="5"/>
                <c:pt idx="0">
                  <c:v>2016</c:v>
                </c:pt>
                <c:pt idx="1">
                  <c:v>2017</c:v>
                </c:pt>
                <c:pt idx="2">
                  <c:v>2018</c:v>
                </c:pt>
                <c:pt idx="3">
                  <c:v>2019</c:v>
                </c:pt>
                <c:pt idx="4">
                  <c:v>2020</c:v>
                </c:pt>
              </c:numCache>
            </c:numRef>
          </c:cat>
          <c:val>
            <c:numRef>
              <c:f>balanza_anuales!$X$27:$X$31</c:f>
              <c:numCache>
                <c:formatCode>_-* #,##0\ _p_t_a_-;\-* #,##0\ _p_t_a_-;_-* "-"??\ _p_t_a_-;_-@_-</c:formatCode>
                <c:ptCount val="5"/>
                <c:pt idx="0">
                  <c:v>9536842</c:v>
                </c:pt>
                <c:pt idx="1">
                  <c:v>11340570</c:v>
                </c:pt>
                <c:pt idx="2">
                  <c:v>10520016</c:v>
                </c:pt>
                <c:pt idx="3">
                  <c:v>9246457</c:v>
                </c:pt>
                <c:pt idx="4">
                  <c:v>8315640</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ene-sept 18</c:v>
                </c:pt>
                <c:pt idx="1">
                  <c:v>ene-sept 19</c:v>
                </c:pt>
                <c:pt idx="2">
                  <c:v>ene-sept 20</c:v>
                </c:pt>
                <c:pt idx="3">
                  <c:v>ene-sept 21</c:v>
                </c:pt>
                <c:pt idx="4">
                  <c:v>ene-sept 22</c:v>
                </c:pt>
              </c:strCache>
            </c:strRef>
          </c:cat>
          <c:val>
            <c:numRef>
              <c:f>evolución_comercio!$R$3:$R$7</c:f>
              <c:numCache>
                <c:formatCode>_-* #,##0\ _p_t_a_-;\-* #,##0\ _p_t_a_-;_-* "-"??\ _p_t_a_-;_-@_-</c:formatCode>
                <c:ptCount val="5"/>
                <c:pt idx="0">
                  <c:v>8182409</c:v>
                </c:pt>
                <c:pt idx="1">
                  <c:v>8260611</c:v>
                </c:pt>
                <c:pt idx="2">
                  <c:v>7740397</c:v>
                </c:pt>
                <c:pt idx="3">
                  <c:v>8080241</c:v>
                </c:pt>
                <c:pt idx="4">
                  <c:v>8450594</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ene-sept 18</c:v>
                </c:pt>
                <c:pt idx="1">
                  <c:v>ene-sept 19</c:v>
                </c:pt>
                <c:pt idx="2">
                  <c:v>ene-sept 20</c:v>
                </c:pt>
                <c:pt idx="3">
                  <c:v>ene-sept 21</c:v>
                </c:pt>
                <c:pt idx="4">
                  <c:v>ene-sept 22</c:v>
                </c:pt>
              </c:strCache>
            </c:strRef>
          </c:cat>
          <c:val>
            <c:numRef>
              <c:f>evolución_comercio!$S$3:$S$7</c:f>
              <c:numCache>
                <c:formatCode>_-* #,##0\ _p_t_a_-;\-* #,##0\ _p_t_a_-;_-* "-"??\ _p_t_a_-;_-@_-</c:formatCode>
                <c:ptCount val="5"/>
                <c:pt idx="0">
                  <c:v>1039856</c:v>
                </c:pt>
                <c:pt idx="1">
                  <c:v>1072396</c:v>
                </c:pt>
                <c:pt idx="2">
                  <c:v>1207962</c:v>
                </c:pt>
                <c:pt idx="3">
                  <c:v>1335562</c:v>
                </c:pt>
                <c:pt idx="4">
                  <c:v>1495755</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ene-sept 18</c:v>
                </c:pt>
                <c:pt idx="1">
                  <c:v>ene-sept 19</c:v>
                </c:pt>
                <c:pt idx="2">
                  <c:v>ene-sept 20</c:v>
                </c:pt>
                <c:pt idx="3">
                  <c:v>ene-sept 21</c:v>
                </c:pt>
                <c:pt idx="4">
                  <c:v>ene-sept 22</c:v>
                </c:pt>
              </c:strCache>
            </c:strRef>
          </c:cat>
          <c:val>
            <c:numRef>
              <c:f>evolución_comercio!$T$3:$T$7</c:f>
              <c:numCache>
                <c:formatCode>_-* #,##0\ _p_t_a_-;\-* #,##0\ _p_t_a_-;_-* "-"??\ _p_t_a_-;_-@_-</c:formatCode>
                <c:ptCount val="5"/>
                <c:pt idx="0">
                  <c:v>4724575</c:v>
                </c:pt>
                <c:pt idx="1">
                  <c:v>3927427</c:v>
                </c:pt>
                <c:pt idx="2">
                  <c:v>3195291</c:v>
                </c:pt>
                <c:pt idx="3">
                  <c:v>4063650</c:v>
                </c:pt>
                <c:pt idx="4">
                  <c:v>4697919</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ene-sept 18</c:v>
                </c:pt>
                <c:pt idx="1">
                  <c:v>ene-sept 19</c:v>
                </c:pt>
                <c:pt idx="2">
                  <c:v>ene-sept 20</c:v>
                </c:pt>
                <c:pt idx="3">
                  <c:v>ene-sept 21</c:v>
                </c:pt>
                <c:pt idx="4">
                  <c:v>ene-sept 22</c:v>
                </c:pt>
              </c:strCache>
            </c:strRef>
          </c:cat>
          <c:val>
            <c:numRef>
              <c:f>evolución_comercio!$U$3:$U$7</c:f>
              <c:numCache>
                <c:formatCode>_-* #,##0\ _p_t_a_-;\-* #,##0\ _p_t_a_-;_-* "-"??\ _p_t_a_-;_-@_-</c:formatCode>
                <c:ptCount val="5"/>
                <c:pt idx="0">
                  <c:v>13946840</c:v>
                </c:pt>
                <c:pt idx="1">
                  <c:v>13260434</c:v>
                </c:pt>
                <c:pt idx="2">
                  <c:v>12143650</c:v>
                </c:pt>
                <c:pt idx="3">
                  <c:v>13479453</c:v>
                </c:pt>
                <c:pt idx="4">
                  <c:v>14644268</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ene-sept 18</c:v>
                </c:pt>
                <c:pt idx="1">
                  <c:v>ene-sept 19</c:v>
                </c:pt>
                <c:pt idx="2">
                  <c:v>ene-sept 20</c:v>
                </c:pt>
                <c:pt idx="3">
                  <c:v>ene-sept 21</c:v>
                </c:pt>
                <c:pt idx="4">
                  <c:v>ene-sept 22</c:v>
                </c:pt>
              </c:strCache>
            </c:strRef>
          </c:cat>
          <c:val>
            <c:numRef>
              <c:f>evolución_comercio!$R$12:$R$16</c:f>
              <c:numCache>
                <c:formatCode>_-* #,##0\ _p_t_a_-;\-* #,##0\ _p_t_a_-;_-* "-"??\ _p_t_a_-;_-@_-</c:formatCode>
                <c:ptCount val="5"/>
                <c:pt idx="0">
                  <c:v>3015043</c:v>
                </c:pt>
                <c:pt idx="1">
                  <c:v>2980662</c:v>
                </c:pt>
                <c:pt idx="2">
                  <c:v>3133230</c:v>
                </c:pt>
                <c:pt idx="3">
                  <c:v>4101446</c:v>
                </c:pt>
                <c:pt idx="4">
                  <c:v>4814272</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ene-sept 18</c:v>
                </c:pt>
                <c:pt idx="1">
                  <c:v>ene-sept 19</c:v>
                </c:pt>
                <c:pt idx="2">
                  <c:v>ene-sept 20</c:v>
                </c:pt>
                <c:pt idx="3">
                  <c:v>ene-sept 21</c:v>
                </c:pt>
                <c:pt idx="4">
                  <c:v>ene-sept 22</c:v>
                </c:pt>
              </c:strCache>
            </c:strRef>
          </c:cat>
          <c:val>
            <c:numRef>
              <c:f>evolución_comercio!$S$12:$S$16</c:f>
              <c:numCache>
                <c:formatCode>_-* #,##0\ _p_t_a_-;\-* #,##0\ _p_t_a_-;_-* "-"??\ _p_t_a_-;_-@_-</c:formatCode>
                <c:ptCount val="5"/>
                <c:pt idx="0">
                  <c:v>1605343</c:v>
                </c:pt>
                <c:pt idx="1">
                  <c:v>1636554</c:v>
                </c:pt>
                <c:pt idx="2">
                  <c:v>1444267</c:v>
                </c:pt>
                <c:pt idx="3">
                  <c:v>2331495</c:v>
                </c:pt>
                <c:pt idx="4">
                  <c:v>2234156</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ene-sept 18</c:v>
                </c:pt>
                <c:pt idx="1">
                  <c:v>ene-sept 19</c:v>
                </c:pt>
                <c:pt idx="2">
                  <c:v>ene-sept 20</c:v>
                </c:pt>
                <c:pt idx="3">
                  <c:v>ene-sept 21</c:v>
                </c:pt>
                <c:pt idx="4">
                  <c:v>ene-sept 22</c:v>
                </c:pt>
              </c:strCache>
            </c:strRef>
          </c:cat>
          <c:val>
            <c:numRef>
              <c:f>evolución_comercio!$T$12:$T$16</c:f>
              <c:numCache>
                <c:formatCode>_-* #,##0\ _p_t_a_-;\-* #,##0\ _p_t_a_-;_-* "-"??\ _p_t_a_-;_-@_-</c:formatCode>
                <c:ptCount val="5"/>
                <c:pt idx="0">
                  <c:v>262118</c:v>
                </c:pt>
                <c:pt idx="1">
                  <c:v>202106</c:v>
                </c:pt>
                <c:pt idx="2">
                  <c:v>146471</c:v>
                </c:pt>
                <c:pt idx="3">
                  <c:v>412111</c:v>
                </c:pt>
                <c:pt idx="4">
                  <c:v>273763</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ene-sept 18</c:v>
                </c:pt>
                <c:pt idx="1">
                  <c:v>ene-sept 19</c:v>
                </c:pt>
                <c:pt idx="2">
                  <c:v>ene-sept 20</c:v>
                </c:pt>
                <c:pt idx="3">
                  <c:v>ene-sept 21</c:v>
                </c:pt>
                <c:pt idx="4">
                  <c:v>ene-sept 22</c:v>
                </c:pt>
              </c:strCache>
            </c:strRef>
          </c:cat>
          <c:val>
            <c:numRef>
              <c:f>evolución_comercio!$U$12:$U$16</c:f>
              <c:numCache>
                <c:formatCode>_-* #,##0\ _p_t_a_-;\-* #,##0\ _p_t_a_-;_-* "-"??\ _p_t_a_-;_-@_-</c:formatCode>
                <c:ptCount val="5"/>
                <c:pt idx="0">
                  <c:v>4882504</c:v>
                </c:pt>
                <c:pt idx="1">
                  <c:v>4819322</c:v>
                </c:pt>
                <c:pt idx="2">
                  <c:v>4723968</c:v>
                </c:pt>
                <c:pt idx="3">
                  <c:v>6845052</c:v>
                </c:pt>
                <c:pt idx="4">
                  <c:v>7322191</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septiembre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5393231</c:v>
                </c:pt>
                <c:pt idx="1">
                  <c:v>9251038</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septiembre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8450595</c:v>
                </c:pt>
                <c:pt idx="1">
                  <c:v>1495755</c:v>
                </c:pt>
                <c:pt idx="2">
                  <c:v>4697919</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septiembre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19"/>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6119906.2340299981</c:v>
                </c:pt>
                <c:pt idx="1">
                  <c:v>563746.28762999992</c:v>
                </c:pt>
                <c:pt idx="2">
                  <c:v>4415797.9417999983</c:v>
                </c:pt>
                <c:pt idx="3">
                  <c:v>1526656.83773</c:v>
                </c:pt>
                <c:pt idx="4">
                  <c:v>2018160.6988100037</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septiembre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609142.47050000005</c:v>
                </c:pt>
                <c:pt idx="1">
                  <c:v>3958573.6415999974</c:v>
                </c:pt>
                <c:pt idx="2">
                  <c:v>1079369.400270001</c:v>
                </c:pt>
                <c:pt idx="3">
                  <c:v>814746.13155999966</c:v>
                </c:pt>
                <c:pt idx="4">
                  <c:v>860359.35607000161</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30480</xdr:colOff>
      <xdr:row>133</xdr:row>
      <xdr:rowOff>49530</xdr:rowOff>
    </xdr:from>
    <xdr:to>
      <xdr:col>1</xdr:col>
      <xdr:colOff>506730</xdr:colOff>
      <xdr:row>133</xdr:row>
      <xdr:rowOff>116205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24555450"/>
          <a:ext cx="126111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15240</xdr:colOff>
      <xdr:row>0</xdr:row>
      <xdr:rowOff>0</xdr:rowOff>
    </xdr:from>
    <xdr:to>
      <xdr:col>1</xdr:col>
      <xdr:colOff>525780</xdr:colOff>
      <xdr:row>5</xdr:row>
      <xdr:rowOff>198120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4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7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7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7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8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8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9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9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3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A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790575</xdr:colOff>
      <xdr:row>82</xdr:row>
      <xdr:rowOff>139065</xdr:rowOff>
    </xdr:from>
    <xdr:to>
      <xdr:col>10</xdr:col>
      <xdr:colOff>493395</xdr:colOff>
      <xdr:row>109</xdr:row>
      <xdr:rowOff>47625</xdr:rowOff>
    </xdr:to>
    <xdr:graphicFrame macro="">
      <xdr:nvGraphicFramePr>
        <xdr:cNvPr id="4" name="7 Gráfico">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5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5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6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6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6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6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4"/>
  <sheetViews>
    <sheetView tabSelected="1" workbookViewId="0">
      <selection activeCell="I1" sqref="I1"/>
    </sheetView>
  </sheetViews>
  <sheetFormatPr baseColWidth="10" defaultColWidth="11.44140625" defaultRowHeight="13.2" x14ac:dyDescent="0.25"/>
  <cols>
    <col min="2" max="2" width="11.44140625" customWidth="1"/>
    <col min="3" max="3" width="10.6640625" customWidth="1"/>
    <col min="7" max="7" width="11.109375" customWidth="1"/>
    <col min="8" max="8" width="4.44140625" customWidth="1"/>
  </cols>
  <sheetData>
    <row r="1" spans="1:9" ht="16.2" x14ac:dyDescent="0.3">
      <c r="A1" s="140"/>
      <c r="B1" s="141"/>
      <c r="C1" s="141"/>
      <c r="D1" s="141"/>
      <c r="E1" s="141"/>
      <c r="F1" s="141"/>
      <c r="G1" s="141"/>
      <c r="H1" s="142"/>
      <c r="I1" s="142"/>
    </row>
    <row r="2" spans="1:9" ht="14.4" x14ac:dyDescent="0.3">
      <c r="A2" s="141"/>
      <c r="B2" s="141"/>
      <c r="C2" s="141"/>
      <c r="D2" s="141"/>
      <c r="E2" s="141"/>
      <c r="F2" s="141"/>
      <c r="G2" s="141"/>
      <c r="H2" s="142"/>
      <c r="I2" s="142"/>
    </row>
    <row r="3" spans="1:9" ht="16.2" x14ac:dyDescent="0.3">
      <c r="A3" s="140"/>
      <c r="B3" s="141"/>
      <c r="C3" s="141"/>
      <c r="D3" s="141"/>
      <c r="E3" s="141"/>
      <c r="F3" s="141"/>
      <c r="G3" s="141"/>
      <c r="H3" s="142"/>
      <c r="I3" s="142"/>
    </row>
    <row r="4" spans="1:9" ht="14.4" x14ac:dyDescent="0.3">
      <c r="A4" s="141"/>
      <c r="B4" s="141"/>
      <c r="C4" s="141"/>
      <c r="D4" s="143"/>
      <c r="E4" s="141"/>
      <c r="F4" s="141"/>
      <c r="G4" s="141"/>
      <c r="H4" s="142"/>
      <c r="I4" s="142"/>
    </row>
    <row r="5" spans="1:9" ht="16.2" x14ac:dyDescent="0.3">
      <c r="A5" s="140"/>
      <c r="B5" s="141"/>
      <c r="C5" s="141"/>
      <c r="D5" s="144"/>
      <c r="E5" s="141"/>
      <c r="F5" s="141"/>
      <c r="G5" s="141"/>
      <c r="H5" s="142"/>
      <c r="I5" s="142"/>
    </row>
    <row r="6" spans="1:9" ht="16.2" x14ac:dyDescent="0.3">
      <c r="A6" s="140"/>
      <c r="B6" s="141"/>
      <c r="C6" s="141"/>
      <c r="D6" s="141"/>
      <c r="E6" s="141"/>
      <c r="F6" s="141"/>
      <c r="G6" s="141"/>
      <c r="H6" s="142"/>
      <c r="I6" s="142"/>
    </row>
    <row r="7" spans="1:9" ht="16.2" x14ac:dyDescent="0.3">
      <c r="A7" s="140"/>
      <c r="B7" s="141"/>
      <c r="C7" s="141"/>
      <c r="D7" s="141"/>
      <c r="E7" s="141"/>
      <c r="F7" s="141"/>
      <c r="G7" s="141"/>
      <c r="H7" s="142"/>
      <c r="I7" s="142"/>
    </row>
    <row r="8" spans="1:9" ht="14.4" x14ac:dyDescent="0.3">
      <c r="A8" s="141"/>
      <c r="B8" s="141"/>
      <c r="C8" s="141"/>
      <c r="D8" s="143"/>
      <c r="E8" s="141"/>
      <c r="F8" s="141"/>
      <c r="G8" s="141"/>
      <c r="H8" s="142"/>
      <c r="I8" s="142"/>
    </row>
    <row r="9" spans="1:9" ht="16.2" x14ac:dyDescent="0.3">
      <c r="A9" s="145"/>
      <c r="B9" s="141"/>
      <c r="C9" s="141"/>
      <c r="D9" s="141"/>
      <c r="E9" s="141"/>
      <c r="F9" s="141"/>
      <c r="G9" s="141"/>
      <c r="H9" s="142"/>
      <c r="I9" s="142"/>
    </row>
    <row r="10" spans="1:9" ht="16.2" x14ac:dyDescent="0.3">
      <c r="A10" s="140"/>
      <c r="B10" s="141"/>
      <c r="C10" s="141"/>
      <c r="D10" s="141"/>
      <c r="E10" s="141"/>
      <c r="F10" s="141"/>
      <c r="G10" s="141"/>
      <c r="H10" s="142"/>
      <c r="I10" s="142"/>
    </row>
    <row r="11" spans="1:9" ht="16.2" x14ac:dyDescent="0.3">
      <c r="A11" s="140"/>
      <c r="B11" s="141"/>
      <c r="C11" s="141"/>
      <c r="D11" s="141"/>
      <c r="E11" s="141"/>
      <c r="F11" s="141"/>
      <c r="G11" s="141"/>
      <c r="H11" s="142"/>
      <c r="I11" s="142"/>
    </row>
    <row r="12" spans="1:9" ht="16.2" x14ac:dyDescent="0.3">
      <c r="A12" s="140"/>
      <c r="B12" s="141"/>
      <c r="C12" s="141"/>
      <c r="D12" s="141"/>
      <c r="E12" s="141"/>
      <c r="F12" s="141"/>
      <c r="G12" s="141"/>
      <c r="H12" s="142"/>
      <c r="I12" s="142"/>
    </row>
    <row r="13" spans="1:9" ht="19.8" x14ac:dyDescent="0.3">
      <c r="A13" s="141"/>
      <c r="B13" s="141"/>
      <c r="C13" s="411" t="s">
        <v>269</v>
      </c>
      <c r="D13" s="411"/>
      <c r="E13" s="411"/>
      <c r="F13" s="411"/>
      <c r="G13" s="411"/>
      <c r="H13" s="411"/>
      <c r="I13" s="142"/>
    </row>
    <row r="14" spans="1:9" ht="19.8" x14ac:dyDescent="0.3">
      <c r="A14" s="141"/>
      <c r="B14" s="141"/>
      <c r="C14" s="411" t="s">
        <v>270</v>
      </c>
      <c r="D14" s="411"/>
      <c r="E14" s="411"/>
      <c r="F14" s="411"/>
      <c r="G14" s="411"/>
      <c r="H14" s="411"/>
      <c r="I14" s="142"/>
    </row>
    <row r="15" spans="1:9" ht="14.4" x14ac:dyDescent="0.3">
      <c r="A15" s="141"/>
      <c r="B15" s="141"/>
      <c r="C15" s="141"/>
      <c r="D15" s="141"/>
      <c r="E15" s="141"/>
      <c r="F15" s="141"/>
      <c r="G15" s="141"/>
      <c r="H15" s="142"/>
      <c r="I15" s="142"/>
    </row>
    <row r="16" spans="1:9" ht="14.4" x14ac:dyDescent="0.3">
      <c r="A16" s="141"/>
      <c r="B16" s="141"/>
      <c r="C16" s="141"/>
      <c r="D16" s="401"/>
      <c r="E16" s="141"/>
      <c r="F16" s="141"/>
      <c r="G16" s="141"/>
      <c r="H16" s="142"/>
      <c r="I16" s="142"/>
    </row>
    <row r="17" spans="1:9" ht="16.2" x14ac:dyDescent="0.3">
      <c r="A17" s="141"/>
      <c r="B17" s="141"/>
      <c r="C17" s="146" t="s">
        <v>544</v>
      </c>
      <c r="D17" s="146"/>
      <c r="E17" s="146"/>
      <c r="F17" s="146"/>
      <c r="G17" s="146"/>
      <c r="H17" s="142"/>
      <c r="I17" s="142"/>
    </row>
    <row r="18" spans="1:9" ht="14.4" x14ac:dyDescent="0.3">
      <c r="A18" s="141"/>
      <c r="B18" s="141"/>
      <c r="C18" s="142"/>
      <c r="D18" s="141"/>
      <c r="E18" s="141"/>
      <c r="F18" s="141"/>
      <c r="G18" s="141"/>
      <c r="H18" s="142"/>
      <c r="I18" s="142"/>
    </row>
    <row r="19" spans="1:9" ht="14.4" x14ac:dyDescent="0.3">
      <c r="A19" s="141"/>
      <c r="B19" s="141"/>
      <c r="C19" s="141"/>
      <c r="D19" s="141"/>
      <c r="E19" s="141"/>
      <c r="F19" s="141"/>
      <c r="G19" s="141"/>
      <c r="H19" s="142"/>
      <c r="I19" s="142"/>
    </row>
    <row r="20" spans="1:9" ht="14.4" x14ac:dyDescent="0.3">
      <c r="A20" s="141"/>
      <c r="B20" s="141"/>
      <c r="C20" s="141"/>
      <c r="D20" s="141"/>
      <c r="E20" s="141"/>
      <c r="F20" s="141"/>
      <c r="G20" s="141"/>
      <c r="H20" s="142"/>
      <c r="I20" s="142"/>
    </row>
    <row r="21" spans="1:9" ht="16.2" x14ac:dyDescent="0.3">
      <c r="A21" s="140"/>
      <c r="B21" s="141"/>
      <c r="C21" s="141"/>
      <c r="D21" s="141"/>
      <c r="E21" s="141"/>
      <c r="F21" s="141"/>
      <c r="G21" s="141"/>
      <c r="H21" s="142"/>
      <c r="I21" s="142"/>
    </row>
    <row r="22" spans="1:9" ht="16.2" x14ac:dyDescent="0.3">
      <c r="A22" s="140"/>
      <c r="B22" s="141"/>
      <c r="C22" s="141"/>
      <c r="D22" s="143"/>
      <c r="E22" s="141"/>
      <c r="F22" s="141"/>
      <c r="G22" s="141"/>
      <c r="H22" s="142"/>
      <c r="I22" s="142"/>
    </row>
    <row r="23" spans="1:9" ht="16.2" x14ac:dyDescent="0.3">
      <c r="A23" s="140"/>
      <c r="B23" s="141"/>
      <c r="C23" s="141"/>
      <c r="D23" s="401"/>
      <c r="E23" s="141"/>
      <c r="F23" s="141"/>
      <c r="G23" s="141"/>
      <c r="H23" s="142"/>
      <c r="I23" s="142"/>
    </row>
    <row r="24" spans="1:9" ht="16.2" x14ac:dyDescent="0.3">
      <c r="A24" s="140"/>
      <c r="B24" s="141"/>
      <c r="C24" s="141"/>
      <c r="D24" s="141"/>
      <c r="E24" s="141"/>
      <c r="F24" s="141"/>
      <c r="G24" s="141"/>
      <c r="H24" s="142"/>
      <c r="I24" s="142"/>
    </row>
    <row r="25" spans="1:9" ht="16.2" x14ac:dyDescent="0.3">
      <c r="A25" s="140"/>
      <c r="B25" s="141"/>
      <c r="C25" s="141"/>
      <c r="D25" s="141"/>
      <c r="E25" s="141"/>
      <c r="F25" s="141"/>
      <c r="G25" s="141"/>
      <c r="H25" s="142"/>
      <c r="I25" s="142"/>
    </row>
    <row r="26" spans="1:9" ht="16.2" x14ac:dyDescent="0.3">
      <c r="A26" s="140"/>
      <c r="B26" s="141"/>
      <c r="C26" s="141"/>
      <c r="D26" s="141"/>
      <c r="E26" s="141"/>
      <c r="F26" s="141"/>
      <c r="G26" s="141"/>
      <c r="H26" s="142"/>
      <c r="I26" s="142"/>
    </row>
    <row r="27" spans="1:9" ht="16.2" x14ac:dyDescent="0.3">
      <c r="A27" s="140"/>
      <c r="B27" s="141"/>
      <c r="C27" s="141"/>
      <c r="D27" s="143"/>
      <c r="E27" s="141"/>
      <c r="F27" s="141"/>
      <c r="G27" s="141"/>
      <c r="H27" s="142"/>
      <c r="I27" s="142"/>
    </row>
    <row r="28" spans="1:9" ht="16.2" x14ac:dyDescent="0.3">
      <c r="A28" s="140"/>
      <c r="B28" s="141"/>
      <c r="C28" s="141"/>
      <c r="D28" s="141"/>
      <c r="E28" s="141"/>
      <c r="F28" s="141"/>
      <c r="G28" s="141"/>
      <c r="H28" s="142"/>
      <c r="I28" s="142"/>
    </row>
    <row r="29" spans="1:9" ht="16.2" x14ac:dyDescent="0.3">
      <c r="A29" s="140"/>
      <c r="B29" s="141"/>
      <c r="C29" s="141"/>
      <c r="D29" s="141"/>
      <c r="E29" s="141"/>
      <c r="F29" s="141"/>
      <c r="G29" s="141"/>
      <c r="H29" s="142"/>
      <c r="I29" s="142"/>
    </row>
    <row r="30" spans="1:9" ht="16.2" x14ac:dyDescent="0.3">
      <c r="A30" s="140"/>
      <c r="B30" s="141"/>
      <c r="C30" s="141"/>
      <c r="D30" s="141"/>
      <c r="E30" s="141"/>
      <c r="F30" s="141"/>
      <c r="G30" s="141"/>
      <c r="H30" s="142"/>
      <c r="I30" s="142"/>
    </row>
    <row r="31" spans="1:9" ht="16.2" x14ac:dyDescent="0.3">
      <c r="A31" s="140"/>
      <c r="B31" s="141"/>
      <c r="C31" s="141"/>
      <c r="D31" s="141"/>
      <c r="E31" s="141"/>
      <c r="F31" s="141"/>
      <c r="G31" s="141"/>
      <c r="H31" s="142"/>
      <c r="I31" s="142"/>
    </row>
    <row r="32" spans="1:9" ht="14.4" x14ac:dyDescent="0.3">
      <c r="A32" s="142"/>
      <c r="B32" s="142"/>
      <c r="C32" s="142"/>
      <c r="D32" s="142"/>
      <c r="E32" s="142"/>
      <c r="F32" s="141"/>
      <c r="G32" s="141"/>
      <c r="H32" s="142"/>
      <c r="I32" s="142"/>
    </row>
    <row r="33" spans="1:9" ht="14.4" x14ac:dyDescent="0.3">
      <c r="A33" s="142"/>
      <c r="B33" s="142"/>
      <c r="C33" s="142"/>
      <c r="D33" s="142"/>
      <c r="E33" s="142"/>
      <c r="F33" s="141"/>
      <c r="G33" s="141"/>
      <c r="H33" s="142"/>
      <c r="I33" s="142"/>
    </row>
    <row r="34" spans="1:9" ht="16.2" x14ac:dyDescent="0.3">
      <c r="A34" s="140"/>
      <c r="B34" s="141"/>
      <c r="C34" s="141"/>
      <c r="D34" s="141"/>
      <c r="E34" s="141"/>
      <c r="F34" s="141"/>
      <c r="G34" s="141"/>
      <c r="H34" s="142"/>
      <c r="I34" s="142"/>
    </row>
    <row r="35" spans="1:9" ht="16.2" x14ac:dyDescent="0.3">
      <c r="A35" s="140"/>
      <c r="B35" s="141"/>
      <c r="C35" s="141"/>
      <c r="D35" s="141"/>
      <c r="E35" s="141"/>
      <c r="F35" s="141"/>
      <c r="G35" s="141"/>
      <c r="H35" s="142"/>
      <c r="I35" s="142"/>
    </row>
    <row r="36" spans="1:9" ht="16.2" x14ac:dyDescent="0.3">
      <c r="A36" s="140"/>
      <c r="B36" s="141"/>
      <c r="C36" s="141"/>
      <c r="D36" s="141"/>
      <c r="E36" s="141"/>
      <c r="F36" s="141"/>
      <c r="G36" s="141"/>
      <c r="H36" s="142"/>
      <c r="I36" s="142"/>
    </row>
    <row r="37" spans="1:9" ht="16.2" x14ac:dyDescent="0.3">
      <c r="A37" s="147"/>
      <c r="B37" s="141"/>
      <c r="C37" s="147"/>
      <c r="D37" s="148"/>
      <c r="E37" s="141"/>
      <c r="F37" s="141"/>
      <c r="G37" s="141"/>
      <c r="H37" s="142"/>
      <c r="I37" s="142"/>
    </row>
    <row r="38" spans="1:9" ht="16.2" x14ac:dyDescent="0.3">
      <c r="A38" s="140"/>
      <c r="B38" s="142"/>
      <c r="C38" s="142"/>
      <c r="D38" s="142"/>
      <c r="E38" s="141"/>
      <c r="F38" s="141"/>
      <c r="G38" s="141"/>
      <c r="H38" s="142"/>
      <c r="I38" s="142"/>
    </row>
    <row r="39" spans="1:9" ht="16.2" x14ac:dyDescent="0.3">
      <c r="A39" s="142"/>
      <c r="B39" s="142"/>
      <c r="C39" s="140" t="s">
        <v>545</v>
      </c>
      <c r="D39" s="148"/>
      <c r="E39" s="141"/>
      <c r="F39" s="141"/>
      <c r="G39" s="141"/>
      <c r="H39" s="142"/>
      <c r="I39" s="142"/>
    </row>
    <row r="40" spans="1:9" ht="14.4" x14ac:dyDescent="0.3">
      <c r="A40" s="142"/>
      <c r="B40" s="142"/>
      <c r="C40" s="142"/>
      <c r="D40" s="142"/>
      <c r="E40" s="142"/>
      <c r="F40" s="142"/>
      <c r="G40" s="142"/>
      <c r="H40" s="142"/>
      <c r="I40" s="142"/>
    </row>
    <row r="41" spans="1:9" ht="14.4" x14ac:dyDescent="0.3">
      <c r="A41" s="142"/>
      <c r="B41" s="142"/>
      <c r="C41" s="142"/>
      <c r="D41" s="142"/>
      <c r="E41" s="142"/>
      <c r="F41" s="142"/>
      <c r="G41" s="142"/>
      <c r="H41" s="142"/>
      <c r="I41" s="142"/>
    </row>
    <row r="42" spans="1:9" ht="14.4" x14ac:dyDescent="0.3">
      <c r="A42" s="142"/>
      <c r="B42" s="142"/>
      <c r="C42" s="142"/>
      <c r="D42" s="142"/>
      <c r="E42" s="142"/>
      <c r="F42" s="142"/>
      <c r="G42" s="142"/>
      <c r="H42" s="142"/>
      <c r="I42" s="142"/>
    </row>
    <row r="43" spans="1:9" ht="14.4" x14ac:dyDescent="0.3">
      <c r="A43" s="142"/>
      <c r="B43" s="142"/>
      <c r="C43" s="142"/>
      <c r="D43" s="142"/>
      <c r="E43" s="142"/>
      <c r="F43" s="142"/>
      <c r="G43" s="142"/>
      <c r="H43" s="142"/>
      <c r="I43" s="142"/>
    </row>
    <row r="44" spans="1:9" ht="14.4" x14ac:dyDescent="0.3">
      <c r="A44" s="142"/>
      <c r="B44" s="142"/>
      <c r="C44" s="142"/>
      <c r="D44" s="142"/>
      <c r="E44" s="142"/>
      <c r="F44" s="142"/>
      <c r="G44" s="142"/>
      <c r="H44" s="142"/>
      <c r="I44" s="142"/>
    </row>
    <row r="45" spans="1:9" ht="14.4" x14ac:dyDescent="0.3">
      <c r="A45" s="141"/>
      <c r="B45" s="141"/>
      <c r="C45" s="141"/>
      <c r="D45" s="143" t="s">
        <v>215</v>
      </c>
      <c r="E45" s="141"/>
      <c r="F45" s="141"/>
      <c r="G45" s="141"/>
      <c r="H45" s="142"/>
      <c r="I45" s="142"/>
    </row>
    <row r="46" spans="1:9" ht="16.2" x14ac:dyDescent="0.3">
      <c r="A46" s="140"/>
      <c r="B46" s="141"/>
      <c r="C46" s="141"/>
      <c r="D46" s="149" t="s">
        <v>546</v>
      </c>
      <c r="E46" s="141"/>
      <c r="F46" s="141"/>
      <c r="G46" s="141"/>
      <c r="H46" s="142"/>
      <c r="I46" s="142"/>
    </row>
    <row r="47" spans="1:9" ht="16.2" x14ac:dyDescent="0.3">
      <c r="A47" s="140"/>
      <c r="B47" s="141"/>
      <c r="C47" s="141"/>
      <c r="D47" s="149"/>
      <c r="E47" s="141"/>
      <c r="F47" s="141"/>
      <c r="G47" s="141"/>
      <c r="H47" s="142"/>
      <c r="I47" s="142"/>
    </row>
    <row r="48" spans="1:9" ht="16.2" x14ac:dyDescent="0.3">
      <c r="A48" s="140"/>
      <c r="B48" s="141"/>
      <c r="C48" s="141"/>
      <c r="D48" s="141"/>
      <c r="E48" s="141"/>
      <c r="F48" s="141"/>
      <c r="G48" s="141"/>
      <c r="H48" s="142"/>
      <c r="I48" s="142"/>
    </row>
    <row r="49" spans="1:9" ht="14.4" x14ac:dyDescent="0.3">
      <c r="A49" s="141"/>
      <c r="B49" s="141"/>
      <c r="C49" s="141"/>
      <c r="D49" s="143" t="s">
        <v>562</v>
      </c>
      <c r="E49" s="141"/>
      <c r="F49" s="141"/>
      <c r="G49" s="141"/>
      <c r="H49" s="142"/>
      <c r="I49" s="142"/>
    </row>
    <row r="50" spans="1:9" ht="16.2" x14ac:dyDescent="0.3">
      <c r="A50" s="145"/>
      <c r="B50" s="141"/>
      <c r="C50" s="141"/>
      <c r="D50" s="143" t="s">
        <v>357</v>
      </c>
      <c r="E50" s="141"/>
      <c r="F50" s="141"/>
      <c r="G50" s="141"/>
      <c r="H50" s="142"/>
      <c r="I50" s="142"/>
    </row>
    <row r="51" spans="1:9" ht="16.2" x14ac:dyDescent="0.3">
      <c r="A51" s="140"/>
      <c r="B51" s="141"/>
      <c r="C51" s="141"/>
      <c r="D51" s="141"/>
      <c r="E51" s="141"/>
      <c r="F51" s="141"/>
      <c r="G51" s="141"/>
      <c r="H51" s="142"/>
      <c r="I51" s="142"/>
    </row>
    <row r="52" spans="1:9" ht="16.2" x14ac:dyDescent="0.3">
      <c r="A52" s="140"/>
      <c r="B52" s="141"/>
      <c r="C52" s="141"/>
      <c r="D52" s="141"/>
      <c r="E52" s="141"/>
      <c r="F52" s="141"/>
      <c r="G52" s="141"/>
      <c r="H52" s="142"/>
      <c r="I52" s="142"/>
    </row>
    <row r="53" spans="1:9" ht="16.2" x14ac:dyDescent="0.3">
      <c r="A53" s="140"/>
      <c r="B53" s="141"/>
      <c r="C53" s="141"/>
      <c r="D53" s="141"/>
      <c r="E53" s="141"/>
      <c r="F53" s="141"/>
      <c r="G53" s="141"/>
      <c r="H53" s="142"/>
      <c r="I53" s="142"/>
    </row>
    <row r="54" spans="1:9" ht="14.4" x14ac:dyDescent="0.3">
      <c r="A54" s="141"/>
      <c r="B54" s="141"/>
      <c r="C54" s="141"/>
      <c r="D54" s="141"/>
      <c r="E54" s="141"/>
      <c r="F54" s="141"/>
      <c r="G54" s="141"/>
      <c r="H54" s="142"/>
      <c r="I54" s="142"/>
    </row>
    <row r="55" spans="1:9" ht="14.4" x14ac:dyDescent="0.3">
      <c r="A55" s="141"/>
      <c r="B55" s="141"/>
      <c r="C55" s="141"/>
      <c r="D55" s="141"/>
      <c r="E55" s="141"/>
      <c r="F55" s="141"/>
      <c r="G55" s="141"/>
      <c r="H55" s="142"/>
      <c r="I55" s="142"/>
    </row>
    <row r="56" spans="1:9" ht="14.4" x14ac:dyDescent="0.3">
      <c r="A56" s="141"/>
      <c r="B56" s="141"/>
      <c r="C56" s="141"/>
      <c r="D56" s="401" t="s">
        <v>271</v>
      </c>
      <c r="E56" s="141"/>
      <c r="F56" s="141"/>
      <c r="G56" s="141"/>
      <c r="H56" s="142"/>
      <c r="I56" s="142"/>
    </row>
    <row r="57" spans="1:9" ht="14.4" x14ac:dyDescent="0.3">
      <c r="A57" s="141"/>
      <c r="B57" s="141"/>
      <c r="C57" s="141"/>
      <c r="D57" s="401" t="s">
        <v>272</v>
      </c>
      <c r="E57" s="141"/>
      <c r="F57" s="141"/>
      <c r="G57" s="141"/>
      <c r="H57" s="142"/>
      <c r="I57" s="142"/>
    </row>
    <row r="58" spans="1:9" ht="14.4" x14ac:dyDescent="0.3">
      <c r="A58" s="141"/>
      <c r="B58" s="141"/>
      <c r="C58" s="141"/>
      <c r="D58" s="141"/>
      <c r="E58" s="141"/>
      <c r="F58" s="141"/>
      <c r="G58" s="141"/>
      <c r="H58" s="142"/>
      <c r="I58" s="142"/>
    </row>
    <row r="59" spans="1:9" ht="14.4" x14ac:dyDescent="0.3">
      <c r="A59" s="141"/>
      <c r="B59" s="141"/>
      <c r="C59" s="141"/>
      <c r="D59" s="141"/>
      <c r="E59" s="141"/>
      <c r="F59" s="141"/>
      <c r="G59" s="141"/>
      <c r="H59" s="142"/>
      <c r="I59" s="142"/>
    </row>
    <row r="60" spans="1:9" ht="14.4" x14ac:dyDescent="0.3">
      <c r="A60" s="141"/>
      <c r="B60" s="141"/>
      <c r="C60" s="141"/>
      <c r="D60" s="141"/>
      <c r="E60" s="141"/>
      <c r="F60" s="141"/>
      <c r="G60" s="141"/>
      <c r="H60" s="142"/>
      <c r="I60" s="142"/>
    </row>
    <row r="61" spans="1:9" ht="14.4" x14ac:dyDescent="0.3">
      <c r="A61" s="141"/>
      <c r="B61" s="141"/>
      <c r="C61" s="141"/>
      <c r="D61" s="141"/>
      <c r="E61" s="141"/>
      <c r="F61" s="141"/>
      <c r="G61" s="141"/>
      <c r="H61" s="142"/>
      <c r="I61" s="142"/>
    </row>
    <row r="62" spans="1:9" ht="16.2" x14ac:dyDescent="0.3">
      <c r="A62" s="140"/>
      <c r="B62" s="141"/>
      <c r="C62" s="141"/>
      <c r="D62" s="141"/>
      <c r="E62" s="141"/>
      <c r="F62" s="141"/>
      <c r="G62" s="141"/>
      <c r="H62" s="142"/>
      <c r="I62" s="142"/>
    </row>
    <row r="63" spans="1:9" ht="16.2" x14ac:dyDescent="0.3">
      <c r="A63" s="140"/>
      <c r="B63" s="141"/>
      <c r="C63" s="141"/>
      <c r="D63" s="143" t="s">
        <v>527</v>
      </c>
      <c r="E63" s="141"/>
      <c r="F63" s="141"/>
      <c r="G63" s="141"/>
      <c r="H63" s="142"/>
      <c r="I63" s="142"/>
    </row>
    <row r="64" spans="1:9" ht="14.4" x14ac:dyDescent="0.3">
      <c r="A64" s="414" t="s">
        <v>530</v>
      </c>
      <c r="B64" s="414"/>
      <c r="C64" s="414"/>
      <c r="D64" s="414"/>
      <c r="E64" s="414"/>
      <c r="F64" s="414"/>
      <c r="G64" s="414"/>
      <c r="H64" s="414"/>
      <c r="I64" s="142"/>
    </row>
    <row r="65" spans="1:9" ht="16.2" x14ac:dyDescent="0.3">
      <c r="A65" s="140"/>
      <c r="B65" s="141"/>
      <c r="C65" s="141"/>
      <c r="D65" s="141"/>
      <c r="E65" s="141"/>
      <c r="F65" s="141"/>
      <c r="G65" s="141"/>
      <c r="H65" s="142"/>
      <c r="I65" s="142"/>
    </row>
    <row r="66" spans="1:9" ht="16.2" x14ac:dyDescent="0.3">
      <c r="A66" s="140"/>
      <c r="B66" s="141"/>
      <c r="C66" s="141"/>
      <c r="D66" s="141"/>
      <c r="E66" s="141"/>
      <c r="F66" s="141"/>
      <c r="G66" s="141"/>
      <c r="H66" s="142"/>
      <c r="I66" s="142"/>
    </row>
    <row r="67" spans="1:9" ht="16.2" x14ac:dyDescent="0.3">
      <c r="A67" s="140"/>
      <c r="B67" s="141"/>
      <c r="C67" s="141"/>
      <c r="D67" s="141"/>
      <c r="E67" s="141"/>
      <c r="F67" s="141"/>
      <c r="G67" s="141"/>
      <c r="H67" s="142"/>
      <c r="I67" s="142"/>
    </row>
    <row r="68" spans="1:9" ht="16.2" x14ac:dyDescent="0.3">
      <c r="A68" s="140"/>
      <c r="B68" s="141"/>
      <c r="C68" s="141"/>
      <c r="D68" s="143" t="s">
        <v>233</v>
      </c>
      <c r="E68" s="141"/>
      <c r="F68" s="141"/>
      <c r="G68" s="141"/>
      <c r="H68" s="142"/>
      <c r="I68" s="142"/>
    </row>
    <row r="69" spans="1:9" ht="16.2" x14ac:dyDescent="0.3">
      <c r="A69" s="140"/>
      <c r="B69" s="141"/>
      <c r="C69" s="141"/>
      <c r="D69" s="141"/>
      <c r="E69" s="141"/>
      <c r="F69" s="141"/>
      <c r="G69" s="141"/>
      <c r="H69" s="142"/>
      <c r="I69" s="142"/>
    </row>
    <row r="70" spans="1:9" ht="16.2" x14ac:dyDescent="0.3">
      <c r="A70" s="140"/>
      <c r="B70" s="141"/>
      <c r="C70" s="141"/>
      <c r="D70" s="141"/>
      <c r="E70" s="141"/>
      <c r="F70" s="141"/>
      <c r="G70" s="141"/>
      <c r="H70" s="142"/>
      <c r="I70" s="142"/>
    </row>
    <row r="71" spans="1:9" ht="16.2" x14ac:dyDescent="0.3">
      <c r="A71" s="140"/>
      <c r="B71" s="141"/>
      <c r="C71" s="141"/>
      <c r="D71" s="141"/>
      <c r="E71" s="141"/>
      <c r="F71" s="141"/>
      <c r="G71" s="141"/>
      <c r="H71" s="142"/>
      <c r="I71" s="142"/>
    </row>
    <row r="72" spans="1:9" ht="16.2" x14ac:dyDescent="0.3">
      <c r="A72" s="140"/>
      <c r="B72" s="141"/>
      <c r="C72" s="141"/>
      <c r="D72" s="141"/>
      <c r="E72" s="141"/>
      <c r="F72" s="141"/>
      <c r="G72" s="141"/>
      <c r="H72" s="142"/>
      <c r="I72" s="142"/>
    </row>
    <row r="73" spans="1:9" ht="16.2" x14ac:dyDescent="0.3">
      <c r="A73" s="140"/>
      <c r="B73" s="141"/>
      <c r="C73" s="141"/>
      <c r="D73" s="141"/>
      <c r="E73" s="141"/>
      <c r="F73" s="141"/>
      <c r="G73" s="141"/>
      <c r="H73" s="142"/>
      <c r="I73" s="142"/>
    </row>
    <row r="74" spans="1:9" ht="16.2" x14ac:dyDescent="0.3">
      <c r="A74" s="140"/>
      <c r="B74" s="141"/>
      <c r="C74" s="141"/>
      <c r="D74" s="141"/>
      <c r="E74" s="141"/>
      <c r="F74" s="141"/>
      <c r="G74" s="141"/>
      <c r="H74" s="142"/>
      <c r="I74" s="142"/>
    </row>
    <row r="75" spans="1:9" ht="16.2" x14ac:dyDescent="0.3">
      <c r="A75" s="140"/>
      <c r="B75" s="141"/>
      <c r="C75" s="141"/>
      <c r="D75" s="141"/>
      <c r="E75" s="141"/>
      <c r="F75" s="141"/>
      <c r="G75" s="141"/>
      <c r="H75" s="142"/>
      <c r="I75" s="142"/>
    </row>
    <row r="76" spans="1:9" ht="16.2" x14ac:dyDescent="0.3">
      <c r="A76" s="140"/>
      <c r="B76" s="141"/>
      <c r="C76" s="141"/>
      <c r="D76" s="141"/>
      <c r="E76" s="141"/>
      <c r="F76" s="141"/>
      <c r="G76" s="141"/>
      <c r="H76" s="142"/>
      <c r="I76" s="142"/>
    </row>
    <row r="77" spans="1:9" ht="16.2" x14ac:dyDescent="0.3">
      <c r="A77" s="140"/>
      <c r="B77" s="141"/>
      <c r="C77" s="141"/>
      <c r="D77" s="141"/>
      <c r="E77" s="141"/>
      <c r="F77" s="141"/>
      <c r="G77" s="141"/>
      <c r="H77" s="142"/>
      <c r="I77" s="142"/>
    </row>
    <row r="78" spans="1:9" ht="16.2" x14ac:dyDescent="0.3">
      <c r="A78" s="140"/>
      <c r="B78" s="141"/>
      <c r="C78" s="141"/>
      <c r="D78" s="141"/>
      <c r="E78" s="141"/>
      <c r="F78" s="141"/>
      <c r="G78" s="141"/>
      <c r="H78" s="142"/>
      <c r="I78" s="142"/>
    </row>
    <row r="79" spans="1:9" ht="16.2" x14ac:dyDescent="0.3">
      <c r="A79" s="140"/>
      <c r="B79" s="141"/>
      <c r="C79" s="141"/>
      <c r="D79" s="141"/>
      <c r="E79" s="141"/>
      <c r="F79" s="141"/>
      <c r="G79" s="141"/>
      <c r="H79" s="142"/>
      <c r="I79" s="142"/>
    </row>
    <row r="80" spans="1:9" ht="11.1" customHeight="1" x14ac:dyDescent="0.3">
      <c r="A80" s="147" t="s">
        <v>512</v>
      </c>
      <c r="B80" s="141"/>
      <c r="C80" s="141"/>
      <c r="D80" s="141"/>
      <c r="E80" s="141"/>
      <c r="F80" s="141"/>
      <c r="G80" s="141"/>
      <c r="H80" s="142"/>
      <c r="I80" s="142"/>
    </row>
    <row r="81" spans="1:9" ht="11.1" customHeight="1" x14ac:dyDescent="0.3">
      <c r="A81" s="147" t="s">
        <v>513</v>
      </c>
      <c r="B81" s="141"/>
      <c r="C81" s="141"/>
      <c r="D81" s="141"/>
      <c r="E81" s="141"/>
      <c r="F81" s="141"/>
      <c r="G81" s="141"/>
      <c r="H81" s="142"/>
      <c r="I81" s="142"/>
    </row>
    <row r="82" spans="1:9" ht="11.1" customHeight="1" x14ac:dyDescent="0.3">
      <c r="A82" s="147"/>
      <c r="B82" s="141"/>
      <c r="C82" s="147"/>
      <c r="D82" s="148"/>
      <c r="E82" s="141"/>
      <c r="F82" s="141"/>
      <c r="G82" s="141"/>
      <c r="H82" s="142"/>
      <c r="I82" s="142"/>
    </row>
    <row r="83" spans="1:9" ht="11.1" customHeight="1" x14ac:dyDescent="0.3">
      <c r="A83" s="150" t="s">
        <v>273</v>
      </c>
      <c r="B83" s="141"/>
      <c r="C83" s="141"/>
      <c r="D83" s="141"/>
      <c r="E83" s="141"/>
      <c r="F83" s="141"/>
      <c r="G83" s="141"/>
      <c r="H83" s="142"/>
      <c r="I83" s="142"/>
    </row>
    <row r="84" spans="1:9" ht="14.4" x14ac:dyDescent="0.3">
      <c r="A84" s="141"/>
      <c r="B84" s="141"/>
      <c r="C84" s="141"/>
      <c r="D84" s="141"/>
      <c r="E84" s="141"/>
      <c r="F84" s="141"/>
      <c r="G84" s="141"/>
      <c r="H84" s="142"/>
      <c r="I84" s="142"/>
    </row>
    <row r="85" spans="1:9" ht="14.4" x14ac:dyDescent="0.3">
      <c r="A85" s="412" t="s">
        <v>274</v>
      </c>
      <c r="B85" s="412"/>
      <c r="C85" s="412"/>
      <c r="D85" s="412"/>
      <c r="E85" s="412"/>
      <c r="F85" s="412"/>
      <c r="G85" s="412"/>
      <c r="H85" s="142"/>
      <c r="I85" s="142"/>
    </row>
    <row r="86" spans="1:9" ht="6.9" customHeight="1" x14ac:dyDescent="0.3">
      <c r="A86" s="151"/>
      <c r="B86" s="151"/>
      <c r="C86" s="151"/>
      <c r="D86" s="151"/>
      <c r="E86" s="151"/>
      <c r="F86" s="151"/>
      <c r="G86" s="151"/>
      <c r="H86" s="142"/>
      <c r="I86" s="142"/>
    </row>
    <row r="87" spans="1:9" ht="14.4" x14ac:dyDescent="0.3">
      <c r="A87" s="152" t="s">
        <v>42</v>
      </c>
      <c r="B87" s="153" t="s">
        <v>43</v>
      </c>
      <c r="C87" s="153"/>
      <c r="D87" s="153"/>
      <c r="E87" s="153"/>
      <c r="F87" s="153"/>
      <c r="G87" s="154" t="s">
        <v>44</v>
      </c>
      <c r="H87" s="142"/>
      <c r="I87" s="142"/>
    </row>
    <row r="88" spans="1:9" ht="6.9" customHeight="1" x14ac:dyDescent="0.3">
      <c r="A88" s="155"/>
      <c r="B88" s="155"/>
      <c r="C88" s="155"/>
      <c r="D88" s="155"/>
      <c r="E88" s="155"/>
      <c r="F88" s="155"/>
      <c r="G88" s="156"/>
      <c r="H88" s="142"/>
      <c r="I88" s="142"/>
    </row>
    <row r="89" spans="1:9" ht="12.9" customHeight="1" x14ac:dyDescent="0.3">
      <c r="A89" s="157" t="s">
        <v>45</v>
      </c>
      <c r="B89" s="158" t="s">
        <v>563</v>
      </c>
      <c r="C89" s="151"/>
      <c r="D89" s="151"/>
      <c r="E89" s="151"/>
      <c r="F89" s="151"/>
      <c r="G89" s="223">
        <v>4</v>
      </c>
      <c r="H89" s="142"/>
      <c r="I89" s="142"/>
    </row>
    <row r="90" spans="1:9" ht="12.9" customHeight="1" x14ac:dyDescent="0.3">
      <c r="A90" s="157" t="s">
        <v>46</v>
      </c>
      <c r="B90" s="158" t="s">
        <v>422</v>
      </c>
      <c r="C90" s="151"/>
      <c r="D90" s="151"/>
      <c r="E90" s="151"/>
      <c r="F90" s="151"/>
      <c r="G90" s="223">
        <v>5</v>
      </c>
      <c r="H90" s="142"/>
      <c r="I90" s="142"/>
    </row>
    <row r="91" spans="1:9" ht="12.9" customHeight="1" x14ac:dyDescent="0.3">
      <c r="A91" s="157" t="s">
        <v>47</v>
      </c>
      <c r="B91" s="158" t="s">
        <v>432</v>
      </c>
      <c r="C91" s="151"/>
      <c r="D91" s="151"/>
      <c r="E91" s="151"/>
      <c r="F91" s="151"/>
      <c r="G91" s="223">
        <v>6</v>
      </c>
      <c r="H91" s="142"/>
      <c r="I91" s="142"/>
    </row>
    <row r="92" spans="1:9" ht="12.9" customHeight="1" x14ac:dyDescent="0.3">
      <c r="A92" s="157" t="s">
        <v>48</v>
      </c>
      <c r="B92" s="158" t="s">
        <v>418</v>
      </c>
      <c r="C92" s="151"/>
      <c r="D92" s="151"/>
      <c r="E92" s="151"/>
      <c r="F92" s="151"/>
      <c r="G92" s="266">
        <v>7</v>
      </c>
      <c r="H92" s="142"/>
      <c r="I92" s="142"/>
    </row>
    <row r="93" spans="1:9" ht="12.9" customHeight="1" x14ac:dyDescent="0.3">
      <c r="A93" s="157" t="s">
        <v>49</v>
      </c>
      <c r="B93" s="158" t="s">
        <v>243</v>
      </c>
      <c r="C93" s="151"/>
      <c r="D93" s="151"/>
      <c r="E93" s="151"/>
      <c r="F93" s="151"/>
      <c r="G93" s="266">
        <v>8</v>
      </c>
      <c r="H93" s="393"/>
      <c r="I93" s="142"/>
    </row>
    <row r="94" spans="1:9" ht="12.9" customHeight="1" x14ac:dyDescent="0.3">
      <c r="A94" s="157" t="s">
        <v>50</v>
      </c>
      <c r="B94" s="158" t="s">
        <v>216</v>
      </c>
      <c r="C94" s="151"/>
      <c r="D94" s="151"/>
      <c r="E94" s="151"/>
      <c r="F94" s="151"/>
      <c r="G94" s="266">
        <v>9</v>
      </c>
      <c r="H94" s="142"/>
      <c r="I94" s="393"/>
    </row>
    <row r="95" spans="1:9" ht="12.9" customHeight="1" x14ac:dyDescent="0.3">
      <c r="A95" s="157" t="s">
        <v>51</v>
      </c>
      <c r="B95" s="158" t="s">
        <v>229</v>
      </c>
      <c r="C95" s="151"/>
      <c r="D95" s="151"/>
      <c r="E95" s="151"/>
      <c r="F95" s="151"/>
      <c r="G95" s="266">
        <v>11</v>
      </c>
      <c r="H95" s="142"/>
      <c r="I95" s="393"/>
    </row>
    <row r="96" spans="1:9" ht="12.9" customHeight="1" x14ac:dyDescent="0.3">
      <c r="A96" s="157" t="s">
        <v>52</v>
      </c>
      <c r="B96" s="158" t="s">
        <v>227</v>
      </c>
      <c r="C96" s="151"/>
      <c r="D96" s="151"/>
      <c r="E96" s="151"/>
      <c r="F96" s="151"/>
      <c r="G96" s="266">
        <v>13</v>
      </c>
      <c r="H96" s="142"/>
      <c r="I96" s="142"/>
    </row>
    <row r="97" spans="1:9" ht="12.9" customHeight="1" x14ac:dyDescent="0.3">
      <c r="A97" s="157" t="s">
        <v>53</v>
      </c>
      <c r="B97" s="158" t="s">
        <v>228</v>
      </c>
      <c r="C97" s="151"/>
      <c r="D97" s="151"/>
      <c r="E97" s="151"/>
      <c r="F97" s="151"/>
      <c r="G97" s="266">
        <v>14</v>
      </c>
      <c r="H97" s="142"/>
      <c r="I97" s="142"/>
    </row>
    <row r="98" spans="1:9" ht="12.9" hidden="1" customHeight="1" x14ac:dyDescent="0.3">
      <c r="A98" s="157" t="s">
        <v>53</v>
      </c>
      <c r="B98" s="158" t="s">
        <v>217</v>
      </c>
      <c r="C98" s="151"/>
      <c r="D98" s="151"/>
      <c r="E98" s="151"/>
      <c r="F98" s="151"/>
      <c r="G98" s="266">
        <v>14</v>
      </c>
      <c r="H98" s="142"/>
      <c r="I98" s="142"/>
    </row>
    <row r="99" spans="1:9" ht="12.9" hidden="1" customHeight="1" x14ac:dyDescent="0.3">
      <c r="A99" s="157" t="s">
        <v>74</v>
      </c>
      <c r="B99" s="158" t="s">
        <v>150</v>
      </c>
      <c r="C99" s="151"/>
      <c r="D99" s="151"/>
      <c r="E99" s="151"/>
      <c r="F99" s="151"/>
      <c r="G99" s="266">
        <v>15</v>
      </c>
      <c r="H99" s="142"/>
      <c r="I99" s="142"/>
    </row>
    <row r="100" spans="1:9" ht="12.9" customHeight="1" x14ac:dyDescent="0.3">
      <c r="A100" s="157" t="s">
        <v>74</v>
      </c>
      <c r="B100" s="158" t="s">
        <v>248</v>
      </c>
      <c r="C100" s="158"/>
      <c r="D100" s="158"/>
      <c r="E100" s="151"/>
      <c r="F100" s="151"/>
      <c r="G100" s="266">
        <v>15</v>
      </c>
      <c r="H100" s="142"/>
      <c r="I100" s="142"/>
    </row>
    <row r="101" spans="1:9" ht="12.9" customHeight="1" x14ac:dyDescent="0.3">
      <c r="A101" s="157" t="s">
        <v>88</v>
      </c>
      <c r="B101" s="158" t="s">
        <v>449</v>
      </c>
      <c r="C101" s="158"/>
      <c r="D101" s="158"/>
      <c r="E101" s="151"/>
      <c r="F101" s="151"/>
      <c r="G101" s="266">
        <v>16</v>
      </c>
      <c r="H101" s="142"/>
      <c r="I101" s="142"/>
    </row>
    <row r="102" spans="1:9" ht="12.9" customHeight="1" x14ac:dyDescent="0.3">
      <c r="A102" s="157" t="s">
        <v>89</v>
      </c>
      <c r="B102" s="158" t="s">
        <v>218</v>
      </c>
      <c r="C102" s="151"/>
      <c r="D102" s="151"/>
      <c r="E102" s="151"/>
      <c r="F102" s="151"/>
      <c r="G102" s="266">
        <v>17</v>
      </c>
      <c r="H102" s="142"/>
      <c r="I102" s="142"/>
    </row>
    <row r="103" spans="1:9" ht="12.9" customHeight="1" x14ac:dyDescent="0.3">
      <c r="A103" s="157" t="s">
        <v>103</v>
      </c>
      <c r="B103" s="158" t="s">
        <v>275</v>
      </c>
      <c r="C103" s="151"/>
      <c r="D103" s="151"/>
      <c r="E103" s="151"/>
      <c r="F103" s="151"/>
      <c r="G103" s="266">
        <v>19</v>
      </c>
      <c r="H103" s="142"/>
      <c r="I103" s="142"/>
    </row>
    <row r="104" spans="1:9" ht="12.9" customHeight="1" x14ac:dyDescent="0.3">
      <c r="A104" s="157" t="s">
        <v>104</v>
      </c>
      <c r="B104" s="158" t="s">
        <v>219</v>
      </c>
      <c r="C104" s="151"/>
      <c r="D104" s="151"/>
      <c r="E104" s="151"/>
      <c r="F104" s="151"/>
      <c r="G104" s="266">
        <v>20</v>
      </c>
      <c r="H104" s="142"/>
      <c r="I104" s="142"/>
    </row>
    <row r="105" spans="1:9" ht="12.9" customHeight="1" x14ac:dyDescent="0.3">
      <c r="A105" s="157" t="s">
        <v>106</v>
      </c>
      <c r="B105" s="158" t="s">
        <v>230</v>
      </c>
      <c r="C105" s="151"/>
      <c r="D105" s="151"/>
      <c r="E105" s="151"/>
      <c r="F105" s="151"/>
      <c r="G105" s="266">
        <v>21</v>
      </c>
      <c r="H105" s="142"/>
      <c r="I105" s="142"/>
    </row>
    <row r="106" spans="1:9" ht="12.9" customHeight="1" x14ac:dyDescent="0.3">
      <c r="A106" s="157" t="s">
        <v>189</v>
      </c>
      <c r="B106" s="158" t="s">
        <v>220</v>
      </c>
      <c r="C106" s="151"/>
      <c r="D106" s="151"/>
      <c r="E106" s="151"/>
      <c r="F106" s="151"/>
      <c r="G106" s="266">
        <v>22</v>
      </c>
      <c r="H106" s="142"/>
      <c r="I106" s="142"/>
    </row>
    <row r="107" spans="1:9" ht="12.9" customHeight="1" x14ac:dyDescent="0.3">
      <c r="A107" s="157" t="s">
        <v>199</v>
      </c>
      <c r="B107" s="158" t="s">
        <v>221</v>
      </c>
      <c r="C107" s="151"/>
      <c r="D107" s="151"/>
      <c r="E107" s="151"/>
      <c r="F107" s="151"/>
      <c r="G107" s="266">
        <v>23</v>
      </c>
      <c r="H107" s="142"/>
      <c r="I107" s="142"/>
    </row>
    <row r="108" spans="1:9" ht="12.9" customHeight="1" x14ac:dyDescent="0.3">
      <c r="A108" s="157" t="s">
        <v>200</v>
      </c>
      <c r="B108" s="158" t="s">
        <v>222</v>
      </c>
      <c r="C108" s="151"/>
      <c r="D108" s="151"/>
      <c r="E108" s="151"/>
      <c r="F108" s="151"/>
      <c r="G108" s="266">
        <v>24</v>
      </c>
      <c r="H108" s="142"/>
      <c r="I108" s="142"/>
    </row>
    <row r="109" spans="1:9" ht="12.9" customHeight="1" x14ac:dyDescent="0.3">
      <c r="A109" s="157" t="s">
        <v>256</v>
      </c>
      <c r="B109" s="158" t="s">
        <v>278</v>
      </c>
      <c r="C109" s="151"/>
      <c r="D109" s="151"/>
      <c r="E109" s="151"/>
      <c r="F109" s="151"/>
      <c r="G109" s="266">
        <v>25</v>
      </c>
      <c r="H109" s="142"/>
      <c r="I109" s="142"/>
    </row>
    <row r="110" spans="1:9" ht="12.9" customHeight="1" x14ac:dyDescent="0.3">
      <c r="A110" s="157" t="s">
        <v>279</v>
      </c>
      <c r="B110" s="158" t="s">
        <v>223</v>
      </c>
      <c r="C110" s="151"/>
      <c r="D110" s="151"/>
      <c r="E110" s="151"/>
      <c r="F110" s="151"/>
      <c r="G110" s="266">
        <v>26</v>
      </c>
      <c r="H110" s="142"/>
      <c r="I110" s="142"/>
    </row>
    <row r="111" spans="1:9" ht="12.9" customHeight="1" x14ac:dyDescent="0.3">
      <c r="A111" s="157" t="s">
        <v>524</v>
      </c>
      <c r="B111" s="158" t="s">
        <v>224</v>
      </c>
      <c r="C111" s="151"/>
      <c r="D111" s="151"/>
      <c r="E111" s="151"/>
      <c r="F111" s="151"/>
      <c r="G111" s="267">
        <v>28</v>
      </c>
      <c r="H111" s="142"/>
      <c r="I111" s="142"/>
    </row>
    <row r="112" spans="1:9" ht="12.9" customHeight="1" x14ac:dyDescent="0.3">
      <c r="A112" s="157" t="s">
        <v>525</v>
      </c>
      <c r="B112" s="158" t="s">
        <v>528</v>
      </c>
      <c r="C112" s="151"/>
      <c r="D112" s="151"/>
      <c r="E112" s="151"/>
      <c r="F112" s="151"/>
      <c r="G112" s="267">
        <v>29</v>
      </c>
      <c r="H112" s="142"/>
      <c r="I112" s="142"/>
    </row>
    <row r="113" spans="1:9" ht="12.9" customHeight="1" x14ac:dyDescent="0.3">
      <c r="A113" s="157" t="s">
        <v>526</v>
      </c>
      <c r="B113" s="158" t="s">
        <v>529</v>
      </c>
      <c r="C113" s="151"/>
      <c r="D113" s="151"/>
      <c r="E113" s="151"/>
      <c r="F113" s="151"/>
      <c r="G113" s="267">
        <v>30</v>
      </c>
      <c r="H113" s="142"/>
      <c r="I113" s="142"/>
    </row>
    <row r="114" spans="1:9" ht="6.9" customHeight="1" x14ac:dyDescent="0.3">
      <c r="A114" s="157"/>
      <c r="B114" s="151"/>
      <c r="C114" s="151"/>
      <c r="D114" s="151"/>
      <c r="E114" s="151"/>
      <c r="F114" s="151"/>
      <c r="G114" s="159"/>
      <c r="H114" s="142"/>
      <c r="I114" s="142"/>
    </row>
    <row r="115" spans="1:9" ht="14.4" x14ac:dyDescent="0.3">
      <c r="A115" s="152" t="s">
        <v>54</v>
      </c>
      <c r="B115" s="153" t="s">
        <v>43</v>
      </c>
      <c r="C115" s="153"/>
      <c r="D115" s="153"/>
      <c r="E115" s="153"/>
      <c r="F115" s="153"/>
      <c r="G115" s="154" t="s">
        <v>44</v>
      </c>
      <c r="H115" s="142"/>
      <c r="I115" s="142"/>
    </row>
    <row r="116" spans="1:9" ht="6.9" customHeight="1" x14ac:dyDescent="0.3">
      <c r="A116" s="160"/>
      <c r="B116" s="155"/>
      <c r="C116" s="155"/>
      <c r="D116" s="155"/>
      <c r="E116" s="155"/>
      <c r="F116" s="155"/>
      <c r="G116" s="161"/>
      <c r="H116" s="142"/>
      <c r="I116" s="142"/>
    </row>
    <row r="117" spans="1:9" ht="12.9" customHeight="1" x14ac:dyDescent="0.3">
      <c r="A117" s="157" t="s">
        <v>45</v>
      </c>
      <c r="B117" s="158" t="s">
        <v>422</v>
      </c>
      <c r="C117" s="151"/>
      <c r="D117" s="151"/>
      <c r="E117" s="151"/>
      <c r="F117" s="151"/>
      <c r="G117" s="223">
        <v>5</v>
      </c>
      <c r="H117" s="142"/>
      <c r="I117" s="142"/>
    </row>
    <row r="118" spans="1:9" ht="12.9" customHeight="1" x14ac:dyDescent="0.3">
      <c r="A118" s="157" t="s">
        <v>46</v>
      </c>
      <c r="B118" s="158" t="s">
        <v>421</v>
      </c>
      <c r="C118" s="151"/>
      <c r="D118" s="151"/>
      <c r="E118" s="151"/>
      <c r="F118" s="151"/>
      <c r="G118" s="223">
        <v>6</v>
      </c>
      <c r="H118" s="142"/>
      <c r="I118" s="142"/>
    </row>
    <row r="119" spans="1:9" ht="12.9" customHeight="1" x14ac:dyDescent="0.3">
      <c r="A119" s="157" t="s">
        <v>47</v>
      </c>
      <c r="B119" s="158" t="s">
        <v>419</v>
      </c>
      <c r="C119" s="151"/>
      <c r="D119" s="151"/>
      <c r="E119" s="151"/>
      <c r="F119" s="151"/>
      <c r="G119" s="223">
        <v>7</v>
      </c>
      <c r="H119" s="142"/>
      <c r="I119" s="142"/>
    </row>
    <row r="120" spans="1:9" ht="12.9" customHeight="1" x14ac:dyDescent="0.3">
      <c r="A120" s="157" t="s">
        <v>48</v>
      </c>
      <c r="B120" s="158" t="s">
        <v>420</v>
      </c>
      <c r="C120" s="151"/>
      <c r="D120" s="151"/>
      <c r="E120" s="151"/>
      <c r="F120" s="151"/>
      <c r="G120" s="223">
        <v>8</v>
      </c>
      <c r="H120" s="142"/>
      <c r="I120" s="142"/>
    </row>
    <row r="121" spans="1:9" ht="12.9" customHeight="1" x14ac:dyDescent="0.3">
      <c r="A121" s="157" t="s">
        <v>49</v>
      </c>
      <c r="B121" s="158" t="s">
        <v>225</v>
      </c>
      <c r="C121" s="151"/>
      <c r="D121" s="151"/>
      <c r="E121" s="151"/>
      <c r="F121" s="151"/>
      <c r="G121" s="223">
        <v>10</v>
      </c>
      <c r="H121" s="142"/>
      <c r="I121" s="142"/>
    </row>
    <row r="122" spans="1:9" ht="12.9" customHeight="1" x14ac:dyDescent="0.3">
      <c r="A122" s="157" t="s">
        <v>50</v>
      </c>
      <c r="B122" s="158" t="s">
        <v>226</v>
      </c>
      <c r="C122" s="151"/>
      <c r="D122" s="151"/>
      <c r="E122" s="151"/>
      <c r="F122" s="151"/>
      <c r="G122" s="223">
        <v>10</v>
      </c>
      <c r="H122" s="142"/>
      <c r="I122" s="142"/>
    </row>
    <row r="123" spans="1:9" ht="12.9" customHeight="1" x14ac:dyDescent="0.3">
      <c r="A123" s="157" t="s">
        <v>51</v>
      </c>
      <c r="B123" s="158" t="s">
        <v>231</v>
      </c>
      <c r="C123" s="151"/>
      <c r="D123" s="151"/>
      <c r="E123" s="151"/>
      <c r="F123" s="151"/>
      <c r="G123" s="223">
        <v>12</v>
      </c>
      <c r="H123" s="142"/>
      <c r="I123" s="142"/>
    </row>
    <row r="124" spans="1:9" ht="12.9" customHeight="1" x14ac:dyDescent="0.3">
      <c r="A124" s="157" t="s">
        <v>52</v>
      </c>
      <c r="B124" s="158" t="s">
        <v>232</v>
      </c>
      <c r="C124" s="151"/>
      <c r="D124" s="151"/>
      <c r="E124" s="151"/>
      <c r="F124" s="151"/>
      <c r="G124" s="223">
        <v>12</v>
      </c>
      <c r="H124" s="142"/>
      <c r="I124" s="142"/>
    </row>
    <row r="125" spans="1:9" ht="12.9" customHeight="1" x14ac:dyDescent="0.3">
      <c r="A125" s="157" t="s">
        <v>53</v>
      </c>
      <c r="B125" s="158" t="s">
        <v>227</v>
      </c>
      <c r="C125" s="151"/>
      <c r="D125" s="151"/>
      <c r="E125" s="151"/>
      <c r="F125" s="151"/>
      <c r="G125" s="223">
        <v>13</v>
      </c>
      <c r="H125" s="142"/>
      <c r="I125" s="142"/>
    </row>
    <row r="126" spans="1:9" ht="12.9" customHeight="1" x14ac:dyDescent="0.3">
      <c r="A126" s="157" t="s">
        <v>74</v>
      </c>
      <c r="B126" s="158" t="s">
        <v>228</v>
      </c>
      <c r="C126" s="151"/>
      <c r="D126" s="151"/>
      <c r="E126" s="151"/>
      <c r="F126" s="151"/>
      <c r="G126" s="223">
        <v>14</v>
      </c>
      <c r="H126" s="142"/>
      <c r="I126" s="142"/>
    </row>
    <row r="127" spans="1:9" ht="12.9" customHeight="1" x14ac:dyDescent="0.3">
      <c r="A127" s="157" t="s">
        <v>88</v>
      </c>
      <c r="B127" s="158" t="s">
        <v>248</v>
      </c>
      <c r="C127" s="151"/>
      <c r="D127" s="151"/>
      <c r="E127" s="151"/>
      <c r="F127" s="151"/>
      <c r="G127" s="223">
        <v>15</v>
      </c>
      <c r="H127" s="142"/>
      <c r="I127" s="142"/>
    </row>
    <row r="128" spans="1:9" ht="12.9" customHeight="1" x14ac:dyDescent="0.3">
      <c r="A128" s="157" t="s">
        <v>89</v>
      </c>
      <c r="B128" s="158" t="s">
        <v>449</v>
      </c>
      <c r="C128" s="151"/>
      <c r="D128" s="151"/>
      <c r="E128" s="151"/>
      <c r="F128" s="151"/>
      <c r="G128" s="223">
        <v>16</v>
      </c>
      <c r="H128" s="142"/>
      <c r="I128" s="142"/>
    </row>
    <row r="129" spans="1:9" ht="54.75" customHeight="1" x14ac:dyDescent="0.3">
      <c r="A129" s="413" t="s">
        <v>235</v>
      </c>
      <c r="B129" s="413"/>
      <c r="C129" s="413"/>
      <c r="D129" s="413"/>
      <c r="E129" s="413"/>
      <c r="F129" s="413"/>
      <c r="G129" s="413"/>
      <c r="H129" s="142"/>
      <c r="I129" s="142"/>
    </row>
    <row r="130" spans="1:9" ht="15" customHeight="1" x14ac:dyDescent="0.3">
      <c r="A130" s="158"/>
      <c r="B130" s="158"/>
      <c r="C130" s="158"/>
      <c r="D130" s="158"/>
      <c r="E130" s="158"/>
      <c r="F130" s="158"/>
      <c r="G130" s="158"/>
      <c r="H130" s="142"/>
      <c r="I130" s="142"/>
    </row>
    <row r="131" spans="1:9" s="396" customFormat="1" ht="12.9" customHeight="1" x14ac:dyDescent="0.25">
      <c r="A131" s="395" t="s">
        <v>512</v>
      </c>
      <c r="D131" s="397"/>
      <c r="E131" s="397"/>
      <c r="F131" s="397"/>
      <c r="G131" s="397"/>
    </row>
    <row r="132" spans="1:9" s="396" customFormat="1" ht="11.1" customHeight="1" x14ac:dyDescent="0.25">
      <c r="A132" s="395" t="s">
        <v>513</v>
      </c>
    </row>
    <row r="133" spans="1:9" s="396" customFormat="1" x14ac:dyDescent="0.25">
      <c r="A133" s="398" t="s">
        <v>273</v>
      </c>
      <c r="B133" s="399"/>
    </row>
    <row r="134" spans="1:9" s="396" customFormat="1" ht="11.1" customHeight="1" x14ac:dyDescent="0.25"/>
  </sheetData>
  <mergeCells count="5">
    <mergeCell ref="C13:H13"/>
    <mergeCell ref="C14:H14"/>
    <mergeCell ref="A85:G85"/>
    <mergeCell ref="A129:G129"/>
    <mergeCell ref="A64:H64"/>
  </mergeCells>
  <hyperlinks>
    <hyperlink ref="G90" location="balanza_periodos!A1" display="balanza_periodos!A1" xr:uid="{00000000-0004-0000-0000-000000000000}"/>
    <hyperlink ref="G117" location="balanza_periodos!A23" display="balanza_periodos!A23" xr:uid="{00000000-0004-0000-0000-000001000000}"/>
    <hyperlink ref="G119" location="evolución_comercio!A13" display="evolución_comercio!A13" xr:uid="{00000000-0004-0000-0000-000002000000}"/>
    <hyperlink ref="G120" location="evolución_comercio!A54" display="evolución_comercio!A54" xr:uid="{00000000-0004-0000-0000-000003000000}"/>
    <hyperlink ref="G121" location="'balanza productos_clase_sector'!A38" display="'balanza productos_clase_sector'!A38" xr:uid="{00000000-0004-0000-0000-000004000000}"/>
    <hyperlink ref="G122" location="'balanza productos_clase_sector'!A60" display="'balanza productos_clase_sector'!A60" xr:uid="{00000000-0004-0000-0000-000005000000}"/>
    <hyperlink ref="G123" location="'zona economica'!A42" display="'zona economica'!A42" xr:uid="{00000000-0004-0000-0000-000006000000}"/>
    <hyperlink ref="G124" location="'zona economica'!A64" display="'zona economica'!A64" xr:uid="{00000000-0004-0000-0000-000007000000}"/>
    <hyperlink ref="G125" location="'prin paises exp e imp'!A25" display="'prin paises exp e imp'!A25" xr:uid="{00000000-0004-0000-0000-000008000000}"/>
    <hyperlink ref="G126" location="'prin paises exp e imp'!A73" display="'prin paises exp e imp'!A73" xr:uid="{00000000-0004-0000-0000-000009000000}"/>
    <hyperlink ref="G127" location="'Principales Rubros'!A30" display="'Principales Rubros'!A30" xr:uid="{00000000-0004-0000-0000-00000C000000}"/>
    <hyperlink ref="G91" location="balanza_anuales!A1" display="balanza_anuales!A1" xr:uid="{00000000-0004-0000-0000-00000D000000}"/>
    <hyperlink ref="G92" location="evolución_comercio!A1" display="evolución_comercio!A1" xr:uid="{00000000-0004-0000-0000-00000E000000}"/>
    <hyperlink ref="G93" location="evolución_comercio!A37" display="evolución_comercio!A37" xr:uid="{00000000-0004-0000-0000-00000F000000}"/>
    <hyperlink ref="G94" location="'balanza productos_clase_sector'!A1" display="'balanza productos_clase_sector'!A1" xr:uid="{00000000-0004-0000-0000-000010000000}"/>
    <hyperlink ref="G95" location="'zona economica'!A1" display="'zona economica'!A1" xr:uid="{00000000-0004-0000-0000-000011000000}"/>
    <hyperlink ref="G96" location="'prin paises exp e imp'!A1" display="'prin paises exp e imp'!A1" xr:uid="{00000000-0004-0000-0000-000012000000}"/>
    <hyperlink ref="G97" location="'prin paises exp e imp'!A49" display="'prin paises exp e imp'!A49" xr:uid="{00000000-0004-0000-0000-000013000000}"/>
    <hyperlink ref="G98" location="'prin prod exp e imp'!A1" display="'prin prod exp e imp'!A1" xr:uid="{00000000-0004-0000-0000-000014000000}"/>
    <hyperlink ref="G99" location="'prin prod exp e imp'!A50" display="'prin prod exp e imp'!A50" xr:uid="{00000000-0004-0000-0000-000015000000}"/>
    <hyperlink ref="G100" location="'Principales Rubros'!A1" display="'Principales Rubros'!A1" xr:uid="{00000000-0004-0000-0000-000016000000}"/>
    <hyperlink ref="G102" location="productos!A1" display="productos!A1" xr:uid="{00000000-0004-0000-0000-000017000000}"/>
    <hyperlink ref="G103" location="productos!A96" display="productos!A96" xr:uid="{00000000-0004-0000-0000-000018000000}"/>
    <hyperlink ref="G104" location="productos!A128" display="productos!A128" xr:uid="{00000000-0004-0000-0000-000019000000}"/>
    <hyperlink ref="G105" location="productos!A158" display="productos!A158" xr:uid="{00000000-0004-0000-0000-00001A000000}"/>
    <hyperlink ref="G106" location="productos!A193" display="productos!A193" xr:uid="{00000000-0004-0000-0000-00001B000000}"/>
    <hyperlink ref="G107" location="productos!A231" display="productos!A231" xr:uid="{00000000-0004-0000-0000-00001C000000}"/>
    <hyperlink ref="G108" location="productos!A271" display="productos!A271" xr:uid="{00000000-0004-0000-0000-00001D000000}"/>
    <hyperlink ref="G109" location="productos!A310" display="productos!A310" xr:uid="{00000000-0004-0000-0000-00001E000000}"/>
    <hyperlink ref="G110" location="productos!A350" display="productos!A350" xr:uid="{00000000-0004-0000-0000-00001F000000}"/>
    <hyperlink ref="G111" location="productos!A390" display="productos!A390" xr:uid="{00000000-0004-0000-0000-000020000000}"/>
    <hyperlink ref="G118" location="balanza_anuales!A23" display="balanza_anuales!A23" xr:uid="{00000000-0004-0000-0000-000021000000}"/>
    <hyperlink ref="G101" location="'Principales Rubros'!Área_de_impresión" display="'Principales Rubros'!Área_de_impresión" xr:uid="{925DD942-FFB0-4346-B909-CC560F31265E}"/>
    <hyperlink ref="G89" location="'balanza país'!Área_de_impresión" display="'balanza país'!Área_de_impresión" xr:uid="{A395EDE0-EC50-4942-A462-B6E42D8C37FD}"/>
    <hyperlink ref="G112" location="OMC!A1" display="OMC!A1" xr:uid="{F656428D-E349-4A14-AC66-4FD261FDDEFE}"/>
    <hyperlink ref="G113" location="CAS!A1" display="CAS!A1" xr:uid="{3BBD6886-DBF2-4A32-A0D5-2C62E50EF746}"/>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4140625" defaultRowHeight="10.199999999999999" x14ac:dyDescent="0.2"/>
  <cols>
    <col min="1" max="1" width="48" style="235" bestFit="1" customWidth="1"/>
    <col min="2" max="4" width="10.44140625" style="235" bestFit="1" customWidth="1"/>
    <col min="5" max="5" width="10.88671875" style="235" bestFit="1" customWidth="1"/>
    <col min="6" max="6" width="11.6640625" style="235" bestFit="1" customWidth="1"/>
    <col min="7" max="7" width="11" style="235" bestFit="1" customWidth="1"/>
    <col min="8" max="11" width="11.44140625" style="4"/>
    <col min="12" max="12" width="54.5546875" style="4" bestFit="1" customWidth="1"/>
    <col min="13" max="14" width="11.44140625" style="4"/>
    <col min="15" max="15" width="15.5546875" style="4" bestFit="1" customWidth="1"/>
    <col min="16" max="17" width="14.6640625" style="4" bestFit="1" customWidth="1"/>
    <col min="18" max="18" width="15.5546875" style="4" bestFit="1" customWidth="1"/>
    <col min="19" max="20" width="15.44140625" style="4" bestFit="1" customWidth="1"/>
    <col min="21" max="16384" width="11.44140625" style="4"/>
  </cols>
  <sheetData>
    <row r="1" spans="1:20" s="10" customFormat="1" ht="15.9" customHeight="1" x14ac:dyDescent="0.2">
      <c r="A1" s="448" t="s">
        <v>152</v>
      </c>
      <c r="B1" s="448"/>
      <c r="C1" s="448"/>
      <c r="D1" s="448"/>
      <c r="E1" s="448"/>
      <c r="F1" s="448"/>
      <c r="G1" s="448"/>
      <c r="H1" s="4"/>
      <c r="I1" s="4"/>
      <c r="J1" s="4"/>
    </row>
    <row r="2" spans="1:20" s="10" customFormat="1" ht="15.9" customHeight="1" x14ac:dyDescent="0.2">
      <c r="A2" s="449" t="s">
        <v>149</v>
      </c>
      <c r="B2" s="449"/>
      <c r="C2" s="449"/>
      <c r="D2" s="449"/>
      <c r="E2" s="449"/>
      <c r="F2" s="449"/>
      <c r="G2" s="449"/>
      <c r="H2" s="4"/>
      <c r="I2" s="4"/>
      <c r="J2" s="4"/>
    </row>
    <row r="3" spans="1:20" s="10" customFormat="1" ht="15.9" customHeight="1" thickBot="1" x14ac:dyDescent="0.25">
      <c r="A3" s="449" t="s">
        <v>239</v>
      </c>
      <c r="B3" s="449"/>
      <c r="C3" s="449"/>
      <c r="D3" s="449"/>
      <c r="E3" s="449"/>
      <c r="F3" s="449"/>
      <c r="G3" s="449"/>
      <c r="H3" s="4"/>
      <c r="I3" s="4"/>
      <c r="J3" s="4"/>
    </row>
    <row r="4" spans="1:20" ht="12.75" customHeight="1" thickTop="1" x14ac:dyDescent="0.2">
      <c r="A4" s="451" t="s">
        <v>25</v>
      </c>
      <c r="B4" s="230" t="s">
        <v>92</v>
      </c>
      <c r="C4" s="231">
        <f>+'prin paises exp e imp'!B4</f>
        <v>2021</v>
      </c>
      <c r="D4" s="453" t="str">
        <f>+'prin paises exp e imp'!C4</f>
        <v>enero - septiembre</v>
      </c>
      <c r="E4" s="453"/>
      <c r="F4" s="230" t="s">
        <v>143</v>
      </c>
      <c r="G4" s="230" t="s">
        <v>135</v>
      </c>
    </row>
    <row r="5" spans="1:20" ht="12.75" customHeight="1" thickBot="1" x14ac:dyDescent="0.25">
      <c r="A5" s="452"/>
      <c r="B5" s="232" t="s">
        <v>32</v>
      </c>
      <c r="C5" s="233" t="s">
        <v>134</v>
      </c>
      <c r="D5" s="234">
        <f>+balanza_periodos!C6</f>
        <v>2021</v>
      </c>
      <c r="E5" s="234">
        <f>+balanza_periodos!D6</f>
        <v>2022</v>
      </c>
      <c r="F5" s="233" t="str">
        <f>+'prin paises exp e imp'!E5</f>
        <v>2022-2021</v>
      </c>
      <c r="G5" s="233">
        <f>+'prin paises exp e imp'!F5</f>
        <v>2022</v>
      </c>
      <c r="O5" s="5"/>
      <c r="P5" s="5"/>
      <c r="R5" s="5"/>
      <c r="S5" s="5"/>
    </row>
    <row r="6" spans="1:20" ht="10.8" thickTop="1" x14ac:dyDescent="0.2">
      <c r="C6" s="228"/>
      <c r="D6" s="228"/>
      <c r="E6" s="228"/>
      <c r="F6" s="228"/>
      <c r="G6" s="228"/>
      <c r="Q6" s="5"/>
      <c r="T6" s="5"/>
    </row>
    <row r="7" spans="1:20" ht="12.75" customHeight="1" x14ac:dyDescent="0.2">
      <c r="A7" s="224" t="e">
        <f>VLOOKUP(B7,#REF!,2,FALSE)</f>
        <v>#REF!</v>
      </c>
      <c r="B7" s="251" t="e">
        <f>#REF!</f>
        <v>#REF!</v>
      </c>
      <c r="C7" s="225" t="e">
        <f>#REF!/1000</f>
        <v>#REF!</v>
      </c>
      <c r="D7" s="229" t="e">
        <f>#REF!/1000</f>
        <v>#REF!</v>
      </c>
      <c r="E7" s="225" t="e">
        <f>#REF!/1000</f>
        <v>#REF!</v>
      </c>
      <c r="F7" s="226" t="str">
        <f>IFERROR(((E7-D7)/D7),"")</f>
        <v/>
      </c>
      <c r="G7" s="236" t="str">
        <f>IFERROR((E7/$E$23),"")</f>
        <v/>
      </c>
      <c r="N7" s="5"/>
      <c r="O7" s="5"/>
      <c r="Q7" s="5"/>
      <c r="R7" s="5"/>
      <c r="T7" s="5"/>
    </row>
    <row r="8" spans="1:20" ht="12.75" customHeight="1" x14ac:dyDescent="0.2">
      <c r="A8" s="224" t="e">
        <f>VLOOKUP(B8,#REF!,2,FALSE)</f>
        <v>#REF!</v>
      </c>
      <c r="B8" s="251" t="e">
        <f>#REF!</f>
        <v>#REF!</v>
      </c>
      <c r="C8" s="225" t="e">
        <f>#REF!/1000</f>
        <v>#REF!</v>
      </c>
      <c r="D8" s="229" t="e">
        <f>#REF!/1000</f>
        <v>#REF!</v>
      </c>
      <c r="E8" s="225" t="e">
        <f>#REF!/1000</f>
        <v>#REF!</v>
      </c>
      <c r="F8" s="226" t="str">
        <f t="shared" ref="F8:F23" si="0">IFERROR(((E8-D8)/D8),"")</f>
        <v/>
      </c>
      <c r="G8" s="236" t="str">
        <f t="shared" ref="G8:G23" si="1">IFERROR((E8/$E$23),"")</f>
        <v/>
      </c>
      <c r="O8" s="179"/>
      <c r="P8" s="179"/>
      <c r="Q8" s="179"/>
      <c r="R8" s="180"/>
      <c r="S8" s="180"/>
      <c r="T8" s="180"/>
    </row>
    <row r="9" spans="1:20" ht="12.75" customHeight="1" x14ac:dyDescent="0.2">
      <c r="A9" s="224" t="e">
        <f>VLOOKUP(B9,#REF!,2,FALSE)</f>
        <v>#REF!</v>
      </c>
      <c r="B9" s="251" t="e">
        <f>#REF!</f>
        <v>#REF!</v>
      </c>
      <c r="C9" s="225" t="e">
        <f>#REF!/1000</f>
        <v>#REF!</v>
      </c>
      <c r="D9" s="229" t="e">
        <f>#REF!/1000</f>
        <v>#REF!</v>
      </c>
      <c r="E9" s="225" t="e">
        <f>#REF!/1000</f>
        <v>#REF!</v>
      </c>
      <c r="F9" s="226" t="str">
        <f t="shared" si="0"/>
        <v/>
      </c>
      <c r="G9" s="236" t="str">
        <f t="shared" si="1"/>
        <v/>
      </c>
    </row>
    <row r="10" spans="1:20" x14ac:dyDescent="0.2">
      <c r="A10" s="224" t="e">
        <f>VLOOKUP(B10,#REF!,2,FALSE)</f>
        <v>#REF!</v>
      </c>
      <c r="B10" s="251" t="e">
        <f>#REF!</f>
        <v>#REF!</v>
      </c>
      <c r="C10" s="225" t="e">
        <f>#REF!/1000</f>
        <v>#REF!</v>
      </c>
      <c r="D10" s="229" t="e">
        <f>#REF!/1000</f>
        <v>#REF!</v>
      </c>
      <c r="E10" s="225" t="e">
        <f>#REF!/1000</f>
        <v>#REF!</v>
      </c>
      <c r="F10" s="226" t="str">
        <f t="shared" si="0"/>
        <v/>
      </c>
      <c r="G10" s="236" t="str">
        <f t="shared" si="1"/>
        <v/>
      </c>
    </row>
    <row r="11" spans="1:20" ht="12" customHeight="1" x14ac:dyDescent="0.2">
      <c r="A11" s="224" t="e">
        <f>VLOOKUP(B11,#REF!,2,FALSE)</f>
        <v>#REF!</v>
      </c>
      <c r="B11" s="251" t="e">
        <f>#REF!</f>
        <v>#REF!</v>
      </c>
      <c r="C11" s="225" t="e">
        <f>#REF!/1000</f>
        <v>#REF!</v>
      </c>
      <c r="D11" s="229" t="e">
        <f>#REF!/1000</f>
        <v>#REF!</v>
      </c>
      <c r="E11" s="225" t="e">
        <f>#REF!/1000</f>
        <v>#REF!</v>
      </c>
      <c r="F11" s="226" t="str">
        <f t="shared" si="0"/>
        <v/>
      </c>
      <c r="G11" s="236" t="str">
        <f t="shared" si="1"/>
        <v/>
      </c>
    </row>
    <row r="12" spans="1:20" x14ac:dyDescent="0.2">
      <c r="A12" s="224" t="e">
        <f>VLOOKUP(B12,#REF!,2,FALSE)</f>
        <v>#REF!</v>
      </c>
      <c r="B12" s="251" t="e">
        <f>#REF!</f>
        <v>#REF!</v>
      </c>
      <c r="C12" s="225" t="e">
        <f>#REF!/1000</f>
        <v>#REF!</v>
      </c>
      <c r="D12" s="229" t="e">
        <f>#REF!/1000</f>
        <v>#REF!</v>
      </c>
      <c r="E12" s="225" t="e">
        <f>#REF!/1000</f>
        <v>#REF!</v>
      </c>
      <c r="F12" s="226" t="str">
        <f t="shared" si="0"/>
        <v/>
      </c>
      <c r="G12" s="236" t="str">
        <f t="shared" si="1"/>
        <v/>
      </c>
    </row>
    <row r="13" spans="1:20" ht="12.75" customHeight="1" x14ac:dyDescent="0.2">
      <c r="A13" s="224" t="e">
        <f>VLOOKUP(B13,#REF!,2,FALSE)</f>
        <v>#REF!</v>
      </c>
      <c r="B13" s="251" t="e">
        <f>#REF!</f>
        <v>#REF!</v>
      </c>
      <c r="C13" s="225" t="e">
        <f>#REF!/1000</f>
        <v>#REF!</v>
      </c>
      <c r="D13" s="229" t="e">
        <f>#REF!/1000</f>
        <v>#REF!</v>
      </c>
      <c r="E13" s="225" t="e">
        <f>#REF!/1000</f>
        <v>#REF!</v>
      </c>
      <c r="F13" s="226" t="str">
        <f t="shared" si="0"/>
        <v/>
      </c>
      <c r="G13" s="236" t="str">
        <f t="shared" si="1"/>
        <v/>
      </c>
    </row>
    <row r="14" spans="1:20" ht="12.75" customHeight="1" x14ac:dyDescent="0.2">
      <c r="A14" s="224" t="e">
        <f>VLOOKUP(B14,#REF!,2,FALSE)</f>
        <v>#REF!</v>
      </c>
      <c r="B14" s="251" t="e">
        <f>#REF!</f>
        <v>#REF!</v>
      </c>
      <c r="C14" s="225" t="e">
        <f>#REF!/1000</f>
        <v>#REF!</v>
      </c>
      <c r="D14" s="229" t="e">
        <f>#REF!/1000</f>
        <v>#REF!</v>
      </c>
      <c r="E14" s="225" t="e">
        <f>#REF!/1000</f>
        <v>#REF!</v>
      </c>
      <c r="F14" s="226" t="str">
        <f t="shared" si="0"/>
        <v/>
      </c>
      <c r="G14" s="236" t="str">
        <f t="shared" si="1"/>
        <v/>
      </c>
      <c r="S14" s="10"/>
      <c r="T14" s="93"/>
    </row>
    <row r="15" spans="1:20" ht="12.75" customHeight="1" x14ac:dyDescent="0.2">
      <c r="A15" s="224" t="e">
        <f>VLOOKUP(B15,#REF!,2,FALSE)</f>
        <v>#REF!</v>
      </c>
      <c r="B15" s="251" t="e">
        <f>#REF!</f>
        <v>#REF!</v>
      </c>
      <c r="C15" s="225" t="e">
        <f>#REF!/1000</f>
        <v>#REF!</v>
      </c>
      <c r="D15" s="229" t="e">
        <f>#REF!/1000</f>
        <v>#REF!</v>
      </c>
      <c r="E15" s="225" t="e">
        <f>#REF!/1000</f>
        <v>#REF!</v>
      </c>
      <c r="F15" s="226" t="str">
        <f t="shared" si="0"/>
        <v/>
      </c>
      <c r="G15" s="236" t="str">
        <f t="shared" si="1"/>
        <v/>
      </c>
    </row>
    <row r="16" spans="1:20" x14ac:dyDescent="0.2">
      <c r="A16" s="224" t="e">
        <f>VLOOKUP(B16,#REF!,2,FALSE)</f>
        <v>#REF!</v>
      </c>
      <c r="B16" s="251" t="e">
        <f>#REF!</f>
        <v>#REF!</v>
      </c>
      <c r="C16" s="225" t="e">
        <f>#REF!/1000</f>
        <v>#REF!</v>
      </c>
      <c r="D16" s="229" t="e">
        <f>#REF!/1000</f>
        <v>#REF!</v>
      </c>
      <c r="E16" s="225" t="e">
        <f>#REF!/1000</f>
        <v>#REF!</v>
      </c>
      <c r="F16" s="226" t="str">
        <f t="shared" si="0"/>
        <v/>
      </c>
      <c r="G16" s="236" t="str">
        <f t="shared" si="1"/>
        <v/>
      </c>
      <c r="S16" s="5"/>
    </row>
    <row r="17" spans="1:20" ht="12.75" customHeight="1" x14ac:dyDescent="0.2">
      <c r="A17" s="224" t="e">
        <f>VLOOKUP(B17,#REF!,2,FALSE)</f>
        <v>#REF!</v>
      </c>
      <c r="B17" s="251" t="e">
        <f>#REF!</f>
        <v>#REF!</v>
      </c>
      <c r="C17" s="225" t="e">
        <f>#REF!/1000</f>
        <v>#REF!</v>
      </c>
      <c r="D17" s="229" t="e">
        <f>#REF!/1000</f>
        <v>#REF!</v>
      </c>
      <c r="E17" s="225" t="e">
        <f>#REF!/1000</f>
        <v>#REF!</v>
      </c>
      <c r="F17" s="226" t="str">
        <f t="shared" si="0"/>
        <v/>
      </c>
      <c r="G17" s="236" t="str">
        <f t="shared" si="1"/>
        <v/>
      </c>
      <c r="T17" s="5"/>
    </row>
    <row r="18" spans="1:20" ht="12.75" customHeight="1" x14ac:dyDescent="0.2">
      <c r="A18" s="224" t="e">
        <f>VLOOKUP(B18,#REF!,2,FALSE)</f>
        <v>#REF!</v>
      </c>
      <c r="B18" s="251" t="e">
        <f>#REF!</f>
        <v>#REF!</v>
      </c>
      <c r="C18" s="225" t="e">
        <f>#REF!/1000</f>
        <v>#REF!</v>
      </c>
      <c r="D18" s="229" t="e">
        <f>#REF!/1000</f>
        <v>#REF!</v>
      </c>
      <c r="E18" s="225" t="e">
        <f>#REF!/1000</f>
        <v>#REF!</v>
      </c>
      <c r="F18" s="226" t="str">
        <f t="shared" si="0"/>
        <v/>
      </c>
      <c r="G18" s="236" t="str">
        <f t="shared" si="1"/>
        <v/>
      </c>
      <c r="T18" s="5"/>
    </row>
    <row r="19" spans="1:20" ht="12.75" customHeight="1" x14ac:dyDescent="0.2">
      <c r="A19" s="224" t="e">
        <f>VLOOKUP(B19,#REF!,2,FALSE)</f>
        <v>#REF!</v>
      </c>
      <c r="B19" s="251" t="e">
        <f>#REF!</f>
        <v>#REF!</v>
      </c>
      <c r="C19" s="225" t="e">
        <f>#REF!/1000</f>
        <v>#REF!</v>
      </c>
      <c r="D19" s="229" t="e">
        <f>#REF!/1000</f>
        <v>#REF!</v>
      </c>
      <c r="E19" s="225" t="e">
        <f>#REF!/1000</f>
        <v>#REF!</v>
      </c>
      <c r="F19" s="226" t="str">
        <f t="shared" si="0"/>
        <v/>
      </c>
      <c r="G19" s="236" t="str">
        <f t="shared" si="1"/>
        <v/>
      </c>
      <c r="N19" s="5"/>
      <c r="O19" s="5"/>
      <c r="Q19" s="5"/>
      <c r="R19" s="5"/>
      <c r="T19" s="5"/>
    </row>
    <row r="20" spans="1:20" ht="12.75" customHeight="1" x14ac:dyDescent="0.2">
      <c r="A20" s="224" t="e">
        <f>VLOOKUP(B20,#REF!,2,FALSE)</f>
        <v>#REF!</v>
      </c>
      <c r="B20" s="251" t="e">
        <f>#REF!</f>
        <v>#REF!</v>
      </c>
      <c r="C20" s="225" t="e">
        <f>#REF!/1000</f>
        <v>#REF!</v>
      </c>
      <c r="D20" s="229" t="e">
        <f>#REF!/1000</f>
        <v>#REF!</v>
      </c>
      <c r="E20" s="225" t="e">
        <f>#REF!/1000</f>
        <v>#REF!</v>
      </c>
      <c r="F20" s="226" t="str">
        <f t="shared" si="0"/>
        <v/>
      </c>
      <c r="G20" s="236" t="str">
        <f t="shared" si="1"/>
        <v/>
      </c>
      <c r="Q20" s="5"/>
      <c r="T20" s="5"/>
    </row>
    <row r="21" spans="1:20" ht="12.75" customHeight="1" x14ac:dyDescent="0.2">
      <c r="A21" s="224" t="e">
        <f>VLOOKUP(B21,#REF!,2,FALSE)</f>
        <v>#REF!</v>
      </c>
      <c r="B21" s="251" t="e">
        <f>#REF!</f>
        <v>#REF!</v>
      </c>
      <c r="C21" s="225" t="e">
        <f>#REF!/1000</f>
        <v>#REF!</v>
      </c>
      <c r="D21" s="229" t="e">
        <f>#REF!/1000</f>
        <v>#REF!</v>
      </c>
      <c r="E21" s="225" t="e">
        <f>#REF!/1000</f>
        <v>#REF!</v>
      </c>
      <c r="F21" s="226" t="str">
        <f t="shared" si="0"/>
        <v/>
      </c>
      <c r="G21" s="236" t="str">
        <f t="shared" si="1"/>
        <v/>
      </c>
      <c r="I21" s="5"/>
      <c r="O21" s="179"/>
      <c r="P21" s="179"/>
      <c r="Q21" s="179"/>
      <c r="R21" s="180"/>
      <c r="S21" s="180"/>
      <c r="T21" s="180"/>
    </row>
    <row r="22" spans="1:20" ht="12.75" customHeight="1" x14ac:dyDescent="0.2">
      <c r="A22" s="224" t="s">
        <v>24</v>
      </c>
      <c r="B22" s="224"/>
      <c r="C22" s="228" t="e">
        <f>C23-SUM(C7:C21)</f>
        <v>#REF!</v>
      </c>
      <c r="D22" s="228" t="e">
        <f t="shared" ref="D22:E22" si="2">D23-SUM(D7:D21)</f>
        <v>#REF!</v>
      </c>
      <c r="E22" s="228" t="e">
        <f t="shared" si="2"/>
        <v>#REF!</v>
      </c>
      <c r="F22" s="226" t="str">
        <f t="shared" si="0"/>
        <v/>
      </c>
      <c r="G22" s="236" t="str">
        <f t="shared" si="1"/>
        <v/>
      </c>
      <c r="I22" s="5"/>
    </row>
    <row r="23" spans="1:20" ht="12.75" customHeight="1" x14ac:dyDescent="0.2">
      <c r="A23" s="224" t="s">
        <v>22</v>
      </c>
      <c r="B23" s="224"/>
      <c r="C23" s="228">
        <f>+balanza_periodos!B11</f>
        <v>17897423</v>
      </c>
      <c r="D23" s="228">
        <f>+balanza_periodos!C11</f>
        <v>13479453</v>
      </c>
      <c r="E23" s="228">
        <f>+balanza_periodos!D11</f>
        <v>14644268</v>
      </c>
      <c r="F23" s="226">
        <f t="shared" si="0"/>
        <v>8.6414114875433004E-2</v>
      </c>
      <c r="G23" s="236">
        <f t="shared" si="1"/>
        <v>1</v>
      </c>
    </row>
    <row r="24" spans="1:20" ht="10.8" thickBot="1" x14ac:dyDescent="0.25">
      <c r="A24" s="237"/>
      <c r="B24" s="237"/>
      <c r="C24" s="238"/>
      <c r="D24" s="238"/>
      <c r="E24" s="238"/>
      <c r="F24" s="237"/>
      <c r="G24" s="237"/>
    </row>
    <row r="25" spans="1:20" ht="33.75" customHeight="1" thickTop="1" x14ac:dyDescent="0.2">
      <c r="A25" s="450" t="s">
        <v>410</v>
      </c>
      <c r="B25" s="450"/>
      <c r="C25" s="450"/>
      <c r="D25" s="450"/>
      <c r="E25" s="450"/>
      <c r="F25" s="450"/>
      <c r="G25" s="450"/>
    </row>
    <row r="50" spans="1:20" ht="15.9" customHeight="1" x14ac:dyDescent="0.2">
      <c r="A50" s="448" t="s">
        <v>250</v>
      </c>
      <c r="B50" s="448"/>
      <c r="C50" s="448"/>
      <c r="D50" s="448"/>
      <c r="E50" s="448"/>
      <c r="F50" s="448"/>
      <c r="G50" s="448"/>
    </row>
    <row r="51" spans="1:20" ht="15.9" customHeight="1" x14ac:dyDescent="0.2">
      <c r="A51" s="449" t="s">
        <v>150</v>
      </c>
      <c r="B51" s="449"/>
      <c r="C51" s="449"/>
      <c r="D51" s="449"/>
      <c r="E51" s="449"/>
      <c r="F51" s="449"/>
      <c r="G51" s="449"/>
    </row>
    <row r="52" spans="1:20" ht="15.9" customHeight="1" thickBot="1" x14ac:dyDescent="0.25">
      <c r="A52" s="449" t="s">
        <v>240</v>
      </c>
      <c r="B52" s="449"/>
      <c r="C52" s="449"/>
      <c r="D52" s="449"/>
      <c r="E52" s="449"/>
      <c r="F52" s="449"/>
      <c r="G52" s="449"/>
    </row>
    <row r="53" spans="1:20" ht="12.75" customHeight="1" thickTop="1" x14ac:dyDescent="0.2">
      <c r="A53" s="451" t="s">
        <v>25</v>
      </c>
      <c r="B53" s="230" t="s">
        <v>92</v>
      </c>
      <c r="C53" s="231">
        <f>+C4</f>
        <v>2021</v>
      </c>
      <c r="D53" s="453" t="str">
        <f>+D4</f>
        <v>enero - septiembre</v>
      </c>
      <c r="E53" s="453"/>
      <c r="F53" s="230" t="s">
        <v>143</v>
      </c>
      <c r="G53" s="230" t="s">
        <v>135</v>
      </c>
      <c r="Q53" s="5"/>
      <c r="T53" s="5"/>
    </row>
    <row r="54" spans="1:20" ht="12.75" customHeight="1" thickBot="1" x14ac:dyDescent="0.25">
      <c r="A54" s="452"/>
      <c r="B54" s="232" t="s">
        <v>32</v>
      </c>
      <c r="C54" s="233" t="s">
        <v>134</v>
      </c>
      <c r="D54" s="234">
        <f>+balanza_periodos!C6</f>
        <v>2021</v>
      </c>
      <c r="E54" s="234">
        <f>+E5</f>
        <v>2022</v>
      </c>
      <c r="F54" s="233" t="str">
        <f>+F5</f>
        <v>2022-2021</v>
      </c>
      <c r="G54" s="233">
        <f>+G5</f>
        <v>2022</v>
      </c>
      <c r="O54" s="5"/>
      <c r="P54" s="5"/>
      <c r="Q54" s="5"/>
      <c r="R54" s="5"/>
      <c r="S54" s="5"/>
      <c r="T54" s="5"/>
    </row>
    <row r="55" spans="1:20" ht="10.8" thickTop="1" x14ac:dyDescent="0.2">
      <c r="C55" s="228"/>
      <c r="D55" s="228"/>
      <c r="E55" s="228"/>
      <c r="F55" s="228"/>
      <c r="G55" s="228"/>
      <c r="Q55" s="5"/>
      <c r="R55" s="5"/>
      <c r="T55" s="5"/>
    </row>
    <row r="56" spans="1:20" ht="12.75" customHeight="1" x14ac:dyDescent="0.2">
      <c r="A56" s="224" t="e">
        <f>VLOOKUP(B56,#REF!,2,FALSE)</f>
        <v>#REF!</v>
      </c>
      <c r="B56" s="251" t="e">
        <f>#REF!</f>
        <v>#REF!</v>
      </c>
      <c r="C56" s="225" t="e">
        <f>#REF!/1000</f>
        <v>#REF!</v>
      </c>
      <c r="D56" s="225" t="e">
        <f>#REF!/1000</f>
        <v>#REF!</v>
      </c>
      <c r="E56" s="225" t="e">
        <f>#REF!/1000</f>
        <v>#REF!</v>
      </c>
      <c r="F56" s="226" t="str">
        <f>IFERROR((E56-D56)/D56,"")</f>
        <v/>
      </c>
      <c r="G56" s="227" t="e">
        <f t="shared" ref="G56:G72" si="3">+E56/$E$72</f>
        <v>#REF!</v>
      </c>
      <c r="Q56" s="5"/>
      <c r="T56" s="5"/>
    </row>
    <row r="57" spans="1:20" ht="12.75" customHeight="1" x14ac:dyDescent="0.2">
      <c r="A57" s="224" t="e">
        <f>VLOOKUP(B57,#REF!,2,FALSE)</f>
        <v>#REF!</v>
      </c>
      <c r="B57" s="251" t="e">
        <f>#REF!</f>
        <v>#REF!</v>
      </c>
      <c r="C57" s="225" t="e">
        <f>#REF!/1000</f>
        <v>#REF!</v>
      </c>
      <c r="D57" s="225" t="e">
        <f>#REF!/1000</f>
        <v>#REF!</v>
      </c>
      <c r="E57" s="225" t="e">
        <f>#REF!/1000</f>
        <v>#REF!</v>
      </c>
      <c r="F57" s="226" t="str">
        <f t="shared" ref="F57:F72" si="4">IFERROR((E57-D57)/D57,"")</f>
        <v/>
      </c>
      <c r="G57" s="227" t="e">
        <f t="shared" si="3"/>
        <v>#REF!</v>
      </c>
      <c r="O57" s="5"/>
      <c r="P57" s="5"/>
      <c r="Q57" s="5"/>
      <c r="R57" s="5"/>
      <c r="S57" s="5"/>
      <c r="T57" s="5"/>
    </row>
    <row r="58" spans="1:20" ht="12.75" customHeight="1" x14ac:dyDescent="0.2">
      <c r="A58" s="224" t="e">
        <f>VLOOKUP(B58,#REF!,2,FALSE)</f>
        <v>#REF!</v>
      </c>
      <c r="B58" s="251" t="e">
        <f>#REF!</f>
        <v>#REF!</v>
      </c>
      <c r="C58" s="225" t="e">
        <f>#REF!/1000</f>
        <v>#REF!</v>
      </c>
      <c r="D58" s="225" t="e">
        <f>#REF!/1000</f>
        <v>#REF!</v>
      </c>
      <c r="E58" s="225" t="e">
        <f>#REF!/1000</f>
        <v>#REF!</v>
      </c>
      <c r="F58" s="226" t="str">
        <f t="shared" si="4"/>
        <v/>
      </c>
      <c r="G58" s="227" t="e">
        <f t="shared" si="3"/>
        <v>#REF!</v>
      </c>
      <c r="Q58" s="5"/>
      <c r="R58" s="179"/>
      <c r="S58" s="179"/>
      <c r="T58" s="179"/>
    </row>
    <row r="59" spans="1:20" ht="12.75" customHeight="1" x14ac:dyDescent="0.2">
      <c r="A59" s="224" t="e">
        <f>VLOOKUP(B59,#REF!,2,FALSE)</f>
        <v>#REF!</v>
      </c>
      <c r="B59" s="251" t="e">
        <f>#REF!</f>
        <v>#REF!</v>
      </c>
      <c r="C59" s="225" t="e">
        <f>#REF!/1000</f>
        <v>#REF!</v>
      </c>
      <c r="D59" s="225" t="e">
        <f>#REF!/1000</f>
        <v>#REF!</v>
      </c>
      <c r="E59" s="225" t="e">
        <f>#REF!/1000</f>
        <v>#REF!</v>
      </c>
      <c r="F59" s="226" t="str">
        <f t="shared" si="4"/>
        <v/>
      </c>
      <c r="G59" s="227" t="e">
        <f t="shared" si="3"/>
        <v>#REF!</v>
      </c>
      <c r="O59" s="5"/>
      <c r="Q59" s="5"/>
      <c r="R59" s="5"/>
      <c r="T59" s="5"/>
    </row>
    <row r="60" spans="1:20" ht="12.75" customHeight="1" x14ac:dyDescent="0.2">
      <c r="A60" s="224" t="e">
        <f>VLOOKUP(B60,#REF!,2,FALSE)</f>
        <v>#REF!</v>
      </c>
      <c r="B60" s="251" t="e">
        <f>#REF!</f>
        <v>#REF!</v>
      </c>
      <c r="C60" s="225" t="e">
        <f>#REF!/1000</f>
        <v>#REF!</v>
      </c>
      <c r="D60" s="225" t="e">
        <f>#REF!/1000</f>
        <v>#REF!</v>
      </c>
      <c r="E60" s="225" t="e">
        <f>#REF!/1000</f>
        <v>#REF!</v>
      </c>
      <c r="F60" s="226" t="str">
        <f t="shared" si="4"/>
        <v/>
      </c>
      <c r="G60" s="227" t="e">
        <f t="shared" si="3"/>
        <v>#REF!</v>
      </c>
      <c r="O60" s="5"/>
      <c r="Q60" s="5"/>
      <c r="R60" s="5"/>
      <c r="T60" s="5"/>
    </row>
    <row r="61" spans="1:20" ht="12.75" customHeight="1" x14ac:dyDescent="0.2">
      <c r="A61" s="224" t="e">
        <f>VLOOKUP(B61,#REF!,2,FALSE)</f>
        <v>#REF!</v>
      </c>
      <c r="B61" s="251" t="e">
        <f>#REF!</f>
        <v>#REF!</v>
      </c>
      <c r="C61" s="225" t="e">
        <f>#REF!/1000</f>
        <v>#REF!</v>
      </c>
      <c r="D61" s="225" t="e">
        <f>#REF!/1000</f>
        <v>#REF!</v>
      </c>
      <c r="E61" s="225" t="e">
        <f>#REF!/1000</f>
        <v>#REF!</v>
      </c>
      <c r="F61" s="226" t="str">
        <f t="shared" si="4"/>
        <v/>
      </c>
      <c r="G61" s="227" t="e">
        <f t="shared" si="3"/>
        <v>#REF!</v>
      </c>
      <c r="Q61" s="5"/>
      <c r="R61" s="5"/>
      <c r="T61" s="5"/>
    </row>
    <row r="62" spans="1:20" ht="12.75" customHeight="1" x14ac:dyDescent="0.2">
      <c r="A62" s="224" t="e">
        <f>VLOOKUP(B62,#REF!,2,FALSE)</f>
        <v>#REF!</v>
      </c>
      <c r="B62" s="251" t="e">
        <f>#REF!</f>
        <v>#REF!</v>
      </c>
      <c r="C62" s="225" t="e">
        <f>#REF!/1000</f>
        <v>#REF!</v>
      </c>
      <c r="D62" s="225" t="e">
        <f>#REF!/1000</f>
        <v>#REF!</v>
      </c>
      <c r="E62" s="225" t="e">
        <f>#REF!/1000</f>
        <v>#REF!</v>
      </c>
      <c r="F62" s="226" t="str">
        <f t="shared" si="4"/>
        <v/>
      </c>
      <c r="G62" s="227" t="e">
        <f t="shared" si="3"/>
        <v>#REF!</v>
      </c>
      <c r="I62" s="5"/>
      <c r="M62" s="5"/>
      <c r="N62" s="5"/>
      <c r="P62" s="5"/>
      <c r="Q62" s="5"/>
      <c r="R62" s="5"/>
      <c r="T62" s="5"/>
    </row>
    <row r="63" spans="1:20" ht="12.75" customHeight="1" x14ac:dyDescent="0.2">
      <c r="A63" s="224" t="e">
        <f>VLOOKUP(B63,#REF!,2,FALSE)</f>
        <v>#REF!</v>
      </c>
      <c r="B63" s="251" t="e">
        <f>#REF!</f>
        <v>#REF!</v>
      </c>
      <c r="C63" s="225" t="e">
        <f>#REF!/1000</f>
        <v>#REF!</v>
      </c>
      <c r="D63" s="225" t="e">
        <f>#REF!/1000</f>
        <v>#REF!</v>
      </c>
      <c r="E63" s="225" t="e">
        <f>#REF!/1000</f>
        <v>#REF!</v>
      </c>
      <c r="F63" s="226" t="str">
        <f t="shared" si="4"/>
        <v/>
      </c>
      <c r="G63" s="227" t="e">
        <f t="shared" si="3"/>
        <v>#REF!</v>
      </c>
      <c r="P63" s="179"/>
      <c r="Q63" s="179"/>
      <c r="R63" s="179"/>
      <c r="T63" s="5"/>
    </row>
    <row r="64" spans="1:20" ht="12.75" customHeight="1" x14ac:dyDescent="0.2">
      <c r="A64" s="224" t="e">
        <f>VLOOKUP(B64,#REF!,2,FALSE)</f>
        <v>#REF!</v>
      </c>
      <c r="B64" s="251" t="e">
        <f>#REF!</f>
        <v>#REF!</v>
      </c>
      <c r="C64" s="225" t="e">
        <f>#REF!/1000</f>
        <v>#REF!</v>
      </c>
      <c r="D64" s="225" t="e">
        <f>#REF!/1000</f>
        <v>#REF!</v>
      </c>
      <c r="E64" s="225" t="e">
        <f>#REF!/1000</f>
        <v>#REF!</v>
      </c>
      <c r="F64" s="226" t="str">
        <f t="shared" si="4"/>
        <v/>
      </c>
      <c r="G64" s="227" t="e">
        <f t="shared" si="3"/>
        <v>#REF!</v>
      </c>
      <c r="Q64" s="5"/>
      <c r="T64" s="5"/>
    </row>
    <row r="65" spans="1:20" ht="12.75" customHeight="1" x14ac:dyDescent="0.2">
      <c r="A65" s="224" t="e">
        <f>VLOOKUP(B65,#REF!,2,FALSE)</f>
        <v>#REF!</v>
      </c>
      <c r="B65" s="251" t="e">
        <f>#REF!</f>
        <v>#REF!</v>
      </c>
      <c r="C65" s="225" t="e">
        <f>#REF!/1000</f>
        <v>#REF!</v>
      </c>
      <c r="D65" s="225" t="e">
        <f>#REF!/1000</f>
        <v>#REF!</v>
      </c>
      <c r="E65" s="225" t="e">
        <f>#REF!/1000</f>
        <v>#REF!</v>
      </c>
      <c r="F65" s="226" t="str">
        <f t="shared" si="4"/>
        <v/>
      </c>
      <c r="G65" s="227" t="e">
        <f t="shared" si="3"/>
        <v>#REF!</v>
      </c>
      <c r="Q65" s="5"/>
      <c r="T65" s="5"/>
    </row>
    <row r="66" spans="1:20" ht="12.75" customHeight="1" x14ac:dyDescent="0.2">
      <c r="A66" s="224" t="e">
        <f>VLOOKUP(B66,#REF!,2,FALSE)</f>
        <v>#REF!</v>
      </c>
      <c r="B66" s="251" t="e">
        <f>#REF!</f>
        <v>#REF!</v>
      </c>
      <c r="C66" s="225" t="e">
        <f>#REF!/1000</f>
        <v>#REF!</v>
      </c>
      <c r="D66" s="225" t="e">
        <f>#REF!/1000</f>
        <v>#REF!</v>
      </c>
      <c r="E66" s="225" t="e">
        <f>#REF!/1000</f>
        <v>#REF!</v>
      </c>
      <c r="F66" s="226" t="str">
        <f t="shared" si="4"/>
        <v/>
      </c>
      <c r="G66" s="227" t="e">
        <f t="shared" si="3"/>
        <v>#REF!</v>
      </c>
      <c r="Q66" s="5"/>
      <c r="T66" s="5"/>
    </row>
    <row r="67" spans="1:20" ht="12.75" customHeight="1" x14ac:dyDescent="0.2">
      <c r="A67" s="224" t="e">
        <f>VLOOKUP(B67,#REF!,2,FALSE)</f>
        <v>#REF!</v>
      </c>
      <c r="B67" s="251" t="e">
        <f>#REF!</f>
        <v>#REF!</v>
      </c>
      <c r="C67" s="225" t="e">
        <f>#REF!/1000</f>
        <v>#REF!</v>
      </c>
      <c r="D67" s="225" t="e">
        <f>#REF!/1000</f>
        <v>#REF!</v>
      </c>
      <c r="E67" s="225" t="e">
        <f>#REF!/1000</f>
        <v>#REF!</v>
      </c>
      <c r="F67" s="226" t="str">
        <f t="shared" si="4"/>
        <v/>
      </c>
      <c r="G67" s="227" t="e">
        <f t="shared" si="3"/>
        <v>#REF!</v>
      </c>
    </row>
    <row r="68" spans="1:20" ht="12.75" customHeight="1" x14ac:dyDescent="0.2">
      <c r="A68" s="224" t="e">
        <f>VLOOKUP(B68,#REF!,2,FALSE)</f>
        <v>#REF!</v>
      </c>
      <c r="B68" s="251" t="e">
        <f>#REF!</f>
        <v>#REF!</v>
      </c>
      <c r="C68" s="225" t="e">
        <f>#REF!/1000</f>
        <v>#REF!</v>
      </c>
      <c r="D68" s="225" t="e">
        <f>#REF!/1000</f>
        <v>#REF!</v>
      </c>
      <c r="E68" s="225" t="e">
        <f>#REF!/1000</f>
        <v>#REF!</v>
      </c>
      <c r="F68" s="226" t="str">
        <f t="shared" si="4"/>
        <v/>
      </c>
      <c r="G68" s="227" t="e">
        <f t="shared" si="3"/>
        <v>#REF!</v>
      </c>
      <c r="O68" s="5"/>
      <c r="P68" s="5"/>
      <c r="R68" s="5"/>
      <c r="S68" s="5"/>
    </row>
    <row r="69" spans="1:20" ht="12.75" customHeight="1" x14ac:dyDescent="0.2">
      <c r="A69" s="224" t="e">
        <f>VLOOKUP(B69,#REF!,2,FALSE)</f>
        <v>#REF!</v>
      </c>
      <c r="B69" s="251" t="e">
        <f>#REF!</f>
        <v>#REF!</v>
      </c>
      <c r="C69" s="225" t="e">
        <f>#REF!/1000</f>
        <v>#REF!</v>
      </c>
      <c r="D69" s="225" t="e">
        <f>#REF!/1000</f>
        <v>#REF!</v>
      </c>
      <c r="E69" s="225" t="e">
        <f>#REF!/1000</f>
        <v>#REF!</v>
      </c>
      <c r="F69" s="226" t="str">
        <f t="shared" si="4"/>
        <v/>
      </c>
      <c r="G69" s="227" t="e">
        <f t="shared" si="3"/>
        <v>#REF!</v>
      </c>
      <c r="Q69" s="5"/>
      <c r="T69" s="5"/>
    </row>
    <row r="70" spans="1:20" ht="12.75" customHeight="1" x14ac:dyDescent="0.2">
      <c r="A70" s="224" t="e">
        <f>VLOOKUP(B70,#REF!,2,FALSE)</f>
        <v>#REF!</v>
      </c>
      <c r="B70" s="251" t="e">
        <f>#REF!</f>
        <v>#REF!</v>
      </c>
      <c r="C70" s="225" t="e">
        <f>#REF!/1000</f>
        <v>#REF!</v>
      </c>
      <c r="D70" s="225" t="e">
        <f>#REF!/1000</f>
        <v>#REF!</v>
      </c>
      <c r="E70" s="225" t="e">
        <f>#REF!/1000</f>
        <v>#REF!</v>
      </c>
      <c r="F70" s="226" t="str">
        <f t="shared" si="4"/>
        <v/>
      </c>
      <c r="G70" s="227" t="e">
        <f t="shared" si="3"/>
        <v>#REF!</v>
      </c>
      <c r="Q70" s="5"/>
      <c r="T70" s="5"/>
    </row>
    <row r="71" spans="1:20" ht="12.75" customHeight="1" x14ac:dyDescent="0.2">
      <c r="A71" s="224" t="s">
        <v>24</v>
      </c>
      <c r="B71" s="224"/>
      <c r="C71" s="228" t="e">
        <f>C72-SUM(C56:C70)</f>
        <v>#REF!</v>
      </c>
      <c r="D71" s="228" t="e">
        <f t="shared" ref="D71:E71" si="5">D72-SUM(D56:D70)</f>
        <v>#REF!</v>
      </c>
      <c r="E71" s="228" t="e">
        <f t="shared" si="5"/>
        <v>#REF!</v>
      </c>
      <c r="F71" s="226" t="str">
        <f t="shared" si="4"/>
        <v/>
      </c>
      <c r="G71" s="227" t="e">
        <f t="shared" si="3"/>
        <v>#REF!</v>
      </c>
      <c r="Q71" s="5"/>
      <c r="T71" s="5"/>
    </row>
    <row r="72" spans="1:20" ht="12.75" customHeight="1" x14ac:dyDescent="0.2">
      <c r="A72" s="224" t="s">
        <v>22</v>
      </c>
      <c r="B72" s="224"/>
      <c r="C72" s="228">
        <f>+balanza_periodos!B16</f>
        <v>9581783</v>
      </c>
      <c r="D72" s="228">
        <f>+balanza_periodos!C16</f>
        <v>6845052</v>
      </c>
      <c r="E72" s="228">
        <f>+balanza_periodos!D16</f>
        <v>7322191</v>
      </c>
      <c r="F72" s="226">
        <f t="shared" si="4"/>
        <v>6.9705679372486867E-2</v>
      </c>
      <c r="G72" s="227">
        <f t="shared" si="3"/>
        <v>1</v>
      </c>
    </row>
    <row r="73" spans="1:20" ht="10.8" thickBot="1" x14ac:dyDescent="0.25">
      <c r="A73" s="239"/>
      <c r="B73" s="239"/>
      <c r="C73" s="240"/>
      <c r="D73" s="240"/>
      <c r="E73" s="240"/>
      <c r="F73" s="239"/>
      <c r="G73" s="239"/>
    </row>
    <row r="74" spans="1:20" ht="12.75" customHeight="1" thickTop="1" x14ac:dyDescent="0.2">
      <c r="A74" s="450" t="s">
        <v>411</v>
      </c>
      <c r="B74" s="450"/>
      <c r="C74" s="450"/>
      <c r="D74" s="450"/>
      <c r="E74" s="450"/>
      <c r="F74" s="450"/>
      <c r="G74" s="450"/>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activeCell="G3" sqref="G3:K3"/>
    </sheetView>
  </sheetViews>
  <sheetFormatPr baseColWidth="10" defaultRowHeight="13.2" x14ac:dyDescent="0.25"/>
  <cols>
    <col min="1" max="1" width="23.33203125" customWidth="1"/>
    <col min="2" max="4" width="8.5546875" customWidth="1"/>
    <col min="5" max="5" width="8.6640625" bestFit="1" customWidth="1"/>
    <col min="6" max="6" width="2.33203125" customWidth="1"/>
    <col min="7" max="9" width="8.5546875" customWidth="1"/>
    <col min="10" max="10" width="9.6640625" bestFit="1" customWidth="1"/>
    <col min="11" max="11" width="9.33203125" bestFit="1" customWidth="1"/>
    <col min="12" max="12" width="10.109375" bestFit="1" customWidth="1"/>
    <col min="16" max="16" width="13.88671875" bestFit="1" customWidth="1"/>
    <col min="17" max="17" width="12.88671875" bestFit="1" customWidth="1"/>
  </cols>
  <sheetData>
    <row r="1" spans="1:17" s="14" customFormat="1" ht="20.100000000000001" customHeight="1" x14ac:dyDescent="0.25">
      <c r="A1" s="454" t="s">
        <v>250</v>
      </c>
      <c r="B1" s="454"/>
      <c r="C1" s="454"/>
      <c r="D1" s="454"/>
      <c r="E1" s="454"/>
      <c r="F1" s="454"/>
      <c r="G1" s="454"/>
      <c r="H1" s="454"/>
      <c r="I1" s="454"/>
      <c r="J1" s="454"/>
      <c r="K1" s="454"/>
      <c r="L1" s="83"/>
      <c r="M1" s="83"/>
      <c r="N1" s="83"/>
      <c r="O1" s="83"/>
    </row>
    <row r="2" spans="1:17" s="14" customFormat="1" ht="20.100000000000001" customHeight="1" x14ac:dyDescent="0.2">
      <c r="A2" s="455" t="s">
        <v>257</v>
      </c>
      <c r="B2" s="455"/>
      <c r="C2" s="455"/>
      <c r="D2" s="455"/>
      <c r="E2" s="455"/>
      <c r="F2" s="455"/>
      <c r="G2" s="455"/>
      <c r="H2" s="455"/>
      <c r="I2" s="455"/>
      <c r="J2" s="455"/>
      <c r="K2" s="455"/>
      <c r="L2" s="85"/>
      <c r="M2" s="85"/>
      <c r="N2" s="85"/>
      <c r="O2" s="85"/>
    </row>
    <row r="3" spans="1:17" s="20" customFormat="1" ht="11.4" x14ac:dyDescent="0.2">
      <c r="A3" s="17"/>
      <c r="B3" s="456" t="s">
        <v>258</v>
      </c>
      <c r="C3" s="456"/>
      <c r="D3" s="456"/>
      <c r="E3" s="456"/>
      <c r="F3" s="407"/>
      <c r="G3" s="456" t="s">
        <v>412</v>
      </c>
      <c r="H3" s="456"/>
      <c r="I3" s="456"/>
      <c r="J3" s="456"/>
      <c r="K3" s="456"/>
      <c r="L3" s="91"/>
      <c r="M3" s="91"/>
      <c r="N3" s="91"/>
      <c r="O3" s="91"/>
    </row>
    <row r="4" spans="1:17" s="20" customFormat="1" ht="10.199999999999999" x14ac:dyDescent="0.2">
      <c r="A4" s="17" t="s">
        <v>261</v>
      </c>
      <c r="B4" s="122">
        <v>2021</v>
      </c>
      <c r="C4" s="457" t="s">
        <v>547</v>
      </c>
      <c r="D4" s="457"/>
      <c r="E4" s="457"/>
      <c r="F4" s="407"/>
      <c r="G4" s="122">
        <v>2021</v>
      </c>
      <c r="H4" s="457" t="s">
        <v>547</v>
      </c>
      <c r="I4" s="457"/>
      <c r="J4" s="457"/>
      <c r="K4" s="457"/>
      <c r="L4" s="91"/>
      <c r="M4" s="91"/>
      <c r="N4" s="91"/>
      <c r="O4" s="91"/>
    </row>
    <row r="5" spans="1:17" s="20" customFormat="1" ht="10.199999999999999" x14ac:dyDescent="0.2">
      <c r="A5" s="123"/>
      <c r="B5" s="123"/>
      <c r="C5" s="124">
        <v>2021</v>
      </c>
      <c r="D5" s="124">
        <v>2022</v>
      </c>
      <c r="E5" s="408" t="s">
        <v>558</v>
      </c>
      <c r="F5" s="125"/>
      <c r="G5" s="123"/>
      <c r="H5" s="124">
        <v>2021</v>
      </c>
      <c r="I5" s="124">
        <v>2022</v>
      </c>
      <c r="J5" s="408" t="s">
        <v>558</v>
      </c>
      <c r="K5" s="408" t="s">
        <v>559</v>
      </c>
    </row>
    <row r="7" spans="1:17" x14ac:dyDescent="0.25">
      <c r="A7" s="17" t="s">
        <v>249</v>
      </c>
      <c r="B7" s="126"/>
      <c r="C7" s="126"/>
      <c r="D7" s="126"/>
      <c r="E7" s="127"/>
      <c r="F7" s="2"/>
      <c r="G7" s="126">
        <v>17897423</v>
      </c>
      <c r="H7" s="126">
        <v>13479453</v>
      </c>
      <c r="I7" s="126">
        <v>14644268</v>
      </c>
      <c r="J7" s="128">
        <v>8.6414114875432935E-2</v>
      </c>
      <c r="L7" s="40"/>
      <c r="M7" s="288"/>
    </row>
    <row r="8" spans="1:17" x14ac:dyDescent="0.25">
      <c r="L8" s="40"/>
    </row>
    <row r="9" spans="1:17" s="107" customFormat="1" x14ac:dyDescent="0.25">
      <c r="A9" s="9" t="s">
        <v>276</v>
      </c>
      <c r="B9" s="116">
        <v>2759745.4922933993</v>
      </c>
      <c r="C9" s="116">
        <v>2407843.3655333994</v>
      </c>
      <c r="D9" s="116">
        <v>2414478.5730038001</v>
      </c>
      <c r="E9" s="119">
        <v>2.7556640790589171E-3</v>
      </c>
      <c r="G9" s="116">
        <v>6012040.6651999988</v>
      </c>
      <c r="H9" s="116">
        <v>4740442.7193899984</v>
      </c>
      <c r="I9" s="116">
        <v>4699903.1632500002</v>
      </c>
      <c r="J9" s="120">
        <v>-8.5518502257558859E-3</v>
      </c>
      <c r="K9" s="120">
        <v>0.32093807373984146</v>
      </c>
      <c r="L9" s="40"/>
      <c r="M9" s="116"/>
    </row>
    <row r="10" spans="1:17" s="107" customFormat="1" x14ac:dyDescent="0.25">
      <c r="A10" s="10" t="s">
        <v>77</v>
      </c>
      <c r="B10" s="116">
        <v>4277151.762991</v>
      </c>
      <c r="C10" s="93">
        <v>3184663.841</v>
      </c>
      <c r="D10" s="93">
        <v>3188092.7213659994</v>
      </c>
      <c r="E10" s="119">
        <v>1.0766851816055301E-3</v>
      </c>
      <c r="F10" s="93"/>
      <c r="G10" s="93">
        <v>2988066.0455599991</v>
      </c>
      <c r="H10" s="93">
        <v>2210964.35207</v>
      </c>
      <c r="I10" s="93">
        <v>2174915.5004100003</v>
      </c>
      <c r="J10" s="120">
        <v>-1.6304582941940815E-2</v>
      </c>
      <c r="K10" s="120">
        <v>0.14851650491578003</v>
      </c>
      <c r="L10" s="40"/>
      <c r="M10" s="350"/>
      <c r="N10" s="15"/>
      <c r="O10" s="14"/>
      <c r="P10" s="14"/>
      <c r="Q10" s="15"/>
    </row>
    <row r="11" spans="1:17" s="107" customFormat="1" x14ac:dyDescent="0.25">
      <c r="A11" s="107" t="s">
        <v>259</v>
      </c>
      <c r="B11" s="116">
        <v>881240.32461579994</v>
      </c>
      <c r="C11" s="116">
        <v>638311.13039519999</v>
      </c>
      <c r="D11" s="116">
        <v>660530.2119315</v>
      </c>
      <c r="E11" s="119">
        <v>3.4809171387225168E-2</v>
      </c>
      <c r="G11" s="116">
        <v>1974650.2268299994</v>
      </c>
      <c r="H11" s="116">
        <v>1450639.2888500001</v>
      </c>
      <c r="I11" s="116">
        <v>1493841.0776999993</v>
      </c>
      <c r="J11" s="120">
        <v>2.9781206935493687E-2</v>
      </c>
      <c r="K11" s="120">
        <v>0.1020085864107376</v>
      </c>
      <c r="L11" s="40"/>
    </row>
    <row r="12" spans="1:17" s="107" customFormat="1" x14ac:dyDescent="0.25">
      <c r="A12" s="9" t="s">
        <v>244</v>
      </c>
      <c r="B12" s="116">
        <v>652930.47040270001</v>
      </c>
      <c r="C12" s="116">
        <v>486519.19729060004</v>
      </c>
      <c r="D12" s="116">
        <v>488470.84669700003</v>
      </c>
      <c r="E12" s="119">
        <v>4.011454054164032E-3</v>
      </c>
      <c r="G12" s="116">
        <v>1414730.1307999997</v>
      </c>
      <c r="H12" s="116">
        <v>1043032.32384</v>
      </c>
      <c r="I12" s="116">
        <v>1210577.2665800003</v>
      </c>
      <c r="J12" s="120">
        <v>0.16063255079494687</v>
      </c>
      <c r="K12" s="120">
        <v>8.2665604493170994E-2</v>
      </c>
      <c r="L12" s="40"/>
    </row>
    <row r="13" spans="1:17" s="107" customFormat="1" x14ac:dyDescent="0.25">
      <c r="A13" s="107" t="s">
        <v>347</v>
      </c>
      <c r="B13" s="134" t="s">
        <v>120</v>
      </c>
      <c r="C13" s="134" t="s">
        <v>120</v>
      </c>
      <c r="D13" s="134" t="s">
        <v>120</v>
      </c>
      <c r="E13" s="134" t="s">
        <v>120</v>
      </c>
      <c r="G13" s="116">
        <v>1426241.39598</v>
      </c>
      <c r="H13" s="116">
        <v>982973.54858999955</v>
      </c>
      <c r="I13" s="116">
        <v>1516694.4339700001</v>
      </c>
      <c r="J13" s="120">
        <v>0.54296566387323697</v>
      </c>
      <c r="K13" s="120">
        <v>0.10356915306179866</v>
      </c>
      <c r="L13" s="40"/>
    </row>
    <row r="14" spans="1:17" s="107" customFormat="1" x14ac:dyDescent="0.25">
      <c r="A14" s="107" t="s">
        <v>69</v>
      </c>
      <c r="B14" s="116">
        <v>498327.94938429992</v>
      </c>
      <c r="C14" s="116">
        <v>377554.89762390003</v>
      </c>
      <c r="D14" s="116">
        <v>369532.20671589993</v>
      </c>
      <c r="E14" s="119">
        <v>-2.1249071217166127E-2</v>
      </c>
      <c r="G14" s="116">
        <v>1472314.8805500004</v>
      </c>
      <c r="H14" s="116">
        <v>1122174.4969899999</v>
      </c>
      <c r="I14" s="116">
        <v>1218965.5824299997</v>
      </c>
      <c r="J14" s="120">
        <v>8.6253150200456208E-2</v>
      </c>
      <c r="K14" s="120">
        <v>8.3238409897305882E-2</v>
      </c>
      <c r="L14" s="40"/>
    </row>
    <row r="15" spans="1:17" s="107" customFormat="1" x14ac:dyDescent="0.25">
      <c r="A15" s="107" t="s">
        <v>262</v>
      </c>
      <c r="B15" s="134" t="s">
        <v>120</v>
      </c>
      <c r="C15" s="134" t="s">
        <v>120</v>
      </c>
      <c r="D15" s="134" t="s">
        <v>120</v>
      </c>
      <c r="E15" s="135" t="s">
        <v>120</v>
      </c>
      <c r="G15" s="116">
        <v>929670.40815000003</v>
      </c>
      <c r="H15" s="116">
        <v>635715.84319999977</v>
      </c>
      <c r="I15" s="116">
        <v>825215.61034999997</v>
      </c>
      <c r="J15" s="120">
        <v>0.29808879104871155</v>
      </c>
      <c r="K15" s="120">
        <v>5.6350758559594781E-2</v>
      </c>
      <c r="L15" s="40"/>
      <c r="M15" s="116"/>
    </row>
    <row r="16" spans="1:17" s="107" customFormat="1" x14ac:dyDescent="0.25">
      <c r="A16" s="107" t="s">
        <v>75</v>
      </c>
      <c r="B16" s="116">
        <v>3757744.9589999998</v>
      </c>
      <c r="C16" s="116">
        <v>2943577.2620000001</v>
      </c>
      <c r="D16" s="116">
        <v>2227494.9471</v>
      </c>
      <c r="E16" s="119">
        <v>-0.24326941376543354</v>
      </c>
      <c r="G16" s="116">
        <v>257001.22664000001</v>
      </c>
      <c r="H16" s="116">
        <v>204411.27480999997</v>
      </c>
      <c r="I16" s="116">
        <v>152010.11862000002</v>
      </c>
      <c r="J16" s="120">
        <v>-0.25635159429785248</v>
      </c>
      <c r="K16" s="120">
        <v>1.0380178689709859E-2</v>
      </c>
      <c r="L16" s="40"/>
      <c r="M16" s="116"/>
    </row>
    <row r="17" spans="1:17" s="107" customFormat="1" x14ac:dyDescent="0.25">
      <c r="A17" s="107" t="s">
        <v>247</v>
      </c>
      <c r="B17" s="116">
        <v>51036.374472899995</v>
      </c>
      <c r="C17" s="116">
        <v>48746.582976899976</v>
      </c>
      <c r="D17" s="116">
        <v>38946.899602699996</v>
      </c>
      <c r="E17" s="119">
        <v>-0.20103323711620669</v>
      </c>
      <c r="G17" s="116">
        <v>326880.96800000023</v>
      </c>
      <c r="H17" s="116">
        <v>294539.45382000017</v>
      </c>
      <c r="I17" s="116">
        <v>275842.90241000004</v>
      </c>
      <c r="J17" s="120">
        <v>-6.3477239356280024E-2</v>
      </c>
      <c r="K17" s="120">
        <v>1.883623697749864E-2</v>
      </c>
      <c r="L17" s="40"/>
    </row>
    <row r="18" spans="1:17" s="107" customFormat="1" x14ac:dyDescent="0.25">
      <c r="A18" s="107" t="s">
        <v>62</v>
      </c>
      <c r="B18" s="116">
        <v>61974.3878663</v>
      </c>
      <c r="C18" s="116">
        <v>47167.690165499997</v>
      </c>
      <c r="D18" s="116">
        <v>63586.2164232</v>
      </c>
      <c r="E18" s="119">
        <v>0.34808840967389698</v>
      </c>
      <c r="G18" s="116">
        <v>141206.77208</v>
      </c>
      <c r="H18" s="116">
        <v>105617.00607</v>
      </c>
      <c r="I18" s="116">
        <v>173786.81388999999</v>
      </c>
      <c r="J18" s="120">
        <v>0.64544347881646003</v>
      </c>
      <c r="K18" s="120">
        <v>1.1867224356314703E-2</v>
      </c>
      <c r="L18" s="40"/>
    </row>
    <row r="19" spans="1:17" s="107" customFormat="1" x14ac:dyDescent="0.25">
      <c r="A19" s="107" t="s">
        <v>246</v>
      </c>
      <c r="B19" s="116">
        <v>179674.99233200002</v>
      </c>
      <c r="C19" s="116">
        <v>124097.95410799999</v>
      </c>
      <c r="D19" s="116">
        <v>125042.47628400002</v>
      </c>
      <c r="E19" s="119">
        <v>7.6111019137190539E-3</v>
      </c>
      <c r="G19" s="116">
        <v>212682.85165</v>
      </c>
      <c r="H19" s="116">
        <v>145316.47652999996</v>
      </c>
      <c r="I19" s="116">
        <v>200484.61850999994</v>
      </c>
      <c r="J19" s="120">
        <v>0.37964134072993971</v>
      </c>
      <c r="K19" s="120">
        <v>1.3690313405217655E-2</v>
      </c>
      <c r="L19" s="40"/>
    </row>
    <row r="20" spans="1:17" s="107" customFormat="1" x14ac:dyDescent="0.25">
      <c r="A20" s="107" t="s">
        <v>245</v>
      </c>
      <c r="B20" s="116">
        <v>43330.928679999997</v>
      </c>
      <c r="C20" s="116">
        <v>39267.046260000003</v>
      </c>
      <c r="D20" s="116">
        <v>56333.262158000005</v>
      </c>
      <c r="E20" s="119">
        <v>0.43461929336367655</v>
      </c>
      <c r="G20" s="116">
        <v>56393.839309999996</v>
      </c>
      <c r="H20" s="116">
        <v>47326.791949999992</v>
      </c>
      <c r="I20" s="116">
        <v>49625.15363999999</v>
      </c>
      <c r="J20" s="120">
        <v>4.8563648523402669E-2</v>
      </c>
      <c r="K20" s="120">
        <v>3.3887083765470551E-3</v>
      </c>
      <c r="L20" s="40"/>
    </row>
    <row r="21" spans="1:17" s="107" customFormat="1" x14ac:dyDescent="0.25">
      <c r="A21" s="191" t="s">
        <v>541</v>
      </c>
      <c r="B21" s="192">
        <v>153769.58585</v>
      </c>
      <c r="C21" s="192">
        <v>94913.512589999998</v>
      </c>
      <c r="D21" s="192">
        <v>101188.18972940001</v>
      </c>
      <c r="E21" s="193">
        <v>6.6109418650480922E-2</v>
      </c>
      <c r="F21" s="191"/>
      <c r="G21" s="192">
        <v>62208.816709999999</v>
      </c>
      <c r="H21" s="192">
        <v>33922.781869999999</v>
      </c>
      <c r="I21" s="192">
        <v>37060.026259999999</v>
      </c>
      <c r="J21" s="193">
        <v>9.2481931523854755E-2</v>
      </c>
      <c r="K21" s="193">
        <v>2.5306847880686148E-3</v>
      </c>
      <c r="L21" s="40"/>
    </row>
    <row r="22" spans="1:17" s="14" customFormat="1" x14ac:dyDescent="0.25">
      <c r="A22" s="117" t="s">
        <v>367</v>
      </c>
      <c r="B22" s="118">
        <v>3298.3752599999993</v>
      </c>
      <c r="C22" s="118">
        <v>2680.2780599999996</v>
      </c>
      <c r="D22" s="118">
        <v>3682.3868999999995</v>
      </c>
      <c r="E22" s="264">
        <v>0.37388241725934956</v>
      </c>
      <c r="F22" s="117"/>
      <c r="G22" s="118">
        <v>13703.621730000003</v>
      </c>
      <c r="H22" s="118">
        <v>11177.926560000002</v>
      </c>
      <c r="I22" s="118">
        <v>14928.736330000003</v>
      </c>
      <c r="J22" s="121">
        <v>0.33555505574908717</v>
      </c>
      <c r="K22" s="121">
        <v>1.019425233818447E-3</v>
      </c>
      <c r="L22" s="40"/>
      <c r="M22" s="107"/>
      <c r="N22" s="107"/>
      <c r="O22" s="107"/>
      <c r="P22" s="107"/>
      <c r="Q22" s="107"/>
    </row>
    <row r="23" spans="1:17" s="14" customFormat="1" ht="10.199999999999999" x14ac:dyDescent="0.2">
      <c r="A23" s="9" t="s">
        <v>402</v>
      </c>
      <c r="B23" s="9"/>
      <c r="C23" s="9"/>
      <c r="D23" s="9"/>
      <c r="E23" s="9"/>
      <c r="F23" s="9"/>
      <c r="G23" s="9"/>
      <c r="H23" s="9"/>
      <c r="I23" s="9"/>
      <c r="J23" s="9"/>
      <c r="K23" s="9"/>
      <c r="L23" s="15"/>
      <c r="M23" s="15"/>
      <c r="N23" s="15"/>
      <c r="Q23" s="15"/>
    </row>
    <row r="24" spans="1:17" s="107" customFormat="1" ht="11.4" x14ac:dyDescent="0.2">
      <c r="A24" s="107" t="s">
        <v>260</v>
      </c>
      <c r="G24" s="116"/>
    </row>
    <row r="25" spans="1:17" s="107" customFormat="1" ht="10.199999999999999" x14ac:dyDescent="0.2">
      <c r="G25" s="116"/>
    </row>
    <row r="26" spans="1:17" s="107" customFormat="1" ht="10.199999999999999" x14ac:dyDescent="0.2"/>
    <row r="27" spans="1:17" s="107" customFormat="1" ht="10.199999999999999" x14ac:dyDescent="0.2"/>
    <row r="28" spans="1:17" s="107" customFormat="1" ht="10.199999999999999" x14ac:dyDescent="0.2"/>
    <row r="29" spans="1:17" s="107" customFormat="1" ht="10.199999999999999" x14ac:dyDescent="0.2"/>
    <row r="30" spans="1:17" s="107" customFormat="1" ht="10.199999999999999" x14ac:dyDescent="0.2"/>
    <row r="31" spans="1:17" s="107" customFormat="1" ht="10.199999999999999" x14ac:dyDescent="0.2"/>
    <row r="32" spans="1:17" s="107" customFormat="1" ht="10.199999999999999" x14ac:dyDescent="0.2"/>
    <row r="33" spans="9:10" s="107" customFormat="1" ht="10.199999999999999" x14ac:dyDescent="0.2"/>
    <row r="34" spans="9:10" s="107" customFormat="1" ht="10.199999999999999" x14ac:dyDescent="0.2"/>
    <row r="35" spans="9:10" s="107" customFormat="1" ht="10.199999999999999" x14ac:dyDescent="0.2"/>
    <row r="36" spans="9:10" s="107" customFormat="1" ht="10.199999999999999" x14ac:dyDescent="0.2">
      <c r="I36" s="120"/>
      <c r="J36" s="120"/>
    </row>
    <row r="37" spans="9:10" s="107" customFormat="1" ht="10.199999999999999" x14ac:dyDescent="0.2"/>
    <row r="56" spans="1:21" s="14" customFormat="1" ht="10.199999999999999" x14ac:dyDescent="0.25">
      <c r="A56" s="454" t="s">
        <v>251</v>
      </c>
      <c r="B56" s="454"/>
      <c r="C56" s="454"/>
      <c r="D56" s="454"/>
      <c r="E56" s="454"/>
      <c r="F56" s="454"/>
      <c r="G56" s="454"/>
      <c r="H56" s="454"/>
      <c r="I56" s="454"/>
      <c r="J56" s="454"/>
      <c r="K56" s="454"/>
      <c r="L56" s="83"/>
      <c r="M56" s="83"/>
      <c r="N56" s="83"/>
      <c r="O56" s="83"/>
    </row>
    <row r="57" spans="1:21" s="14" customFormat="1" ht="10.199999999999999" x14ac:dyDescent="0.2">
      <c r="A57" s="455" t="s">
        <v>449</v>
      </c>
      <c r="B57" s="455"/>
      <c r="C57" s="455"/>
      <c r="D57" s="455"/>
      <c r="E57" s="455"/>
      <c r="F57" s="455"/>
      <c r="G57" s="455"/>
      <c r="H57" s="455"/>
      <c r="I57" s="455"/>
      <c r="J57" s="455"/>
      <c r="K57" s="455"/>
      <c r="L57" s="85"/>
      <c r="M57" s="85"/>
      <c r="N57" s="85"/>
      <c r="O57" s="85"/>
    </row>
    <row r="58" spans="1:21" s="20" customFormat="1" ht="11.4" x14ac:dyDescent="0.2">
      <c r="A58" s="17"/>
      <c r="B58" s="456" t="s">
        <v>258</v>
      </c>
      <c r="C58" s="456"/>
      <c r="D58" s="456"/>
      <c r="E58" s="456"/>
      <c r="F58" s="407"/>
      <c r="G58" s="456" t="s">
        <v>450</v>
      </c>
      <c r="H58" s="456"/>
      <c r="I58" s="456"/>
      <c r="J58" s="456"/>
      <c r="K58" s="456"/>
      <c r="L58" s="91"/>
      <c r="M58" s="91"/>
      <c r="N58" s="91"/>
      <c r="O58" s="91"/>
    </row>
    <row r="59" spans="1:21" s="20" customFormat="1" x14ac:dyDescent="0.25">
      <c r="A59" s="17" t="s">
        <v>261</v>
      </c>
      <c r="B59" s="122">
        <v>2021</v>
      </c>
      <c r="C59" s="457" t="s">
        <v>547</v>
      </c>
      <c r="D59" s="457"/>
      <c r="E59" s="457"/>
      <c r="F59" s="407"/>
      <c r="G59" s="122">
        <v>2021</v>
      </c>
      <c r="H59" s="457" t="s">
        <v>547</v>
      </c>
      <c r="I59" s="457"/>
      <c r="J59" s="457"/>
      <c r="K59" s="457"/>
      <c r="L59" s="91"/>
      <c r="M59" s="91"/>
      <c r="N59" s="91"/>
      <c r="O59" s="91"/>
      <c r="P59"/>
      <c r="Q59"/>
    </row>
    <row r="60" spans="1:21" s="20" customFormat="1" x14ac:dyDescent="0.25">
      <c r="A60" s="123"/>
      <c r="B60" s="123"/>
      <c r="C60" s="124">
        <v>2021</v>
      </c>
      <c r="D60" s="124">
        <v>2022</v>
      </c>
      <c r="E60" s="408" t="s">
        <v>558</v>
      </c>
      <c r="F60" s="125"/>
      <c r="G60" s="123"/>
      <c r="H60" s="124">
        <v>2021</v>
      </c>
      <c r="I60" s="124">
        <v>2022</v>
      </c>
      <c r="J60" s="408" t="s">
        <v>558</v>
      </c>
      <c r="K60" s="408" t="s">
        <v>559</v>
      </c>
      <c r="P60"/>
      <c r="Q60" s="305"/>
    </row>
    <row r="61" spans="1:21" x14ac:dyDescent="0.25">
      <c r="A61" s="17" t="s">
        <v>451</v>
      </c>
      <c r="B61" s="126"/>
      <c r="C61" s="126"/>
      <c r="D61" s="126"/>
      <c r="E61" s="127"/>
      <c r="F61" s="2"/>
      <c r="G61" s="126">
        <v>9581783</v>
      </c>
      <c r="H61" s="126">
        <v>6845052</v>
      </c>
      <c r="I61" s="126">
        <v>7322191</v>
      </c>
      <c r="J61" s="128">
        <v>6.970567937248684E-2</v>
      </c>
      <c r="Q61" s="305"/>
    </row>
    <row r="62" spans="1:21" s="293" customFormat="1" x14ac:dyDescent="0.25">
      <c r="A62" s="17" t="s">
        <v>69</v>
      </c>
      <c r="B62" s="126">
        <v>623346.25376570015</v>
      </c>
      <c r="C62" s="126">
        <v>472700.58278259996</v>
      </c>
      <c r="D62" s="126">
        <v>377231.5909833</v>
      </c>
      <c r="E62" s="127">
        <v>-0.20196503934332388</v>
      </c>
      <c r="G62" s="126">
        <v>2447251.2776899999</v>
      </c>
      <c r="H62" s="126">
        <v>1790480.0387000002</v>
      </c>
      <c r="I62" s="126">
        <v>1622420.0973499999</v>
      </c>
      <c r="J62" s="128">
        <v>-9.3863063378255895E-2</v>
      </c>
      <c r="K62" s="128">
        <v>0.22157576842095486</v>
      </c>
      <c r="M62" s="376"/>
      <c r="N62" s="295"/>
      <c r="P62"/>
      <c r="Q62" s="305"/>
    </row>
    <row r="63" spans="1:21" s="107" customFormat="1" x14ac:dyDescent="0.25">
      <c r="A63" s="10" t="s">
        <v>462</v>
      </c>
      <c r="B63" s="116">
        <v>294979.63226889999</v>
      </c>
      <c r="C63" s="116">
        <v>218473.61085590001</v>
      </c>
      <c r="D63" s="116">
        <v>186035.94181770002</v>
      </c>
      <c r="E63" s="119">
        <v>-0.14847408303053644</v>
      </c>
      <c r="F63" s="93"/>
      <c r="G63" s="93">
        <v>1699290.4886700001</v>
      </c>
      <c r="H63" s="93">
        <v>1233163.0761600002</v>
      </c>
      <c r="I63" s="93">
        <v>1111090.9762899999</v>
      </c>
      <c r="J63" s="120">
        <v>-9.8991043625897279E-2</v>
      </c>
      <c r="K63" s="120">
        <v>0.15174296549898791</v>
      </c>
      <c r="L63" s="15"/>
      <c r="M63" s="376"/>
      <c r="N63" s="15"/>
      <c r="O63" s="14"/>
      <c r="P63"/>
      <c r="Q63" s="305"/>
      <c r="R63"/>
      <c r="S63"/>
      <c r="T63"/>
      <c r="U63"/>
    </row>
    <row r="64" spans="1:21" s="107" customFormat="1" x14ac:dyDescent="0.25">
      <c r="A64" s="107" t="s">
        <v>455</v>
      </c>
      <c r="B64" s="116">
        <v>145756.96122600001</v>
      </c>
      <c r="C64" s="116">
        <v>113905.00982339999</v>
      </c>
      <c r="D64" s="116">
        <v>63423.482777499994</v>
      </c>
      <c r="E64" s="119">
        <v>-0.44318969924296836</v>
      </c>
      <c r="G64" s="116">
        <v>423076.80894000002</v>
      </c>
      <c r="H64" s="116">
        <v>332010.06059999997</v>
      </c>
      <c r="I64" s="116">
        <v>180955.62001000001</v>
      </c>
      <c r="J64" s="120">
        <v>-0.45496946784389092</v>
      </c>
      <c r="K64" s="120">
        <v>2.4713316001999951E-2</v>
      </c>
      <c r="M64" s="376"/>
      <c r="P64"/>
      <c r="Q64" s="305"/>
      <c r="R64"/>
      <c r="S64"/>
      <c r="T64"/>
      <c r="U64"/>
    </row>
    <row r="65" spans="1:21" s="107" customFormat="1" x14ac:dyDescent="0.25">
      <c r="A65" s="9" t="s">
        <v>456</v>
      </c>
      <c r="B65" s="116">
        <v>175948.65075580002</v>
      </c>
      <c r="C65" s="116">
        <v>134543.42501469998</v>
      </c>
      <c r="D65" s="116">
        <v>124114.83060919998</v>
      </c>
      <c r="E65" s="119">
        <v>-7.7510992487076824E-2</v>
      </c>
      <c r="G65" s="116">
        <v>302745.68533000001</v>
      </c>
      <c r="H65" s="116">
        <v>207855.39405</v>
      </c>
      <c r="I65" s="116">
        <v>315088.75910000002</v>
      </c>
      <c r="J65" s="120">
        <v>0.51590369131437996</v>
      </c>
      <c r="K65" s="120">
        <v>4.3032032229151085E-2</v>
      </c>
      <c r="M65" s="376"/>
      <c r="P65"/>
      <c r="Q65" s="305"/>
      <c r="R65"/>
      <c r="S65"/>
      <c r="T65"/>
      <c r="U65"/>
    </row>
    <row r="66" spans="1:21" s="293" customFormat="1" x14ac:dyDescent="0.25">
      <c r="A66" s="17" t="s">
        <v>426</v>
      </c>
      <c r="B66" s="126">
        <v>1898529.7992045006</v>
      </c>
      <c r="C66" s="126">
        <v>1374206.131413999</v>
      </c>
      <c r="D66" s="126">
        <v>1407522.3340805001</v>
      </c>
      <c r="E66" s="127">
        <v>2.4243963045209371E-2</v>
      </c>
      <c r="G66" s="126">
        <v>1436462.2257599994</v>
      </c>
      <c r="H66" s="126">
        <v>1020261.2000900003</v>
      </c>
      <c r="I66" s="126">
        <v>1283900.5806999998</v>
      </c>
      <c r="J66" s="128">
        <v>0.25840380932524254</v>
      </c>
      <c r="K66" s="128">
        <v>0.1753437708330744</v>
      </c>
      <c r="M66" s="376"/>
      <c r="P66" s="2"/>
      <c r="Q66" s="306"/>
      <c r="R66" s="2"/>
      <c r="S66" s="2"/>
      <c r="T66" s="2"/>
      <c r="U66" s="2"/>
    </row>
    <row r="67" spans="1:21" s="107" customFormat="1" x14ac:dyDescent="0.25">
      <c r="A67" s="107" t="s">
        <v>460</v>
      </c>
      <c r="B67" s="134">
        <v>335709.55129080004</v>
      </c>
      <c r="C67" s="134">
        <v>246414.7562451</v>
      </c>
      <c r="D67" s="134">
        <v>262752.42409909994</v>
      </c>
      <c r="E67" s="119">
        <v>6.6301499565023736E-2</v>
      </c>
      <c r="G67" s="134">
        <v>476776.90813</v>
      </c>
      <c r="H67" s="134">
        <v>341015.60361999995</v>
      </c>
      <c r="I67" s="134">
        <v>477181.47892999998</v>
      </c>
      <c r="J67" s="120">
        <v>0.39929514621780249</v>
      </c>
      <c r="K67" s="120">
        <v>6.5169220378162765E-2</v>
      </c>
      <c r="M67" s="376"/>
      <c r="P67"/>
      <c r="Q67" s="305"/>
      <c r="R67"/>
    </row>
    <row r="68" spans="1:21" s="107" customFormat="1" x14ac:dyDescent="0.25">
      <c r="A68" s="107" t="s">
        <v>464</v>
      </c>
      <c r="B68" s="134">
        <v>1026496.779465</v>
      </c>
      <c r="C68" s="134">
        <v>779995.75046500005</v>
      </c>
      <c r="D68" s="134">
        <v>782757.38893850008</v>
      </c>
      <c r="E68" s="119">
        <v>3.5405814350317755E-3</v>
      </c>
      <c r="G68" s="134">
        <v>473934.77272000001</v>
      </c>
      <c r="H68" s="134">
        <v>360823.99715999997</v>
      </c>
      <c r="I68" s="134">
        <v>427698.85880000005</v>
      </c>
      <c r="J68" s="120">
        <v>0.18533928498759411</v>
      </c>
      <c r="K68" s="120">
        <v>5.8411322348734147E-2</v>
      </c>
      <c r="M68" s="376"/>
      <c r="P68"/>
      <c r="Q68" s="305"/>
      <c r="R68"/>
    </row>
    <row r="69" spans="1:21" s="293" customFormat="1" x14ac:dyDescent="0.25">
      <c r="A69" s="293" t="s">
        <v>425</v>
      </c>
      <c r="B69" s="300">
        <v>4390931.7682816032</v>
      </c>
      <c r="C69" s="300">
        <v>3146537.2170762029</v>
      </c>
      <c r="D69" s="300">
        <v>3000568.7104534986</v>
      </c>
      <c r="E69" s="127">
        <v>-4.6390205026190623E-2</v>
      </c>
      <c r="G69" s="126">
        <v>1452525.9359800012</v>
      </c>
      <c r="H69" s="300">
        <v>1021062.9365600001</v>
      </c>
      <c r="I69" s="300">
        <v>1202203.0940999999</v>
      </c>
      <c r="J69" s="128">
        <v>0.1774035184846372</v>
      </c>
      <c r="K69" s="128">
        <v>0.16418625164243869</v>
      </c>
      <c r="M69" s="376"/>
      <c r="N69" s="295"/>
      <c r="P69" s="2"/>
      <c r="Q69" s="306"/>
      <c r="R69" s="2"/>
    </row>
    <row r="70" spans="1:21" s="107" customFormat="1" x14ac:dyDescent="0.25">
      <c r="A70" s="107" t="s">
        <v>457</v>
      </c>
      <c r="B70" s="116">
        <v>1373721.4880900001</v>
      </c>
      <c r="C70" s="116">
        <v>1071645.82109</v>
      </c>
      <c r="D70" s="116">
        <v>826331.94199999992</v>
      </c>
      <c r="E70" s="119">
        <v>-0.2289132045888862</v>
      </c>
      <c r="G70" s="116">
        <v>420699.86500000005</v>
      </c>
      <c r="H70" s="116">
        <v>313268.94545999996</v>
      </c>
      <c r="I70" s="116">
        <v>346372.26752999995</v>
      </c>
      <c r="J70" s="120">
        <v>0.10567061481753814</v>
      </c>
      <c r="K70" s="120">
        <v>4.730445675754702E-2</v>
      </c>
      <c r="M70" s="376"/>
      <c r="P70"/>
      <c r="Q70" s="305"/>
      <c r="R70"/>
    </row>
    <row r="71" spans="1:21" s="107" customFormat="1" x14ac:dyDescent="0.25">
      <c r="A71" s="107" t="s">
        <v>458</v>
      </c>
      <c r="B71" s="116">
        <v>2340876.2372548003</v>
      </c>
      <c r="C71" s="116">
        <v>1579243.6104437001</v>
      </c>
      <c r="D71" s="116">
        <v>1704784.0493774004</v>
      </c>
      <c r="E71" s="119">
        <v>7.9494029992262405E-2</v>
      </c>
      <c r="G71" s="116">
        <v>688350.46685000008</v>
      </c>
      <c r="H71" s="116">
        <v>457210.97502000001</v>
      </c>
      <c r="I71" s="116">
        <v>598253.53382999985</v>
      </c>
      <c r="J71" s="120">
        <v>0.30848463076335864</v>
      </c>
      <c r="K71" s="120">
        <v>8.1704169398203338E-2</v>
      </c>
      <c r="M71" s="376"/>
      <c r="P71"/>
      <c r="Q71" s="305"/>
      <c r="R71"/>
    </row>
    <row r="72" spans="1:21" s="107" customFormat="1" x14ac:dyDescent="0.25">
      <c r="A72" s="107" t="s">
        <v>459</v>
      </c>
      <c r="B72" s="116">
        <v>172536.40505939999</v>
      </c>
      <c r="C72" s="116">
        <v>128424.07717780001</v>
      </c>
      <c r="D72" s="116">
        <v>131165.21288169999</v>
      </c>
      <c r="E72" s="119">
        <v>2.1344406470641397E-2</v>
      </c>
      <c r="G72" s="116">
        <v>93936.730100000001</v>
      </c>
      <c r="H72" s="116">
        <v>69851.524190000011</v>
      </c>
      <c r="I72" s="116">
        <v>71142.395540000012</v>
      </c>
      <c r="J72" s="120">
        <v>1.8480217360594242E-2</v>
      </c>
      <c r="K72" s="120">
        <v>9.7159983316469096E-3</v>
      </c>
      <c r="M72" s="376"/>
      <c r="P72"/>
      <c r="Q72" s="305"/>
    </row>
    <row r="73" spans="1:21" s="293" customFormat="1" x14ac:dyDescent="0.25">
      <c r="A73" s="293" t="s">
        <v>424</v>
      </c>
      <c r="B73" s="126">
        <v>602281.89252859994</v>
      </c>
      <c r="C73" s="126">
        <v>452629.04037320061</v>
      </c>
      <c r="D73" s="126">
        <v>418426.28348800045</v>
      </c>
      <c r="E73" s="127">
        <v>-7.5564654130453879E-2</v>
      </c>
      <c r="G73" s="126">
        <v>630591.1662400004</v>
      </c>
      <c r="H73" s="126">
        <v>475726.01343999972</v>
      </c>
      <c r="I73" s="126">
        <v>469206.89552000019</v>
      </c>
      <c r="J73" s="128">
        <v>-1.3703513652447596E-2</v>
      </c>
      <c r="K73" s="128">
        <v>6.4080122400521952E-2</v>
      </c>
      <c r="M73" s="376"/>
      <c r="N73" s="295"/>
      <c r="P73"/>
      <c r="Q73" s="305"/>
    </row>
    <row r="74" spans="1:21" s="293" customFormat="1" x14ac:dyDescent="0.25">
      <c r="A74" s="293" t="s">
        <v>62</v>
      </c>
      <c r="B74" s="126">
        <v>135817.31653859996</v>
      </c>
      <c r="C74" s="126">
        <v>103229.5589803</v>
      </c>
      <c r="D74" s="126">
        <v>88769.219345999998</v>
      </c>
      <c r="E74" s="127">
        <v>-0.14007944795210803</v>
      </c>
      <c r="G74" s="126">
        <v>460332.66649000015</v>
      </c>
      <c r="H74" s="126">
        <v>354691.68992000009</v>
      </c>
      <c r="I74" s="126">
        <v>344278.75457999989</v>
      </c>
      <c r="J74" s="128">
        <v>-2.9357708781812208E-2</v>
      </c>
      <c r="K74" s="128">
        <v>4.701854329940313E-2</v>
      </c>
      <c r="M74" s="376"/>
      <c r="N74" s="295"/>
      <c r="P74"/>
      <c r="Q74" s="305"/>
    </row>
    <row r="75" spans="1:21" s="293" customFormat="1" x14ac:dyDescent="0.25">
      <c r="A75" s="293" t="s">
        <v>10</v>
      </c>
      <c r="B75" s="126"/>
      <c r="C75" s="126"/>
      <c r="D75" s="126"/>
      <c r="E75" s="127"/>
      <c r="G75" s="126">
        <v>580883</v>
      </c>
      <c r="H75" s="126">
        <v>412111</v>
      </c>
      <c r="I75" s="126">
        <v>273763</v>
      </c>
      <c r="J75" s="128">
        <v>-0.33570567153024311</v>
      </c>
      <c r="K75" s="128">
        <v>3.7388126040416046E-2</v>
      </c>
      <c r="M75" s="376"/>
      <c r="N75" s="295"/>
      <c r="P75"/>
      <c r="Q75" s="305"/>
    </row>
    <row r="76" spans="1:21" s="107" customFormat="1" x14ac:dyDescent="0.25">
      <c r="A76" s="107" t="s">
        <v>461</v>
      </c>
      <c r="B76" s="116"/>
      <c r="C76" s="116"/>
      <c r="D76" s="116"/>
      <c r="E76" s="119"/>
      <c r="G76" s="116">
        <v>510763.9849499999</v>
      </c>
      <c r="H76" s="116">
        <v>364963.13423999998</v>
      </c>
      <c r="I76" s="116">
        <v>211381.23932000002</v>
      </c>
      <c r="J76" s="120">
        <v>-0.42081481802215237</v>
      </c>
      <c r="K76" s="120">
        <v>2.8868577632022985E-2</v>
      </c>
      <c r="M76" s="376"/>
      <c r="N76" s="296"/>
      <c r="P76"/>
      <c r="Q76" s="305"/>
    </row>
    <row r="77" spans="1:21" s="293" customFormat="1" x14ac:dyDescent="0.25">
      <c r="A77" s="293" t="s">
        <v>259</v>
      </c>
      <c r="B77" s="300">
        <v>380063.66395899979</v>
      </c>
      <c r="C77" s="300">
        <v>251492.31213390001</v>
      </c>
      <c r="D77" s="300">
        <v>219350.96224260004</v>
      </c>
      <c r="E77" s="127">
        <v>-0.12780251459212477</v>
      </c>
      <c r="G77" s="300">
        <v>525157.05424999993</v>
      </c>
      <c r="H77" s="300">
        <v>360258.38969000004</v>
      </c>
      <c r="I77" s="300">
        <v>378801.84861999983</v>
      </c>
      <c r="J77" s="128">
        <v>5.1472663678856501E-2</v>
      </c>
      <c r="K77" s="128">
        <v>5.173340173999829E-2</v>
      </c>
      <c r="M77" s="376"/>
      <c r="N77" s="295"/>
      <c r="P77"/>
      <c r="Q77" s="305"/>
    </row>
    <row r="78" spans="1:21" s="293" customFormat="1" x14ac:dyDescent="0.25">
      <c r="A78" s="301" t="s">
        <v>427</v>
      </c>
      <c r="B78" s="302">
        <v>338448.12225479982</v>
      </c>
      <c r="C78" s="302">
        <v>225663.07416709999</v>
      </c>
      <c r="D78" s="302">
        <v>270976.13570410019</v>
      </c>
      <c r="E78" s="303">
        <v>0.20079962884599634</v>
      </c>
      <c r="F78" s="301"/>
      <c r="G78" s="307">
        <v>343616.91779999953</v>
      </c>
      <c r="H78" s="302">
        <v>238552.36209000016</v>
      </c>
      <c r="I78" s="302">
        <v>280608.62815000018</v>
      </c>
      <c r="J78" s="303">
        <v>0.17629783956669942</v>
      </c>
      <c r="K78" s="128">
        <v>3.8323041306898467E-2</v>
      </c>
      <c r="M78" s="376"/>
      <c r="N78" s="295"/>
      <c r="P78"/>
      <c r="Q78" s="305"/>
    </row>
    <row r="79" spans="1:21" s="293" customFormat="1" x14ac:dyDescent="0.25">
      <c r="A79" s="308" t="s">
        <v>3</v>
      </c>
      <c r="B79" s="309">
        <v>458166.3258094</v>
      </c>
      <c r="C79" s="309">
        <v>344014.24469109991</v>
      </c>
      <c r="D79" s="309">
        <v>333860.33588020003</v>
      </c>
      <c r="E79" s="310">
        <v>-2.951595455013023E-2</v>
      </c>
      <c r="F79" s="308"/>
      <c r="G79" s="309">
        <v>185597.18339999992</v>
      </c>
      <c r="H79" s="309">
        <v>127762.06266</v>
      </c>
      <c r="I79" s="309">
        <v>190354.35631999999</v>
      </c>
      <c r="J79" s="311">
        <v>0.489912986350028</v>
      </c>
      <c r="K79" s="311">
        <v>2.5996912170141422E-2</v>
      </c>
      <c r="M79" s="376"/>
      <c r="N79" s="295"/>
      <c r="P79" s="2"/>
      <c r="Q79" s="306"/>
    </row>
    <row r="80" spans="1:21" s="14" customFormat="1" x14ac:dyDescent="0.25">
      <c r="A80" s="9" t="s">
        <v>405</v>
      </c>
      <c r="B80" s="9"/>
      <c r="C80" s="9"/>
      <c r="D80" s="9"/>
      <c r="E80" s="9"/>
      <c r="F80" s="9"/>
      <c r="G80" s="9"/>
      <c r="H80" s="9"/>
      <c r="I80" s="9"/>
      <c r="J80" s="9"/>
      <c r="K80" s="9"/>
      <c r="L80" s="15"/>
      <c r="M80" s="15"/>
      <c r="N80" s="297"/>
      <c r="P80"/>
      <c r="Q80"/>
    </row>
    <row r="81" spans="1:10" s="107" customFormat="1" ht="11.4" x14ac:dyDescent="0.2">
      <c r="A81" s="107" t="s">
        <v>260</v>
      </c>
      <c r="G81" s="116"/>
    </row>
    <row r="82" spans="1:10" x14ac:dyDescent="0.25">
      <c r="E82" s="304"/>
      <c r="F82" s="304"/>
      <c r="G82" s="116"/>
      <c r="H82" s="304"/>
      <c r="I82" s="304"/>
      <c r="J82" s="304"/>
    </row>
    <row r="83" spans="1:10" x14ac:dyDescent="0.25">
      <c r="A83" s="105"/>
      <c r="E83" s="304"/>
      <c r="F83" s="304"/>
      <c r="G83" s="116"/>
      <c r="H83" s="304"/>
      <c r="I83" s="304"/>
      <c r="J83" s="304"/>
    </row>
    <row r="84" spans="1:10" x14ac:dyDescent="0.25">
      <c r="G84" s="294"/>
    </row>
    <row r="85" spans="1:10" x14ac:dyDescent="0.25">
      <c r="G85" s="294"/>
    </row>
  </sheetData>
  <sortState xmlns:xlrd2="http://schemas.microsoft.com/office/spreadsheetml/2017/richdata2" ref="A9:I22">
    <sortCondition descending="1" ref="I9:I22"/>
  </sortState>
  <mergeCells count="12">
    <mergeCell ref="A1:K1"/>
    <mergeCell ref="A2:K2"/>
    <mergeCell ref="B3:E3"/>
    <mergeCell ref="G3:K3"/>
    <mergeCell ref="C4:E4"/>
    <mergeCell ref="H4:K4"/>
    <mergeCell ref="A56:K56"/>
    <mergeCell ref="A57:K57"/>
    <mergeCell ref="B58:E58"/>
    <mergeCell ref="G58:K58"/>
    <mergeCell ref="C59:E59"/>
    <mergeCell ref="H59:K59"/>
  </mergeCells>
  <pageMargins left="0.70866141732283472" right="0.70866141732283472" top="0.74803149606299213" bottom="0.74803149606299213" header="0.31496062992125984" footer="0.31496062992125984"/>
  <pageSetup scale="74" orientation="portrait" horizontalDpi="4294967294" verticalDpi="4294967294" r:id="rId1"/>
  <headerFooter>
    <oddFooter>&amp;C&amp;P</oddFooter>
  </headerFooter>
  <rowBreaks count="1" manualBreakCount="1">
    <brk id="54"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W505"/>
  <sheetViews>
    <sheetView zoomScale="95" zoomScaleNormal="95" workbookViewId="0">
      <selection activeCell="K1" sqref="K1"/>
    </sheetView>
  </sheetViews>
  <sheetFormatPr baseColWidth="10" defaultColWidth="11.44140625" defaultRowHeight="10.199999999999999" x14ac:dyDescent="0.25"/>
  <cols>
    <col min="1" max="1" width="36.5546875" style="14" customWidth="1"/>
    <col min="2" max="5" width="11.6640625" style="14" customWidth="1"/>
    <col min="6" max="6" width="2.6640625" style="14" customWidth="1"/>
    <col min="7" max="11" width="11.6640625" style="14" customWidth="1"/>
    <col min="12" max="12" width="5" style="14" customWidth="1"/>
    <col min="13" max="13" width="5.6640625" style="14" bestFit="1" customWidth="1"/>
    <col min="14" max="14" width="15.5546875" style="169" customWidth="1"/>
    <col min="15" max="15" width="20.109375" style="169" customWidth="1"/>
    <col min="16" max="16" width="15.5546875" style="169" customWidth="1"/>
    <col min="17" max="17" width="15.44140625" style="14" customWidth="1"/>
    <col min="18" max="18" width="12" style="14" customWidth="1"/>
    <col min="19" max="19" width="14" style="14" customWidth="1"/>
    <col min="20" max="20" width="12" style="14" customWidth="1"/>
    <col min="21" max="22" width="15.109375" style="14" bestFit="1" customWidth="1"/>
    <col min="23" max="16384" width="11.44140625" style="14"/>
  </cols>
  <sheetData>
    <row r="1" spans="1:17" ht="20.100000000000001" customHeight="1" x14ac:dyDescent="0.25">
      <c r="A1" s="454" t="s">
        <v>155</v>
      </c>
      <c r="B1" s="454"/>
      <c r="C1" s="454"/>
      <c r="D1" s="454"/>
      <c r="E1" s="454"/>
      <c r="F1" s="454"/>
      <c r="G1" s="454"/>
      <c r="H1" s="454"/>
      <c r="I1" s="454"/>
      <c r="J1" s="454"/>
      <c r="K1" s="406"/>
      <c r="L1" s="406"/>
      <c r="M1" s="83"/>
      <c r="N1" s="166"/>
      <c r="O1" s="166"/>
      <c r="P1" s="166"/>
      <c r="Q1" s="83"/>
    </row>
    <row r="2" spans="1:17" ht="20.100000000000001" customHeight="1" x14ac:dyDescent="0.2">
      <c r="A2" s="455" t="s">
        <v>151</v>
      </c>
      <c r="B2" s="455"/>
      <c r="C2" s="455"/>
      <c r="D2" s="455"/>
      <c r="E2" s="455"/>
      <c r="F2" s="455"/>
      <c r="G2" s="455"/>
      <c r="H2" s="455"/>
      <c r="I2" s="455"/>
      <c r="J2" s="455"/>
      <c r="K2" s="406"/>
      <c r="L2" s="406"/>
      <c r="M2" s="255"/>
      <c r="N2" s="255"/>
      <c r="O2" s="255"/>
      <c r="P2" s="255"/>
      <c r="Q2" s="255"/>
    </row>
    <row r="3" spans="1:17" s="20" customFormat="1" x14ac:dyDescent="0.2">
      <c r="A3" s="17"/>
      <c r="B3" s="456" t="s">
        <v>101</v>
      </c>
      <c r="C3" s="456"/>
      <c r="D3" s="456"/>
      <c r="E3" s="456"/>
      <c r="F3" s="407"/>
      <c r="G3" s="456" t="s">
        <v>413</v>
      </c>
      <c r="H3" s="456"/>
      <c r="I3" s="456"/>
      <c r="J3" s="456"/>
      <c r="K3" s="407"/>
      <c r="L3" s="407"/>
      <c r="M3" s="91"/>
      <c r="N3" s="167"/>
      <c r="O3" s="167"/>
      <c r="P3" s="167"/>
      <c r="Q3" s="91"/>
    </row>
    <row r="4" spans="1:17" s="20" customFormat="1" x14ac:dyDescent="0.2">
      <c r="A4" s="17" t="s">
        <v>255</v>
      </c>
      <c r="B4" s="459">
        <v>2021</v>
      </c>
      <c r="C4" s="457" t="s">
        <v>547</v>
      </c>
      <c r="D4" s="457"/>
      <c r="E4" s="457"/>
      <c r="F4" s="407"/>
      <c r="G4" s="459">
        <v>2021</v>
      </c>
      <c r="H4" s="457" t="s">
        <v>560</v>
      </c>
      <c r="I4" s="457"/>
      <c r="J4" s="457"/>
      <c r="K4" s="407"/>
      <c r="L4" s="407"/>
      <c r="M4" s="91"/>
      <c r="N4" s="167"/>
      <c r="O4" s="167"/>
      <c r="P4" s="167"/>
      <c r="Q4" s="91"/>
    </row>
    <row r="5" spans="1:17" s="20" customFormat="1" x14ac:dyDescent="0.2">
      <c r="A5" s="123"/>
      <c r="B5" s="460"/>
      <c r="C5" s="254">
        <v>2021</v>
      </c>
      <c r="D5" s="254">
        <v>2022</v>
      </c>
      <c r="E5" s="408" t="s">
        <v>558</v>
      </c>
      <c r="F5" s="125"/>
      <c r="G5" s="460"/>
      <c r="H5" s="254">
        <v>2021</v>
      </c>
      <c r="I5" s="254">
        <v>2022</v>
      </c>
      <c r="J5" s="408" t="s">
        <v>558</v>
      </c>
      <c r="K5" s="407"/>
      <c r="L5" s="407"/>
      <c r="N5" s="168"/>
      <c r="O5" s="168"/>
      <c r="P5" s="168"/>
    </row>
    <row r="6" spans="1:17" x14ac:dyDescent="0.2">
      <c r="A6" s="9"/>
      <c r="B6" s="9"/>
      <c r="C6" s="9"/>
      <c r="D6" s="9"/>
      <c r="E6" s="9"/>
      <c r="F6" s="9"/>
      <c r="G6" s="9"/>
      <c r="H6" s="9"/>
      <c r="I6" s="9"/>
      <c r="J6" s="9"/>
      <c r="K6" s="9"/>
      <c r="L6" s="9"/>
    </row>
    <row r="7" spans="1:17" s="21" customFormat="1" x14ac:dyDescent="0.2">
      <c r="A7" s="86" t="s">
        <v>285</v>
      </c>
      <c r="B7" s="86">
        <v>3412675.9626960992</v>
      </c>
      <c r="C7" s="86">
        <v>2894362.5628239997</v>
      </c>
      <c r="D7" s="86">
        <v>2902949.4197008</v>
      </c>
      <c r="E7" s="87">
        <v>0.29667523298886067</v>
      </c>
      <c r="F7" s="86"/>
      <c r="G7" s="86">
        <v>7426770.7959999982</v>
      </c>
      <c r="H7" s="86">
        <v>5783475.0432299981</v>
      </c>
      <c r="I7" s="86">
        <v>5910480.4298300007</v>
      </c>
      <c r="J7" s="16">
        <v>2.1960047488866223</v>
      </c>
      <c r="K7" s="383"/>
      <c r="L7" s="16"/>
      <c r="N7" s="170"/>
      <c r="O7" s="198"/>
      <c r="P7" s="198"/>
    </row>
    <row r="8" spans="1:17" s="20" customFormat="1" ht="11.25" customHeight="1" x14ac:dyDescent="0.2">
      <c r="A8" s="17"/>
      <c r="B8" s="18"/>
      <c r="C8" s="18"/>
      <c r="D8" s="18"/>
      <c r="E8" s="16"/>
      <c r="F8" s="16"/>
      <c r="G8" s="18"/>
      <c r="H8" s="18"/>
      <c r="I8" s="18"/>
      <c r="J8" s="16"/>
      <c r="K8" s="16"/>
      <c r="L8" s="16"/>
      <c r="N8" s="170"/>
      <c r="O8" s="175"/>
      <c r="P8" s="175"/>
    </row>
    <row r="9" spans="1:17" s="20" customFormat="1" ht="11.25" customHeight="1" x14ac:dyDescent="0.2">
      <c r="A9" s="17" t="s">
        <v>252</v>
      </c>
      <c r="B9" s="18">
        <v>2759745.4922933993</v>
      </c>
      <c r="C9" s="18">
        <v>2407843.3655333994</v>
      </c>
      <c r="D9" s="18">
        <v>2414478.5730038001</v>
      </c>
      <c r="E9" s="16">
        <v>0.27556640790589881</v>
      </c>
      <c r="F9" s="16"/>
      <c r="G9" s="18">
        <v>6012040.6651999988</v>
      </c>
      <c r="H9" s="18">
        <v>4740442.7193899984</v>
      </c>
      <c r="I9" s="18">
        <v>4699903.1632500002</v>
      </c>
      <c r="J9" s="16">
        <v>-0.85518502257558282</v>
      </c>
      <c r="K9" s="383"/>
      <c r="L9" s="16"/>
      <c r="N9" s="170"/>
      <c r="O9" s="168"/>
      <c r="P9" s="168"/>
    </row>
    <row r="10" spans="1:17" s="20" customFormat="1" ht="11.25" customHeight="1" x14ac:dyDescent="0.2">
      <c r="A10" s="17"/>
      <c r="B10" s="18"/>
      <c r="C10" s="18"/>
      <c r="D10" s="18"/>
      <c r="E10" s="16"/>
      <c r="F10" s="16"/>
      <c r="G10" s="18"/>
      <c r="H10" s="18"/>
      <c r="I10" s="18"/>
      <c r="J10" s="16"/>
      <c r="K10" s="16"/>
      <c r="L10" s="16"/>
      <c r="N10" s="170"/>
      <c r="O10" s="168"/>
      <c r="P10" s="168"/>
    </row>
    <row r="11" spans="1:17" s="20" customFormat="1" ht="11.25" customHeight="1" x14ac:dyDescent="0.2">
      <c r="A11" s="17" t="s">
        <v>171</v>
      </c>
      <c r="B11" s="18">
        <v>2616792.8782533994</v>
      </c>
      <c r="C11" s="18">
        <v>2296251.3370133992</v>
      </c>
      <c r="D11" s="18">
        <v>2307068.2857838003</v>
      </c>
      <c r="E11" s="16">
        <v>0.47106989535691923</v>
      </c>
      <c r="F11" s="16"/>
      <c r="G11" s="18">
        <v>5333591.616489999</v>
      </c>
      <c r="H11" s="18">
        <v>4250467.1549399989</v>
      </c>
      <c r="I11" s="18">
        <v>4235424.3375700004</v>
      </c>
      <c r="J11" s="16">
        <v>-0.3539097426624096</v>
      </c>
      <c r="K11" s="383"/>
      <c r="L11" s="16"/>
      <c r="N11" s="170"/>
      <c r="O11" s="175"/>
      <c r="P11" s="168"/>
    </row>
    <row r="12" spans="1:17" ht="10.95" customHeight="1" x14ac:dyDescent="0.2">
      <c r="A12" s="10" t="s">
        <v>167</v>
      </c>
      <c r="B12" s="11">
        <v>525214.96838680003</v>
      </c>
      <c r="C12" s="11">
        <v>522017.15913679992</v>
      </c>
      <c r="D12" s="11">
        <v>604996.30547210039</v>
      </c>
      <c r="E12" s="12">
        <v>15.895865659380547</v>
      </c>
      <c r="F12" s="12"/>
      <c r="G12" s="11">
        <v>918389.89582000021</v>
      </c>
      <c r="H12" s="11">
        <v>909750.70371000003</v>
      </c>
      <c r="I12" s="11">
        <v>949393.8820300001</v>
      </c>
      <c r="J12" s="12">
        <v>4.3575869915058831</v>
      </c>
      <c r="K12" s="383"/>
      <c r="L12" s="12"/>
      <c r="N12" s="171"/>
    </row>
    <row r="13" spans="1:17" ht="10.95" customHeight="1" x14ac:dyDescent="0.2">
      <c r="A13" s="10" t="s">
        <v>93</v>
      </c>
      <c r="B13" s="11">
        <v>643735.64503789949</v>
      </c>
      <c r="C13" s="11">
        <v>591378.83338589978</v>
      </c>
      <c r="D13" s="11">
        <v>546551.80047000002</v>
      </c>
      <c r="E13" s="12">
        <v>-7.580087481191299</v>
      </c>
      <c r="F13" s="12"/>
      <c r="G13" s="11">
        <v>614675.67423999996</v>
      </c>
      <c r="H13" s="11">
        <v>566930.08083999984</v>
      </c>
      <c r="I13" s="11">
        <v>481098.36784000008</v>
      </c>
      <c r="J13" s="12">
        <v>-15.139735198532065</v>
      </c>
      <c r="K13" s="383"/>
      <c r="L13" s="9"/>
      <c r="N13" s="171"/>
    </row>
    <row r="14" spans="1:17" ht="11.25" customHeight="1" x14ac:dyDescent="0.2">
      <c r="A14" s="10" t="s">
        <v>94</v>
      </c>
      <c r="B14" s="11">
        <v>149910.94594000001</v>
      </c>
      <c r="C14" s="11">
        <v>141567.80813999998</v>
      </c>
      <c r="D14" s="11">
        <v>124466.37047999997</v>
      </c>
      <c r="E14" s="12">
        <v>-12.080032801728464</v>
      </c>
      <c r="F14" s="12"/>
      <c r="G14" s="11">
        <v>248977.35152999993</v>
      </c>
      <c r="H14" s="11">
        <v>234907.7099999999</v>
      </c>
      <c r="I14" s="11">
        <v>168457.97258</v>
      </c>
      <c r="J14" s="12">
        <v>-28.287593208413611</v>
      </c>
      <c r="K14" s="383"/>
      <c r="L14" s="12"/>
      <c r="N14" s="172"/>
      <c r="O14" s="172"/>
      <c r="P14" s="12"/>
    </row>
    <row r="15" spans="1:17" ht="11.25" customHeight="1" x14ac:dyDescent="0.2">
      <c r="A15" s="10" t="s">
        <v>415</v>
      </c>
      <c r="B15" s="11">
        <v>97952.840779999984</v>
      </c>
      <c r="C15" s="11">
        <v>16475.605339999998</v>
      </c>
      <c r="D15" s="11">
        <v>43646.341680000012</v>
      </c>
      <c r="E15" s="12">
        <v>164.91495019023085</v>
      </c>
      <c r="F15" s="12"/>
      <c r="G15" s="11">
        <v>252905.14597999997</v>
      </c>
      <c r="H15" s="11">
        <v>53932.950600000011</v>
      </c>
      <c r="I15" s="11">
        <v>98192.513030000002</v>
      </c>
      <c r="J15" s="12">
        <v>82.064047929170755</v>
      </c>
      <c r="K15" s="383"/>
      <c r="L15" s="12"/>
      <c r="N15" s="171"/>
    </row>
    <row r="16" spans="1:17" ht="11.25" customHeight="1" x14ac:dyDescent="0.2">
      <c r="A16" s="10" t="s">
        <v>95</v>
      </c>
      <c r="B16" s="11">
        <v>120082.82386820002</v>
      </c>
      <c r="C16" s="11">
        <v>119942.37810820004</v>
      </c>
      <c r="D16" s="11">
        <v>157974.77689600002</v>
      </c>
      <c r="E16" s="12">
        <v>31.708891709226378</v>
      </c>
      <c r="F16" s="12"/>
      <c r="G16" s="11">
        <v>210799.76402</v>
      </c>
      <c r="H16" s="11">
        <v>210648.92361999999</v>
      </c>
      <c r="I16" s="11">
        <v>231959.82013999988</v>
      </c>
      <c r="J16" s="12">
        <v>10.116783961566142</v>
      </c>
      <c r="K16" s="383"/>
      <c r="L16" s="12"/>
      <c r="N16" s="171"/>
    </row>
    <row r="17" spans="1:21" ht="11.25" customHeight="1" x14ac:dyDescent="0.2">
      <c r="A17" s="10" t="s">
        <v>309</v>
      </c>
      <c r="B17" s="11">
        <v>126487.98677999999</v>
      </c>
      <c r="C17" s="11">
        <v>120083.54188</v>
      </c>
      <c r="D17" s="11">
        <v>110926.33576999999</v>
      </c>
      <c r="E17" s="12">
        <v>-7.6256962166812485</v>
      </c>
      <c r="F17" s="12"/>
      <c r="G17" s="11">
        <v>131914.87286000003</v>
      </c>
      <c r="H17" s="11">
        <v>125744.68895000001</v>
      </c>
      <c r="I17" s="11">
        <v>122478.50591999992</v>
      </c>
      <c r="J17" s="12">
        <v>-2.5974719546992731</v>
      </c>
      <c r="K17" s="383"/>
      <c r="L17" s="12"/>
      <c r="N17" s="171"/>
    </row>
    <row r="18" spans="1:21" ht="11.25" customHeight="1" x14ac:dyDescent="0.2">
      <c r="A18" s="10" t="s">
        <v>374</v>
      </c>
      <c r="B18" s="11">
        <v>112879.82337420006</v>
      </c>
      <c r="C18" s="11">
        <v>96082.078976200035</v>
      </c>
      <c r="D18" s="11">
        <v>90362.935956299989</v>
      </c>
      <c r="E18" s="12">
        <v>-5.9523514487199094</v>
      </c>
      <c r="F18" s="12"/>
      <c r="G18" s="11">
        <v>580474.28402000025</v>
      </c>
      <c r="H18" s="11">
        <v>485525.51739999995</v>
      </c>
      <c r="I18" s="11">
        <v>357988.81313000008</v>
      </c>
      <c r="J18" s="12">
        <v>-26.267765482844609</v>
      </c>
      <c r="K18" s="383"/>
      <c r="L18" s="12"/>
      <c r="N18" s="171"/>
    </row>
    <row r="19" spans="1:21" ht="11.25" customHeight="1" x14ac:dyDescent="0.2">
      <c r="A19" s="10" t="s">
        <v>328</v>
      </c>
      <c r="B19" s="11">
        <v>71145.251459200008</v>
      </c>
      <c r="C19" s="11">
        <v>68999.702659200004</v>
      </c>
      <c r="D19" s="11">
        <v>82648.173707000009</v>
      </c>
      <c r="E19" s="12">
        <v>19.780478062654666</v>
      </c>
      <c r="F19" s="12"/>
      <c r="G19" s="11">
        <v>101789.52695000003</v>
      </c>
      <c r="H19" s="11">
        <v>97469.083290000024</v>
      </c>
      <c r="I19" s="11">
        <v>88389.284299999999</v>
      </c>
      <c r="J19" s="12">
        <v>-9.3155682638205235</v>
      </c>
      <c r="K19" s="383"/>
      <c r="L19" s="12"/>
      <c r="N19" s="171"/>
    </row>
    <row r="20" spans="1:21" ht="11.25" customHeight="1" x14ac:dyDescent="0.2">
      <c r="A20" s="10" t="s">
        <v>96</v>
      </c>
      <c r="B20" s="11">
        <v>25310.351463599996</v>
      </c>
      <c r="C20" s="11">
        <v>23777.8858636</v>
      </c>
      <c r="D20" s="11">
        <v>25261.417379999999</v>
      </c>
      <c r="E20" s="12">
        <v>6.2391228762311357</v>
      </c>
      <c r="F20" s="12"/>
      <c r="G20" s="11">
        <v>37355.828770000015</v>
      </c>
      <c r="H20" s="11">
        <v>34431.131840000002</v>
      </c>
      <c r="I20" s="11">
        <v>32593.239340000004</v>
      </c>
      <c r="J20" s="12">
        <v>-5.3378799992419772</v>
      </c>
      <c r="K20" s="383"/>
      <c r="L20" s="12"/>
      <c r="N20" s="171"/>
    </row>
    <row r="21" spans="1:21" ht="11.25" customHeight="1" x14ac:dyDescent="0.2">
      <c r="A21" s="10" t="s">
        <v>168</v>
      </c>
      <c r="B21" s="11">
        <v>98188.461319999973</v>
      </c>
      <c r="C21" s="11">
        <v>92594.857869999993</v>
      </c>
      <c r="D21" s="11">
        <v>52210.89387</v>
      </c>
      <c r="E21" s="12">
        <v>-43.613614113105172</v>
      </c>
      <c r="F21" s="12"/>
      <c r="G21" s="11">
        <v>79454.502130000008</v>
      </c>
      <c r="H21" s="11">
        <v>76249.090869999985</v>
      </c>
      <c r="I21" s="11">
        <v>42928.573170000011</v>
      </c>
      <c r="J21" s="12">
        <v>-43.699560637135214</v>
      </c>
      <c r="K21" s="383"/>
      <c r="L21" s="12"/>
      <c r="N21" s="171"/>
    </row>
    <row r="22" spans="1:21" ht="11.25" customHeight="1" x14ac:dyDescent="0.2">
      <c r="A22" s="10" t="s">
        <v>380</v>
      </c>
      <c r="B22" s="11">
        <v>193820.55727999998</v>
      </c>
      <c r="C22" s="11">
        <v>138991.82476000002</v>
      </c>
      <c r="D22" s="11">
        <v>102552.50736</v>
      </c>
      <c r="E22" s="12">
        <v>-26.216878196196447</v>
      </c>
      <c r="F22" s="12"/>
      <c r="G22" s="11">
        <v>208461.07984000017</v>
      </c>
      <c r="H22" s="11">
        <v>148647.96095000001</v>
      </c>
      <c r="I22" s="11">
        <v>92382.670229999989</v>
      </c>
      <c r="J22" s="12">
        <v>-37.851370688445364</v>
      </c>
      <c r="K22" s="383"/>
      <c r="L22" s="12"/>
      <c r="N22" s="171"/>
    </row>
    <row r="23" spans="1:21" ht="11.25" customHeight="1" x14ac:dyDescent="0.2">
      <c r="A23" s="10" t="s">
        <v>97</v>
      </c>
      <c r="B23" s="11">
        <v>336407.7811374999</v>
      </c>
      <c r="C23" s="11">
        <v>266078.22144750005</v>
      </c>
      <c r="D23" s="11">
        <v>285354.94946239999</v>
      </c>
      <c r="E23" s="12">
        <v>7.2447597965861377</v>
      </c>
      <c r="F23" s="12"/>
      <c r="G23" s="11">
        <v>1815131.2186299993</v>
      </c>
      <c r="H23" s="11">
        <v>1187806.2110399988</v>
      </c>
      <c r="I23" s="11">
        <v>1500060.1538499999</v>
      </c>
      <c r="J23" s="12">
        <v>26.288290119025675</v>
      </c>
      <c r="K23" s="383"/>
      <c r="L23" s="12"/>
      <c r="N23" s="171"/>
    </row>
    <row r="24" spans="1:21" ht="11.25" customHeight="1" x14ac:dyDescent="0.2">
      <c r="A24" s="10" t="s">
        <v>99</v>
      </c>
      <c r="B24" s="11">
        <v>104326.98398999999</v>
      </c>
      <c r="C24" s="11">
        <v>87838.714399999997</v>
      </c>
      <c r="D24" s="11">
        <v>72811.978049999991</v>
      </c>
      <c r="E24" s="12">
        <v>-17.107190664894347</v>
      </c>
      <c r="F24" s="12"/>
      <c r="G24" s="11">
        <v>109398.39040999998</v>
      </c>
      <c r="H24" s="11">
        <v>96921.701319999993</v>
      </c>
      <c r="I24" s="11">
        <v>53549.476890000005</v>
      </c>
      <c r="J24" s="12">
        <v>-44.749755564856187</v>
      </c>
      <c r="K24" s="383"/>
      <c r="L24" s="12"/>
      <c r="N24" s="171"/>
    </row>
    <row r="25" spans="1:21" ht="11.25" customHeight="1" x14ac:dyDescent="0.2">
      <c r="A25" s="10" t="s">
        <v>0</v>
      </c>
      <c r="B25" s="11">
        <v>11328.457436000001</v>
      </c>
      <c r="C25" s="11">
        <v>10422.725046</v>
      </c>
      <c r="D25" s="11">
        <v>7303.4992300000013</v>
      </c>
      <c r="E25" s="12">
        <v>-29.927162063985222</v>
      </c>
      <c r="F25" s="12"/>
      <c r="G25" s="11">
        <v>23864.081289999998</v>
      </c>
      <c r="H25" s="11">
        <v>21501.400509999996</v>
      </c>
      <c r="I25" s="11">
        <v>15951.065120000001</v>
      </c>
      <c r="J25" s="12">
        <v>-25.8138319288486</v>
      </c>
      <c r="K25" s="383"/>
      <c r="L25" s="12"/>
      <c r="N25" s="171"/>
    </row>
    <row r="26" spans="1:21" ht="11.25" customHeight="1" x14ac:dyDescent="0.2">
      <c r="A26" s="9"/>
      <c r="B26" s="11"/>
      <c r="C26" s="11"/>
      <c r="D26" s="11"/>
      <c r="E26" s="12"/>
      <c r="F26" s="12"/>
      <c r="G26" s="11"/>
      <c r="H26" s="11"/>
      <c r="I26" s="11"/>
      <c r="J26" s="12"/>
      <c r="K26" s="383"/>
      <c r="L26" s="12"/>
      <c r="N26" s="171"/>
    </row>
    <row r="27" spans="1:21" s="20" customFormat="1" ht="11.25" customHeight="1" x14ac:dyDescent="0.2">
      <c r="A27" s="89" t="s">
        <v>170</v>
      </c>
      <c r="B27" s="18">
        <v>142952.61403999999</v>
      </c>
      <c r="C27" s="18">
        <v>111592.02852000001</v>
      </c>
      <c r="D27" s="18">
        <v>107410.28722</v>
      </c>
      <c r="E27" s="16">
        <v>-3.747347687339996</v>
      </c>
      <c r="F27" s="16"/>
      <c r="G27" s="18">
        <v>678449.04870999989</v>
      </c>
      <c r="H27" s="18">
        <v>489975.56444999989</v>
      </c>
      <c r="I27" s="18">
        <v>464478.82568000018</v>
      </c>
      <c r="J27" s="16">
        <v>-5.2036755748462582</v>
      </c>
      <c r="K27" s="383"/>
      <c r="L27" s="16"/>
      <c r="N27" s="170"/>
      <c r="O27" s="168"/>
      <c r="P27" s="168"/>
    </row>
    <row r="28" spans="1:21" ht="11.25" customHeight="1" x14ac:dyDescent="0.2">
      <c r="A28" s="10" t="s">
        <v>314</v>
      </c>
      <c r="B28" s="11">
        <v>43.7</v>
      </c>
      <c r="C28" s="11">
        <v>40</v>
      </c>
      <c r="D28" s="11">
        <v>3.9</v>
      </c>
      <c r="E28" s="12">
        <v>-90.25</v>
      </c>
      <c r="F28" s="12"/>
      <c r="G28" s="11">
        <v>165.92391000000001</v>
      </c>
      <c r="H28" s="11">
        <v>146.07599999999999</v>
      </c>
      <c r="I28" s="11">
        <v>27.517310000000002</v>
      </c>
      <c r="J28" s="12">
        <v>-81.162333305950327</v>
      </c>
      <c r="K28" s="383"/>
      <c r="L28" s="12"/>
      <c r="N28" s="197"/>
    </row>
    <row r="29" spans="1:21" ht="11.25" customHeight="1" x14ac:dyDescent="0.2">
      <c r="A29" s="10" t="s">
        <v>364</v>
      </c>
      <c r="B29" s="11">
        <v>7626.9963000000007</v>
      </c>
      <c r="C29" s="11">
        <v>4637.5857999999998</v>
      </c>
      <c r="D29" s="11">
        <v>5559.0557500000004</v>
      </c>
      <c r="E29" s="12">
        <v>19.869604353196024</v>
      </c>
      <c r="F29" s="12"/>
      <c r="G29" s="11">
        <v>45961.816810000011</v>
      </c>
      <c r="H29" s="11">
        <v>27328.166150000001</v>
      </c>
      <c r="I29" s="11">
        <v>34653.803240000001</v>
      </c>
      <c r="J29" s="12">
        <v>26.806178833188923</v>
      </c>
      <c r="K29" s="383"/>
      <c r="L29" s="12"/>
      <c r="N29" s="197"/>
    </row>
    <row r="30" spans="1:21" ht="11.25" customHeight="1" x14ac:dyDescent="0.2">
      <c r="A30" s="10" t="s">
        <v>169</v>
      </c>
      <c r="B30" s="11">
        <v>60.122999999999998</v>
      </c>
      <c r="C30" s="11">
        <v>20.305</v>
      </c>
      <c r="D30" s="11">
        <v>64</v>
      </c>
      <c r="E30" s="12">
        <v>215.19330214232946</v>
      </c>
      <c r="F30" s="12"/>
      <c r="G30" s="11">
        <v>247.11285999999998</v>
      </c>
      <c r="H30" s="11">
        <v>74.171720000000008</v>
      </c>
      <c r="I30" s="11">
        <v>226.57599999999999</v>
      </c>
      <c r="J30" s="12">
        <v>205.47491685510323</v>
      </c>
      <c r="K30" s="383"/>
      <c r="L30" s="12"/>
      <c r="N30" s="197"/>
    </row>
    <row r="31" spans="1:21" ht="11.25" customHeight="1" x14ac:dyDescent="0.2">
      <c r="A31" s="10" t="s">
        <v>329</v>
      </c>
      <c r="B31" s="11">
        <v>17137.6276</v>
      </c>
      <c r="C31" s="11">
        <v>11707.313699999999</v>
      </c>
      <c r="D31" s="11">
        <v>11033.2485</v>
      </c>
      <c r="E31" s="12">
        <v>-5.7576419089205615</v>
      </c>
      <c r="F31" s="12"/>
      <c r="G31" s="11">
        <v>153752.95285000003</v>
      </c>
      <c r="H31" s="11">
        <v>108565.96411999999</v>
      </c>
      <c r="I31" s="11">
        <v>78383.784680000026</v>
      </c>
      <c r="J31" s="12">
        <v>-27.800775026175828</v>
      </c>
      <c r="K31" s="383"/>
      <c r="L31" s="12"/>
      <c r="N31" s="197"/>
      <c r="O31" s="215"/>
      <c r="P31" s="172"/>
      <c r="Q31" s="13"/>
      <c r="R31" s="13"/>
      <c r="S31" s="13"/>
      <c r="T31" s="13"/>
      <c r="U31" s="13"/>
    </row>
    <row r="32" spans="1:21" ht="11.25" customHeight="1" x14ac:dyDescent="0.2">
      <c r="A32" s="10" t="s">
        <v>359</v>
      </c>
      <c r="B32" s="11">
        <v>3226.7652599999997</v>
      </c>
      <c r="C32" s="11">
        <v>3226.7652599999997</v>
      </c>
      <c r="D32" s="11">
        <v>2905.79585</v>
      </c>
      <c r="E32" s="12">
        <v>-9.9470951289465575</v>
      </c>
      <c r="F32" s="12"/>
      <c r="G32" s="11">
        <v>6257.3906500000012</v>
      </c>
      <c r="H32" s="11">
        <v>6257.3906500000012</v>
      </c>
      <c r="I32" s="11">
        <v>5376.6868299999996</v>
      </c>
      <c r="J32" s="12">
        <v>-14.074617828119798</v>
      </c>
      <c r="K32" s="383"/>
      <c r="L32" s="12"/>
      <c r="N32" s="197"/>
      <c r="P32" s="172"/>
      <c r="Q32" s="13"/>
      <c r="R32" s="13"/>
      <c r="S32" s="13"/>
      <c r="T32" s="13"/>
      <c r="U32" s="13"/>
    </row>
    <row r="33" spans="1:17" ht="11.25" customHeight="1" x14ac:dyDescent="0.2">
      <c r="A33" s="10" t="s">
        <v>416</v>
      </c>
      <c r="B33" s="11">
        <v>7.6061499999999995</v>
      </c>
      <c r="C33" s="11">
        <v>7.6061499999999995</v>
      </c>
      <c r="D33" s="11">
        <v>0</v>
      </c>
      <c r="E33" s="12" t="s">
        <v>561</v>
      </c>
      <c r="F33" s="12"/>
      <c r="G33" s="11">
        <v>32.825000000000003</v>
      </c>
      <c r="H33" s="11">
        <v>32.825000000000003</v>
      </c>
      <c r="I33" s="11">
        <v>0</v>
      </c>
      <c r="J33" s="12" t="s">
        <v>561</v>
      </c>
      <c r="K33" s="383"/>
      <c r="L33" s="12"/>
      <c r="N33" s="197"/>
    </row>
    <row r="34" spans="1:17" ht="11.25" customHeight="1" x14ac:dyDescent="0.2">
      <c r="A34" s="10" t="s">
        <v>98</v>
      </c>
      <c r="B34" s="11">
        <v>81964.443099999989</v>
      </c>
      <c r="C34" s="11">
        <v>70807.990000000005</v>
      </c>
      <c r="D34" s="11">
        <v>67928.945199999987</v>
      </c>
      <c r="E34" s="12">
        <v>-4.0659885981794162</v>
      </c>
      <c r="F34" s="12"/>
      <c r="G34" s="11">
        <v>234153.54074999996</v>
      </c>
      <c r="H34" s="11">
        <v>199510.08714999995</v>
      </c>
      <c r="I34" s="11">
        <v>213636.03304000004</v>
      </c>
      <c r="J34" s="12">
        <v>7.0803166355090781</v>
      </c>
      <c r="K34" s="383"/>
      <c r="L34" s="12"/>
      <c r="N34" s="197"/>
    </row>
    <row r="35" spans="1:17" ht="11.25" customHeight="1" x14ac:dyDescent="0.2">
      <c r="A35" s="10" t="s">
        <v>330</v>
      </c>
      <c r="B35" s="11">
        <v>32847.727629999994</v>
      </c>
      <c r="C35" s="11">
        <v>21108.587609999999</v>
      </c>
      <c r="D35" s="11">
        <v>19892.121920000001</v>
      </c>
      <c r="E35" s="12">
        <v>-5.7628947633791938</v>
      </c>
      <c r="F35" s="12"/>
      <c r="G35" s="11">
        <v>237738.32189999989</v>
      </c>
      <c r="H35" s="11">
        <v>147946.85502999998</v>
      </c>
      <c r="I35" s="11">
        <v>132102.56897000005</v>
      </c>
      <c r="J35" s="12">
        <v>-10.709444318222978</v>
      </c>
      <c r="K35" s="383"/>
      <c r="L35" s="12"/>
      <c r="N35" s="197"/>
    </row>
    <row r="36" spans="1:17" ht="11.25" customHeight="1" x14ac:dyDescent="0.2">
      <c r="A36" s="10" t="s">
        <v>327</v>
      </c>
      <c r="B36" s="11">
        <v>1.75</v>
      </c>
      <c r="C36" s="11">
        <v>0</v>
      </c>
      <c r="D36" s="11">
        <v>0</v>
      </c>
      <c r="E36" s="12" t="s">
        <v>561</v>
      </c>
      <c r="F36" s="12"/>
      <c r="G36" s="11">
        <v>25.135349999999999</v>
      </c>
      <c r="H36" s="11">
        <v>0</v>
      </c>
      <c r="I36" s="11">
        <v>0</v>
      </c>
      <c r="J36" s="12" t="s">
        <v>561</v>
      </c>
      <c r="K36" s="383"/>
      <c r="L36" s="12"/>
      <c r="N36" s="197"/>
    </row>
    <row r="37" spans="1:17" ht="11.25" customHeight="1" x14ac:dyDescent="0.2">
      <c r="A37" s="10" t="s">
        <v>234</v>
      </c>
      <c r="B37" s="11">
        <v>35.875</v>
      </c>
      <c r="C37" s="11">
        <v>35.875</v>
      </c>
      <c r="D37" s="11">
        <v>23.22</v>
      </c>
      <c r="E37" s="12">
        <v>-35.275261324041821</v>
      </c>
      <c r="F37" s="12"/>
      <c r="G37" s="11">
        <v>114.02863000000001</v>
      </c>
      <c r="H37" s="11">
        <v>114.02863000000001</v>
      </c>
      <c r="I37" s="11">
        <v>71.855609999999999</v>
      </c>
      <c r="J37" s="12">
        <v>-36.984588870356518</v>
      </c>
      <c r="K37" s="127"/>
      <c r="L37" s="12"/>
      <c r="N37" s="197"/>
    </row>
    <row r="38" spans="1:17" ht="11.25" customHeight="1" x14ac:dyDescent="0.2">
      <c r="B38" s="11"/>
      <c r="C38" s="11"/>
      <c r="D38" s="11"/>
      <c r="E38" s="12"/>
      <c r="F38" s="12"/>
      <c r="G38" s="11"/>
      <c r="H38" s="11"/>
      <c r="I38" s="11"/>
      <c r="J38" s="12"/>
      <c r="K38" s="127"/>
      <c r="L38" s="12"/>
      <c r="N38" s="171"/>
    </row>
    <row r="39" spans="1:17" x14ac:dyDescent="0.2">
      <c r="A39" s="84"/>
      <c r="B39" s="90"/>
      <c r="C39" s="90"/>
      <c r="D39" s="90"/>
      <c r="E39" s="90"/>
      <c r="F39" s="90"/>
      <c r="G39" s="90"/>
      <c r="H39" s="90"/>
      <c r="I39" s="90"/>
      <c r="J39" s="90"/>
      <c r="K39" s="127"/>
      <c r="L39" s="11"/>
      <c r="N39" s="171"/>
    </row>
    <row r="40" spans="1:17" x14ac:dyDescent="0.2">
      <c r="A40" s="9" t="s">
        <v>443</v>
      </c>
      <c r="B40" s="9"/>
      <c r="C40" s="9"/>
      <c r="D40" s="9"/>
      <c r="E40" s="9"/>
      <c r="F40" s="9"/>
      <c r="G40" s="9"/>
      <c r="H40" s="9"/>
      <c r="I40" s="9"/>
      <c r="J40" s="9"/>
      <c r="K40" s="127"/>
      <c r="L40" s="9"/>
      <c r="N40" s="171"/>
    </row>
    <row r="41" spans="1:17" ht="47.4" customHeight="1" x14ac:dyDescent="0.25">
      <c r="A41" s="464" t="s">
        <v>514</v>
      </c>
      <c r="B41" s="464"/>
      <c r="C41" s="464"/>
      <c r="D41" s="464"/>
      <c r="E41" s="464"/>
      <c r="F41" s="464"/>
      <c r="G41" s="464"/>
      <c r="H41" s="464"/>
      <c r="I41" s="464"/>
      <c r="J41" s="464"/>
      <c r="K41" s="127"/>
      <c r="L41" s="378"/>
      <c r="N41" s="171"/>
    </row>
    <row r="42" spans="1:17" ht="20.100000000000001" customHeight="1" x14ac:dyDescent="0.2">
      <c r="A42" s="454" t="s">
        <v>519</v>
      </c>
      <c r="B42" s="454"/>
      <c r="C42" s="454"/>
      <c r="D42" s="454"/>
      <c r="E42" s="454"/>
      <c r="F42" s="454"/>
      <c r="G42" s="454"/>
      <c r="H42" s="454"/>
      <c r="I42" s="454"/>
      <c r="J42" s="454"/>
      <c r="K42" s="127"/>
      <c r="L42" s="406"/>
      <c r="M42" s="83"/>
      <c r="N42" s="166"/>
      <c r="O42" s="166"/>
      <c r="P42" s="166"/>
      <c r="Q42" s="83"/>
    </row>
    <row r="43" spans="1:17" ht="20.100000000000001" customHeight="1" x14ac:dyDescent="0.2">
      <c r="A43" s="455" t="s">
        <v>151</v>
      </c>
      <c r="B43" s="455"/>
      <c r="C43" s="455"/>
      <c r="D43" s="455"/>
      <c r="E43" s="455"/>
      <c r="F43" s="455"/>
      <c r="G43" s="455"/>
      <c r="H43" s="455"/>
      <c r="I43" s="455"/>
      <c r="J43" s="455"/>
      <c r="K43" s="127"/>
      <c r="L43" s="406"/>
      <c r="M43" s="255"/>
      <c r="N43" s="255"/>
      <c r="O43" s="255"/>
      <c r="P43" s="255"/>
      <c r="Q43" s="255"/>
    </row>
    <row r="44" spans="1:17" s="20" customFormat="1" x14ac:dyDescent="0.2">
      <c r="A44" s="17"/>
      <c r="B44" s="456" t="s">
        <v>101</v>
      </c>
      <c r="C44" s="456"/>
      <c r="D44" s="456"/>
      <c r="E44" s="456"/>
      <c r="F44" s="407"/>
      <c r="G44" s="456" t="s">
        <v>413</v>
      </c>
      <c r="H44" s="456"/>
      <c r="I44" s="456"/>
      <c r="J44" s="456"/>
      <c r="K44" s="127"/>
      <c r="L44" s="407"/>
      <c r="M44" s="91"/>
      <c r="N44" s="167"/>
      <c r="O44" s="167"/>
      <c r="P44" s="167"/>
      <c r="Q44" s="91"/>
    </row>
    <row r="45" spans="1:17" s="20" customFormat="1" x14ac:dyDescent="0.2">
      <c r="A45" s="17" t="s">
        <v>255</v>
      </c>
      <c r="B45" s="459">
        <v>2021</v>
      </c>
      <c r="C45" s="457" t="s">
        <v>547</v>
      </c>
      <c r="D45" s="457"/>
      <c r="E45" s="457"/>
      <c r="F45" s="407"/>
      <c r="G45" s="459">
        <v>2021</v>
      </c>
      <c r="H45" s="457" t="s">
        <v>547</v>
      </c>
      <c r="I45" s="457"/>
      <c r="J45" s="457"/>
      <c r="K45" s="127"/>
      <c r="L45" s="407"/>
      <c r="M45" s="91"/>
      <c r="N45" s="167"/>
      <c r="O45" s="167"/>
      <c r="P45" s="167"/>
      <c r="Q45" s="91"/>
    </row>
    <row r="46" spans="1:17" s="20" customFormat="1" x14ac:dyDescent="0.2">
      <c r="A46" s="123"/>
      <c r="B46" s="462"/>
      <c r="C46" s="254">
        <v>2021</v>
      </c>
      <c r="D46" s="254">
        <v>2022</v>
      </c>
      <c r="E46" s="408" t="s">
        <v>558</v>
      </c>
      <c r="F46" s="125"/>
      <c r="G46" s="462"/>
      <c r="H46" s="254">
        <v>2021</v>
      </c>
      <c r="I46" s="254">
        <v>2022</v>
      </c>
      <c r="J46" s="408" t="s">
        <v>558</v>
      </c>
      <c r="K46" s="127"/>
      <c r="L46" s="407"/>
      <c r="N46" s="168"/>
      <c r="O46" s="168"/>
      <c r="P46" s="168"/>
    </row>
    <row r="47" spans="1:17" s="20" customFormat="1" ht="11.25" customHeight="1" x14ac:dyDescent="0.2">
      <c r="A47" s="17" t="s">
        <v>253</v>
      </c>
      <c r="B47" s="18">
        <v>652930.47040270001</v>
      </c>
      <c r="C47" s="18">
        <v>486519.19729060004</v>
      </c>
      <c r="D47" s="18">
        <v>488470.84669700003</v>
      </c>
      <c r="E47" s="16">
        <v>0.40114540541640054</v>
      </c>
      <c r="F47" s="16"/>
      <c r="G47" s="18">
        <v>1414730.1307999997</v>
      </c>
      <c r="H47" s="18">
        <v>1043032.32384</v>
      </c>
      <c r="I47" s="18">
        <v>1210577.2665800003</v>
      </c>
      <c r="J47" s="16">
        <v>16.063255079494681</v>
      </c>
      <c r="K47" s="127"/>
      <c r="L47" s="16"/>
      <c r="M47" s="19"/>
      <c r="N47" s="170"/>
      <c r="O47" s="168"/>
      <c r="P47" s="168"/>
    </row>
    <row r="48" spans="1:17" ht="11.25" customHeight="1" x14ac:dyDescent="0.2">
      <c r="A48" s="9"/>
      <c r="B48" s="11"/>
      <c r="C48" s="11"/>
      <c r="D48" s="11"/>
      <c r="E48" s="12"/>
      <c r="F48" s="12"/>
      <c r="G48" s="11"/>
      <c r="H48" s="11"/>
      <c r="I48" s="11"/>
      <c r="J48" s="12"/>
      <c r="K48" s="127"/>
      <c r="L48" s="12"/>
      <c r="N48" s="171"/>
    </row>
    <row r="49" spans="1:19" s="20" customFormat="1" ht="11.25" customHeight="1" x14ac:dyDescent="0.2">
      <c r="A49" s="17" t="s">
        <v>307</v>
      </c>
      <c r="B49" s="18">
        <v>127079.14553840003</v>
      </c>
      <c r="C49" s="18">
        <v>92797.868465999985</v>
      </c>
      <c r="D49" s="18">
        <v>109688.82441560001</v>
      </c>
      <c r="E49" s="16">
        <v>18.201879233668677</v>
      </c>
      <c r="F49" s="16"/>
      <c r="G49" s="18">
        <v>145163.74578999999</v>
      </c>
      <c r="H49" s="18">
        <v>104444.59635000001</v>
      </c>
      <c r="I49" s="18">
        <v>153233.30803000004</v>
      </c>
      <c r="J49" s="16">
        <v>46.712528349964771</v>
      </c>
      <c r="K49" s="127"/>
      <c r="L49" s="16"/>
      <c r="N49" s="170"/>
      <c r="O49" s="168"/>
      <c r="P49" s="168"/>
    </row>
    <row r="50" spans="1:19" ht="11.25" customHeight="1" x14ac:dyDescent="0.2">
      <c r="A50" s="9" t="s">
        <v>305</v>
      </c>
      <c r="B50" s="11">
        <v>264.76076</v>
      </c>
      <c r="C50" s="11">
        <v>151.37107999999998</v>
      </c>
      <c r="D50" s="11">
        <v>109.54528000000001</v>
      </c>
      <c r="E50" s="12">
        <v>-27.63130183123485</v>
      </c>
      <c r="F50" s="12"/>
      <c r="G50" s="11">
        <v>426.32819000000006</v>
      </c>
      <c r="H50" s="11">
        <v>232.76674000000003</v>
      </c>
      <c r="I50" s="11">
        <v>207.98545999999999</v>
      </c>
      <c r="J50" s="12">
        <v>-10.64640077014441</v>
      </c>
      <c r="K50" s="127"/>
      <c r="L50" s="12"/>
      <c r="N50" s="171"/>
    </row>
    <row r="51" spans="1:19" ht="11.25" customHeight="1" x14ac:dyDescent="0.2">
      <c r="A51" s="9" t="s">
        <v>306</v>
      </c>
      <c r="B51" s="11">
        <v>25454.164120000001</v>
      </c>
      <c r="C51" s="11">
        <v>20972.077140000005</v>
      </c>
      <c r="D51" s="11">
        <v>24605.512819600001</v>
      </c>
      <c r="E51" s="12">
        <v>17.325111172082956</v>
      </c>
      <c r="F51" s="12"/>
      <c r="G51" s="11">
        <v>26782.480250000001</v>
      </c>
      <c r="H51" s="11">
        <v>21710.072390000001</v>
      </c>
      <c r="I51" s="11">
        <v>52195.618080000022</v>
      </c>
      <c r="J51" s="12">
        <v>140.42120699718228</v>
      </c>
      <c r="K51" s="127"/>
      <c r="L51" s="12"/>
      <c r="N51" s="171"/>
      <c r="O51" s="171"/>
      <c r="P51" s="171"/>
      <c r="Q51" s="13"/>
      <c r="R51" s="13"/>
      <c r="S51" s="13"/>
    </row>
    <row r="52" spans="1:19" ht="11.25" customHeight="1" x14ac:dyDescent="0.2">
      <c r="A52" s="9" t="s">
        <v>147</v>
      </c>
      <c r="B52" s="11">
        <v>101360.22065840002</v>
      </c>
      <c r="C52" s="11">
        <v>71674.42024599998</v>
      </c>
      <c r="D52" s="11">
        <v>84973.766316000008</v>
      </c>
      <c r="E52" s="12">
        <v>18.555219594876647</v>
      </c>
      <c r="F52" s="12"/>
      <c r="G52" s="11">
        <v>117954.93734999998</v>
      </c>
      <c r="H52" s="11">
        <v>82501.75722</v>
      </c>
      <c r="I52" s="11">
        <v>100829.70449000002</v>
      </c>
      <c r="J52" s="12">
        <v>22.215220484488029</v>
      </c>
      <c r="K52" s="127"/>
      <c r="L52" s="12"/>
      <c r="N52" s="171"/>
    </row>
    <row r="53" spans="1:19" ht="11.25" customHeight="1" x14ac:dyDescent="0.2">
      <c r="A53" s="9"/>
      <c r="B53" s="11"/>
      <c r="C53" s="11"/>
      <c r="D53" s="11"/>
      <c r="E53" s="12"/>
      <c r="F53" s="12"/>
      <c r="G53" s="11"/>
      <c r="H53" s="11"/>
      <c r="I53" s="11"/>
      <c r="J53" s="12"/>
      <c r="K53" s="127"/>
      <c r="L53" s="12"/>
      <c r="N53" s="171"/>
    </row>
    <row r="54" spans="1:19" s="20" customFormat="1" ht="11.25" customHeight="1" x14ac:dyDescent="0.2">
      <c r="A54" s="17" t="s">
        <v>105</v>
      </c>
      <c r="B54" s="18">
        <v>84190.054618399998</v>
      </c>
      <c r="C54" s="18">
        <v>60268.751748000002</v>
      </c>
      <c r="D54" s="18">
        <v>76632.38799409999</v>
      </c>
      <c r="E54" s="16">
        <v>27.151111930309753</v>
      </c>
      <c r="F54" s="16"/>
      <c r="G54" s="18">
        <v>119569.63640999998</v>
      </c>
      <c r="H54" s="18">
        <v>84940.963699999993</v>
      </c>
      <c r="I54" s="18">
        <v>128222.83076999997</v>
      </c>
      <c r="J54" s="16">
        <v>50.955234299984738</v>
      </c>
      <c r="K54" s="127"/>
      <c r="L54" s="16"/>
      <c r="N54" s="170"/>
      <c r="O54" s="168"/>
      <c r="P54" s="168"/>
    </row>
    <row r="55" spans="1:19" ht="11.25" customHeight="1" x14ac:dyDescent="0.2">
      <c r="A55" s="9" t="s">
        <v>308</v>
      </c>
      <c r="B55" s="11">
        <v>430.22659999999996</v>
      </c>
      <c r="C55" s="11">
        <v>149.30044000000001</v>
      </c>
      <c r="D55" s="11">
        <v>663.41216000000009</v>
      </c>
      <c r="E55" s="12">
        <v>344.34708966698292</v>
      </c>
      <c r="F55" s="12"/>
      <c r="G55" s="11">
        <v>748.92822999999999</v>
      </c>
      <c r="H55" s="11">
        <v>283.61516999999998</v>
      </c>
      <c r="I55" s="11">
        <v>1192.6893400000001</v>
      </c>
      <c r="J55" s="12">
        <v>320.53086934665737</v>
      </c>
      <c r="K55" s="127"/>
      <c r="L55" s="12"/>
      <c r="N55" s="171"/>
    </row>
    <row r="56" spans="1:19" ht="11.25" customHeight="1" x14ac:dyDescent="0.2">
      <c r="A56" s="9" t="s">
        <v>97</v>
      </c>
      <c r="B56" s="11">
        <v>3404.1433399999996</v>
      </c>
      <c r="C56" s="11">
        <v>2258.2512400000001</v>
      </c>
      <c r="D56" s="11">
        <v>3018.8913207000005</v>
      </c>
      <c r="E56" s="12">
        <v>33.682703997983879</v>
      </c>
      <c r="F56" s="12"/>
      <c r="G56" s="11">
        <v>8666.8694399999986</v>
      </c>
      <c r="H56" s="11">
        <v>5804.0418900000004</v>
      </c>
      <c r="I56" s="11">
        <v>8175.1489299999994</v>
      </c>
      <c r="J56" s="12">
        <v>40.852686540482551</v>
      </c>
      <c r="K56" s="127"/>
      <c r="L56" s="12"/>
      <c r="N56" s="171"/>
    </row>
    <row r="57" spans="1:19" ht="11.25" customHeight="1" x14ac:dyDescent="0.2">
      <c r="A57" s="9" t="s">
        <v>305</v>
      </c>
      <c r="B57" s="11">
        <v>41.231199999999994</v>
      </c>
      <c r="C57" s="11">
        <v>20.5656</v>
      </c>
      <c r="D57" s="11">
        <v>0</v>
      </c>
      <c r="E57" s="12" t="s">
        <v>561</v>
      </c>
      <c r="F57" s="12"/>
      <c r="G57" s="11">
        <v>75.722839999999991</v>
      </c>
      <c r="H57" s="11">
        <v>36.575000000000003</v>
      </c>
      <c r="I57" s="11">
        <v>0</v>
      </c>
      <c r="J57" s="12" t="s">
        <v>561</v>
      </c>
      <c r="K57" s="127"/>
      <c r="L57" s="12"/>
      <c r="N57" s="171"/>
    </row>
    <row r="58" spans="1:19" ht="11.25" customHeight="1" x14ac:dyDescent="0.2">
      <c r="A58" s="9" t="s">
        <v>306</v>
      </c>
      <c r="B58" s="11">
        <v>37135.098563999993</v>
      </c>
      <c r="C58" s="11">
        <v>30670.373108000003</v>
      </c>
      <c r="D58" s="11">
        <v>28988.642109999993</v>
      </c>
      <c r="E58" s="12">
        <v>-5.4832427113883</v>
      </c>
      <c r="F58" s="12"/>
      <c r="G58" s="11">
        <v>49269.592469999996</v>
      </c>
      <c r="H58" s="11">
        <v>39596.004930000003</v>
      </c>
      <c r="I58" s="11">
        <v>48514.054489999995</v>
      </c>
      <c r="J58" s="12">
        <v>22.522599377805435</v>
      </c>
      <c r="K58" s="127"/>
      <c r="L58" s="12"/>
      <c r="N58" s="171"/>
    </row>
    <row r="59" spans="1:19" ht="11.25" customHeight="1" x14ac:dyDescent="0.2">
      <c r="A59" s="9" t="s">
        <v>331</v>
      </c>
      <c r="B59" s="11">
        <v>7487.5926999999992</v>
      </c>
      <c r="C59" s="11">
        <v>5026.2674500000003</v>
      </c>
      <c r="D59" s="11">
        <v>7441.1173110000009</v>
      </c>
      <c r="E59" s="12">
        <v>48.044595418415327</v>
      </c>
      <c r="F59" s="12"/>
      <c r="G59" s="11">
        <v>18421.2183</v>
      </c>
      <c r="H59" s="11">
        <v>12061.830400000001</v>
      </c>
      <c r="I59" s="11">
        <v>18145.210439999999</v>
      </c>
      <c r="J59" s="12">
        <v>50.434965824092473</v>
      </c>
      <c r="K59" s="127"/>
      <c r="L59" s="12"/>
      <c r="N59" s="171"/>
    </row>
    <row r="60" spans="1:19" ht="11.25" customHeight="1" x14ac:dyDescent="0.2">
      <c r="A60" s="9" t="s">
        <v>332</v>
      </c>
      <c r="B60" s="11">
        <v>1251.5395000000001</v>
      </c>
      <c r="C60" s="11">
        <v>950.24293999999998</v>
      </c>
      <c r="D60" s="11">
        <v>1154.84636</v>
      </c>
      <c r="E60" s="12">
        <v>21.531695884002062</v>
      </c>
      <c r="F60" s="12"/>
      <c r="G60" s="11">
        <v>9373.9965499999998</v>
      </c>
      <c r="H60" s="11">
        <v>7119.8238599999995</v>
      </c>
      <c r="I60" s="11">
        <v>8984.6112099999991</v>
      </c>
      <c r="J60" s="12">
        <v>26.191481512296846</v>
      </c>
      <c r="K60" s="127"/>
      <c r="L60" s="12"/>
      <c r="N60" s="171"/>
    </row>
    <row r="61" spans="1:19" ht="11.25" customHeight="1" x14ac:dyDescent="0.2">
      <c r="A61" s="9" t="s">
        <v>381</v>
      </c>
      <c r="B61" s="11">
        <v>0</v>
      </c>
      <c r="C61" s="11">
        <v>0</v>
      </c>
      <c r="D61" s="11">
        <v>0</v>
      </c>
      <c r="E61" s="12" t="s">
        <v>561</v>
      </c>
      <c r="F61" s="12"/>
      <c r="G61" s="11">
        <v>0</v>
      </c>
      <c r="H61" s="11">
        <v>0</v>
      </c>
      <c r="I61" s="11">
        <v>0</v>
      </c>
      <c r="J61" s="12" t="s">
        <v>561</v>
      </c>
      <c r="K61" s="127"/>
      <c r="L61" s="12"/>
      <c r="N61" s="171"/>
    </row>
    <row r="62" spans="1:19" ht="11.25" customHeight="1" x14ac:dyDescent="0.2">
      <c r="A62" s="9" t="s">
        <v>309</v>
      </c>
      <c r="B62" s="11">
        <v>2622.3636299999998</v>
      </c>
      <c r="C62" s="11">
        <v>944.28769000000011</v>
      </c>
      <c r="D62" s="11">
        <v>1662.49234</v>
      </c>
      <c r="E62" s="12">
        <v>76.057821954662984</v>
      </c>
      <c r="F62" s="12"/>
      <c r="G62" s="11">
        <v>3101.9452099999994</v>
      </c>
      <c r="H62" s="11">
        <v>1100.84573</v>
      </c>
      <c r="I62" s="11">
        <v>2234.5664999999999</v>
      </c>
      <c r="J62" s="12">
        <v>102.9863439630183</v>
      </c>
      <c r="K62" s="127"/>
      <c r="L62" s="12"/>
      <c r="N62" s="171"/>
    </row>
    <row r="63" spans="1:19" ht="11.25" customHeight="1" x14ac:dyDescent="0.2">
      <c r="A63" s="9" t="s">
        <v>206</v>
      </c>
      <c r="B63" s="11">
        <v>31817.859084400006</v>
      </c>
      <c r="C63" s="11">
        <v>20249.463280000004</v>
      </c>
      <c r="D63" s="11">
        <v>33702.986392400002</v>
      </c>
      <c r="E63" s="12">
        <v>66.438912115205426</v>
      </c>
      <c r="F63" s="12"/>
      <c r="G63" s="11">
        <v>29911.363369999995</v>
      </c>
      <c r="H63" s="11">
        <v>18938.226719999995</v>
      </c>
      <c r="I63" s="11">
        <v>40976.549859999977</v>
      </c>
      <c r="J63" s="12">
        <v>116.36951793763291</v>
      </c>
      <c r="K63" s="127"/>
      <c r="L63" s="12"/>
      <c r="N63" s="171"/>
    </row>
    <row r="64" spans="1:19" ht="11.25" customHeight="1" x14ac:dyDescent="0.2">
      <c r="A64" s="9"/>
      <c r="B64" s="11"/>
      <c r="C64" s="11"/>
      <c r="D64" s="11"/>
      <c r="E64" s="12"/>
      <c r="F64" s="12"/>
      <c r="G64" s="11"/>
      <c r="H64" s="11"/>
      <c r="I64" s="11"/>
      <c r="J64" s="12"/>
      <c r="K64" s="127"/>
      <c r="L64" s="12"/>
      <c r="N64" s="171"/>
    </row>
    <row r="65" spans="1:21" s="20" customFormat="1" ht="11.25" customHeight="1" x14ac:dyDescent="0.2">
      <c r="A65" s="17" t="s">
        <v>214</v>
      </c>
      <c r="B65" s="18">
        <v>175335.60939</v>
      </c>
      <c r="C65" s="18">
        <v>148491.58009999999</v>
      </c>
      <c r="D65" s="18">
        <v>125046.34677079998</v>
      </c>
      <c r="E65" s="16">
        <v>-15.788931138998635</v>
      </c>
      <c r="F65" s="16"/>
      <c r="G65" s="18">
        <v>494632.27061999997</v>
      </c>
      <c r="H65" s="18">
        <v>417120.81917999999</v>
      </c>
      <c r="I65" s="18">
        <v>408413.48390999995</v>
      </c>
      <c r="J65" s="16">
        <v>-2.0874851768649165</v>
      </c>
      <c r="K65" s="127"/>
      <c r="L65" s="16"/>
      <c r="N65" s="170"/>
      <c r="O65" s="168"/>
      <c r="P65" s="168"/>
    </row>
    <row r="66" spans="1:21" s="20" customFormat="1" ht="11.25" customHeight="1" x14ac:dyDescent="0.2">
      <c r="A66" s="9" t="s">
        <v>374</v>
      </c>
      <c r="B66" s="11">
        <v>48467.738789999989</v>
      </c>
      <c r="C66" s="11">
        <v>40171.127130000001</v>
      </c>
      <c r="D66" s="11">
        <v>45482.054923199983</v>
      </c>
      <c r="E66" s="12">
        <v>13.220758720593011</v>
      </c>
      <c r="F66" s="12"/>
      <c r="G66" s="11">
        <v>142935.83812000003</v>
      </c>
      <c r="H66" s="11">
        <v>117303.75685000001</v>
      </c>
      <c r="I66" s="11">
        <v>154453.50361000001</v>
      </c>
      <c r="J66" s="12">
        <v>31.66969904255032</v>
      </c>
      <c r="K66" s="127"/>
      <c r="L66" s="12"/>
      <c r="N66" s="170"/>
      <c r="O66" s="168"/>
      <c r="P66" s="168"/>
    </row>
    <row r="67" spans="1:21" ht="11.25" customHeight="1" x14ac:dyDescent="0.2">
      <c r="A67" s="9" t="s">
        <v>202</v>
      </c>
      <c r="B67" s="11">
        <v>16235.654500000001</v>
      </c>
      <c r="C67" s="11">
        <v>14493.952089999999</v>
      </c>
      <c r="D67" s="11">
        <v>13930.856781499999</v>
      </c>
      <c r="E67" s="12">
        <v>-3.8850363586375067</v>
      </c>
      <c r="F67" s="12"/>
      <c r="G67" s="11">
        <v>76983.583429999984</v>
      </c>
      <c r="H67" s="11">
        <v>68954.432460000011</v>
      </c>
      <c r="I67" s="11">
        <v>81406.583400000003</v>
      </c>
      <c r="J67" s="12">
        <v>18.058521397044913</v>
      </c>
      <c r="K67" s="127"/>
      <c r="L67" s="12"/>
      <c r="N67" s="171"/>
    </row>
    <row r="68" spans="1:21" ht="11.25" customHeight="1" x14ac:dyDescent="0.2">
      <c r="A68" s="9" t="s">
        <v>203</v>
      </c>
      <c r="B68" s="11">
        <v>63494.500600000007</v>
      </c>
      <c r="C68" s="11">
        <v>53178.183510000003</v>
      </c>
      <c r="D68" s="11">
        <v>48680.458400600008</v>
      </c>
      <c r="E68" s="12">
        <v>-8.4578389341828739</v>
      </c>
      <c r="F68" s="12"/>
      <c r="G68" s="11">
        <v>143582.40784999996</v>
      </c>
      <c r="H68" s="11">
        <v>119435.93399999998</v>
      </c>
      <c r="I68" s="11">
        <v>111224.40221</v>
      </c>
      <c r="J68" s="12">
        <v>-6.8752606648514956</v>
      </c>
      <c r="K68" s="127"/>
      <c r="L68" s="12"/>
      <c r="N68" s="171"/>
    </row>
    <row r="69" spans="1:21" ht="11.25" customHeight="1" x14ac:dyDescent="0.25">
      <c r="A69" s="9" t="s">
        <v>204</v>
      </c>
      <c r="B69" s="11">
        <v>13710.898169999999</v>
      </c>
      <c r="C69" s="11">
        <v>12949.056559999999</v>
      </c>
      <c r="D69" s="11">
        <v>10891.774465500004</v>
      </c>
      <c r="E69" s="12">
        <v>-15.887505664736977</v>
      </c>
      <c r="F69" s="12"/>
      <c r="G69" s="11">
        <v>38627.334269999999</v>
      </c>
      <c r="H69" s="11">
        <v>35907.015350000001</v>
      </c>
      <c r="I69" s="11">
        <v>47219.138139999974</v>
      </c>
      <c r="J69" s="12">
        <v>31.503935038142828</v>
      </c>
      <c r="K69" s="127"/>
      <c r="L69" s="12"/>
      <c r="M69"/>
      <c r="N69"/>
      <c r="O69"/>
      <c r="P69"/>
      <c r="Q69"/>
      <c r="R69"/>
      <c r="S69"/>
      <c r="T69"/>
      <c r="U69"/>
    </row>
    <row r="70" spans="1:21" ht="11.25" customHeight="1" x14ac:dyDescent="0.25">
      <c r="A70" s="9" t="s">
        <v>382</v>
      </c>
      <c r="B70" s="11">
        <v>1013.5439</v>
      </c>
      <c r="C70" s="11">
        <v>962.77607999999998</v>
      </c>
      <c r="D70" s="11">
        <v>633.15866000000005</v>
      </c>
      <c r="E70" s="12">
        <v>-34.236145542793281</v>
      </c>
      <c r="F70" s="12"/>
      <c r="G70" s="11">
        <v>3098.0182900000009</v>
      </c>
      <c r="H70" s="11">
        <v>2865.0611400000007</v>
      </c>
      <c r="I70" s="11">
        <v>3222.8537700000006</v>
      </c>
      <c r="J70" s="12">
        <v>12.488132452210081</v>
      </c>
      <c r="K70" s="127"/>
      <c r="L70" s="12"/>
      <c r="M70"/>
      <c r="N70"/>
      <c r="O70"/>
      <c r="P70"/>
      <c r="Q70"/>
      <c r="R70"/>
      <c r="S70"/>
      <c r="T70"/>
      <c r="U70"/>
    </row>
    <row r="71" spans="1:21" ht="11.25" customHeight="1" x14ac:dyDescent="0.25">
      <c r="A71" s="9" t="s">
        <v>205</v>
      </c>
      <c r="B71" s="11">
        <v>32413.273429999994</v>
      </c>
      <c r="C71" s="11">
        <v>26736.484729999996</v>
      </c>
      <c r="D71" s="11">
        <v>5428.0435400000024</v>
      </c>
      <c r="E71" s="12">
        <v>-79.697990985668355</v>
      </c>
      <c r="F71" s="12"/>
      <c r="G71" s="11">
        <v>89405.088660000009</v>
      </c>
      <c r="H71" s="11">
        <v>72654.619380000004</v>
      </c>
      <c r="I71" s="11">
        <v>10887.002779999999</v>
      </c>
      <c r="J71" s="12">
        <v>-85.015401810780233</v>
      </c>
      <c r="K71" s="127"/>
      <c r="L71" s="12"/>
      <c r="M71"/>
      <c r="N71"/>
      <c r="O71"/>
      <c r="P71"/>
      <c r="Q71"/>
      <c r="R71"/>
      <c r="S71"/>
      <c r="T71"/>
      <c r="U71"/>
    </row>
    <row r="72" spans="1:21" ht="11.25" customHeight="1" x14ac:dyDescent="0.25">
      <c r="A72" s="9"/>
      <c r="B72" s="11"/>
      <c r="C72" s="11"/>
      <c r="D72" s="11"/>
      <c r="E72" s="12"/>
      <c r="F72" s="12"/>
      <c r="G72" s="11"/>
      <c r="H72" s="11"/>
      <c r="I72" s="11"/>
      <c r="J72" s="12"/>
      <c r="K72" s="127"/>
      <c r="L72" s="12"/>
      <c r="M72"/>
      <c r="N72"/>
      <c r="O72"/>
      <c r="P72"/>
      <c r="Q72"/>
      <c r="R72"/>
      <c r="S72"/>
      <c r="T72"/>
      <c r="U72"/>
    </row>
    <row r="73" spans="1:21" s="20" customFormat="1" ht="11.25" customHeight="1" x14ac:dyDescent="0.25">
      <c r="A73" s="17" t="s">
        <v>1</v>
      </c>
      <c r="B73" s="18">
        <v>123125.4215861</v>
      </c>
      <c r="C73" s="18">
        <v>78775.361450000011</v>
      </c>
      <c r="D73" s="18">
        <v>95405.356420000011</v>
      </c>
      <c r="E73" s="16">
        <v>21.110655240287699</v>
      </c>
      <c r="F73" s="16"/>
      <c r="G73" s="18">
        <v>364460.12553999998</v>
      </c>
      <c r="H73" s="18">
        <v>226535.06241999994</v>
      </c>
      <c r="I73" s="18">
        <v>315064.14005000005</v>
      </c>
      <c r="J73" s="16">
        <v>39.079635922259882</v>
      </c>
      <c r="K73" s="127"/>
      <c r="L73" s="16"/>
      <c r="M73"/>
      <c r="N73"/>
      <c r="O73"/>
      <c r="P73"/>
      <c r="Q73"/>
      <c r="R73"/>
      <c r="S73"/>
      <c r="T73"/>
      <c r="U73"/>
    </row>
    <row r="74" spans="1:21" ht="11.25" customHeight="1" x14ac:dyDescent="0.25">
      <c r="A74" s="9" t="s">
        <v>207</v>
      </c>
      <c r="B74" s="11">
        <v>49715.688966099995</v>
      </c>
      <c r="C74" s="11">
        <v>31264.781100000004</v>
      </c>
      <c r="D74" s="11">
        <v>43396.337140000011</v>
      </c>
      <c r="E74" s="12">
        <v>38.80262587221506</v>
      </c>
      <c r="F74" s="12"/>
      <c r="G74" s="11">
        <v>175714.41679999998</v>
      </c>
      <c r="H74" s="11">
        <v>102519.67365999999</v>
      </c>
      <c r="I74" s="11">
        <v>176607.03164</v>
      </c>
      <c r="J74" s="12">
        <v>72.26647855484407</v>
      </c>
      <c r="K74" s="127"/>
      <c r="L74" s="12"/>
      <c r="M74"/>
      <c r="N74"/>
      <c r="O74"/>
      <c r="P74"/>
      <c r="Q74"/>
      <c r="R74"/>
      <c r="S74"/>
      <c r="T74"/>
      <c r="U74"/>
    </row>
    <row r="75" spans="1:21" ht="11.25" customHeight="1" x14ac:dyDescent="0.25">
      <c r="A75" s="9" t="s">
        <v>93</v>
      </c>
      <c r="B75" s="11">
        <v>4382.7804599999999</v>
      </c>
      <c r="C75" s="11">
        <v>3097.3952800000006</v>
      </c>
      <c r="D75" s="11">
        <v>3237.8579100000002</v>
      </c>
      <c r="E75" s="12">
        <v>4.5348629187553797</v>
      </c>
      <c r="F75" s="12"/>
      <c r="G75" s="11">
        <v>27816.353360000001</v>
      </c>
      <c r="H75" s="11">
        <v>20083.668390000003</v>
      </c>
      <c r="I75" s="11">
        <v>20214.881370000003</v>
      </c>
      <c r="J75" s="12">
        <v>0.65333173926201482</v>
      </c>
      <c r="K75" s="127"/>
      <c r="L75" s="12"/>
      <c r="M75"/>
      <c r="N75"/>
      <c r="O75"/>
      <c r="P75"/>
      <c r="Q75"/>
      <c r="R75"/>
      <c r="S75"/>
      <c r="T75"/>
      <c r="U75"/>
    </row>
    <row r="76" spans="1:21" ht="11.25" customHeight="1" x14ac:dyDescent="0.25">
      <c r="A76" s="9" t="s">
        <v>208</v>
      </c>
      <c r="B76" s="11">
        <v>5174.2076999999999</v>
      </c>
      <c r="C76" s="11">
        <v>2951.4430000000002</v>
      </c>
      <c r="D76" s="11">
        <v>3216.3829999999998</v>
      </c>
      <c r="E76" s="12">
        <v>8.9766260097179327</v>
      </c>
      <c r="F76" s="12"/>
      <c r="G76" s="11">
        <v>25999.559839999994</v>
      </c>
      <c r="H76" s="11">
        <v>15361.570419999998</v>
      </c>
      <c r="I76" s="11">
        <v>20266.41187</v>
      </c>
      <c r="J76" s="12">
        <v>31.929297043837011</v>
      </c>
      <c r="K76" s="127"/>
      <c r="L76" s="12"/>
      <c r="M76"/>
      <c r="N76"/>
      <c r="O76"/>
      <c r="P76"/>
      <c r="Q76"/>
      <c r="R76"/>
      <c r="S76"/>
      <c r="T76"/>
      <c r="U76"/>
    </row>
    <row r="77" spans="1:21" ht="11.25" customHeight="1" x14ac:dyDescent="0.25">
      <c r="A77" s="9" t="s">
        <v>209</v>
      </c>
      <c r="B77" s="11">
        <v>63400.026980000002</v>
      </c>
      <c r="C77" s="11">
        <v>41192.327050000007</v>
      </c>
      <c r="D77" s="11">
        <v>45169.985249999998</v>
      </c>
      <c r="E77" s="12">
        <v>9.656308552735652</v>
      </c>
      <c r="F77" s="12"/>
      <c r="G77" s="11">
        <v>127382.96451999998</v>
      </c>
      <c r="H77" s="11">
        <v>83741.001529999965</v>
      </c>
      <c r="I77" s="11">
        <v>92043.183520000035</v>
      </c>
      <c r="J77" s="12">
        <v>9.9141183390621705</v>
      </c>
      <c r="K77" s="127"/>
      <c r="L77" s="12"/>
      <c r="M77"/>
      <c r="N77"/>
      <c r="O77"/>
      <c r="P77"/>
      <c r="Q77"/>
      <c r="R77"/>
      <c r="S77"/>
      <c r="T77"/>
      <c r="U77"/>
    </row>
    <row r="78" spans="1:21" ht="11.25" customHeight="1" x14ac:dyDescent="0.25">
      <c r="A78" s="9" t="s">
        <v>210</v>
      </c>
      <c r="B78" s="11">
        <v>452.71748000000008</v>
      </c>
      <c r="C78" s="11">
        <v>269.41501999999997</v>
      </c>
      <c r="D78" s="11">
        <v>384.79312000000004</v>
      </c>
      <c r="E78" s="12">
        <v>42.825414856231873</v>
      </c>
      <c r="F78" s="12"/>
      <c r="G78" s="11">
        <v>7546.8310200000005</v>
      </c>
      <c r="H78" s="11">
        <v>4829.1484199999995</v>
      </c>
      <c r="I78" s="11">
        <v>5932.6316500000003</v>
      </c>
      <c r="J78" s="12">
        <v>22.850472464874059</v>
      </c>
      <c r="K78" s="127"/>
      <c r="L78" s="12"/>
      <c r="M78"/>
      <c r="N78"/>
      <c r="O78"/>
      <c r="P78"/>
      <c r="Q78"/>
      <c r="R78"/>
      <c r="S78"/>
      <c r="T78"/>
      <c r="U78"/>
    </row>
    <row r="79" spans="1:21" ht="11.25" customHeight="1" x14ac:dyDescent="0.25">
      <c r="A79" s="9"/>
      <c r="B79" s="11"/>
      <c r="C79" s="11"/>
      <c r="D79" s="11"/>
      <c r="E79" s="12"/>
      <c r="F79" s="12"/>
      <c r="G79" s="11"/>
      <c r="H79" s="11"/>
      <c r="I79" s="11"/>
      <c r="J79" s="12"/>
      <c r="K79" s="127"/>
      <c r="L79" s="12"/>
      <c r="M79"/>
      <c r="N79"/>
      <c r="O79"/>
      <c r="P79"/>
      <c r="Q79"/>
      <c r="R79"/>
      <c r="S79"/>
      <c r="T79"/>
      <c r="U79"/>
    </row>
    <row r="80" spans="1:21" s="20" customFormat="1" ht="11.25" customHeight="1" x14ac:dyDescent="0.25">
      <c r="A80" s="17" t="s">
        <v>280</v>
      </c>
      <c r="B80" s="18">
        <v>14302.189960799999</v>
      </c>
      <c r="C80" s="18">
        <v>9104.4502866000003</v>
      </c>
      <c r="D80" s="18">
        <v>11672.4082382</v>
      </c>
      <c r="E80" s="16">
        <v>28.205524449724777</v>
      </c>
      <c r="F80" s="16"/>
      <c r="G80" s="18">
        <v>65913.508489999978</v>
      </c>
      <c r="H80" s="18">
        <v>42292.111349999992</v>
      </c>
      <c r="I80" s="18">
        <v>59761.811220000003</v>
      </c>
      <c r="J80" s="16">
        <v>41.307230384940368</v>
      </c>
      <c r="K80" s="127"/>
      <c r="L80" s="16"/>
      <c r="M80"/>
      <c r="N80"/>
      <c r="O80"/>
      <c r="P80"/>
      <c r="Q80"/>
      <c r="R80"/>
      <c r="S80"/>
      <c r="T80"/>
      <c r="U80"/>
    </row>
    <row r="81" spans="1:21" ht="11.25" customHeight="1" x14ac:dyDescent="0.25">
      <c r="A81" s="9" t="s">
        <v>211</v>
      </c>
      <c r="B81" s="11">
        <v>12786.800380799998</v>
      </c>
      <c r="C81" s="11">
        <v>7709.3285066000008</v>
      </c>
      <c r="D81" s="11">
        <v>10825.882498199999</v>
      </c>
      <c r="E81" s="12">
        <v>40.425751593435137</v>
      </c>
      <c r="F81" s="12"/>
      <c r="G81" s="11">
        <v>55306.434229999984</v>
      </c>
      <c r="H81" s="11">
        <v>33517.768589999992</v>
      </c>
      <c r="I81" s="11">
        <v>52095.590269999993</v>
      </c>
      <c r="J81" s="12">
        <v>55.426785438045783</v>
      </c>
      <c r="K81" s="127"/>
      <c r="L81" s="12"/>
      <c r="M81"/>
      <c r="N81"/>
      <c r="O81"/>
      <c r="P81"/>
      <c r="Q81"/>
      <c r="R81"/>
      <c r="S81"/>
      <c r="T81"/>
      <c r="U81"/>
    </row>
    <row r="82" spans="1:21" ht="11.25" customHeight="1" x14ac:dyDescent="0.25">
      <c r="A82" s="9" t="s">
        <v>212</v>
      </c>
      <c r="B82" s="11">
        <v>218.56628000000001</v>
      </c>
      <c r="C82" s="11">
        <v>168.24928</v>
      </c>
      <c r="D82" s="11">
        <v>108.38477999999999</v>
      </c>
      <c r="E82" s="12">
        <v>-35.580835769401219</v>
      </c>
      <c r="F82" s="12"/>
      <c r="G82" s="11">
        <v>6451.445639999999</v>
      </c>
      <c r="H82" s="11">
        <v>5073.3188599999994</v>
      </c>
      <c r="I82" s="11">
        <v>4982.4618200000004</v>
      </c>
      <c r="J82" s="12">
        <v>-1.7908797477002736</v>
      </c>
      <c r="K82" s="127"/>
      <c r="L82" s="12"/>
      <c r="M82"/>
      <c r="N82"/>
      <c r="O82"/>
      <c r="P82"/>
      <c r="Q82"/>
      <c r="R82"/>
      <c r="S82"/>
      <c r="T82"/>
      <c r="U82"/>
    </row>
    <row r="83" spans="1:21" ht="11.25" customHeight="1" x14ac:dyDescent="0.25">
      <c r="A83" s="9" t="s">
        <v>289</v>
      </c>
      <c r="B83" s="11">
        <v>23.781000000000002</v>
      </c>
      <c r="C83" s="11">
        <v>16.417000000000002</v>
      </c>
      <c r="D83" s="11">
        <v>22.056000000000001</v>
      </c>
      <c r="E83" s="12">
        <v>34.348541146372639</v>
      </c>
      <c r="F83" s="12"/>
      <c r="G83" s="11">
        <v>377.03296999999998</v>
      </c>
      <c r="H83" s="11">
        <v>266.72589999999997</v>
      </c>
      <c r="I83" s="11">
        <v>349.18607000000003</v>
      </c>
      <c r="J83" s="12">
        <v>30.915696600892545</v>
      </c>
      <c r="K83" s="127"/>
      <c r="L83" s="12"/>
      <c r="M83"/>
      <c r="N83"/>
      <c r="O83"/>
      <c r="P83"/>
      <c r="Q83"/>
      <c r="R83"/>
      <c r="S83"/>
      <c r="T83"/>
      <c r="U83"/>
    </row>
    <row r="84" spans="1:21" ht="11.25" customHeight="1" x14ac:dyDescent="0.25">
      <c r="A84" s="9" t="s">
        <v>0</v>
      </c>
      <c r="B84" s="11">
        <v>1273.0423000000001</v>
      </c>
      <c r="C84" s="11">
        <v>1210.4555</v>
      </c>
      <c r="D84" s="11">
        <v>716.08496000000002</v>
      </c>
      <c r="E84" s="12">
        <v>-40.841694717401836</v>
      </c>
      <c r="F84" s="12"/>
      <c r="G84" s="11">
        <v>3778.5956499999998</v>
      </c>
      <c r="H84" s="11">
        <v>3434.2979999999998</v>
      </c>
      <c r="I84" s="11">
        <v>2334.5730600000006</v>
      </c>
      <c r="J84" s="12">
        <v>-32.021826294631367</v>
      </c>
      <c r="K84" s="127"/>
      <c r="L84" s="12"/>
      <c r="M84"/>
      <c r="N84"/>
      <c r="O84"/>
      <c r="P84"/>
      <c r="Q84"/>
      <c r="R84"/>
      <c r="S84"/>
      <c r="T84"/>
      <c r="U84"/>
    </row>
    <row r="85" spans="1:21" ht="11.25" customHeight="1" x14ac:dyDescent="0.25">
      <c r="A85" s="9"/>
      <c r="B85" s="11"/>
      <c r="C85" s="11"/>
      <c r="D85" s="11"/>
      <c r="E85" s="12"/>
      <c r="F85" s="12"/>
      <c r="G85" s="11"/>
      <c r="H85" s="11"/>
      <c r="I85" s="11"/>
      <c r="J85" s="12"/>
      <c r="K85" s="127"/>
      <c r="L85" s="12"/>
      <c r="M85"/>
      <c r="N85"/>
      <c r="O85"/>
      <c r="P85"/>
      <c r="Q85"/>
      <c r="R85"/>
      <c r="S85"/>
      <c r="T85"/>
      <c r="U85"/>
    </row>
    <row r="86" spans="1:21" s="20" customFormat="1" ht="11.25" customHeight="1" x14ac:dyDescent="0.25">
      <c r="A86" s="17" t="s">
        <v>2</v>
      </c>
      <c r="B86" s="18">
        <v>126964.53351900002</v>
      </c>
      <c r="C86" s="18">
        <v>95722.10557</v>
      </c>
      <c r="D86" s="18">
        <v>69893.416379000002</v>
      </c>
      <c r="E86" s="16">
        <v>-26.982993152101002</v>
      </c>
      <c r="F86" s="16"/>
      <c r="G86" s="18">
        <v>213949.72208999994</v>
      </c>
      <c r="H86" s="18">
        <v>160041.84638</v>
      </c>
      <c r="I86" s="18">
        <v>145521.4828</v>
      </c>
      <c r="J86" s="16">
        <v>-9.0728543243141218</v>
      </c>
      <c r="K86" s="127"/>
      <c r="L86" s="16"/>
      <c r="M86"/>
      <c r="N86"/>
      <c r="O86"/>
      <c r="P86"/>
      <c r="Q86"/>
      <c r="R86"/>
      <c r="S86"/>
      <c r="T86"/>
      <c r="U86"/>
    </row>
    <row r="87" spans="1:21" ht="11.25" customHeight="1" x14ac:dyDescent="0.25">
      <c r="A87" s="9" t="s">
        <v>93</v>
      </c>
      <c r="B87" s="11">
        <v>74694.299813000005</v>
      </c>
      <c r="C87" s="11">
        <v>57136.950279999997</v>
      </c>
      <c r="D87" s="11">
        <v>33641.043139000001</v>
      </c>
      <c r="E87" s="12">
        <v>-41.122088291128854</v>
      </c>
      <c r="F87" s="12"/>
      <c r="G87" s="11">
        <v>103114.49371</v>
      </c>
      <c r="H87" s="11">
        <v>77875.37698000003</v>
      </c>
      <c r="I87" s="11">
        <v>54877.204829999988</v>
      </c>
      <c r="J87" s="12">
        <v>-29.532020314850527</v>
      </c>
      <c r="K87" s="127"/>
      <c r="L87" s="12"/>
      <c r="M87"/>
      <c r="N87"/>
      <c r="O87"/>
      <c r="P87"/>
      <c r="Q87"/>
      <c r="R87"/>
      <c r="S87"/>
      <c r="T87"/>
      <c r="U87"/>
    </row>
    <row r="88" spans="1:21" ht="11.25" customHeight="1" x14ac:dyDescent="0.25">
      <c r="A88" s="9" t="s">
        <v>213</v>
      </c>
      <c r="B88" s="11">
        <v>42522.953012999998</v>
      </c>
      <c r="C88" s="11">
        <v>30855.217519999998</v>
      </c>
      <c r="D88" s="11">
        <v>29858.817640000001</v>
      </c>
      <c r="E88" s="12">
        <v>-3.2292751764078247</v>
      </c>
      <c r="F88" s="12"/>
      <c r="G88" s="11">
        <v>81120.859289999964</v>
      </c>
      <c r="H88" s="11">
        <v>58897.548029999991</v>
      </c>
      <c r="I88" s="11">
        <v>60802.72454000001</v>
      </c>
      <c r="J88" s="12">
        <v>3.2347297531462686</v>
      </c>
      <c r="K88" s="127"/>
      <c r="L88" s="12"/>
      <c r="M88"/>
      <c r="N88"/>
      <c r="O88"/>
      <c r="P88"/>
      <c r="Q88"/>
      <c r="R88"/>
      <c r="S88"/>
      <c r="T88"/>
      <c r="U88"/>
    </row>
    <row r="89" spans="1:21" ht="11.25" customHeight="1" x14ac:dyDescent="0.25">
      <c r="A89" s="9" t="s">
        <v>290</v>
      </c>
      <c r="B89" s="11">
        <v>130.3135</v>
      </c>
      <c r="C89" s="11">
        <v>77.013499999999993</v>
      </c>
      <c r="D89" s="11">
        <v>24.812999999999999</v>
      </c>
      <c r="E89" s="12">
        <v>-67.78097346569109</v>
      </c>
      <c r="F89" s="12"/>
      <c r="G89" s="11">
        <v>276.50234</v>
      </c>
      <c r="H89" s="11">
        <v>185.40208000000001</v>
      </c>
      <c r="I89" s="11">
        <v>45.325330000000001</v>
      </c>
      <c r="J89" s="12">
        <v>-75.552954961454589</v>
      </c>
      <c r="K89" s="127"/>
      <c r="L89" s="12"/>
      <c r="M89"/>
      <c r="N89"/>
      <c r="O89"/>
      <c r="P89"/>
      <c r="Q89"/>
      <c r="R89"/>
      <c r="S89"/>
      <c r="T89"/>
      <c r="U89"/>
    </row>
    <row r="90" spans="1:21" ht="11.25" customHeight="1" x14ac:dyDescent="0.25">
      <c r="A90" s="9" t="s">
        <v>360</v>
      </c>
      <c r="B90" s="11">
        <v>9616.9671930000004</v>
      </c>
      <c r="C90" s="11">
        <v>7652.9242699999995</v>
      </c>
      <c r="D90" s="11">
        <v>6368.7425999999996</v>
      </c>
      <c r="E90" s="12">
        <v>-16.780274110826923</v>
      </c>
      <c r="F90" s="12"/>
      <c r="G90" s="11">
        <v>29437.866750000001</v>
      </c>
      <c r="H90" s="11">
        <v>23083.519289999997</v>
      </c>
      <c r="I90" s="11">
        <v>29796.2281</v>
      </c>
      <c r="J90" s="12">
        <v>29.080092708861827</v>
      </c>
      <c r="K90" s="127"/>
      <c r="L90" s="12"/>
      <c r="M90"/>
      <c r="N90"/>
      <c r="O90"/>
      <c r="P90"/>
      <c r="Q90"/>
      <c r="R90"/>
      <c r="S90"/>
      <c r="T90"/>
      <c r="U90"/>
    </row>
    <row r="91" spans="1:21" s="20" customFormat="1" ht="11.25" customHeight="1" x14ac:dyDescent="0.25">
      <c r="A91" s="17"/>
      <c r="B91" s="18"/>
      <c r="C91" s="18"/>
      <c r="D91" s="18"/>
      <c r="E91" s="16"/>
      <c r="F91" s="16"/>
      <c r="G91" s="18"/>
      <c r="H91" s="18"/>
      <c r="I91" s="18"/>
      <c r="J91" s="12"/>
      <c r="K91" s="127"/>
      <c r="L91" s="12"/>
      <c r="M91"/>
      <c r="N91"/>
      <c r="O91"/>
      <c r="P91"/>
      <c r="Q91"/>
      <c r="R91"/>
      <c r="S91"/>
      <c r="T91"/>
      <c r="U91"/>
    </row>
    <row r="92" spans="1:21" s="20" customFormat="1" ht="11.25" customHeight="1" x14ac:dyDescent="0.25">
      <c r="A92" s="17" t="s">
        <v>310</v>
      </c>
      <c r="B92" s="18">
        <v>1933.5157900000002</v>
      </c>
      <c r="C92" s="18">
        <v>1359.0796700000003</v>
      </c>
      <c r="D92" s="18">
        <v>132.10647929999999</v>
      </c>
      <c r="E92" s="16">
        <v>-90.279710438167328</v>
      </c>
      <c r="F92" s="16"/>
      <c r="G92" s="18">
        <v>11041.121860000001</v>
      </c>
      <c r="H92" s="18">
        <v>7656.9244600000011</v>
      </c>
      <c r="I92" s="18">
        <v>360.20979999999997</v>
      </c>
      <c r="J92" s="16">
        <v>-95.295633359297895</v>
      </c>
      <c r="K92" s="127"/>
      <c r="L92" s="16"/>
      <c r="M92"/>
      <c r="N92"/>
      <c r="O92"/>
      <c r="P92"/>
      <c r="Q92"/>
      <c r="R92"/>
      <c r="S92"/>
      <c r="T92"/>
      <c r="U92"/>
    </row>
    <row r="93" spans="1:21" ht="13.2" x14ac:dyDescent="0.25">
      <c r="A93" s="84"/>
      <c r="B93" s="90"/>
      <c r="C93" s="90"/>
      <c r="D93" s="90"/>
      <c r="E93" s="90"/>
      <c r="F93" s="90"/>
      <c r="G93" s="90"/>
      <c r="H93" s="90"/>
      <c r="I93" s="90"/>
      <c r="J93" s="84"/>
      <c r="K93" s="9"/>
      <c r="L93" s="9"/>
      <c r="M93"/>
      <c r="N93"/>
      <c r="O93"/>
      <c r="P93"/>
      <c r="Q93"/>
      <c r="R93"/>
      <c r="S93"/>
      <c r="T93"/>
      <c r="U93"/>
    </row>
    <row r="94" spans="1:21" ht="13.2" x14ac:dyDescent="0.25">
      <c r="A94" s="9" t="s">
        <v>402</v>
      </c>
      <c r="B94" s="9"/>
      <c r="C94" s="9"/>
      <c r="D94" s="9"/>
      <c r="E94" s="9"/>
      <c r="F94" s="9"/>
      <c r="G94" s="9"/>
      <c r="H94" s="9"/>
      <c r="I94" s="9"/>
      <c r="J94" s="9"/>
      <c r="K94" s="9"/>
      <c r="L94" s="9"/>
      <c r="M94"/>
      <c r="N94"/>
      <c r="O94"/>
      <c r="P94"/>
      <c r="Q94"/>
      <c r="R94"/>
      <c r="S94"/>
      <c r="T94"/>
      <c r="U94"/>
    </row>
    <row r="95" spans="1:21" ht="20.100000000000001" customHeight="1" x14ac:dyDescent="0.25">
      <c r="A95" s="454" t="s">
        <v>157</v>
      </c>
      <c r="B95" s="454"/>
      <c r="C95" s="454"/>
      <c r="D95" s="454"/>
      <c r="E95" s="454"/>
      <c r="F95" s="454"/>
      <c r="G95" s="454"/>
      <c r="H95" s="454"/>
      <c r="I95" s="454"/>
      <c r="J95" s="454"/>
      <c r="K95" s="406"/>
      <c r="L95" s="406"/>
      <c r="N95" s="171"/>
    </row>
    <row r="96" spans="1:21" ht="20.100000000000001" customHeight="1" x14ac:dyDescent="0.25">
      <c r="A96" s="455" t="s">
        <v>153</v>
      </c>
      <c r="B96" s="455"/>
      <c r="C96" s="455"/>
      <c r="D96" s="455"/>
      <c r="E96" s="455"/>
      <c r="F96" s="455"/>
      <c r="G96" s="455"/>
      <c r="H96" s="455"/>
      <c r="I96" s="455"/>
      <c r="J96" s="455"/>
      <c r="K96" s="406"/>
      <c r="L96" s="406"/>
      <c r="N96" s="171"/>
    </row>
    <row r="97" spans="1:23" s="20" customFormat="1" x14ac:dyDescent="0.2">
      <c r="A97" s="17"/>
      <c r="B97" s="456" t="s">
        <v>101</v>
      </c>
      <c r="C97" s="456"/>
      <c r="D97" s="456"/>
      <c r="E97" s="456"/>
      <c r="F97" s="407"/>
      <c r="G97" s="456" t="s">
        <v>413</v>
      </c>
      <c r="H97" s="456"/>
      <c r="I97" s="456"/>
      <c r="J97" s="456"/>
      <c r="K97" s="407"/>
      <c r="L97" s="407"/>
      <c r="M97" s="91"/>
      <c r="N97" s="167"/>
      <c r="O97" s="167"/>
      <c r="P97" s="167"/>
      <c r="Q97" s="91"/>
    </row>
    <row r="98" spans="1:23" s="20" customFormat="1" x14ac:dyDescent="0.2">
      <c r="A98" s="17" t="s">
        <v>255</v>
      </c>
      <c r="B98" s="459">
        <v>2021</v>
      </c>
      <c r="C98" s="457" t="s">
        <v>547</v>
      </c>
      <c r="D98" s="457"/>
      <c r="E98" s="457"/>
      <c r="F98" s="407"/>
      <c r="G98" s="459">
        <v>2021</v>
      </c>
      <c r="H98" s="457" t="s">
        <v>547</v>
      </c>
      <c r="I98" s="457"/>
      <c r="J98" s="457"/>
      <c r="K98" s="407"/>
      <c r="L98" s="407"/>
      <c r="M98" s="91"/>
      <c r="N98" s="167"/>
      <c r="O98" s="167"/>
      <c r="P98" s="167"/>
      <c r="Q98" s="91"/>
    </row>
    <row r="99" spans="1:23" s="20" customFormat="1" x14ac:dyDescent="0.2">
      <c r="A99" s="123"/>
      <c r="B99" s="462"/>
      <c r="C99" s="254">
        <v>2021</v>
      </c>
      <c r="D99" s="254">
        <v>2022</v>
      </c>
      <c r="E99" s="408" t="s">
        <v>558</v>
      </c>
      <c r="F99" s="125"/>
      <c r="G99" s="462"/>
      <c r="H99" s="254">
        <v>2021</v>
      </c>
      <c r="I99" s="254">
        <v>2022</v>
      </c>
      <c r="J99" s="408" t="s">
        <v>558</v>
      </c>
      <c r="K99" s="407"/>
      <c r="L99" s="407"/>
      <c r="N99" s="168"/>
      <c r="O99" s="168"/>
      <c r="P99" s="168"/>
    </row>
    <row r="100" spans="1:23" x14ac:dyDescent="0.2">
      <c r="A100" s="9"/>
      <c r="B100" s="9"/>
      <c r="C100" s="9"/>
      <c r="D100" s="9"/>
      <c r="E100" s="9"/>
      <c r="F100" s="9"/>
      <c r="G100" s="9"/>
      <c r="H100" s="9"/>
      <c r="I100" s="9"/>
      <c r="J100" s="11"/>
      <c r="K100" s="11"/>
      <c r="L100" s="11"/>
      <c r="N100" s="171"/>
    </row>
    <row r="101" spans="1:23" s="21" customFormat="1" x14ac:dyDescent="0.2">
      <c r="A101" s="86" t="s">
        <v>286</v>
      </c>
      <c r="B101" s="86">
        <v>51036.374472899995</v>
      </c>
      <c r="C101" s="86">
        <v>48746.582976899976</v>
      </c>
      <c r="D101" s="86">
        <v>38946.899602699996</v>
      </c>
      <c r="E101" s="16">
        <v>-20.103323711620675</v>
      </c>
      <c r="F101" s="86"/>
      <c r="G101" s="86">
        <v>326880.96800000023</v>
      </c>
      <c r="H101" s="86">
        <v>294539.45382000017</v>
      </c>
      <c r="I101" s="86">
        <v>275842.90241000004</v>
      </c>
      <c r="J101" s="16">
        <v>-6.3477239356279966</v>
      </c>
      <c r="K101" s="16"/>
      <c r="L101" s="16"/>
      <c r="N101" s="170"/>
      <c r="O101" s="198"/>
      <c r="P101" s="198"/>
    </row>
    <row r="102" spans="1:23" ht="11.25" customHeight="1" x14ac:dyDescent="0.2">
      <c r="A102" s="17"/>
      <c r="B102" s="18"/>
      <c r="C102" s="18"/>
      <c r="D102" s="18"/>
      <c r="E102" s="16"/>
      <c r="F102" s="16"/>
      <c r="G102" s="18"/>
      <c r="H102" s="18"/>
      <c r="I102" s="18"/>
      <c r="J102" s="12"/>
      <c r="K102" s="12"/>
      <c r="L102" s="12"/>
      <c r="M102" s="83"/>
      <c r="N102" s="173"/>
      <c r="O102" s="166"/>
      <c r="P102" s="166"/>
      <c r="Q102" s="83"/>
      <c r="R102" s="83"/>
      <c r="S102" s="83"/>
      <c r="T102" s="83"/>
      <c r="U102" s="83"/>
      <c r="V102" s="83"/>
      <c r="W102" s="83"/>
    </row>
    <row r="103" spans="1:23" s="20" customFormat="1" ht="11.25" customHeight="1" x14ac:dyDescent="0.2">
      <c r="A103" s="17" t="s">
        <v>295</v>
      </c>
      <c r="B103" s="18">
        <v>2266.8734257000001</v>
      </c>
      <c r="C103" s="18">
        <v>1756.3010127000002</v>
      </c>
      <c r="D103" s="18">
        <v>1383.0492371</v>
      </c>
      <c r="E103" s="16">
        <v>-21.252152842876967</v>
      </c>
      <c r="F103" s="16"/>
      <c r="G103" s="18">
        <v>162810.51919000002</v>
      </c>
      <c r="H103" s="18">
        <v>138550.28327000001</v>
      </c>
      <c r="I103" s="18">
        <v>140668.40584000002</v>
      </c>
      <c r="J103" s="16">
        <v>1.5287753442353704</v>
      </c>
      <c r="K103" s="16"/>
      <c r="L103" s="16"/>
      <c r="N103" s="170"/>
      <c r="O103" s="168"/>
      <c r="P103" s="168"/>
    </row>
    <row r="104" spans="1:23" ht="11.25" customHeight="1" x14ac:dyDescent="0.2">
      <c r="A104" s="9" t="s">
        <v>483</v>
      </c>
      <c r="B104" s="11">
        <v>83.889098999999987</v>
      </c>
      <c r="C104" s="11">
        <v>77.38002800000001</v>
      </c>
      <c r="D104" s="11">
        <v>81.572837000000021</v>
      </c>
      <c r="E104" s="12">
        <v>5.4184640512148832</v>
      </c>
      <c r="F104" s="12"/>
      <c r="G104" s="11">
        <v>17139.679770000002</v>
      </c>
      <c r="H104" s="11">
        <v>15729.819580000003</v>
      </c>
      <c r="I104" s="11">
        <v>15615.967209999995</v>
      </c>
      <c r="J104" s="12">
        <v>-0.72379959236637603</v>
      </c>
      <c r="K104" s="12"/>
      <c r="L104" s="12"/>
      <c r="N104" s="171"/>
    </row>
    <row r="105" spans="1:23" ht="11.25" customHeight="1" x14ac:dyDescent="0.2">
      <c r="A105" s="9" t="s">
        <v>490</v>
      </c>
      <c r="B105" s="11">
        <v>16.09271</v>
      </c>
      <c r="C105" s="11">
        <v>14.507169999999999</v>
      </c>
      <c r="D105" s="11">
        <v>18.304888000000002</v>
      </c>
      <c r="E105" s="12">
        <v>26.178213945242263</v>
      </c>
      <c r="F105" s="12"/>
      <c r="G105" s="11">
        <v>16584.134429999998</v>
      </c>
      <c r="H105" s="11">
        <v>15019.547020000004</v>
      </c>
      <c r="I105" s="11">
        <v>18642.846470000004</v>
      </c>
      <c r="J105" s="12">
        <v>24.123892985422415</v>
      </c>
      <c r="K105" s="12"/>
      <c r="L105" s="12"/>
      <c r="N105" s="171"/>
    </row>
    <row r="106" spans="1:23" ht="11.25" customHeight="1" x14ac:dyDescent="0.2">
      <c r="A106" s="9" t="s">
        <v>484</v>
      </c>
      <c r="B106" s="11">
        <v>15.684825999999999</v>
      </c>
      <c r="C106" s="11">
        <v>7.8847370000000003</v>
      </c>
      <c r="D106" s="11">
        <v>9.1242259000000026</v>
      </c>
      <c r="E106" s="12">
        <v>15.720104551362994</v>
      </c>
      <c r="F106" s="12"/>
      <c r="G106" s="11">
        <v>13514.701370000002</v>
      </c>
      <c r="H106" s="11">
        <v>11572.345830000002</v>
      </c>
      <c r="I106" s="11">
        <v>13212.73358</v>
      </c>
      <c r="J106" s="12">
        <v>14.175066785054739</v>
      </c>
      <c r="K106" s="12"/>
      <c r="L106" s="12"/>
      <c r="N106" s="171"/>
    </row>
    <row r="107" spans="1:23" ht="11.25" customHeight="1" x14ac:dyDescent="0.2">
      <c r="A107" s="9" t="s">
        <v>485</v>
      </c>
      <c r="B107" s="11">
        <v>114.70825600000001</v>
      </c>
      <c r="C107" s="11">
        <v>108.41152599999999</v>
      </c>
      <c r="D107" s="11">
        <v>172.519195</v>
      </c>
      <c r="E107" s="12">
        <v>59.133628466773928</v>
      </c>
      <c r="F107" s="12"/>
      <c r="G107" s="11">
        <v>9528.6214299999992</v>
      </c>
      <c r="H107" s="11">
        <v>8836.4950900000022</v>
      </c>
      <c r="I107" s="11">
        <v>10663.469119999998</v>
      </c>
      <c r="J107" s="12">
        <v>20.675324451518435</v>
      </c>
      <c r="K107" s="12"/>
      <c r="L107" s="12"/>
      <c r="N107" s="171"/>
    </row>
    <row r="108" spans="1:23" ht="11.25" customHeight="1" x14ac:dyDescent="0.2">
      <c r="A108" s="9" t="s">
        <v>486</v>
      </c>
      <c r="B108" s="11">
        <v>46.264384000000007</v>
      </c>
      <c r="C108" s="11">
        <v>44.726624000000008</v>
      </c>
      <c r="D108" s="11">
        <v>61.590198999999998</v>
      </c>
      <c r="E108" s="12">
        <v>37.703661693759841</v>
      </c>
      <c r="F108" s="12"/>
      <c r="G108" s="11">
        <v>11460.306009999998</v>
      </c>
      <c r="H108" s="11">
        <v>10563.887779999999</v>
      </c>
      <c r="I108" s="11">
        <v>11238.908799999999</v>
      </c>
      <c r="J108" s="12">
        <v>6.3898919986444582</v>
      </c>
      <c r="K108" s="12"/>
      <c r="L108" s="12"/>
      <c r="N108" s="171"/>
    </row>
    <row r="109" spans="1:23" ht="11.25" customHeight="1" x14ac:dyDescent="0.2">
      <c r="A109" s="9" t="s">
        <v>487</v>
      </c>
      <c r="B109" s="11">
        <v>402.00518</v>
      </c>
      <c r="C109" s="11">
        <v>246.72344999999999</v>
      </c>
      <c r="D109" s="11">
        <v>173.99747500000004</v>
      </c>
      <c r="E109" s="12">
        <v>-29.476717758283598</v>
      </c>
      <c r="F109" s="12"/>
      <c r="G109" s="11">
        <v>24234.026740000001</v>
      </c>
      <c r="H109" s="11">
        <v>15671.90828</v>
      </c>
      <c r="I109" s="11">
        <v>12669.765280000001</v>
      </c>
      <c r="J109" s="12">
        <v>-19.156205781469765</v>
      </c>
      <c r="K109" s="12"/>
      <c r="L109" s="12"/>
      <c r="N109" s="171"/>
    </row>
    <row r="110" spans="1:23" ht="11.25" customHeight="1" x14ac:dyDescent="0.2">
      <c r="A110" s="9" t="s">
        <v>488</v>
      </c>
      <c r="B110" s="11">
        <v>97.926516700000008</v>
      </c>
      <c r="C110" s="11">
        <v>86.057901700000002</v>
      </c>
      <c r="D110" s="11">
        <v>100.73667599999999</v>
      </c>
      <c r="E110" s="12">
        <v>17.056858243151865</v>
      </c>
      <c r="F110" s="12"/>
      <c r="G110" s="11">
        <v>6459.8514600000008</v>
      </c>
      <c r="H110" s="11">
        <v>5652.0442699999994</v>
      </c>
      <c r="I110" s="11">
        <v>6891.906140000001</v>
      </c>
      <c r="J110" s="12">
        <v>21.936520854604026</v>
      </c>
      <c r="K110" s="12"/>
      <c r="L110" s="12"/>
      <c r="N110" s="171"/>
    </row>
    <row r="111" spans="1:23" ht="11.25" customHeight="1" x14ac:dyDescent="0.2">
      <c r="A111" s="9" t="s">
        <v>489</v>
      </c>
      <c r="B111" s="11">
        <v>107.46949099999999</v>
      </c>
      <c r="C111" s="11">
        <v>104.781651</v>
      </c>
      <c r="D111" s="11">
        <v>88.155889999999999</v>
      </c>
      <c r="E111" s="12">
        <v>-15.867053860413023</v>
      </c>
      <c r="F111" s="12"/>
      <c r="G111" s="11">
        <v>10167.107890000001</v>
      </c>
      <c r="H111" s="11">
        <v>9608.9487499999996</v>
      </c>
      <c r="I111" s="11">
        <v>8080.2950699999992</v>
      </c>
      <c r="J111" s="12">
        <v>-15.908646406299127</v>
      </c>
      <c r="K111" s="12"/>
      <c r="L111" s="12"/>
      <c r="N111" s="171"/>
    </row>
    <row r="112" spans="1:23" ht="11.25" customHeight="1" x14ac:dyDescent="0.2">
      <c r="A112" s="9" t="s">
        <v>491</v>
      </c>
      <c r="B112" s="11">
        <v>1382.8329630000003</v>
      </c>
      <c r="C112" s="11">
        <v>1065.8279250000003</v>
      </c>
      <c r="D112" s="11">
        <v>677.04785119999997</v>
      </c>
      <c r="E112" s="12">
        <v>-36.476814378831392</v>
      </c>
      <c r="F112" s="12"/>
      <c r="G112" s="11">
        <v>53722.090090000005</v>
      </c>
      <c r="H112" s="11">
        <v>45895.286670000009</v>
      </c>
      <c r="I112" s="11">
        <v>43652.514169999995</v>
      </c>
      <c r="J112" s="12">
        <v>-4.8867163988454365</v>
      </c>
      <c r="K112" s="12"/>
      <c r="L112" s="12"/>
      <c r="N112" s="171"/>
    </row>
    <row r="113" spans="1:23" ht="11.25" customHeight="1" x14ac:dyDescent="0.2">
      <c r="A113" s="9"/>
      <c r="B113" s="11"/>
      <c r="C113" s="11"/>
      <c r="D113" s="11"/>
      <c r="E113" s="12"/>
      <c r="F113" s="12"/>
      <c r="G113" s="11"/>
      <c r="H113" s="11"/>
      <c r="I113" s="11"/>
      <c r="J113" s="12"/>
      <c r="K113" s="12"/>
      <c r="L113" s="12"/>
      <c r="N113" s="171"/>
    </row>
    <row r="114" spans="1:23" ht="11.25" customHeight="1" x14ac:dyDescent="0.2">
      <c r="A114" s="9" t="s">
        <v>351</v>
      </c>
      <c r="B114" s="11">
        <v>30188.635213000001</v>
      </c>
      <c r="C114" s="11">
        <v>29152.094631999997</v>
      </c>
      <c r="D114" s="11">
        <v>20020.613978999998</v>
      </c>
      <c r="E114" s="12">
        <v>-31.323583324871805</v>
      </c>
      <c r="F114" s="16"/>
      <c r="G114" s="11">
        <v>100271.02270000002</v>
      </c>
      <c r="H114" s="11">
        <v>97527.652830000006</v>
      </c>
      <c r="I114" s="11">
        <v>62223.57303</v>
      </c>
      <c r="J114" s="12">
        <v>-36.199045886542947</v>
      </c>
      <c r="K114" s="12"/>
      <c r="L114" s="12"/>
      <c r="M114" s="88"/>
      <c r="N114" s="173"/>
      <c r="O114" s="166"/>
      <c r="P114" s="166"/>
      <c r="Q114" s="83"/>
      <c r="R114" s="83"/>
      <c r="S114" s="83"/>
      <c r="T114" s="83"/>
      <c r="U114" s="83"/>
      <c r="V114" s="83"/>
      <c r="W114" s="83"/>
    </row>
    <row r="115" spans="1:23" ht="11.25" customHeight="1" x14ac:dyDescent="0.2">
      <c r="A115" s="9" t="s">
        <v>293</v>
      </c>
      <c r="B115" s="11">
        <v>3370.2774260000001</v>
      </c>
      <c r="C115" s="11">
        <v>2979.1318059999999</v>
      </c>
      <c r="D115" s="11">
        <v>3819.1467350000003</v>
      </c>
      <c r="E115" s="12">
        <v>28.196635251525379</v>
      </c>
      <c r="F115" s="16"/>
      <c r="G115" s="11">
        <v>18560.470819999999</v>
      </c>
      <c r="H115" s="11">
        <v>16482.288579999997</v>
      </c>
      <c r="I115" s="11">
        <v>18511.397870000001</v>
      </c>
      <c r="J115" s="12">
        <v>12.31084676227654</v>
      </c>
      <c r="K115" s="12"/>
      <c r="L115" s="12"/>
      <c r="M115" s="83"/>
      <c r="N115" s="173"/>
      <c r="O115" s="166"/>
      <c r="P115" s="166"/>
      <c r="Q115" s="83"/>
      <c r="R115" s="83"/>
      <c r="S115" s="83"/>
      <c r="T115" s="83"/>
      <c r="U115" s="83"/>
      <c r="V115" s="83"/>
      <c r="W115" s="83"/>
    </row>
    <row r="116" spans="1:23" ht="11.25" customHeight="1" x14ac:dyDescent="0.2">
      <c r="A116" s="9" t="s">
        <v>478</v>
      </c>
      <c r="B116" s="11">
        <v>3072.2537030000003</v>
      </c>
      <c r="C116" s="11">
        <v>3072.2537030000003</v>
      </c>
      <c r="D116" s="11">
        <v>5893.6843819999995</v>
      </c>
      <c r="E116" s="12">
        <v>91.83586226114474</v>
      </c>
      <c r="F116" s="16"/>
      <c r="G116" s="11">
        <v>11665.359859999999</v>
      </c>
      <c r="H116" s="11">
        <v>11665.359859999999</v>
      </c>
      <c r="I116" s="11">
        <v>25403.572279999997</v>
      </c>
      <c r="J116" s="12">
        <v>117.769298031754</v>
      </c>
      <c r="K116" s="12"/>
      <c r="L116" s="12"/>
      <c r="M116" s="83"/>
      <c r="N116" s="173"/>
      <c r="O116" s="166"/>
      <c r="P116" s="166"/>
      <c r="Q116" s="83"/>
      <c r="R116" s="83"/>
      <c r="S116" s="83"/>
      <c r="T116" s="83"/>
      <c r="U116" s="83"/>
      <c r="V116" s="83"/>
      <c r="W116" s="83"/>
    </row>
    <row r="117" spans="1:23" x14ac:dyDescent="0.2">
      <c r="A117" s="9" t="s">
        <v>479</v>
      </c>
      <c r="B117" s="11">
        <v>15.259583000000005</v>
      </c>
      <c r="C117" s="11">
        <v>10.104811000000003</v>
      </c>
      <c r="D117" s="11">
        <v>15.179763599999998</v>
      </c>
      <c r="E117" s="12">
        <v>50.223132327759458</v>
      </c>
      <c r="F117" s="12"/>
      <c r="G117" s="11">
        <v>9334.6746299999995</v>
      </c>
      <c r="H117" s="11">
        <v>7748.2328799999996</v>
      </c>
      <c r="I117" s="11">
        <v>13826.643450000001</v>
      </c>
      <c r="J117" s="12">
        <v>78.448991713837103</v>
      </c>
      <c r="K117" s="12"/>
      <c r="L117" s="12"/>
      <c r="N117" s="171"/>
    </row>
    <row r="118" spans="1:23" ht="11.25" customHeight="1" x14ac:dyDescent="0.2">
      <c r="A118" s="9" t="s">
        <v>481</v>
      </c>
      <c r="B118" s="11">
        <v>7021.5403750000005</v>
      </c>
      <c r="C118" s="11">
        <v>7021.5403750000005</v>
      </c>
      <c r="D118" s="11">
        <v>3423.2090859999998</v>
      </c>
      <c r="E118" s="12">
        <v>-51.247035505368018</v>
      </c>
      <c r="F118" s="16"/>
      <c r="G118" s="11">
        <v>14490.182600000002</v>
      </c>
      <c r="H118" s="11">
        <v>14490.182600000002</v>
      </c>
      <c r="I118" s="11">
        <v>7571.0946800000011</v>
      </c>
      <c r="J118" s="12">
        <v>-47.75017755814892</v>
      </c>
      <c r="K118" s="12"/>
      <c r="L118" s="12"/>
      <c r="M118" s="83"/>
      <c r="N118" s="173"/>
      <c r="O118" s="166"/>
      <c r="P118" s="166"/>
      <c r="Q118" s="83"/>
      <c r="R118" s="83"/>
      <c r="S118" s="83"/>
      <c r="T118" s="83"/>
      <c r="U118" s="83"/>
      <c r="V118" s="83"/>
      <c r="W118" s="83"/>
    </row>
    <row r="119" spans="1:23" ht="11.25" customHeight="1" x14ac:dyDescent="0.2">
      <c r="A119" s="9" t="s">
        <v>352</v>
      </c>
      <c r="B119" s="11">
        <v>140.172</v>
      </c>
      <c r="C119" s="11">
        <v>32.171999999999997</v>
      </c>
      <c r="D119" s="11">
        <v>138.88824000000002</v>
      </c>
      <c r="E119" s="12">
        <v>331.70533383066027</v>
      </c>
      <c r="F119" s="12"/>
      <c r="G119" s="11">
        <v>802.94458999999995</v>
      </c>
      <c r="H119" s="11">
        <v>123.52359999999999</v>
      </c>
      <c r="I119" s="11">
        <v>895.24754000000007</v>
      </c>
      <c r="J119" s="12">
        <v>624.75829719988747</v>
      </c>
      <c r="K119" s="12"/>
      <c r="L119" s="12"/>
      <c r="M119" s="256"/>
      <c r="N119" s="256"/>
      <c r="O119" s="256"/>
      <c r="P119" s="256"/>
      <c r="Q119" s="256"/>
      <c r="R119" s="83"/>
      <c r="S119" s="83"/>
      <c r="T119" s="83"/>
      <c r="U119" s="83"/>
      <c r="V119" s="83"/>
      <c r="W119" s="83"/>
    </row>
    <row r="120" spans="1:23" ht="11.25" customHeight="1" x14ac:dyDescent="0.2">
      <c r="A120" s="9" t="s">
        <v>350</v>
      </c>
      <c r="B120" s="11">
        <v>1171.6543499999998</v>
      </c>
      <c r="C120" s="11">
        <v>1150.6283499999997</v>
      </c>
      <c r="D120" s="11">
        <v>915.04958999999997</v>
      </c>
      <c r="E120" s="12">
        <v>-20.473922791838035</v>
      </c>
      <c r="F120" s="16"/>
      <c r="G120" s="11">
        <v>3122.48434</v>
      </c>
      <c r="H120" s="11">
        <v>2999.9941699999999</v>
      </c>
      <c r="I120" s="11">
        <v>2634.1692400000002</v>
      </c>
      <c r="J120" s="12">
        <v>-12.194188030705405</v>
      </c>
      <c r="K120" s="12"/>
      <c r="L120" s="12"/>
      <c r="M120" s="83"/>
      <c r="N120" s="173"/>
      <c r="O120" s="166"/>
      <c r="P120" s="166"/>
      <c r="Q120" s="83"/>
      <c r="R120" s="83"/>
      <c r="S120" s="83"/>
      <c r="T120" s="83"/>
      <c r="U120" s="83"/>
      <c r="V120" s="83"/>
      <c r="W120" s="83"/>
    </row>
    <row r="121" spans="1:23" ht="11.25" customHeight="1" x14ac:dyDescent="0.2">
      <c r="A121" s="9" t="s">
        <v>343</v>
      </c>
      <c r="B121" s="11">
        <v>1907.269</v>
      </c>
      <c r="C121" s="11">
        <v>1835.6</v>
      </c>
      <c r="D121" s="11">
        <v>1175.15777</v>
      </c>
      <c r="E121" s="12">
        <v>-35.979637720636305</v>
      </c>
      <c r="F121" s="16"/>
      <c r="G121" s="11">
        <v>1470.7751499999999</v>
      </c>
      <c r="H121" s="11">
        <v>1408.92481</v>
      </c>
      <c r="I121" s="11">
        <v>986.54739000000006</v>
      </c>
      <c r="J121" s="12">
        <v>-29.978705535038458</v>
      </c>
      <c r="K121" s="12"/>
      <c r="L121" s="12"/>
      <c r="M121" s="83"/>
      <c r="N121" s="173"/>
      <c r="O121" s="166"/>
      <c r="P121" s="166"/>
      <c r="Q121" s="83"/>
      <c r="R121" s="83"/>
      <c r="S121" s="83"/>
      <c r="T121" s="83"/>
      <c r="U121" s="83"/>
      <c r="V121" s="83"/>
      <c r="W121" s="83"/>
    </row>
    <row r="122" spans="1:23" ht="11.25" customHeight="1" x14ac:dyDescent="0.2">
      <c r="A122" s="9" t="s">
        <v>294</v>
      </c>
      <c r="B122" s="11">
        <v>48.428950000000007</v>
      </c>
      <c r="C122" s="11">
        <v>48.428950000000007</v>
      </c>
      <c r="D122" s="11">
        <v>0.49309000000000003</v>
      </c>
      <c r="E122" s="12">
        <v>-98.981828018158566</v>
      </c>
      <c r="F122" s="16"/>
      <c r="G122" s="11">
        <v>243.01603000000003</v>
      </c>
      <c r="H122" s="11">
        <v>243.01603000000003</v>
      </c>
      <c r="I122" s="11">
        <v>26.689940000000004</v>
      </c>
      <c r="J122" s="12">
        <v>-89.017210099267942</v>
      </c>
      <c r="K122" s="12"/>
      <c r="L122" s="12"/>
      <c r="M122" s="83"/>
      <c r="N122" s="173"/>
      <c r="O122" s="166"/>
      <c r="P122" s="166"/>
      <c r="Q122" s="83"/>
      <c r="R122" s="83"/>
      <c r="S122" s="83"/>
      <c r="T122" s="83"/>
      <c r="U122" s="83"/>
      <c r="V122" s="83"/>
      <c r="W122" s="83"/>
    </row>
    <row r="123" spans="1:23" ht="11.25" customHeight="1" x14ac:dyDescent="0.2">
      <c r="A123" s="9" t="s">
        <v>291</v>
      </c>
      <c r="B123" s="11">
        <v>642</v>
      </c>
      <c r="C123" s="11">
        <v>642</v>
      </c>
      <c r="D123" s="11">
        <v>1370.5</v>
      </c>
      <c r="E123" s="12">
        <v>113.4735202492212</v>
      </c>
      <c r="F123" s="16"/>
      <c r="G123" s="11">
        <v>667.26</v>
      </c>
      <c r="H123" s="11">
        <v>667.26</v>
      </c>
      <c r="I123" s="11">
        <v>1287.19</v>
      </c>
      <c r="J123" s="12">
        <v>92.906812936486517</v>
      </c>
      <c r="K123" s="12"/>
      <c r="L123" s="12"/>
      <c r="M123" s="83"/>
      <c r="N123" s="173"/>
      <c r="O123" s="166"/>
      <c r="P123" s="166"/>
      <c r="Q123" s="83"/>
      <c r="R123" s="83"/>
      <c r="S123" s="83"/>
      <c r="T123" s="83"/>
      <c r="U123" s="83"/>
      <c r="V123" s="83"/>
      <c r="W123" s="83"/>
    </row>
    <row r="124" spans="1:23" ht="11.25" customHeight="1" x14ac:dyDescent="0.2">
      <c r="A124" s="9" t="s">
        <v>311</v>
      </c>
      <c r="B124" s="11">
        <v>713.25313000000006</v>
      </c>
      <c r="C124" s="11">
        <v>713.25313000000006</v>
      </c>
      <c r="D124" s="11">
        <v>772.70177000000001</v>
      </c>
      <c r="E124" s="12">
        <v>8.3348586216509091</v>
      </c>
      <c r="F124" s="16"/>
      <c r="G124" s="11">
        <v>1101.5847699999999</v>
      </c>
      <c r="H124" s="11">
        <v>1101.5847699999999</v>
      </c>
      <c r="I124" s="11">
        <v>1135.2081699999999</v>
      </c>
      <c r="J124" s="12">
        <v>3.052275314227515</v>
      </c>
      <c r="K124" s="12"/>
      <c r="L124" s="12"/>
      <c r="M124" s="83"/>
      <c r="N124" s="173"/>
      <c r="O124" s="166"/>
      <c r="P124" s="166"/>
      <c r="Q124" s="83"/>
      <c r="R124" s="83"/>
      <c r="S124" s="83"/>
      <c r="T124" s="83"/>
      <c r="U124" s="83"/>
      <c r="V124" s="83"/>
      <c r="W124" s="83"/>
    </row>
    <row r="125" spans="1:23" ht="11.25" customHeight="1" x14ac:dyDescent="0.2">
      <c r="A125" s="9" t="s">
        <v>480</v>
      </c>
      <c r="B125" s="11">
        <v>3.5819000000000001</v>
      </c>
      <c r="C125" s="11">
        <v>3.5819000000000001</v>
      </c>
      <c r="D125" s="11">
        <v>5.4958</v>
      </c>
      <c r="E125" s="12">
        <v>53.432535805019683</v>
      </c>
      <c r="F125" s="16"/>
      <c r="G125" s="11">
        <v>8.1090499999999999</v>
      </c>
      <c r="H125" s="11">
        <v>8.1090499999999999</v>
      </c>
      <c r="I125" s="11">
        <v>11.71214</v>
      </c>
      <c r="J125" s="12">
        <v>44.432948372497407</v>
      </c>
      <c r="K125" s="12"/>
      <c r="L125" s="12"/>
      <c r="M125" s="83"/>
      <c r="N125" s="173"/>
      <c r="O125" s="166"/>
      <c r="P125" s="166"/>
      <c r="Q125" s="83"/>
      <c r="R125" s="83"/>
      <c r="S125" s="83"/>
      <c r="T125" s="83"/>
      <c r="U125" s="83"/>
      <c r="V125" s="83"/>
      <c r="W125" s="83"/>
    </row>
    <row r="126" spans="1:23" ht="11.25" customHeight="1" x14ac:dyDescent="0.2">
      <c r="A126" s="9" t="s">
        <v>482</v>
      </c>
      <c r="B126" s="11">
        <v>0</v>
      </c>
      <c r="C126" s="11">
        <v>0</v>
      </c>
      <c r="D126" s="11">
        <v>0.76205000000000001</v>
      </c>
      <c r="E126" s="12" t="s">
        <v>561</v>
      </c>
      <c r="F126" s="16"/>
      <c r="G126" s="11">
        <v>0</v>
      </c>
      <c r="H126" s="11">
        <v>0</v>
      </c>
      <c r="I126" s="11">
        <v>74.99969999999999</v>
      </c>
      <c r="J126" s="12" t="s">
        <v>561</v>
      </c>
      <c r="K126" s="12"/>
      <c r="L126" s="12"/>
      <c r="M126" s="83"/>
      <c r="N126" s="173"/>
      <c r="O126" s="166"/>
      <c r="P126" s="166"/>
      <c r="Q126" s="83"/>
      <c r="R126" s="83"/>
      <c r="S126" s="83"/>
      <c r="T126" s="83"/>
      <c r="U126" s="83"/>
      <c r="V126" s="83"/>
      <c r="W126" s="83"/>
    </row>
    <row r="127" spans="1:23" ht="11.25" customHeight="1" x14ac:dyDescent="0.2">
      <c r="A127" s="9" t="s">
        <v>79</v>
      </c>
      <c r="B127" s="11">
        <v>3.9048000000000003</v>
      </c>
      <c r="C127" s="11">
        <v>3.9048000000000003</v>
      </c>
      <c r="D127" s="11">
        <v>0</v>
      </c>
      <c r="E127" s="12" t="s">
        <v>561</v>
      </c>
      <c r="F127" s="16"/>
      <c r="G127" s="11">
        <v>7.8160800000000004</v>
      </c>
      <c r="H127" s="11">
        <v>7.8160800000000004</v>
      </c>
      <c r="I127" s="11">
        <v>0</v>
      </c>
      <c r="J127" s="12" t="s">
        <v>561</v>
      </c>
      <c r="K127" s="12"/>
      <c r="L127" s="12"/>
      <c r="M127" s="83"/>
      <c r="N127" s="173"/>
      <c r="O127" s="166"/>
      <c r="P127" s="166"/>
      <c r="Q127" s="83"/>
      <c r="R127" s="83"/>
      <c r="S127" s="83"/>
      <c r="T127" s="83"/>
      <c r="U127" s="83"/>
      <c r="V127" s="83"/>
      <c r="W127" s="83"/>
    </row>
    <row r="128" spans="1:23" x14ac:dyDescent="0.2">
      <c r="A128" s="9"/>
      <c r="B128" s="11"/>
      <c r="C128" s="11"/>
      <c r="D128" s="11"/>
      <c r="E128" s="12"/>
      <c r="F128" s="12"/>
      <c r="G128" s="11"/>
      <c r="H128" s="11"/>
      <c r="I128" s="11"/>
      <c r="J128" s="12"/>
      <c r="K128" s="12"/>
      <c r="L128" s="12"/>
      <c r="N128" s="171"/>
    </row>
    <row r="129" spans="1:22" x14ac:dyDescent="0.2">
      <c r="A129" s="17" t="s">
        <v>492</v>
      </c>
      <c r="B129" s="18">
        <v>471.27061720000006</v>
      </c>
      <c r="C129" s="18">
        <v>325.58750720000006</v>
      </c>
      <c r="D129" s="18">
        <v>12.968109999999999</v>
      </c>
      <c r="E129" s="16">
        <v>-96.017012411955349</v>
      </c>
      <c r="F129" s="16"/>
      <c r="G129" s="18">
        <v>2324.7481899999998</v>
      </c>
      <c r="H129" s="18">
        <v>1515.2252900000001</v>
      </c>
      <c r="I129" s="18">
        <v>586.45114000000001</v>
      </c>
      <c r="J129" s="16">
        <v>-61.296109306623308</v>
      </c>
      <c r="K129" s="12"/>
      <c r="L129" s="12"/>
      <c r="N129" s="171"/>
    </row>
    <row r="130" spans="1:22" x14ac:dyDescent="0.2">
      <c r="A130" s="84"/>
      <c r="B130" s="90"/>
      <c r="C130" s="90"/>
      <c r="D130" s="90"/>
      <c r="E130" s="90"/>
      <c r="F130" s="90"/>
      <c r="G130" s="90"/>
      <c r="H130" s="90"/>
      <c r="I130" s="90"/>
      <c r="J130" s="84"/>
      <c r="K130" s="9"/>
      <c r="L130" s="9"/>
      <c r="N130" s="171"/>
    </row>
    <row r="131" spans="1:22" x14ac:dyDescent="0.2">
      <c r="A131" s="9" t="s">
        <v>402</v>
      </c>
      <c r="B131" s="9"/>
      <c r="C131" s="9"/>
      <c r="D131" s="9"/>
      <c r="E131" s="9"/>
      <c r="F131" s="9"/>
      <c r="G131" s="9"/>
      <c r="H131" s="9"/>
      <c r="I131" s="9"/>
      <c r="J131" s="9"/>
      <c r="K131" s="9"/>
      <c r="L131" s="9"/>
      <c r="N131" s="171"/>
    </row>
    <row r="132" spans="1:22" ht="20.100000000000001" customHeight="1" x14ac:dyDescent="0.25">
      <c r="A132" s="454" t="s">
        <v>160</v>
      </c>
      <c r="B132" s="454"/>
      <c r="C132" s="454"/>
      <c r="D132" s="454"/>
      <c r="E132" s="454"/>
      <c r="F132" s="454"/>
      <c r="G132" s="454"/>
      <c r="H132" s="454"/>
      <c r="I132" s="454"/>
      <c r="J132" s="454"/>
      <c r="K132" s="406"/>
      <c r="L132" s="406"/>
      <c r="N132" s="171"/>
    </row>
    <row r="133" spans="1:22" ht="20.100000000000001" customHeight="1" x14ac:dyDescent="0.25">
      <c r="A133" s="455" t="s">
        <v>532</v>
      </c>
      <c r="B133" s="455"/>
      <c r="C133" s="455"/>
      <c r="D133" s="455"/>
      <c r="E133" s="455"/>
      <c r="F133" s="455"/>
      <c r="G133" s="455"/>
      <c r="H133" s="455"/>
      <c r="I133" s="455"/>
      <c r="J133" s="455"/>
      <c r="K133" s="406"/>
      <c r="L133" s="406"/>
      <c r="N133" s="171"/>
    </row>
    <row r="134" spans="1:22" s="20" customFormat="1" x14ac:dyDescent="0.2">
      <c r="A134" s="17"/>
      <c r="B134" s="456" t="s">
        <v>296</v>
      </c>
      <c r="C134" s="456"/>
      <c r="D134" s="456"/>
      <c r="E134" s="456"/>
      <c r="F134" s="407"/>
      <c r="G134" s="456" t="s">
        <v>413</v>
      </c>
      <c r="H134" s="456"/>
      <c r="I134" s="456"/>
      <c r="J134" s="456"/>
      <c r="K134" s="407"/>
      <c r="L134" s="407"/>
      <c r="M134" s="91"/>
      <c r="N134" s="167"/>
      <c r="O134" s="167"/>
      <c r="P134" s="167"/>
      <c r="Q134" s="91"/>
    </row>
    <row r="135" spans="1:22" s="20" customFormat="1" x14ac:dyDescent="0.2">
      <c r="A135" s="17" t="s">
        <v>255</v>
      </c>
      <c r="B135" s="459">
        <v>2021</v>
      </c>
      <c r="C135" s="457" t="s">
        <v>547</v>
      </c>
      <c r="D135" s="457"/>
      <c r="E135" s="457"/>
      <c r="F135" s="407"/>
      <c r="G135" s="459">
        <v>2021</v>
      </c>
      <c r="H135" s="457" t="s">
        <v>547</v>
      </c>
      <c r="I135" s="457"/>
      <c r="J135" s="457"/>
      <c r="K135" s="407"/>
      <c r="L135" s="407"/>
      <c r="M135" s="91"/>
      <c r="N135" s="167"/>
      <c r="O135" s="167"/>
      <c r="P135" s="167"/>
      <c r="Q135" s="91"/>
    </row>
    <row r="136" spans="1:22" s="20" customFormat="1" x14ac:dyDescent="0.2">
      <c r="A136" s="123"/>
      <c r="B136" s="462"/>
      <c r="C136" s="254">
        <v>2021</v>
      </c>
      <c r="D136" s="254">
        <v>2022</v>
      </c>
      <c r="E136" s="408" t="s">
        <v>558</v>
      </c>
      <c r="F136" s="125"/>
      <c r="G136" s="462"/>
      <c r="H136" s="254">
        <v>2021</v>
      </c>
      <c r="I136" s="254">
        <v>2022</v>
      </c>
      <c r="J136" s="408" t="s">
        <v>558</v>
      </c>
      <c r="K136" s="407"/>
      <c r="L136" s="407"/>
      <c r="N136" s="168"/>
      <c r="O136" s="168"/>
      <c r="P136" s="168"/>
    </row>
    <row r="137" spans="1:22" ht="11.25" customHeight="1" x14ac:dyDescent="0.2">
      <c r="A137" s="9"/>
      <c r="B137" s="11"/>
      <c r="C137" s="11"/>
      <c r="D137" s="11"/>
      <c r="E137" s="12"/>
      <c r="F137" s="12"/>
      <c r="G137" s="11"/>
      <c r="H137" s="11"/>
      <c r="I137" s="11"/>
      <c r="J137" s="12"/>
      <c r="K137" s="12"/>
      <c r="L137" s="12"/>
      <c r="N137" s="171"/>
    </row>
    <row r="138" spans="1:22" s="21" customFormat="1" x14ac:dyDescent="0.2">
      <c r="A138" s="86" t="s">
        <v>531</v>
      </c>
      <c r="B138" s="86">
        <v>153769.58585</v>
      </c>
      <c r="C138" s="86">
        <v>94913.512589999998</v>
      </c>
      <c r="D138" s="86">
        <v>101188.18972940001</v>
      </c>
      <c r="E138" s="16">
        <v>6.6109418650480904</v>
      </c>
      <c r="F138" s="86"/>
      <c r="G138" s="86">
        <v>62208.816709999999</v>
      </c>
      <c r="H138" s="86">
        <v>33922.781869999999</v>
      </c>
      <c r="I138" s="86">
        <v>37060.026259999999</v>
      </c>
      <c r="J138" s="16">
        <v>9.2481931523854826</v>
      </c>
      <c r="K138" s="16"/>
      <c r="L138" s="16"/>
      <c r="N138" s="199"/>
      <c r="O138" s="198"/>
      <c r="P138" s="198"/>
    </row>
    <row r="139" spans="1:22" ht="11.25" customHeight="1" x14ac:dyDescent="0.2">
      <c r="A139" s="17"/>
      <c r="B139" s="18"/>
      <c r="C139" s="18"/>
      <c r="D139" s="18"/>
      <c r="E139" s="16"/>
      <c r="F139" s="16"/>
      <c r="G139" s="18"/>
      <c r="H139" s="18"/>
      <c r="I139" s="18"/>
      <c r="J139" s="12"/>
      <c r="K139" s="12"/>
      <c r="L139" s="12"/>
      <c r="M139" s="83"/>
      <c r="N139" s="173"/>
      <c r="O139" s="166"/>
      <c r="P139" s="166"/>
      <c r="Q139" s="83"/>
      <c r="R139" s="83"/>
      <c r="S139" s="83"/>
      <c r="T139" s="83"/>
      <c r="U139" s="83"/>
      <c r="V139" s="83"/>
    </row>
    <row r="140" spans="1:22" s="20" customFormat="1" ht="11.25" customHeight="1" x14ac:dyDescent="0.2">
      <c r="A140" s="207" t="s">
        <v>297</v>
      </c>
      <c r="B140" s="18">
        <v>133279.83199999999</v>
      </c>
      <c r="C140" s="18">
        <v>83103.452000000005</v>
      </c>
      <c r="D140" s="18">
        <v>88082.682543400006</v>
      </c>
      <c r="E140" s="16">
        <v>5.9916049496956987</v>
      </c>
      <c r="F140" s="16"/>
      <c r="G140" s="18">
        <v>25569.574130000001</v>
      </c>
      <c r="H140" s="18">
        <v>12379.138419999997</v>
      </c>
      <c r="I140" s="18">
        <v>11224.890370000003</v>
      </c>
      <c r="J140" s="16">
        <v>-9.3241388119157591</v>
      </c>
      <c r="K140" s="16"/>
      <c r="L140" s="16"/>
      <c r="M140" s="257"/>
      <c r="N140" s="257"/>
      <c r="O140" s="255"/>
      <c r="P140" s="255"/>
      <c r="Q140" s="255"/>
      <c r="R140" s="91"/>
      <c r="S140" s="91"/>
      <c r="T140" s="91"/>
      <c r="U140" s="91"/>
      <c r="V140" s="91"/>
    </row>
    <row r="141" spans="1:22" ht="11.25" customHeight="1" x14ac:dyDescent="0.2">
      <c r="A141" s="208" t="s">
        <v>118</v>
      </c>
      <c r="B141" s="11">
        <v>91524.161999999997</v>
      </c>
      <c r="C141" s="11">
        <v>41347.781999999999</v>
      </c>
      <c r="D141" s="11">
        <v>44925.081659999996</v>
      </c>
      <c r="E141" s="12">
        <v>8.6517329031095187</v>
      </c>
      <c r="F141" s="16"/>
      <c r="G141" s="11">
        <v>21436.619730000002</v>
      </c>
      <c r="H141" s="11">
        <v>8246.1840199999988</v>
      </c>
      <c r="I141" s="11">
        <v>8010.3643900000015</v>
      </c>
      <c r="J141" s="12">
        <v>-2.8597425115428905</v>
      </c>
      <c r="K141" s="12"/>
      <c r="L141" s="12"/>
      <c r="M141" s="83"/>
      <c r="N141" s="173"/>
      <c r="O141" s="166"/>
      <c r="P141" s="166"/>
      <c r="Q141" s="83"/>
      <c r="R141" s="83"/>
      <c r="S141" s="83"/>
      <c r="T141" s="83"/>
      <c r="U141" s="83"/>
      <c r="V141" s="83"/>
    </row>
    <row r="142" spans="1:22" ht="11.25" customHeight="1" x14ac:dyDescent="0.2">
      <c r="A142" s="208" t="s">
        <v>119</v>
      </c>
      <c r="B142" s="11">
        <v>41408.660000000003</v>
      </c>
      <c r="C142" s="11">
        <v>41408.660000000003</v>
      </c>
      <c r="D142" s="11">
        <v>41318.921283399999</v>
      </c>
      <c r="E142" s="12">
        <v>-0.21671485288344172</v>
      </c>
      <c r="F142" s="16"/>
      <c r="G142" s="11">
        <v>4078.5079499999997</v>
      </c>
      <c r="H142" s="11">
        <v>4078.5079499999997</v>
      </c>
      <c r="I142" s="11">
        <v>3046.4573800000003</v>
      </c>
      <c r="J142" s="12">
        <v>-25.304610966861034</v>
      </c>
      <c r="K142" s="12"/>
      <c r="L142" s="12"/>
      <c r="N142" s="171"/>
    </row>
    <row r="143" spans="1:22" ht="11.25" customHeight="1" x14ac:dyDescent="0.2">
      <c r="A143" s="208" t="s">
        <v>322</v>
      </c>
      <c r="B143" s="11">
        <v>0</v>
      </c>
      <c r="C143" s="11">
        <v>0</v>
      </c>
      <c r="D143" s="11">
        <v>0</v>
      </c>
      <c r="E143" s="12" t="s">
        <v>561</v>
      </c>
      <c r="F143" s="16"/>
      <c r="G143" s="11">
        <v>0</v>
      </c>
      <c r="H143" s="11">
        <v>0</v>
      </c>
      <c r="I143" s="11">
        <v>0</v>
      </c>
      <c r="J143" s="12" t="s">
        <v>561</v>
      </c>
      <c r="K143" s="12"/>
      <c r="L143" s="12"/>
      <c r="N143" s="171"/>
    </row>
    <row r="144" spans="1:22" ht="11.25" customHeight="1" x14ac:dyDescent="0.2">
      <c r="A144" s="208" t="s">
        <v>323</v>
      </c>
      <c r="B144" s="11">
        <v>347.01</v>
      </c>
      <c r="C144" s="11">
        <v>347.01</v>
      </c>
      <c r="D144" s="11">
        <v>1838.6796000000002</v>
      </c>
      <c r="E144" s="12">
        <v>429.86357741851828</v>
      </c>
      <c r="F144" s="16"/>
      <c r="G144" s="11">
        <v>54.446449999999999</v>
      </c>
      <c r="H144" s="11">
        <v>54.446449999999999</v>
      </c>
      <c r="I144" s="11">
        <v>168.0686</v>
      </c>
      <c r="J144" s="12">
        <v>208.68605758502162</v>
      </c>
      <c r="K144" s="12"/>
      <c r="L144" s="12"/>
      <c r="N144" s="171"/>
    </row>
    <row r="145" spans="1:16" ht="11.25" customHeight="1" x14ac:dyDescent="0.2">
      <c r="A145" s="208"/>
      <c r="B145" s="11"/>
      <c r="C145" s="11"/>
      <c r="D145" s="11"/>
      <c r="E145" s="12"/>
      <c r="F145" s="16"/>
      <c r="G145" s="11"/>
      <c r="H145" s="11"/>
      <c r="I145" s="11"/>
      <c r="J145" s="12"/>
      <c r="K145" s="12"/>
      <c r="L145" s="12"/>
      <c r="N145" s="171"/>
    </row>
    <row r="146" spans="1:16" s="20" customFormat="1" ht="11.25" customHeight="1" x14ac:dyDescent="0.2">
      <c r="A146" s="207" t="s">
        <v>298</v>
      </c>
      <c r="B146" s="18">
        <v>1238.5230000000001</v>
      </c>
      <c r="C146" s="18">
        <v>1238.5230000000001</v>
      </c>
      <c r="D146" s="18">
        <v>0</v>
      </c>
      <c r="E146" s="16" t="s">
        <v>561</v>
      </c>
      <c r="F146" s="16"/>
      <c r="G146" s="18">
        <v>118.01299999999999</v>
      </c>
      <c r="H146" s="18">
        <v>118.01299999999999</v>
      </c>
      <c r="I146" s="18">
        <v>0</v>
      </c>
      <c r="J146" s="16" t="s">
        <v>561</v>
      </c>
      <c r="K146" s="16"/>
      <c r="L146" s="16"/>
      <c r="N146" s="170"/>
      <c r="O146" s="168"/>
      <c r="P146" s="168"/>
    </row>
    <row r="147" spans="1:16" ht="11.25" customHeight="1" x14ac:dyDescent="0.2">
      <c r="A147" s="208" t="s">
        <v>118</v>
      </c>
      <c r="B147" s="11">
        <v>0</v>
      </c>
      <c r="C147" s="11">
        <v>0</v>
      </c>
      <c r="D147" s="11">
        <v>0</v>
      </c>
      <c r="E147" s="12" t="s">
        <v>561</v>
      </c>
      <c r="F147" s="16"/>
      <c r="G147" s="11">
        <v>0</v>
      </c>
      <c r="H147" s="11">
        <v>0</v>
      </c>
      <c r="I147" s="11">
        <v>0</v>
      </c>
      <c r="J147" s="12" t="s">
        <v>561</v>
      </c>
      <c r="K147" s="12"/>
      <c r="L147" s="12"/>
      <c r="N147" s="171"/>
    </row>
    <row r="148" spans="1:16" ht="11.25" customHeight="1" x14ac:dyDescent="0.2">
      <c r="A148" s="208" t="s">
        <v>119</v>
      </c>
      <c r="B148" s="11">
        <v>0</v>
      </c>
      <c r="C148" s="11">
        <v>0</v>
      </c>
      <c r="D148" s="11">
        <v>0</v>
      </c>
      <c r="E148" s="12" t="s">
        <v>561</v>
      </c>
      <c r="F148" s="16"/>
      <c r="G148" s="11">
        <v>0</v>
      </c>
      <c r="H148" s="11">
        <v>0</v>
      </c>
      <c r="I148" s="11">
        <v>0</v>
      </c>
      <c r="J148" s="12" t="s">
        <v>561</v>
      </c>
      <c r="K148" s="12"/>
      <c r="L148" s="12"/>
      <c r="N148" s="171"/>
    </row>
    <row r="149" spans="1:16" ht="11.25" customHeight="1" x14ac:dyDescent="0.2">
      <c r="A149" s="208" t="s">
        <v>356</v>
      </c>
      <c r="B149" s="11">
        <v>1238.5230000000001</v>
      </c>
      <c r="C149" s="11">
        <v>1238.5230000000001</v>
      </c>
      <c r="D149" s="11">
        <v>0</v>
      </c>
      <c r="E149" s="12" t="s">
        <v>561</v>
      </c>
      <c r="F149" s="16"/>
      <c r="G149" s="11">
        <v>118.01299999999999</v>
      </c>
      <c r="H149" s="11">
        <v>118.01299999999999</v>
      </c>
      <c r="I149" s="11">
        <v>0</v>
      </c>
      <c r="J149" s="12" t="s">
        <v>561</v>
      </c>
      <c r="K149" s="12"/>
      <c r="L149" s="12"/>
      <c r="N149" s="171"/>
    </row>
    <row r="150" spans="1:16" ht="11.25" customHeight="1" x14ac:dyDescent="0.2">
      <c r="A150" s="208"/>
      <c r="B150" s="11"/>
      <c r="C150" s="11"/>
      <c r="D150" s="11"/>
      <c r="E150" s="12"/>
      <c r="F150" s="16"/>
      <c r="G150" s="11"/>
      <c r="H150" s="11"/>
      <c r="I150" s="11"/>
      <c r="J150" s="12"/>
      <c r="K150" s="12"/>
      <c r="L150" s="12"/>
      <c r="N150" s="171"/>
    </row>
    <row r="151" spans="1:16" s="20" customFormat="1" ht="11.25" customHeight="1" x14ac:dyDescent="0.2">
      <c r="A151" s="207" t="s">
        <v>353</v>
      </c>
      <c r="B151" s="18">
        <v>446.85453000000007</v>
      </c>
      <c r="C151" s="18">
        <v>161.97140000000002</v>
      </c>
      <c r="D151" s="18">
        <v>122.887</v>
      </c>
      <c r="E151" s="16">
        <v>-24.13043290358668</v>
      </c>
      <c r="F151" s="18"/>
      <c r="G151" s="18">
        <v>11762.460649999999</v>
      </c>
      <c r="H151" s="18">
        <v>3681.8701500000006</v>
      </c>
      <c r="I151" s="18">
        <v>2488.9431</v>
      </c>
      <c r="J151" s="16">
        <v>-32.400030457347896</v>
      </c>
      <c r="K151" s="16"/>
      <c r="L151" s="16"/>
      <c r="N151" s="170"/>
      <c r="O151" s="168"/>
      <c r="P151" s="168"/>
    </row>
    <row r="152" spans="1:16" ht="11.25" customHeight="1" x14ac:dyDescent="0.2">
      <c r="A152" s="208" t="s">
        <v>299</v>
      </c>
      <c r="B152" s="11">
        <v>0</v>
      </c>
      <c r="C152" s="11">
        <v>0</v>
      </c>
      <c r="D152" s="11">
        <v>0</v>
      </c>
      <c r="E152" s="12" t="s">
        <v>561</v>
      </c>
      <c r="F152" s="16"/>
      <c r="G152" s="11">
        <v>0</v>
      </c>
      <c r="H152" s="11">
        <v>0</v>
      </c>
      <c r="I152" s="11">
        <v>0</v>
      </c>
      <c r="J152" s="12" t="s">
        <v>561</v>
      </c>
      <c r="K152" s="12"/>
      <c r="L152" s="12"/>
      <c r="N152" s="171"/>
    </row>
    <row r="153" spans="1:16" ht="11.25" customHeight="1" x14ac:dyDescent="0.2">
      <c r="A153" s="208" t="s">
        <v>333</v>
      </c>
      <c r="B153" s="11">
        <v>0</v>
      </c>
      <c r="C153" s="11">
        <v>0</v>
      </c>
      <c r="D153" s="11">
        <v>0</v>
      </c>
      <c r="E153" s="12" t="s">
        <v>561</v>
      </c>
      <c r="F153" s="16"/>
      <c r="G153" s="11">
        <v>0</v>
      </c>
      <c r="H153" s="11">
        <v>0</v>
      </c>
      <c r="I153" s="11">
        <v>0</v>
      </c>
      <c r="J153" s="12" t="s">
        <v>561</v>
      </c>
      <c r="K153" s="12"/>
      <c r="L153" s="12"/>
      <c r="N153" s="171"/>
    </row>
    <row r="154" spans="1:16" ht="11.25" customHeight="1" x14ac:dyDescent="0.2">
      <c r="A154" s="208" t="s">
        <v>383</v>
      </c>
      <c r="B154" s="11">
        <v>289.26453000000004</v>
      </c>
      <c r="C154" s="11">
        <v>42.721400000000003</v>
      </c>
      <c r="D154" s="11">
        <v>58.808</v>
      </c>
      <c r="E154" s="12">
        <v>37.654664875214763</v>
      </c>
      <c r="F154" s="16"/>
      <c r="G154" s="11">
        <v>7408.26613</v>
      </c>
      <c r="H154" s="11">
        <v>568.25328999999988</v>
      </c>
      <c r="I154" s="11">
        <v>869.98198000000002</v>
      </c>
      <c r="J154" s="12">
        <v>53.097570275396066</v>
      </c>
      <c r="K154" s="12"/>
      <c r="L154" s="12"/>
      <c r="N154" s="171"/>
    </row>
    <row r="155" spans="1:16" ht="11.25" customHeight="1" x14ac:dyDescent="0.2">
      <c r="A155" s="208" t="s">
        <v>334</v>
      </c>
      <c r="B155" s="11">
        <v>0</v>
      </c>
      <c r="C155" s="11">
        <v>0</v>
      </c>
      <c r="D155" s="11">
        <v>0</v>
      </c>
      <c r="E155" s="12" t="s">
        <v>561</v>
      </c>
      <c r="F155" s="16"/>
      <c r="G155" s="11">
        <v>0</v>
      </c>
      <c r="H155" s="11">
        <v>0</v>
      </c>
      <c r="I155" s="11">
        <v>0</v>
      </c>
      <c r="J155" s="12" t="s">
        <v>561</v>
      </c>
      <c r="K155" s="12"/>
      <c r="L155" s="12"/>
      <c r="N155" s="171"/>
    </row>
    <row r="156" spans="1:16" ht="11.25" customHeight="1" x14ac:dyDescent="0.2">
      <c r="A156" s="208" t="s">
        <v>300</v>
      </c>
      <c r="B156" s="11">
        <v>157.59</v>
      </c>
      <c r="C156" s="11">
        <v>119.25</v>
      </c>
      <c r="D156" s="11">
        <v>64.078999999999994</v>
      </c>
      <c r="E156" s="12">
        <v>-46.264989517819707</v>
      </c>
      <c r="F156" s="16"/>
      <c r="G156" s="11">
        <v>4354.1945199999991</v>
      </c>
      <c r="H156" s="11">
        <v>3113.6168600000005</v>
      </c>
      <c r="I156" s="11">
        <v>1618.9611199999999</v>
      </c>
      <c r="J156" s="12">
        <v>-48.003842707866127</v>
      </c>
      <c r="K156" s="12"/>
      <c r="L156" s="12"/>
      <c r="N156" s="171"/>
    </row>
    <row r="157" spans="1:16" ht="11.25" customHeight="1" x14ac:dyDescent="0.2">
      <c r="A157" s="208"/>
      <c r="B157" s="11"/>
      <c r="C157" s="11"/>
      <c r="D157" s="11"/>
      <c r="E157" s="12"/>
      <c r="F157" s="16"/>
      <c r="G157" s="11"/>
      <c r="H157" s="11"/>
      <c r="I157" s="11"/>
      <c r="J157" s="12"/>
      <c r="K157" s="12"/>
      <c r="L157" s="12"/>
      <c r="N157" s="171"/>
    </row>
    <row r="158" spans="1:16" s="20" customFormat="1" ht="11.25" customHeight="1" x14ac:dyDescent="0.2">
      <c r="A158" s="207" t="s">
        <v>324</v>
      </c>
      <c r="B158" s="18">
        <v>297.78300000000002</v>
      </c>
      <c r="C158" s="18">
        <v>220.30199999999999</v>
      </c>
      <c r="D158" s="18">
        <v>143.92099999999999</v>
      </c>
      <c r="E158" s="16">
        <v>-34.671042478052854</v>
      </c>
      <c r="F158" s="16"/>
      <c r="G158" s="18">
        <v>1748.1319900000003</v>
      </c>
      <c r="H158" s="18">
        <v>1197.3805300000001</v>
      </c>
      <c r="I158" s="18">
        <v>1250.02307</v>
      </c>
      <c r="J158" s="16">
        <v>4.3964753627654005</v>
      </c>
      <c r="K158" s="16"/>
      <c r="L158" s="16"/>
      <c r="N158" s="170"/>
      <c r="O158" s="168"/>
      <c r="P158" s="168"/>
    </row>
    <row r="159" spans="1:16" s="20" customFormat="1" ht="11.25" customHeight="1" x14ac:dyDescent="0.2">
      <c r="A159" s="207" t="s">
        <v>354</v>
      </c>
      <c r="B159" s="18">
        <v>0</v>
      </c>
      <c r="C159" s="18">
        <v>0</v>
      </c>
      <c r="D159" s="18">
        <v>0</v>
      </c>
      <c r="E159" s="16" t="s">
        <v>561</v>
      </c>
      <c r="F159" s="16"/>
      <c r="G159" s="18">
        <v>0</v>
      </c>
      <c r="H159" s="18">
        <v>0</v>
      </c>
      <c r="I159" s="18">
        <v>0</v>
      </c>
      <c r="J159" s="16" t="s">
        <v>561</v>
      </c>
      <c r="K159" s="16"/>
      <c r="L159" s="16"/>
      <c r="N159" s="170"/>
      <c r="O159" s="168"/>
      <c r="P159" s="168"/>
    </row>
    <row r="160" spans="1:16" s="20" customFormat="1" ht="11.25" customHeight="1" x14ac:dyDescent="0.2">
      <c r="A160" s="207"/>
      <c r="B160" s="18"/>
      <c r="C160" s="18"/>
      <c r="D160" s="18"/>
      <c r="E160" s="16"/>
      <c r="F160" s="16"/>
      <c r="G160" s="18"/>
      <c r="H160" s="18"/>
      <c r="I160" s="18"/>
      <c r="J160" s="16"/>
      <c r="K160" s="16"/>
      <c r="L160" s="16"/>
      <c r="N160" s="170"/>
      <c r="O160" s="168"/>
      <c r="P160" s="168"/>
    </row>
    <row r="161" spans="1:17" s="20" customFormat="1" ht="11.25" customHeight="1" x14ac:dyDescent="0.2">
      <c r="A161" s="207" t="s">
        <v>543</v>
      </c>
      <c r="B161" s="18">
        <v>17518.35526</v>
      </c>
      <c r="C161" s="18">
        <v>9271.2892600000014</v>
      </c>
      <c r="D161" s="18">
        <v>12160.860005999999</v>
      </c>
      <c r="E161" s="16">
        <v>31.166870809076642</v>
      </c>
      <c r="F161" s="16"/>
      <c r="G161" s="18">
        <v>13933.545300000002</v>
      </c>
      <c r="H161" s="18">
        <v>8432.6571199999998</v>
      </c>
      <c r="I161" s="18">
        <v>16611.57372</v>
      </c>
      <c r="J161" s="16">
        <v>96.990977856811043</v>
      </c>
      <c r="K161" s="16"/>
      <c r="L161" s="16"/>
      <c r="N161" s="170"/>
      <c r="O161" s="168"/>
      <c r="P161" s="168"/>
    </row>
    <row r="162" spans="1:17" s="20" customFormat="1" ht="11.25" customHeight="1" x14ac:dyDescent="0.2">
      <c r="A162" s="208" t="s">
        <v>533</v>
      </c>
      <c r="B162" s="11">
        <v>5109.6395600000005</v>
      </c>
      <c r="C162" s="11">
        <v>3434.15056</v>
      </c>
      <c r="D162" s="11">
        <v>8445.7748969999993</v>
      </c>
      <c r="E162" s="12">
        <v>145.93490440908332</v>
      </c>
      <c r="F162" s="16"/>
      <c r="G162" s="11">
        <v>9356.0649000000012</v>
      </c>
      <c r="H162" s="11">
        <v>5736.9780999999994</v>
      </c>
      <c r="I162" s="11">
        <v>15666.10886</v>
      </c>
      <c r="J162" s="12">
        <v>173.07248845868878</v>
      </c>
      <c r="K162" s="16"/>
      <c r="L162" s="16"/>
      <c r="N162" s="170"/>
      <c r="O162" s="168"/>
      <c r="P162" s="168"/>
    </row>
    <row r="163" spans="1:17" s="20" customFormat="1" ht="11.25" customHeight="1" x14ac:dyDescent="0.2">
      <c r="A163" s="208" t="s">
        <v>542</v>
      </c>
      <c r="B163" s="11">
        <v>525.80200000000002</v>
      </c>
      <c r="C163" s="11">
        <v>492.32</v>
      </c>
      <c r="D163" s="11">
        <v>138.65799999999999</v>
      </c>
      <c r="E163" s="12">
        <v>-71.835797855053627</v>
      </c>
      <c r="F163" s="16"/>
      <c r="G163" s="11">
        <v>1709.0536399999999</v>
      </c>
      <c r="H163" s="11">
        <v>1675.3900100000001</v>
      </c>
      <c r="I163" s="11">
        <v>440.94486000000001</v>
      </c>
      <c r="J163" s="12">
        <v>-73.681061880033525</v>
      </c>
      <c r="K163" s="16"/>
      <c r="L163" s="16"/>
      <c r="N163" s="170"/>
      <c r="O163" s="168"/>
      <c r="P163" s="168"/>
    </row>
    <row r="164" spans="1:17" s="20" customFormat="1" ht="11.25" customHeight="1" x14ac:dyDescent="0.2">
      <c r="A164" s="208" t="s">
        <v>536</v>
      </c>
      <c r="B164" s="11">
        <v>10519.7</v>
      </c>
      <c r="C164" s="11">
        <v>4995.1000000000004</v>
      </c>
      <c r="D164" s="11">
        <v>2521.8000000000002</v>
      </c>
      <c r="E164" s="12">
        <v>-49.514524233749071</v>
      </c>
      <c r="F164" s="16"/>
      <c r="G164" s="11">
        <v>1319.4334099999999</v>
      </c>
      <c r="H164" s="11">
        <v>613.74581999999998</v>
      </c>
      <c r="I164" s="11">
        <v>337.58870999999994</v>
      </c>
      <c r="J164" s="12">
        <v>-44.995354917447763</v>
      </c>
      <c r="K164" s="16"/>
      <c r="L164" s="16"/>
      <c r="N164" s="170"/>
      <c r="O164" s="168"/>
      <c r="P164" s="168"/>
    </row>
    <row r="165" spans="1:17" s="20" customFormat="1" ht="11.25" customHeight="1" x14ac:dyDescent="0.2">
      <c r="A165" s="208" t="s">
        <v>537</v>
      </c>
      <c r="B165" s="11">
        <v>1163.895</v>
      </c>
      <c r="C165" s="11">
        <v>264.52</v>
      </c>
      <c r="D165" s="11">
        <v>159.32755</v>
      </c>
      <c r="E165" s="12">
        <v>-39.767295478602747</v>
      </c>
      <c r="F165" s="16"/>
      <c r="G165" s="11">
        <v>1303.1473700000001</v>
      </c>
      <c r="H165" s="11">
        <v>299.08401000000003</v>
      </c>
      <c r="I165" s="11">
        <v>166.93129000000002</v>
      </c>
      <c r="J165" s="12">
        <v>-44.185819228517097</v>
      </c>
      <c r="K165" s="16"/>
      <c r="L165" s="16"/>
      <c r="N165" s="170"/>
      <c r="O165" s="168"/>
      <c r="P165" s="168"/>
    </row>
    <row r="166" spans="1:17" s="20" customFormat="1" ht="11.25" customHeight="1" x14ac:dyDescent="0.2">
      <c r="A166" s="207" t="s">
        <v>534</v>
      </c>
      <c r="B166" s="11">
        <v>199.31870000000001</v>
      </c>
      <c r="C166" s="11">
        <v>85.198700000000002</v>
      </c>
      <c r="D166" s="11">
        <v>895.29955900000004</v>
      </c>
      <c r="E166" s="12">
        <v>950.83711253810225</v>
      </c>
      <c r="F166" s="16"/>
      <c r="G166" s="11">
        <v>245.84598</v>
      </c>
      <c r="H166" s="11">
        <v>107.45918</v>
      </c>
      <c r="I166" s="11">
        <v>0</v>
      </c>
      <c r="J166" s="12" t="s">
        <v>561</v>
      </c>
      <c r="K166" s="16"/>
      <c r="L166" s="16"/>
      <c r="N166" s="170"/>
      <c r="O166" s="168"/>
      <c r="P166" s="168"/>
    </row>
    <row r="167" spans="1:17" s="20" customFormat="1" ht="11.25" customHeight="1" x14ac:dyDescent="0.2">
      <c r="A167" s="207"/>
      <c r="B167" s="18"/>
      <c r="C167" s="18"/>
      <c r="D167" s="18"/>
      <c r="E167" s="16"/>
      <c r="F167" s="16"/>
      <c r="G167" s="18"/>
      <c r="H167" s="18"/>
      <c r="I167" s="18"/>
      <c r="J167" s="16"/>
      <c r="K167" s="16"/>
      <c r="L167" s="16"/>
      <c r="N167" s="170"/>
      <c r="O167" s="168"/>
      <c r="P167" s="168"/>
    </row>
    <row r="168" spans="1:17" s="20" customFormat="1" ht="11.25" customHeight="1" x14ac:dyDescent="0.2">
      <c r="A168" s="207" t="s">
        <v>535</v>
      </c>
      <c r="B168" s="18">
        <v>988.23806000000002</v>
      </c>
      <c r="C168" s="18">
        <v>917.97493000000009</v>
      </c>
      <c r="D168" s="18">
        <v>677.83917999999983</v>
      </c>
      <c r="E168" s="12">
        <v>-26.159292825131971</v>
      </c>
      <c r="F168" s="16"/>
      <c r="G168" s="18">
        <v>9077.0916400000006</v>
      </c>
      <c r="H168" s="18">
        <v>8113.7226500000006</v>
      </c>
      <c r="I168" s="18">
        <v>5484.5959999999986</v>
      </c>
      <c r="J168" s="12">
        <v>-32.403457246594471</v>
      </c>
      <c r="K168" s="16"/>
      <c r="L168" s="16"/>
      <c r="N168" s="170"/>
      <c r="O168" s="168"/>
      <c r="P168" s="168"/>
    </row>
    <row r="169" spans="1:17" s="20" customFormat="1" ht="11.25" customHeight="1" x14ac:dyDescent="0.2">
      <c r="A169" s="208" t="s">
        <v>538</v>
      </c>
      <c r="B169" s="11">
        <v>988.23806000000002</v>
      </c>
      <c r="C169" s="11">
        <v>917.97493000000009</v>
      </c>
      <c r="D169" s="11">
        <v>677.83917999999983</v>
      </c>
      <c r="E169" s="12">
        <v>-26.159292825131971</v>
      </c>
      <c r="F169" s="16"/>
      <c r="G169" s="11">
        <v>9077.0916400000006</v>
      </c>
      <c r="H169" s="11">
        <v>8113.7226500000006</v>
      </c>
      <c r="I169" s="11">
        <v>5484.5959999999986</v>
      </c>
      <c r="J169" s="12">
        <v>-32.403457246594471</v>
      </c>
      <c r="K169" s="16"/>
      <c r="L169" s="16"/>
      <c r="N169" s="170"/>
      <c r="O169" s="168"/>
      <c r="P169" s="168"/>
    </row>
    <row r="170" spans="1:17" s="20" customFormat="1" ht="11.25" customHeight="1" x14ac:dyDescent="0.2">
      <c r="A170" s="208" t="s">
        <v>539</v>
      </c>
      <c r="B170" s="11">
        <v>0</v>
      </c>
      <c r="C170" s="11">
        <v>0</v>
      </c>
      <c r="D170" s="11">
        <v>0</v>
      </c>
      <c r="E170" s="12" t="s">
        <v>561</v>
      </c>
      <c r="F170" s="16"/>
      <c r="G170" s="11">
        <v>0</v>
      </c>
      <c r="H170" s="11">
        <v>0</v>
      </c>
      <c r="I170" s="11">
        <v>0</v>
      </c>
      <c r="J170" s="12" t="s">
        <v>561</v>
      </c>
      <c r="K170" s="16"/>
      <c r="L170" s="16"/>
      <c r="N170" s="170"/>
      <c r="O170" s="168"/>
      <c r="P170" s="168"/>
    </row>
    <row r="171" spans="1:17" s="20" customFormat="1" ht="11.25" customHeight="1" x14ac:dyDescent="0.2">
      <c r="A171" s="207" t="s">
        <v>540</v>
      </c>
      <c r="B171" s="11">
        <v>0</v>
      </c>
      <c r="C171" s="11">
        <v>0</v>
      </c>
      <c r="D171" s="11">
        <v>0</v>
      </c>
      <c r="E171" s="12" t="s">
        <v>561</v>
      </c>
      <c r="F171" s="16"/>
      <c r="G171" s="11">
        <v>0</v>
      </c>
      <c r="H171" s="11">
        <v>0</v>
      </c>
      <c r="I171" s="11">
        <v>0</v>
      </c>
      <c r="J171" s="12" t="s">
        <v>561</v>
      </c>
      <c r="K171" s="16"/>
      <c r="L171" s="16"/>
      <c r="N171" s="170"/>
      <c r="O171" s="168"/>
      <c r="P171" s="168"/>
    </row>
    <row r="172" spans="1:17" x14ac:dyDescent="0.2">
      <c r="A172" s="83"/>
      <c r="B172" s="90"/>
      <c r="C172" s="90"/>
      <c r="D172" s="90"/>
      <c r="E172" s="90"/>
      <c r="F172" s="90"/>
      <c r="G172" s="90"/>
      <c r="H172" s="90"/>
      <c r="I172" s="90"/>
      <c r="J172" s="84"/>
      <c r="K172" s="9"/>
      <c r="L172" s="9"/>
      <c r="N172" s="171"/>
    </row>
    <row r="173" spans="1:17" x14ac:dyDescent="0.2">
      <c r="A173" s="9" t="s">
        <v>403</v>
      </c>
      <c r="B173" s="9"/>
      <c r="C173" s="9"/>
      <c r="D173" s="9"/>
      <c r="E173" s="9"/>
      <c r="F173" s="9"/>
      <c r="G173" s="9"/>
      <c r="H173" s="9"/>
      <c r="I173" s="9"/>
      <c r="J173" s="9"/>
      <c r="K173" s="9"/>
      <c r="L173" s="9"/>
      <c r="N173" s="171"/>
    </row>
    <row r="174" spans="1:17" ht="20.100000000000001" customHeight="1" x14ac:dyDescent="0.25">
      <c r="A174" s="454" t="s">
        <v>161</v>
      </c>
      <c r="B174" s="454"/>
      <c r="C174" s="454"/>
      <c r="D174" s="454"/>
      <c r="E174" s="454"/>
      <c r="F174" s="454"/>
      <c r="G174" s="454"/>
      <c r="H174" s="454"/>
      <c r="I174" s="454"/>
      <c r="J174" s="454"/>
      <c r="K174" s="406"/>
      <c r="L174" s="406"/>
      <c r="N174" s="171"/>
    </row>
    <row r="175" spans="1:17" ht="19.5" customHeight="1" x14ac:dyDescent="0.25">
      <c r="A175" s="455" t="s">
        <v>154</v>
      </c>
      <c r="B175" s="455"/>
      <c r="C175" s="455"/>
      <c r="D175" s="455"/>
      <c r="E175" s="455"/>
      <c r="F175" s="455"/>
      <c r="G175" s="455"/>
      <c r="H175" s="455"/>
      <c r="I175" s="455"/>
      <c r="J175" s="455"/>
      <c r="K175" s="406"/>
      <c r="L175" s="406"/>
      <c r="N175" s="171"/>
    </row>
    <row r="176" spans="1:17" s="20" customFormat="1" x14ac:dyDescent="0.2">
      <c r="A176" s="17"/>
      <c r="B176" s="456" t="s">
        <v>101</v>
      </c>
      <c r="C176" s="456"/>
      <c r="D176" s="456"/>
      <c r="E176" s="456"/>
      <c r="F176" s="407"/>
      <c r="G176" s="456" t="s">
        <v>413</v>
      </c>
      <c r="H176" s="456"/>
      <c r="I176" s="456"/>
      <c r="J176" s="456"/>
      <c r="K176" s="407"/>
      <c r="L176" s="407"/>
      <c r="M176" s="91"/>
      <c r="N176" s="167"/>
      <c r="O176" s="167"/>
      <c r="P176" s="167"/>
      <c r="Q176" s="91"/>
    </row>
    <row r="177" spans="1:17" s="20" customFormat="1" x14ac:dyDescent="0.2">
      <c r="A177" s="17" t="s">
        <v>255</v>
      </c>
      <c r="B177" s="459">
        <v>2021</v>
      </c>
      <c r="C177" s="457" t="s">
        <v>547</v>
      </c>
      <c r="D177" s="457"/>
      <c r="E177" s="457"/>
      <c r="F177" s="407"/>
      <c r="G177" s="459">
        <v>2021</v>
      </c>
      <c r="H177" s="457" t="s">
        <v>547</v>
      </c>
      <c r="I177" s="457"/>
      <c r="J177" s="457"/>
      <c r="K177" s="407"/>
      <c r="L177" s="407"/>
      <c r="M177" s="91"/>
      <c r="N177" s="167"/>
      <c r="O177" s="167"/>
      <c r="P177" s="167"/>
      <c r="Q177" s="91"/>
    </row>
    <row r="178" spans="1:17" s="20" customFormat="1" x14ac:dyDescent="0.2">
      <c r="A178" s="123"/>
      <c r="B178" s="462"/>
      <c r="C178" s="254">
        <v>2021</v>
      </c>
      <c r="D178" s="254">
        <v>2022</v>
      </c>
      <c r="E178" s="408" t="s">
        <v>558</v>
      </c>
      <c r="F178" s="125"/>
      <c r="G178" s="462"/>
      <c r="H178" s="254">
        <v>2021</v>
      </c>
      <c r="I178" s="254">
        <v>2022</v>
      </c>
      <c r="J178" s="408" t="s">
        <v>558</v>
      </c>
      <c r="K178" s="407"/>
      <c r="L178" s="407"/>
      <c r="N178" s="168"/>
      <c r="O178" s="168"/>
      <c r="P178" s="168"/>
    </row>
    <row r="179" spans="1:17" x14ac:dyDescent="0.2">
      <c r="A179" s="9"/>
      <c r="B179" s="9"/>
      <c r="C179" s="9"/>
      <c r="D179" s="9"/>
      <c r="E179" s="9"/>
      <c r="F179" s="9"/>
      <c r="G179" s="9"/>
      <c r="H179" s="9"/>
      <c r="I179" s="9"/>
      <c r="J179" s="9"/>
      <c r="K179" s="9"/>
      <c r="L179" s="9"/>
      <c r="N179" s="171"/>
    </row>
    <row r="180" spans="1:17" s="21" customFormat="1" x14ac:dyDescent="0.2">
      <c r="A180" s="86" t="s">
        <v>287</v>
      </c>
      <c r="B180" s="86">
        <v>223005.92101200001</v>
      </c>
      <c r="C180" s="86">
        <v>163365.00036800001</v>
      </c>
      <c r="D180" s="86">
        <v>181375.73844200003</v>
      </c>
      <c r="E180" s="16">
        <v>11.024844999497191</v>
      </c>
      <c r="F180" s="86"/>
      <c r="G180" s="86">
        <v>269076.69095999998</v>
      </c>
      <c r="H180" s="86">
        <v>192643.26847999994</v>
      </c>
      <c r="I180" s="86">
        <v>250109.77214999992</v>
      </c>
      <c r="J180" s="16">
        <v>29.830527753927782</v>
      </c>
      <c r="K180" s="16"/>
      <c r="L180" s="16"/>
      <c r="N180" s="170"/>
      <c r="O180" s="198"/>
      <c r="P180" s="198"/>
    </row>
    <row r="181" spans="1:17" ht="11.25" customHeight="1" x14ac:dyDescent="0.2">
      <c r="A181" s="17"/>
      <c r="B181" s="11"/>
      <c r="C181" s="11"/>
      <c r="D181" s="11"/>
      <c r="E181" s="12"/>
      <c r="F181" s="12"/>
      <c r="G181" s="11"/>
      <c r="H181" s="11"/>
      <c r="I181" s="11"/>
      <c r="J181" s="12"/>
      <c r="K181" s="12"/>
      <c r="L181" s="12"/>
      <c r="N181" s="171"/>
    </row>
    <row r="182" spans="1:17" s="20" customFormat="1" ht="11.25" customHeight="1" x14ac:dyDescent="0.2">
      <c r="A182" s="17" t="s">
        <v>252</v>
      </c>
      <c r="B182" s="18">
        <v>43330.928679999997</v>
      </c>
      <c r="C182" s="18">
        <v>39267.046260000003</v>
      </c>
      <c r="D182" s="18">
        <v>56333.262158000005</v>
      </c>
      <c r="E182" s="16">
        <v>43.46192933636766</v>
      </c>
      <c r="F182" s="16"/>
      <c r="G182" s="18">
        <v>56393.839309999996</v>
      </c>
      <c r="H182" s="18">
        <v>47326.791949999992</v>
      </c>
      <c r="I182" s="18">
        <v>49625.15363999999</v>
      </c>
      <c r="J182" s="16">
        <v>4.8563648523402634</v>
      </c>
      <c r="K182" s="16"/>
      <c r="L182" s="16"/>
      <c r="N182" s="170"/>
      <c r="O182" s="168"/>
      <c r="P182" s="168"/>
    </row>
    <row r="183" spans="1:17" ht="11.25" customHeight="1" x14ac:dyDescent="0.2">
      <c r="A183" s="17"/>
      <c r="B183" s="18"/>
      <c r="C183" s="18"/>
      <c r="D183" s="18"/>
      <c r="E183" s="16"/>
      <c r="F183" s="16"/>
      <c r="G183" s="18"/>
      <c r="H183" s="18"/>
      <c r="I183" s="18"/>
      <c r="J183" s="12"/>
      <c r="K183" s="12"/>
      <c r="L183" s="12"/>
      <c r="N183" s="171"/>
    </row>
    <row r="184" spans="1:17" ht="11.25" customHeight="1" x14ac:dyDescent="0.2">
      <c r="A184" s="10" t="s">
        <v>116</v>
      </c>
      <c r="B184" s="11">
        <v>0</v>
      </c>
      <c r="C184" s="11">
        <v>0</v>
      </c>
      <c r="D184" s="11">
        <v>0</v>
      </c>
      <c r="E184" s="12" t="s">
        <v>561</v>
      </c>
      <c r="F184" s="12"/>
      <c r="G184" s="11">
        <v>0</v>
      </c>
      <c r="H184" s="11">
        <v>0</v>
      </c>
      <c r="I184" s="11">
        <v>0</v>
      </c>
      <c r="J184" s="12" t="s">
        <v>561</v>
      </c>
      <c r="K184" s="12"/>
      <c r="L184" s="12"/>
      <c r="N184" s="171"/>
    </row>
    <row r="185" spans="1:17" ht="11.25" customHeight="1" x14ac:dyDescent="0.2">
      <c r="A185" s="10" t="s">
        <v>107</v>
      </c>
      <c r="B185" s="11">
        <v>16863.679</v>
      </c>
      <c r="C185" s="11">
        <v>12986.379000000001</v>
      </c>
      <c r="D185" s="11">
        <v>12000.1306</v>
      </c>
      <c r="E185" s="12">
        <v>-7.5944834198971165</v>
      </c>
      <c r="F185" s="12"/>
      <c r="G185" s="11">
        <v>40938.138989999992</v>
      </c>
      <c r="H185" s="11">
        <v>32389.696050000002</v>
      </c>
      <c r="I185" s="11">
        <v>24210.17525</v>
      </c>
      <c r="J185" s="12">
        <v>-25.253465754582166</v>
      </c>
      <c r="K185" s="12"/>
      <c r="L185" s="12"/>
      <c r="N185" s="171"/>
    </row>
    <row r="186" spans="1:17" ht="11.25" customHeight="1" x14ac:dyDescent="0.2">
      <c r="A186" s="10" t="s">
        <v>316</v>
      </c>
      <c r="B186" s="11">
        <v>32.384</v>
      </c>
      <c r="C186" s="11">
        <v>32.384</v>
      </c>
      <c r="D186" s="11">
        <v>3.5999999999999997E-2</v>
      </c>
      <c r="E186" s="12">
        <v>-99.88883399209486</v>
      </c>
      <c r="F186" s="12"/>
      <c r="G186" s="11">
        <v>48.576000000000001</v>
      </c>
      <c r="H186" s="11">
        <v>48.576000000000001</v>
      </c>
      <c r="I186" s="11">
        <v>0.14399999999999999</v>
      </c>
      <c r="J186" s="12">
        <v>-99.703557312252968</v>
      </c>
      <c r="K186" s="12"/>
      <c r="L186" s="12"/>
      <c r="N186" s="171"/>
    </row>
    <row r="187" spans="1:17" ht="11.25" customHeight="1" x14ac:dyDescent="0.2">
      <c r="A187" s="10" t="s">
        <v>108</v>
      </c>
      <c r="B187" s="11">
        <v>26105.501</v>
      </c>
      <c r="C187" s="11">
        <v>26029.600999999999</v>
      </c>
      <c r="D187" s="11">
        <v>43040.606800000001</v>
      </c>
      <c r="E187" s="12">
        <v>65.352541516099336</v>
      </c>
      <c r="F187" s="12"/>
      <c r="G187" s="11">
        <v>14289.771059999999</v>
      </c>
      <c r="H187" s="11">
        <v>14256.771059999999</v>
      </c>
      <c r="I187" s="11">
        <v>20602.035039999995</v>
      </c>
      <c r="J187" s="12">
        <v>44.507020231269649</v>
      </c>
      <c r="K187" s="12"/>
      <c r="L187" s="12"/>
      <c r="N187" s="171"/>
    </row>
    <row r="188" spans="1:17" ht="11.25" customHeight="1" x14ac:dyDescent="0.2">
      <c r="A188" s="10" t="s">
        <v>109</v>
      </c>
      <c r="B188" s="11">
        <v>0</v>
      </c>
      <c r="C188" s="11">
        <v>0</v>
      </c>
      <c r="D188" s="11">
        <v>0</v>
      </c>
      <c r="E188" s="12" t="s">
        <v>561</v>
      </c>
      <c r="F188" s="12"/>
      <c r="G188" s="11">
        <v>0</v>
      </c>
      <c r="H188" s="11">
        <v>0</v>
      </c>
      <c r="I188" s="11">
        <v>0</v>
      </c>
      <c r="J188" s="12" t="s">
        <v>561</v>
      </c>
      <c r="K188" s="12"/>
      <c r="L188" s="12"/>
      <c r="N188" s="171"/>
    </row>
    <row r="189" spans="1:17" ht="11.25" customHeight="1" x14ac:dyDescent="0.2">
      <c r="A189" s="10" t="s">
        <v>110</v>
      </c>
      <c r="B189" s="11">
        <v>11.318</v>
      </c>
      <c r="C189" s="11">
        <v>9.3330000000000002</v>
      </c>
      <c r="D189" s="11">
        <v>23.811</v>
      </c>
      <c r="E189" s="12">
        <v>155.126968820315</v>
      </c>
      <c r="F189" s="12"/>
      <c r="G189" s="11">
        <v>49.509250000000002</v>
      </c>
      <c r="H189" s="11">
        <v>42.931800000000003</v>
      </c>
      <c r="I189" s="11">
        <v>114.39360000000001</v>
      </c>
      <c r="J189" s="12">
        <v>166.45423671963442</v>
      </c>
      <c r="K189" s="12"/>
      <c r="L189" s="12"/>
      <c r="N189" s="171"/>
    </row>
    <row r="190" spans="1:17" ht="11.25" customHeight="1" x14ac:dyDescent="0.2">
      <c r="A190" s="10" t="s">
        <v>384</v>
      </c>
      <c r="B190" s="11">
        <v>0</v>
      </c>
      <c r="C190" s="11">
        <v>0</v>
      </c>
      <c r="D190" s="11">
        <v>0</v>
      </c>
      <c r="E190" s="12" t="s">
        <v>561</v>
      </c>
      <c r="F190" s="12"/>
      <c r="G190" s="11">
        <v>0</v>
      </c>
      <c r="H190" s="11">
        <v>0</v>
      </c>
      <c r="I190" s="11">
        <v>0</v>
      </c>
      <c r="J190" s="12" t="s">
        <v>561</v>
      </c>
      <c r="K190" s="12"/>
      <c r="L190" s="12"/>
      <c r="N190" s="171"/>
    </row>
    <row r="191" spans="1:17" ht="11.25" customHeight="1" x14ac:dyDescent="0.2">
      <c r="A191" s="10" t="s">
        <v>111</v>
      </c>
      <c r="B191" s="11">
        <v>0</v>
      </c>
      <c r="C191" s="11">
        <v>0</v>
      </c>
      <c r="D191" s="11">
        <v>0</v>
      </c>
      <c r="E191" s="12" t="s">
        <v>561</v>
      </c>
      <c r="F191" s="12"/>
      <c r="G191" s="11">
        <v>0</v>
      </c>
      <c r="H191" s="11">
        <v>0</v>
      </c>
      <c r="I191" s="11">
        <v>0</v>
      </c>
      <c r="J191" s="12" t="s">
        <v>561</v>
      </c>
      <c r="K191" s="12"/>
      <c r="L191" s="12"/>
      <c r="N191" s="171"/>
    </row>
    <row r="192" spans="1:17" ht="11.25" customHeight="1" x14ac:dyDescent="0.2">
      <c r="A192" s="10" t="s">
        <v>112</v>
      </c>
      <c r="B192" s="11">
        <v>0</v>
      </c>
      <c r="C192" s="11">
        <v>0</v>
      </c>
      <c r="D192" s="11">
        <v>0</v>
      </c>
      <c r="E192" s="12" t="s">
        <v>561</v>
      </c>
      <c r="F192" s="12"/>
      <c r="G192" s="11">
        <v>0</v>
      </c>
      <c r="H192" s="11">
        <v>0</v>
      </c>
      <c r="I192" s="11">
        <v>0</v>
      </c>
      <c r="J192" s="12" t="s">
        <v>561</v>
      </c>
      <c r="K192" s="12"/>
      <c r="L192" s="12"/>
      <c r="N192" s="171"/>
    </row>
    <row r="193" spans="1:16" ht="11.25" customHeight="1" x14ac:dyDescent="0.2">
      <c r="A193" s="10" t="s">
        <v>113</v>
      </c>
      <c r="B193" s="11">
        <v>157.87015999999997</v>
      </c>
      <c r="C193" s="11">
        <v>90.864660000000001</v>
      </c>
      <c r="D193" s="11">
        <v>116.765</v>
      </c>
      <c r="E193" s="12">
        <v>28.504305194120576</v>
      </c>
      <c r="F193" s="12"/>
      <c r="G193" s="11">
        <v>799.77968999999996</v>
      </c>
      <c r="H193" s="11">
        <v>478.59356999999994</v>
      </c>
      <c r="I193" s="11">
        <v>629.49545999999998</v>
      </c>
      <c r="J193" s="12">
        <v>31.530279439399919</v>
      </c>
      <c r="K193" s="12"/>
      <c r="L193" s="12"/>
      <c r="N193" s="171"/>
    </row>
    <row r="194" spans="1:16" ht="11.25" customHeight="1" x14ac:dyDescent="0.2">
      <c r="A194" s="10" t="s">
        <v>117</v>
      </c>
      <c r="B194" s="11">
        <v>105.04</v>
      </c>
      <c r="C194" s="11">
        <v>105.04</v>
      </c>
      <c r="D194" s="11">
        <v>412</v>
      </c>
      <c r="E194" s="12">
        <v>292.23153084539223</v>
      </c>
      <c r="F194" s="12"/>
      <c r="G194" s="11">
        <v>39.853999999999999</v>
      </c>
      <c r="H194" s="11">
        <v>39.853999999999999</v>
      </c>
      <c r="I194" s="11">
        <v>139.44999999999999</v>
      </c>
      <c r="J194" s="12">
        <v>249.90214282129773</v>
      </c>
      <c r="K194" s="12"/>
      <c r="L194" s="12"/>
      <c r="N194" s="171"/>
    </row>
    <row r="195" spans="1:16" ht="11.25" customHeight="1" x14ac:dyDescent="0.2">
      <c r="A195" s="10" t="s">
        <v>335</v>
      </c>
      <c r="B195" s="11">
        <v>0</v>
      </c>
      <c r="C195" s="11">
        <v>0</v>
      </c>
      <c r="D195" s="11">
        <v>0.55000000000000004</v>
      </c>
      <c r="E195" s="12" t="s">
        <v>561</v>
      </c>
      <c r="F195" s="12"/>
      <c r="G195" s="11">
        <v>0</v>
      </c>
      <c r="H195" s="11">
        <v>0</v>
      </c>
      <c r="I195" s="11">
        <v>3.956</v>
      </c>
      <c r="J195" s="12" t="s">
        <v>561</v>
      </c>
      <c r="K195" s="12"/>
      <c r="L195" s="12"/>
      <c r="N195" s="171"/>
    </row>
    <row r="196" spans="1:16" x14ac:dyDescent="0.2">
      <c r="A196" s="206" t="s">
        <v>114</v>
      </c>
      <c r="B196" s="11">
        <v>0</v>
      </c>
      <c r="C196" s="11">
        <v>0</v>
      </c>
      <c r="D196" s="11">
        <v>3.835</v>
      </c>
      <c r="E196" s="12" t="s">
        <v>561</v>
      </c>
      <c r="F196" s="12"/>
      <c r="G196" s="11">
        <v>0</v>
      </c>
      <c r="H196" s="11">
        <v>0</v>
      </c>
      <c r="I196" s="11">
        <v>9.0250000000000004</v>
      </c>
      <c r="J196" s="12" t="s">
        <v>561</v>
      </c>
      <c r="K196" s="12"/>
      <c r="L196" s="12"/>
      <c r="N196" s="171"/>
    </row>
    <row r="197" spans="1:16" ht="11.25" customHeight="1" x14ac:dyDescent="0.2">
      <c r="A197" s="10" t="s">
        <v>115</v>
      </c>
      <c r="B197" s="11">
        <v>0</v>
      </c>
      <c r="C197" s="11">
        <v>0</v>
      </c>
      <c r="D197" s="11">
        <v>396</v>
      </c>
      <c r="E197" s="12" t="s">
        <v>561</v>
      </c>
      <c r="F197" s="12"/>
      <c r="G197" s="11">
        <v>0</v>
      </c>
      <c r="H197" s="11">
        <v>0</v>
      </c>
      <c r="I197" s="11">
        <v>175.613</v>
      </c>
      <c r="J197" s="12" t="s">
        <v>561</v>
      </c>
      <c r="K197" s="12"/>
      <c r="L197" s="12"/>
      <c r="N197" s="171"/>
    </row>
    <row r="198" spans="1:16" ht="11.25" customHeight="1" x14ac:dyDescent="0.2">
      <c r="A198" s="10" t="s">
        <v>312</v>
      </c>
      <c r="B198" s="11">
        <v>0</v>
      </c>
      <c r="C198" s="11">
        <v>0</v>
      </c>
      <c r="D198" s="11">
        <v>240.62214</v>
      </c>
      <c r="E198" s="12" t="s">
        <v>561</v>
      </c>
      <c r="F198" s="12"/>
      <c r="G198" s="11">
        <v>0</v>
      </c>
      <c r="H198" s="11">
        <v>0</v>
      </c>
      <c r="I198" s="11">
        <v>162.24319</v>
      </c>
      <c r="J198" s="12" t="s">
        <v>561</v>
      </c>
      <c r="K198" s="12"/>
      <c r="L198" s="12"/>
      <c r="N198" s="171"/>
    </row>
    <row r="199" spans="1:16" ht="11.25" customHeight="1" x14ac:dyDescent="0.2">
      <c r="A199" s="10" t="s">
        <v>121</v>
      </c>
      <c r="B199" s="11">
        <v>55.136520000000004</v>
      </c>
      <c r="C199" s="11">
        <v>13.444600000000001</v>
      </c>
      <c r="D199" s="11">
        <v>98.905618000000004</v>
      </c>
      <c r="E199" s="12">
        <v>635.65310979872959</v>
      </c>
      <c r="F199" s="12"/>
      <c r="G199" s="11">
        <v>228.21031999999997</v>
      </c>
      <c r="H199" s="11">
        <v>70.369470000000007</v>
      </c>
      <c r="I199" s="11">
        <v>3578.6230999999998</v>
      </c>
      <c r="J199" s="12">
        <v>4985.4768410221068</v>
      </c>
      <c r="K199" s="12"/>
      <c r="L199" s="12"/>
      <c r="N199" s="171"/>
    </row>
    <row r="200" spans="1:16" ht="11.25" customHeight="1" x14ac:dyDescent="0.2">
      <c r="A200" s="10"/>
      <c r="B200" s="11"/>
      <c r="C200" s="11"/>
      <c r="D200" s="11"/>
      <c r="E200" s="12"/>
      <c r="F200" s="11"/>
      <c r="G200" s="11"/>
      <c r="H200" s="11"/>
      <c r="I200" s="11"/>
      <c r="J200" s="12"/>
      <c r="K200" s="12"/>
      <c r="L200" s="12"/>
      <c r="N200" s="171"/>
    </row>
    <row r="201" spans="1:16" s="20" customFormat="1" ht="11.25" customHeight="1" x14ac:dyDescent="0.2">
      <c r="A201" s="89" t="s">
        <v>253</v>
      </c>
      <c r="B201" s="18">
        <v>179674.99233200002</v>
      </c>
      <c r="C201" s="18">
        <v>124097.95410799999</v>
      </c>
      <c r="D201" s="18">
        <v>125042.47628400002</v>
      </c>
      <c r="E201" s="16">
        <v>0.76111019137189828</v>
      </c>
      <c r="F201" s="16"/>
      <c r="G201" s="18">
        <v>212682.85165</v>
      </c>
      <c r="H201" s="18">
        <v>145316.47652999996</v>
      </c>
      <c r="I201" s="18">
        <v>200484.61850999994</v>
      </c>
      <c r="J201" s="16">
        <v>37.964134072993971</v>
      </c>
      <c r="K201" s="16"/>
      <c r="L201" s="16"/>
      <c r="N201" s="170"/>
      <c r="O201" s="168"/>
      <c r="P201" s="168"/>
    </row>
    <row r="202" spans="1:16" ht="11.25" customHeight="1" x14ac:dyDescent="0.2">
      <c r="A202" s="17"/>
      <c r="B202" s="18"/>
      <c r="C202" s="18"/>
      <c r="D202" s="18"/>
      <c r="E202" s="12"/>
      <c r="F202" s="16"/>
      <c r="G202" s="18"/>
      <c r="H202" s="18"/>
      <c r="I202" s="18"/>
      <c r="J202" s="12"/>
      <c r="K202" s="12"/>
      <c r="L202" s="12"/>
      <c r="N202" s="171"/>
    </row>
    <row r="203" spans="1:16" ht="11.25" customHeight="1" x14ac:dyDescent="0.2">
      <c r="A203" s="9" t="s">
        <v>214</v>
      </c>
      <c r="B203" s="11">
        <v>12952.418028</v>
      </c>
      <c r="C203" s="11">
        <v>8881.2166180000022</v>
      </c>
      <c r="D203" s="11">
        <v>10262.973663999999</v>
      </c>
      <c r="E203" s="12">
        <v>15.558195520189443</v>
      </c>
      <c r="G203" s="11">
        <v>42105.757319999997</v>
      </c>
      <c r="H203" s="11">
        <v>28389.39213</v>
      </c>
      <c r="I203" s="11">
        <v>35555.240619999997</v>
      </c>
      <c r="J203" s="12">
        <v>25.241288919418636</v>
      </c>
      <c r="K203" s="12"/>
      <c r="L203" s="12"/>
      <c r="N203" s="171"/>
    </row>
    <row r="204" spans="1:16" ht="11.25" customHeight="1" x14ac:dyDescent="0.2">
      <c r="A204" s="9" t="s">
        <v>105</v>
      </c>
      <c r="B204" s="11">
        <v>715.33402000000012</v>
      </c>
      <c r="C204" s="11">
        <v>460.71656000000002</v>
      </c>
      <c r="D204" s="11">
        <v>1086.76568</v>
      </c>
      <c r="E204" s="12">
        <v>135.88595990558704</v>
      </c>
      <c r="G204" s="11">
        <v>1840.3369799999998</v>
      </c>
      <c r="H204" s="11">
        <v>1253.96416</v>
      </c>
      <c r="I204" s="11">
        <v>2045.6702599999996</v>
      </c>
      <c r="J204" s="12">
        <v>63.136262203857541</v>
      </c>
      <c r="K204" s="12"/>
      <c r="L204" s="12"/>
      <c r="N204" s="171"/>
    </row>
    <row r="205" spans="1:16" ht="11.25" customHeight="1" x14ac:dyDescent="0.2">
      <c r="A205" s="9" t="s">
        <v>1</v>
      </c>
      <c r="B205" s="11">
        <v>1890.84926</v>
      </c>
      <c r="C205" s="11">
        <v>1679.5098299999997</v>
      </c>
      <c r="D205" s="11">
        <v>730.4172299999999</v>
      </c>
      <c r="E205" s="12">
        <v>-56.510094972174116</v>
      </c>
      <c r="G205" s="11">
        <v>8095.3065800000022</v>
      </c>
      <c r="H205" s="11">
        <v>7346.0460599999997</v>
      </c>
      <c r="I205" s="11">
        <v>4690.7451999999994</v>
      </c>
      <c r="J205" s="12">
        <v>-36.145987083560435</v>
      </c>
      <c r="K205" s="12"/>
      <c r="L205" s="12"/>
      <c r="N205" s="171"/>
    </row>
    <row r="206" spans="1:16" ht="11.25" customHeight="1" x14ac:dyDescent="0.2">
      <c r="A206" s="9" t="s">
        <v>122</v>
      </c>
      <c r="B206" s="11">
        <v>164116.39102400001</v>
      </c>
      <c r="C206" s="11">
        <v>113076.51109999999</v>
      </c>
      <c r="D206" s="11">
        <v>112962.31971000003</v>
      </c>
      <c r="E206" s="12">
        <v>-0.10098595091864127</v>
      </c>
      <c r="G206" s="11">
        <v>160641.45077</v>
      </c>
      <c r="H206" s="11">
        <v>108327.07417999997</v>
      </c>
      <c r="I206" s="11">
        <v>158192.96242999996</v>
      </c>
      <c r="J206" s="12">
        <v>46.032710315005033</v>
      </c>
      <c r="K206" s="12"/>
      <c r="L206" s="12"/>
      <c r="N206" s="171"/>
    </row>
    <row r="207" spans="1:16" x14ac:dyDescent="0.2">
      <c r="A207" s="84"/>
      <c r="B207" s="90"/>
      <c r="C207" s="90"/>
      <c r="D207" s="90"/>
      <c r="E207" s="90"/>
      <c r="F207" s="90"/>
      <c r="G207" s="90"/>
      <c r="H207" s="90"/>
      <c r="I207" s="90"/>
      <c r="J207" s="84"/>
      <c r="K207" s="9"/>
      <c r="L207" s="9"/>
      <c r="N207" s="171"/>
    </row>
    <row r="208" spans="1:16" x14ac:dyDescent="0.2">
      <c r="A208" s="9" t="s">
        <v>402</v>
      </c>
      <c r="B208" s="9"/>
      <c r="C208" s="9"/>
      <c r="D208" s="9"/>
      <c r="E208" s="9"/>
      <c r="F208" s="9"/>
      <c r="G208" s="9"/>
      <c r="H208" s="9"/>
      <c r="I208" s="9"/>
      <c r="J208" s="9"/>
      <c r="K208" s="9"/>
      <c r="L208" s="9"/>
      <c r="N208" s="171"/>
    </row>
    <row r="209" spans="1:19" ht="20.100000000000001" customHeight="1" x14ac:dyDescent="0.25">
      <c r="A209" s="454" t="s">
        <v>195</v>
      </c>
      <c r="B209" s="454"/>
      <c r="C209" s="454"/>
      <c r="D209" s="454"/>
      <c r="E209" s="454"/>
      <c r="F209" s="454"/>
      <c r="G209" s="454"/>
      <c r="H209" s="454"/>
      <c r="I209" s="454"/>
      <c r="J209" s="454"/>
      <c r="K209" s="406"/>
      <c r="L209" s="406"/>
      <c r="N209" s="171"/>
    </row>
    <row r="210" spans="1:19" ht="20.100000000000001" customHeight="1" x14ac:dyDescent="0.25">
      <c r="A210" s="455" t="s">
        <v>156</v>
      </c>
      <c r="B210" s="455"/>
      <c r="C210" s="455"/>
      <c r="D210" s="455"/>
      <c r="E210" s="455"/>
      <c r="F210" s="455"/>
      <c r="G210" s="455"/>
      <c r="H210" s="455"/>
      <c r="I210" s="455"/>
      <c r="J210" s="455"/>
      <c r="K210" s="406"/>
      <c r="L210" s="406"/>
      <c r="N210" s="171"/>
    </row>
    <row r="211" spans="1:19" s="20" customFormat="1" x14ac:dyDescent="0.2">
      <c r="A211" s="17"/>
      <c r="B211" s="456" t="s">
        <v>125</v>
      </c>
      <c r="C211" s="456"/>
      <c r="D211" s="456"/>
      <c r="E211" s="456"/>
      <c r="F211" s="407"/>
      <c r="G211" s="456" t="s">
        <v>413</v>
      </c>
      <c r="H211" s="456"/>
      <c r="I211" s="456"/>
      <c r="J211" s="456"/>
      <c r="K211" s="407"/>
      <c r="L211" s="407"/>
      <c r="M211" s="91"/>
      <c r="N211" s="167"/>
      <c r="O211" s="167"/>
      <c r="P211" s="167"/>
      <c r="Q211" s="91"/>
    </row>
    <row r="212" spans="1:19" s="20" customFormat="1" x14ac:dyDescent="0.2">
      <c r="A212" s="17" t="s">
        <v>255</v>
      </c>
      <c r="B212" s="459">
        <v>2021</v>
      </c>
      <c r="C212" s="457" t="s">
        <v>547</v>
      </c>
      <c r="D212" s="457"/>
      <c r="E212" s="457"/>
      <c r="F212" s="407"/>
      <c r="G212" s="459">
        <v>2021</v>
      </c>
      <c r="H212" s="457" t="s">
        <v>547</v>
      </c>
      <c r="I212" s="457"/>
      <c r="J212" s="457"/>
      <c r="K212" s="407"/>
      <c r="L212" s="407"/>
      <c r="M212" s="91"/>
      <c r="N212" s="167"/>
      <c r="O212" s="167"/>
      <c r="P212" s="167"/>
      <c r="Q212" s="91"/>
    </row>
    <row r="213" spans="1:19" s="20" customFormat="1" x14ac:dyDescent="0.2">
      <c r="A213" s="123"/>
      <c r="B213" s="462"/>
      <c r="C213" s="254">
        <v>2021</v>
      </c>
      <c r="D213" s="254">
        <v>2022</v>
      </c>
      <c r="E213" s="408" t="s">
        <v>558</v>
      </c>
      <c r="F213" s="125"/>
      <c r="G213" s="462"/>
      <c r="H213" s="254">
        <v>2021</v>
      </c>
      <c r="I213" s="254">
        <v>2022</v>
      </c>
      <c r="J213" s="408" t="s">
        <v>558</v>
      </c>
      <c r="K213" s="407"/>
      <c r="L213" s="407"/>
      <c r="N213" s="168"/>
      <c r="O213" s="168"/>
      <c r="P213" s="168"/>
    </row>
    <row r="214" spans="1:19" ht="11.25" customHeight="1" x14ac:dyDescent="0.2">
      <c r="A214" s="9"/>
      <c r="B214" s="9"/>
      <c r="C214" s="9"/>
      <c r="D214" s="9"/>
      <c r="E214" s="9"/>
      <c r="F214" s="9"/>
      <c r="G214" s="9"/>
      <c r="H214" s="9"/>
      <c r="I214" s="9"/>
      <c r="J214" s="9"/>
      <c r="K214" s="9"/>
      <c r="L214" s="9"/>
      <c r="N214" s="171"/>
    </row>
    <row r="215" spans="1:19" s="21" customFormat="1" x14ac:dyDescent="0.2">
      <c r="A215" s="86" t="s">
        <v>288</v>
      </c>
      <c r="B215" s="86">
        <v>881240.32461579994</v>
      </c>
      <c r="C215" s="86">
        <v>638311.13039519999</v>
      </c>
      <c r="D215" s="86">
        <v>660530.2119315</v>
      </c>
      <c r="E215" s="16">
        <v>3.4809171387225177</v>
      </c>
      <c r="F215" s="86"/>
      <c r="G215" s="86">
        <v>1974650.2268299994</v>
      </c>
      <c r="H215" s="86">
        <v>1450639.2888500001</v>
      </c>
      <c r="I215" s="86">
        <v>1493841.0776999993</v>
      </c>
      <c r="J215" s="16">
        <v>2.9781206935493714</v>
      </c>
      <c r="K215" s="16"/>
      <c r="L215" s="16"/>
      <c r="N215" s="170"/>
      <c r="O215" s="198"/>
      <c r="P215" s="198"/>
    </row>
    <row r="216" spans="1:19" s="21" customFormat="1" x14ac:dyDescent="0.2">
      <c r="A216" s="86"/>
      <c r="B216" s="86"/>
      <c r="C216" s="86"/>
      <c r="D216" s="86"/>
      <c r="E216" s="16"/>
      <c r="F216" s="86"/>
      <c r="G216" s="86"/>
      <c r="H216" s="86"/>
      <c r="I216" s="86"/>
      <c r="J216" s="16"/>
      <c r="K216" s="16"/>
      <c r="L216" s="16"/>
      <c r="N216" s="170"/>
      <c r="O216" s="198"/>
      <c r="P216" s="198"/>
    </row>
    <row r="217" spans="1:19" s="21" customFormat="1" x14ac:dyDescent="0.2">
      <c r="A217" s="86" t="s">
        <v>368</v>
      </c>
      <c r="B217" s="86">
        <v>866343.23880639998</v>
      </c>
      <c r="C217" s="86">
        <v>628168.18027579994</v>
      </c>
      <c r="D217" s="86">
        <v>648282.27826199995</v>
      </c>
      <c r="E217" s="16">
        <v>3.2020243332556078</v>
      </c>
      <c r="F217" s="86"/>
      <c r="G217" s="86">
        <v>1959444.4163699993</v>
      </c>
      <c r="H217" s="86">
        <v>1439378.2897000001</v>
      </c>
      <c r="I217" s="86">
        <v>1478558.7224599994</v>
      </c>
      <c r="J217" s="16">
        <v>2.7220386079440857</v>
      </c>
      <c r="K217" s="16"/>
      <c r="L217" s="16"/>
      <c r="N217" s="170"/>
      <c r="O217" s="198"/>
      <c r="P217" s="198"/>
    </row>
    <row r="218" spans="1:19" s="21" customFormat="1" x14ac:dyDescent="0.2">
      <c r="A218" s="86"/>
      <c r="B218" s="86"/>
      <c r="C218" s="86"/>
      <c r="D218" s="86"/>
      <c r="E218" s="16"/>
      <c r="F218" s="86"/>
      <c r="G218" s="86"/>
      <c r="H218" s="86"/>
      <c r="I218" s="86"/>
      <c r="J218" s="16"/>
      <c r="K218" s="16"/>
      <c r="L218" s="16"/>
      <c r="N218" s="170"/>
      <c r="O218" s="198"/>
      <c r="P218" s="198"/>
    </row>
    <row r="219" spans="1:19" s="20" customFormat="1" ht="11.25" customHeight="1" x14ac:dyDescent="0.2">
      <c r="A219" s="205" t="s">
        <v>477</v>
      </c>
      <c r="B219" s="18">
        <v>513305.30758869997</v>
      </c>
      <c r="C219" s="18">
        <v>371701.52605809993</v>
      </c>
      <c r="D219" s="18">
        <v>392231.08318199997</v>
      </c>
      <c r="E219" s="16">
        <v>5.5231296308132727</v>
      </c>
      <c r="F219" s="16"/>
      <c r="G219" s="18">
        <v>1650567.8207999994</v>
      </c>
      <c r="H219" s="18">
        <v>1213761.9102400001</v>
      </c>
      <c r="I219" s="18">
        <v>1239245.6676199995</v>
      </c>
      <c r="J219" s="16">
        <v>2.0995680590240653</v>
      </c>
      <c r="K219" s="16"/>
      <c r="L219" s="16"/>
      <c r="N219" s="170"/>
      <c r="O219" s="168"/>
      <c r="P219" s="168"/>
    </row>
    <row r="220" spans="1:19" ht="11.25" customHeight="1" x14ac:dyDescent="0.2">
      <c r="A220" s="9"/>
      <c r="B220" s="11"/>
      <c r="C220" s="11"/>
      <c r="D220" s="313"/>
      <c r="E220" s="16"/>
      <c r="F220" s="12"/>
      <c r="G220" s="11"/>
      <c r="H220" s="11"/>
      <c r="I220" s="11"/>
      <c r="J220" s="16"/>
      <c r="K220" s="16"/>
      <c r="L220" s="16"/>
      <c r="N220" s="171"/>
    </row>
    <row r="221" spans="1:19" s="20" customFormat="1" ht="13.2" x14ac:dyDescent="0.25">
      <c r="A221" s="205" t="s">
        <v>476</v>
      </c>
      <c r="B221" s="18">
        <v>448185.13451499998</v>
      </c>
      <c r="C221" s="18">
        <v>325046.27542439994</v>
      </c>
      <c r="D221" s="18">
        <v>343911.5213045</v>
      </c>
      <c r="E221" s="16">
        <v>5.8038646514156937</v>
      </c>
      <c r="F221" s="16"/>
      <c r="G221" s="18">
        <v>1505678.5748899993</v>
      </c>
      <c r="H221" s="18">
        <v>1109699.39292</v>
      </c>
      <c r="I221" s="18">
        <v>1132168.5793799995</v>
      </c>
      <c r="J221" s="16">
        <v>2.0247993829099329</v>
      </c>
      <c r="K221" s="16"/>
      <c r="L221" s="16"/>
      <c r="N221" s="200"/>
      <c r="O221" s="200"/>
      <c r="P221" s="201"/>
      <c r="Q221" s="113"/>
      <c r="R221" s="113"/>
      <c r="S221" s="113"/>
    </row>
    <row r="222" spans="1:19" s="20" customFormat="1" ht="11.25" customHeight="1" x14ac:dyDescent="0.25">
      <c r="A222" s="17"/>
      <c r="B222" s="18"/>
      <c r="C222" s="18"/>
      <c r="D222" s="18"/>
      <c r="E222" s="16"/>
      <c r="F222" s="16"/>
      <c r="G222" s="18"/>
      <c r="H222" s="18"/>
      <c r="I222" s="18"/>
      <c r="J222" s="12"/>
      <c r="K222" s="12"/>
      <c r="L222" s="12"/>
      <c r="N222" s="258"/>
      <c r="O222" s="258"/>
      <c r="P222" s="259"/>
      <c r="Q222" s="260"/>
      <c r="R222" s="260"/>
      <c r="S222" s="260"/>
    </row>
    <row r="223" spans="1:19" s="20" customFormat="1" ht="15" customHeight="1" x14ac:dyDescent="0.25">
      <c r="A223" s="206" t="s">
        <v>339</v>
      </c>
      <c r="B223" s="11">
        <v>35173.29829359999</v>
      </c>
      <c r="C223" s="11">
        <v>24513.074796700002</v>
      </c>
      <c r="D223" s="11">
        <v>27975.727942100002</v>
      </c>
      <c r="E223" s="12">
        <v>14.125739729175663</v>
      </c>
      <c r="F223" s="16"/>
      <c r="G223" s="11">
        <v>112027.82758000001</v>
      </c>
      <c r="H223" s="11">
        <v>79386.418770000004</v>
      </c>
      <c r="I223" s="11">
        <v>87004.401260000013</v>
      </c>
      <c r="J223" s="12">
        <v>9.5960777775742514</v>
      </c>
      <c r="K223" s="12"/>
      <c r="L223" s="12"/>
      <c r="N223" s="258"/>
      <c r="O223" s="258"/>
      <c r="P223" s="259"/>
      <c r="Q223" s="260"/>
      <c r="R223" s="260"/>
      <c r="S223" s="260"/>
    </row>
    <row r="224" spans="1:19" s="20" customFormat="1" ht="11.25" customHeight="1" x14ac:dyDescent="0.25">
      <c r="A224" s="206" t="s">
        <v>385</v>
      </c>
      <c r="B224" s="11">
        <v>5.3775000000000004</v>
      </c>
      <c r="C224" s="11">
        <v>2.1284999999999998</v>
      </c>
      <c r="D224" s="11">
        <v>5.7667999999999999</v>
      </c>
      <c r="E224" s="12">
        <v>170.9325816302561</v>
      </c>
      <c r="F224" s="18"/>
      <c r="G224" s="11">
        <v>37.932520000000004</v>
      </c>
      <c r="H224" s="11">
        <v>15.8642</v>
      </c>
      <c r="I224" s="11">
        <v>40.240610000000004</v>
      </c>
      <c r="J224" s="12">
        <v>153.65672394447878</v>
      </c>
      <c r="K224" s="12"/>
      <c r="L224" s="12"/>
      <c r="N224" s="258"/>
      <c r="O224" s="258"/>
      <c r="P224" s="259"/>
      <c r="Q224" s="260"/>
      <c r="R224" s="260"/>
      <c r="S224" s="260"/>
    </row>
    <row r="225" spans="1:21" s="20" customFormat="1" ht="11.25" customHeight="1" x14ac:dyDescent="0.25">
      <c r="A225" s="206" t="s">
        <v>386</v>
      </c>
      <c r="B225" s="11">
        <v>97.674000000000007</v>
      </c>
      <c r="C225" s="11">
        <v>64.394999999999996</v>
      </c>
      <c r="D225" s="11">
        <v>45.877499999999998</v>
      </c>
      <c r="E225" s="12">
        <v>-28.756114605171206</v>
      </c>
      <c r="F225" s="16"/>
      <c r="G225" s="11">
        <v>253.86865</v>
      </c>
      <c r="H225" s="11">
        <v>206.09375</v>
      </c>
      <c r="I225" s="11">
        <v>185.43833999999998</v>
      </c>
      <c r="J225" s="12">
        <v>-10.022336921910551</v>
      </c>
      <c r="K225" s="12"/>
      <c r="L225" s="12"/>
      <c r="N225" s="258"/>
      <c r="O225" s="258"/>
      <c r="P225" s="259"/>
      <c r="Q225" s="260"/>
      <c r="R225" s="260"/>
      <c r="S225" s="260"/>
    </row>
    <row r="226" spans="1:21" s="20" customFormat="1" ht="11.25" customHeight="1" x14ac:dyDescent="0.25">
      <c r="A226" s="206" t="s">
        <v>387</v>
      </c>
      <c r="B226" s="11">
        <v>1774.2735</v>
      </c>
      <c r="C226" s="11">
        <v>1480.0905</v>
      </c>
      <c r="D226" s="11">
        <v>1489.18</v>
      </c>
      <c r="E226" s="12">
        <v>0.61411785292860088</v>
      </c>
      <c r="F226" s="16"/>
      <c r="G226" s="11">
        <v>5608.5127000000002</v>
      </c>
      <c r="H226" s="11">
        <v>4765.6154900000001</v>
      </c>
      <c r="I226" s="11">
        <v>4296.7116300000007</v>
      </c>
      <c r="J226" s="12">
        <v>-9.8393137462292231</v>
      </c>
      <c r="K226" s="12"/>
      <c r="L226" s="12"/>
      <c r="N226" s="258"/>
      <c r="O226" s="258"/>
      <c r="P226" s="259"/>
      <c r="Q226" s="260"/>
      <c r="R226" s="260"/>
      <c r="S226" s="260"/>
    </row>
    <row r="227" spans="1:21" s="20" customFormat="1" ht="11.25" customHeight="1" x14ac:dyDescent="0.25">
      <c r="A227" s="206" t="s">
        <v>388</v>
      </c>
      <c r="B227" s="11">
        <v>2006.9905000000001</v>
      </c>
      <c r="C227" s="11">
        <v>1577.85625</v>
      </c>
      <c r="D227" s="11">
        <v>1783.0052499999999</v>
      </c>
      <c r="E227" s="12">
        <v>13.001754754274984</v>
      </c>
      <c r="F227" s="16"/>
      <c r="G227" s="11">
        <v>7150.8613399999995</v>
      </c>
      <c r="H227" s="11">
        <v>5582.05206</v>
      </c>
      <c r="I227" s="11">
        <v>6007.798859999999</v>
      </c>
      <c r="J227" s="12">
        <v>7.6270660936831121</v>
      </c>
      <c r="K227" s="12"/>
      <c r="L227" s="12"/>
      <c r="N227" s="258"/>
      <c r="O227" s="258"/>
      <c r="P227" s="259"/>
      <c r="Q227" s="260"/>
      <c r="R227" s="260"/>
      <c r="S227" s="260"/>
    </row>
    <row r="228" spans="1:21" s="20" customFormat="1" ht="11.25" customHeight="1" x14ac:dyDescent="0.25">
      <c r="A228" s="206" t="s">
        <v>389</v>
      </c>
      <c r="B228" s="11">
        <v>39710.340615299996</v>
      </c>
      <c r="C228" s="11">
        <v>27682.001765800003</v>
      </c>
      <c r="D228" s="11">
        <v>32583.869808299994</v>
      </c>
      <c r="E228" s="12">
        <v>17.707780253652231</v>
      </c>
      <c r="F228" s="16"/>
      <c r="G228" s="11">
        <v>116738.62551999994</v>
      </c>
      <c r="H228" s="11">
        <v>81745.81340999993</v>
      </c>
      <c r="I228" s="11">
        <v>93933.592119999943</v>
      </c>
      <c r="J228" s="12">
        <v>14.909361350252453</v>
      </c>
      <c r="K228" s="12"/>
      <c r="L228" s="12"/>
      <c r="N228" s="258"/>
      <c r="O228" s="258"/>
      <c r="P228" s="259"/>
      <c r="Q228" s="260"/>
      <c r="R228" s="260"/>
      <c r="S228" s="260"/>
    </row>
    <row r="229" spans="1:21" s="20" customFormat="1" ht="11.25" customHeight="1" x14ac:dyDescent="0.25">
      <c r="A229" s="206" t="s">
        <v>340</v>
      </c>
      <c r="B229" s="11">
        <v>5228.8736124999996</v>
      </c>
      <c r="C229" s="11">
        <v>3528.5733411000001</v>
      </c>
      <c r="D229" s="11">
        <v>2932.8276978999997</v>
      </c>
      <c r="E229" s="12">
        <v>-16.883470615755485</v>
      </c>
      <c r="F229" s="16"/>
      <c r="G229" s="11">
        <v>15667.551609999999</v>
      </c>
      <c r="H229" s="11">
        <v>10602.132559999998</v>
      </c>
      <c r="I229" s="11">
        <v>8740.1897599999993</v>
      </c>
      <c r="J229" s="12">
        <v>-17.561964910953719</v>
      </c>
      <c r="K229" s="12"/>
      <c r="L229" s="12"/>
      <c r="N229" s="258"/>
      <c r="O229" s="258"/>
      <c r="P229" s="259"/>
      <c r="Q229" s="260"/>
      <c r="R229" s="260"/>
      <c r="S229" s="260"/>
    </row>
    <row r="230" spans="1:21" s="20" customFormat="1" ht="11.25" customHeight="1" x14ac:dyDescent="0.25">
      <c r="A230" s="206" t="s">
        <v>301</v>
      </c>
      <c r="B230" s="11">
        <v>37883.485858</v>
      </c>
      <c r="C230" s="11">
        <v>27994.380022899997</v>
      </c>
      <c r="D230" s="11">
        <v>32239.059318600004</v>
      </c>
      <c r="E230" s="12">
        <v>15.162612253701525</v>
      </c>
      <c r="F230" s="16"/>
      <c r="G230" s="11">
        <v>105358.23002999993</v>
      </c>
      <c r="H230" s="11">
        <v>77768.037679999979</v>
      </c>
      <c r="I230" s="11">
        <v>86906.099040000059</v>
      </c>
      <c r="J230" s="12">
        <v>11.750407535807184</v>
      </c>
      <c r="K230" s="12"/>
      <c r="L230" s="12"/>
      <c r="N230" s="258"/>
      <c r="O230" s="258"/>
      <c r="P230" s="259"/>
      <c r="Q230" s="260"/>
      <c r="R230" s="260"/>
      <c r="S230" s="260"/>
    </row>
    <row r="231" spans="1:21" s="20" customFormat="1" ht="11.25" customHeight="1" x14ac:dyDescent="0.25">
      <c r="A231" s="206" t="s">
        <v>390</v>
      </c>
      <c r="B231" s="11">
        <v>253.166</v>
      </c>
      <c r="C231" s="11">
        <v>179.64</v>
      </c>
      <c r="D231" s="11">
        <v>240.73949999999999</v>
      </c>
      <c r="E231" s="12">
        <v>34.012191048764208</v>
      </c>
      <c r="F231" s="16"/>
      <c r="G231" s="11">
        <v>1609.3034199999997</v>
      </c>
      <c r="H231" s="11">
        <v>1100.7521099999999</v>
      </c>
      <c r="I231" s="11">
        <v>1589.27199</v>
      </c>
      <c r="J231" s="12">
        <v>44.380553583494844</v>
      </c>
      <c r="K231" s="12"/>
      <c r="L231" s="12"/>
      <c r="N231" s="258"/>
      <c r="O231" s="258"/>
      <c r="P231" s="259"/>
      <c r="Q231" s="260"/>
      <c r="R231" s="260"/>
      <c r="S231" s="260"/>
    </row>
    <row r="232" spans="1:21" s="20" customFormat="1" ht="11.25" customHeight="1" x14ac:dyDescent="0.25">
      <c r="A232" s="206" t="s">
        <v>391</v>
      </c>
      <c r="B232" s="11">
        <v>89928.699088099995</v>
      </c>
      <c r="C232" s="11">
        <v>63761.538248099991</v>
      </c>
      <c r="D232" s="11">
        <v>68997.783776199998</v>
      </c>
      <c r="E232" s="12">
        <v>8.2122321260905835</v>
      </c>
      <c r="F232" s="16"/>
      <c r="G232" s="11">
        <v>307590.94725999981</v>
      </c>
      <c r="H232" s="11">
        <v>223446.97126000002</v>
      </c>
      <c r="I232" s="11">
        <v>241245.19441999981</v>
      </c>
      <c r="J232" s="12">
        <v>7.9653006973587424</v>
      </c>
      <c r="K232" s="12"/>
      <c r="L232" s="12"/>
      <c r="N232" s="258"/>
      <c r="O232" s="258"/>
      <c r="P232" s="259"/>
      <c r="Q232" s="260"/>
      <c r="R232" s="260"/>
      <c r="S232" s="260"/>
    </row>
    <row r="233" spans="1:21" s="20" customFormat="1" ht="11.25" customHeight="1" x14ac:dyDescent="0.2">
      <c r="A233" s="206" t="s">
        <v>392</v>
      </c>
      <c r="B233" s="11">
        <v>29765.969417899996</v>
      </c>
      <c r="C233" s="11">
        <v>21445.126437899999</v>
      </c>
      <c r="D233" s="11">
        <v>23407.3589737</v>
      </c>
      <c r="E233" s="12">
        <v>9.1500161655943657</v>
      </c>
      <c r="F233" s="16"/>
      <c r="G233" s="11">
        <v>109599.60894999995</v>
      </c>
      <c r="H233" s="11">
        <v>79139.221789999952</v>
      </c>
      <c r="I233" s="11">
        <v>80491.072749999978</v>
      </c>
      <c r="J233" s="12">
        <v>1.7081933956682605</v>
      </c>
      <c r="K233" s="12"/>
      <c r="L233" s="12"/>
      <c r="N233" s="170"/>
      <c r="O233" s="263"/>
      <c r="P233" s="175"/>
      <c r="Q233" s="176"/>
      <c r="R233" s="176"/>
      <c r="S233" s="176"/>
    </row>
    <row r="234" spans="1:21" ht="11.25" customHeight="1" x14ac:dyDescent="0.25">
      <c r="A234" s="206" t="s">
        <v>393</v>
      </c>
      <c r="B234" s="11">
        <v>5541.857390000001</v>
      </c>
      <c r="C234" s="11">
        <v>3927.6695800000002</v>
      </c>
      <c r="D234" s="11">
        <v>3833.4364</v>
      </c>
      <c r="E234" s="12">
        <v>-2.3992135305842055</v>
      </c>
      <c r="F234" s="12"/>
      <c r="G234" s="11">
        <v>18332.954099999999</v>
      </c>
      <c r="H234" s="11">
        <v>13150.639450000002</v>
      </c>
      <c r="I234" s="11">
        <v>12061.815320000002</v>
      </c>
      <c r="J234" s="12">
        <v>-8.2796287902182684</v>
      </c>
      <c r="K234" s="12"/>
      <c r="L234" s="12"/>
      <c r="N234" s="259"/>
      <c r="O234" s="262"/>
      <c r="P234" s="259"/>
      <c r="Q234" s="260"/>
      <c r="R234" s="260"/>
      <c r="S234" s="260"/>
    </row>
    <row r="235" spans="1:21" ht="11.25" customHeight="1" x14ac:dyDescent="0.2">
      <c r="A235" s="206" t="s">
        <v>302</v>
      </c>
      <c r="B235" s="11">
        <v>33680.635899599998</v>
      </c>
      <c r="C235" s="11">
        <v>23833.738723600003</v>
      </c>
      <c r="D235" s="11">
        <v>26165.841242699997</v>
      </c>
      <c r="E235" s="12">
        <v>9.784879099940639</v>
      </c>
      <c r="F235" s="12"/>
      <c r="G235" s="11">
        <v>92213.502299999978</v>
      </c>
      <c r="H235" s="11">
        <v>66944.377380000034</v>
      </c>
      <c r="I235" s="11">
        <v>72148.818430000043</v>
      </c>
      <c r="J235" s="12">
        <v>7.7742765765939481</v>
      </c>
      <c r="K235" s="12"/>
      <c r="L235" s="12"/>
      <c r="N235" s="171"/>
    </row>
    <row r="236" spans="1:21" ht="11.25" customHeight="1" x14ac:dyDescent="0.25">
      <c r="A236" s="206" t="s">
        <v>337</v>
      </c>
      <c r="B236" s="11">
        <v>8809.4010934000016</v>
      </c>
      <c r="C236" s="11">
        <v>6428.7866918999998</v>
      </c>
      <c r="D236" s="11">
        <v>6568.3076148</v>
      </c>
      <c r="E236" s="12">
        <v>2.1702527955359159</v>
      </c>
      <c r="F236" s="12"/>
      <c r="G236" s="11">
        <v>38784.181140000001</v>
      </c>
      <c r="H236" s="11">
        <v>28260.608179999996</v>
      </c>
      <c r="I236" s="11">
        <v>29038.624939999994</v>
      </c>
      <c r="J236" s="12">
        <v>2.7530078441503605</v>
      </c>
      <c r="K236" s="12"/>
      <c r="L236" s="12"/>
      <c r="N236" s="171"/>
      <c r="O236" s="172"/>
      <c r="P236" s="259"/>
      <c r="Q236" s="260"/>
      <c r="R236" s="260"/>
      <c r="S236" s="260"/>
      <c r="T236" s="260"/>
      <c r="U236" s="260"/>
    </row>
    <row r="237" spans="1:21" ht="11.25" customHeight="1" x14ac:dyDescent="0.2">
      <c r="A237" s="206" t="s">
        <v>303</v>
      </c>
      <c r="B237" s="11">
        <v>7367.4041874999994</v>
      </c>
      <c r="C237" s="11">
        <v>5265.0841874999987</v>
      </c>
      <c r="D237" s="11">
        <v>4802.9762945000002</v>
      </c>
      <c r="E237" s="12">
        <v>-8.7768376828067289</v>
      </c>
      <c r="F237" s="12"/>
      <c r="G237" s="11">
        <v>32600.163360000006</v>
      </c>
      <c r="H237" s="11">
        <v>23544.93434</v>
      </c>
      <c r="I237" s="11">
        <v>21181.929700000004</v>
      </c>
      <c r="J237" s="12">
        <v>-10.036148777809643</v>
      </c>
      <c r="K237" s="12"/>
      <c r="L237" s="12"/>
      <c r="N237" s="171"/>
      <c r="P237" s="177"/>
      <c r="Q237" s="178"/>
      <c r="R237" s="178"/>
      <c r="S237" s="178"/>
      <c r="T237" s="178"/>
      <c r="U237" s="178"/>
    </row>
    <row r="238" spans="1:21" ht="11.25" customHeight="1" x14ac:dyDescent="0.2">
      <c r="A238" s="400" t="s">
        <v>304</v>
      </c>
      <c r="B238" s="11">
        <v>5914.7368203999995</v>
      </c>
      <c r="C238" s="11">
        <v>4116.1718704000004</v>
      </c>
      <c r="D238" s="11">
        <v>4368.4985167999994</v>
      </c>
      <c r="E238" s="12">
        <v>6.1301290214462938</v>
      </c>
      <c r="F238" s="12"/>
      <c r="G238" s="11">
        <v>24743.181829999994</v>
      </c>
      <c r="H238" s="11">
        <v>17359.764549999993</v>
      </c>
      <c r="I238" s="11">
        <v>16952.833900000001</v>
      </c>
      <c r="J238" s="12">
        <v>-2.3441023570794357</v>
      </c>
      <c r="K238" s="12"/>
      <c r="L238" s="12"/>
      <c r="N238" s="171"/>
      <c r="P238" s="172"/>
      <c r="Q238" s="13"/>
      <c r="R238" s="13"/>
      <c r="S238" s="13"/>
    </row>
    <row r="239" spans="1:21" ht="11.25" customHeight="1" x14ac:dyDescent="0.2">
      <c r="A239" s="400" t="s">
        <v>338</v>
      </c>
      <c r="B239" s="11">
        <v>133524.42953909998</v>
      </c>
      <c r="C239" s="11">
        <v>100956.97106139999</v>
      </c>
      <c r="D239" s="11">
        <v>96206.373468900012</v>
      </c>
      <c r="E239" s="12">
        <v>-4.7055666810870918</v>
      </c>
      <c r="F239" s="12"/>
      <c r="G239" s="11">
        <v>486320.27486999979</v>
      </c>
      <c r="H239" s="11">
        <v>373627.44885999995</v>
      </c>
      <c r="I239" s="11">
        <v>342573.46429999982</v>
      </c>
      <c r="J239" s="12">
        <v>-8.3114837131883661</v>
      </c>
      <c r="K239" s="12"/>
      <c r="L239" s="12"/>
      <c r="N239" s="171"/>
    </row>
    <row r="240" spans="1:21" ht="11.25" customHeight="1" x14ac:dyDescent="0.2">
      <c r="A240" s="206" t="s">
        <v>355</v>
      </c>
      <c r="B240" s="11">
        <v>11518.521199599998</v>
      </c>
      <c r="C240" s="11">
        <v>8289.0484470999982</v>
      </c>
      <c r="D240" s="11">
        <v>10264.8912</v>
      </c>
      <c r="E240" s="12">
        <v>23.836786158383092</v>
      </c>
      <c r="F240" s="12"/>
      <c r="G240" s="11">
        <v>31041.047709999992</v>
      </c>
      <c r="H240" s="11">
        <v>23052.647079999992</v>
      </c>
      <c r="I240" s="11">
        <v>27771.082010000002</v>
      </c>
      <c r="J240" s="12">
        <v>20.468082965160335</v>
      </c>
      <c r="K240" s="12"/>
      <c r="L240" s="12"/>
      <c r="N240" s="171"/>
    </row>
    <row r="241" spans="1:19" ht="11.25" customHeight="1" x14ac:dyDescent="0.2">
      <c r="A241" s="9"/>
      <c r="B241" s="11"/>
      <c r="C241" s="11"/>
      <c r="D241" s="11"/>
      <c r="E241" s="12"/>
      <c r="F241" s="12"/>
      <c r="G241" s="11"/>
      <c r="H241" s="11"/>
      <c r="I241" s="11"/>
      <c r="J241" s="12"/>
      <c r="K241" s="12"/>
      <c r="L241" s="12"/>
      <c r="N241" s="171"/>
      <c r="O241" s="172"/>
      <c r="P241" s="172"/>
      <c r="Q241" s="13"/>
      <c r="R241" s="13"/>
      <c r="S241" s="13"/>
    </row>
    <row r="242" spans="1:19" s="20" customFormat="1" ht="11.25" customHeight="1" x14ac:dyDescent="0.2">
      <c r="A242" s="17" t="s">
        <v>475</v>
      </c>
      <c r="B242" s="18">
        <v>65120.173073700011</v>
      </c>
      <c r="C242" s="18">
        <v>46655.250633700009</v>
      </c>
      <c r="D242" s="18">
        <v>48319.561877499997</v>
      </c>
      <c r="E242" s="16">
        <v>3.5672538914576677</v>
      </c>
      <c r="F242" s="16"/>
      <c r="G242" s="18">
        <v>144889.24590999994</v>
      </c>
      <c r="H242" s="18">
        <v>104062.51732000001</v>
      </c>
      <c r="I242" s="18">
        <v>107077.08823999997</v>
      </c>
      <c r="J242" s="16">
        <v>2.8968844860151961</v>
      </c>
      <c r="K242" s="16"/>
      <c r="L242" s="16"/>
      <c r="N242" s="170"/>
      <c r="O242" s="168"/>
      <c r="P242" s="168"/>
    </row>
    <row r="243" spans="1:19" ht="11.25" customHeight="1" x14ac:dyDescent="0.2">
      <c r="A243" s="9" t="s">
        <v>472</v>
      </c>
      <c r="B243" s="11">
        <v>21014.181499999999</v>
      </c>
      <c r="C243" s="11">
        <v>15683.514499999999</v>
      </c>
      <c r="D243" s="11">
        <v>13713.831749999999</v>
      </c>
      <c r="E243" s="12">
        <v>-12.558937284114478</v>
      </c>
      <c r="F243" s="12"/>
      <c r="G243" s="11">
        <v>40270.92482</v>
      </c>
      <c r="H243" s="11">
        <v>30127.877989999997</v>
      </c>
      <c r="I243" s="11">
        <v>25316.719100000006</v>
      </c>
      <c r="J243" s="12">
        <v>-15.969126307524562</v>
      </c>
      <c r="K243" s="12"/>
      <c r="L243" s="12"/>
      <c r="N243" s="312"/>
      <c r="O243" s="172"/>
      <c r="P243" s="172"/>
    </row>
    <row r="244" spans="1:19" ht="11.25" customHeight="1" x14ac:dyDescent="0.2">
      <c r="A244" s="9" t="s">
        <v>473</v>
      </c>
      <c r="B244" s="11">
        <v>39216.195233700011</v>
      </c>
      <c r="C244" s="11">
        <v>27335.458633700004</v>
      </c>
      <c r="D244" s="11">
        <v>31071.612772100001</v>
      </c>
      <c r="E244" s="12">
        <v>13.667793866073822</v>
      </c>
      <c r="F244" s="12"/>
      <c r="G244" s="11">
        <v>86374.09587999995</v>
      </c>
      <c r="H244" s="11">
        <v>60536.712030000017</v>
      </c>
      <c r="I244" s="11">
        <v>68437.726339999965</v>
      </c>
      <c r="J244" s="12">
        <v>13.051607933520515</v>
      </c>
      <c r="K244" s="12"/>
      <c r="L244" s="12"/>
      <c r="N244" s="171"/>
      <c r="O244" s="172"/>
      <c r="P244" s="172"/>
    </row>
    <row r="245" spans="1:19" ht="11.25" customHeight="1" x14ac:dyDescent="0.2">
      <c r="A245" s="9" t="s">
        <v>470</v>
      </c>
      <c r="B245" s="11">
        <v>1305.3400799999999</v>
      </c>
      <c r="C245" s="11">
        <v>1080.0989999999999</v>
      </c>
      <c r="D245" s="11">
        <v>782.75842799999998</v>
      </c>
      <c r="E245" s="12">
        <v>-27.529010951773856</v>
      </c>
      <c r="F245" s="12"/>
      <c r="G245" s="11">
        <v>3761.8187500000004</v>
      </c>
      <c r="H245" s="11">
        <v>3013.2106599999997</v>
      </c>
      <c r="I245" s="11">
        <v>2422.4889899999998</v>
      </c>
      <c r="J245" s="12">
        <v>-19.604393341685579</v>
      </c>
      <c r="K245" s="12"/>
      <c r="L245" s="12"/>
      <c r="N245" s="171"/>
      <c r="O245" s="172"/>
      <c r="P245" s="172"/>
    </row>
    <row r="246" spans="1:19" ht="11.25" customHeight="1" x14ac:dyDescent="0.2">
      <c r="A246" s="9" t="s">
        <v>55</v>
      </c>
      <c r="B246" s="11">
        <v>3584.4562599999999</v>
      </c>
      <c r="C246" s="11">
        <v>2556.1785</v>
      </c>
      <c r="D246" s="11">
        <v>2751.3589273999996</v>
      </c>
      <c r="E246" s="12">
        <v>7.6356337165029515</v>
      </c>
      <c r="F246" s="12"/>
      <c r="G246" s="11">
        <v>14482.406459999995</v>
      </c>
      <c r="H246" s="11">
        <v>10384.716639999997</v>
      </c>
      <c r="I246" s="11">
        <v>10900.153810000002</v>
      </c>
      <c r="J246" s="12">
        <v>4.9634206485195307</v>
      </c>
      <c r="K246" s="12"/>
      <c r="L246" s="12"/>
      <c r="N246" s="312"/>
    </row>
    <row r="247" spans="1:19" ht="11.25" customHeight="1" x14ac:dyDescent="0.2">
      <c r="A247" s="9"/>
      <c r="B247" s="11"/>
      <c r="C247" s="11"/>
      <c r="D247" s="11"/>
      <c r="E247" s="12"/>
      <c r="F247" s="12"/>
      <c r="G247" s="11"/>
      <c r="H247" s="11"/>
      <c r="I247" s="11"/>
      <c r="J247" s="12"/>
      <c r="K247" s="12"/>
      <c r="L247" s="12"/>
      <c r="N247" s="312"/>
    </row>
    <row r="248" spans="1:19" s="20" customFormat="1" ht="11.25" customHeight="1" x14ac:dyDescent="0.2">
      <c r="A248" s="17" t="s">
        <v>467</v>
      </c>
      <c r="B248" s="18">
        <v>353037.93121770001</v>
      </c>
      <c r="C248" s="18">
        <v>256466.65421770001</v>
      </c>
      <c r="D248" s="18">
        <v>256051.19507999998</v>
      </c>
      <c r="E248" s="16">
        <v>-0.16199343301268243</v>
      </c>
      <c r="F248" s="16"/>
      <c r="G248" s="18">
        <v>308876.59557</v>
      </c>
      <c r="H248" s="18">
        <v>225616.37945999997</v>
      </c>
      <c r="I248" s="18">
        <v>239313.05484</v>
      </c>
      <c r="J248" s="16">
        <v>6.0707805934933674</v>
      </c>
      <c r="K248" s="16"/>
      <c r="L248" s="16"/>
      <c r="N248" s="312"/>
      <c r="O248" s="175"/>
      <c r="P248" s="175"/>
    </row>
    <row r="249" spans="1:19" ht="11.25" customHeight="1" x14ac:dyDescent="0.2">
      <c r="A249" s="9"/>
      <c r="B249" s="11"/>
      <c r="C249" s="11"/>
      <c r="D249" s="11"/>
      <c r="E249" s="12"/>
      <c r="F249" s="12"/>
      <c r="G249" s="11"/>
      <c r="H249" s="11"/>
      <c r="I249" s="11"/>
      <c r="J249" s="12"/>
      <c r="K249" s="12"/>
      <c r="L249" s="12"/>
      <c r="N249" s="312"/>
      <c r="O249" s="172"/>
      <c r="P249" s="172"/>
    </row>
    <row r="250" spans="1:19" ht="11.25" customHeight="1" x14ac:dyDescent="0.2">
      <c r="A250" s="17" t="s">
        <v>471</v>
      </c>
      <c r="B250" s="18">
        <v>14897.0858094</v>
      </c>
      <c r="C250" s="18">
        <v>10142.950119399999</v>
      </c>
      <c r="D250" s="18">
        <v>12247.933669499998</v>
      </c>
      <c r="E250" s="16">
        <v>20.753168706547058</v>
      </c>
      <c r="F250" s="12"/>
      <c r="G250" s="18">
        <v>15205.810460000002</v>
      </c>
      <c r="H250" s="18">
        <v>11260.999150000001</v>
      </c>
      <c r="I250" s="18">
        <v>15282.355239999999</v>
      </c>
      <c r="J250" s="16">
        <v>35.710473257606083</v>
      </c>
      <c r="K250" s="16"/>
      <c r="L250" s="16"/>
      <c r="N250" s="312"/>
      <c r="O250" s="172"/>
      <c r="P250" s="172"/>
    </row>
    <row r="251" spans="1:19" ht="11.25" customHeight="1" x14ac:dyDescent="0.2">
      <c r="A251" s="9" t="s">
        <v>468</v>
      </c>
      <c r="B251" s="11">
        <v>641.80185940000001</v>
      </c>
      <c r="C251" s="11">
        <v>455.38779939999995</v>
      </c>
      <c r="D251" s="11">
        <v>3173.3738966999999</v>
      </c>
      <c r="E251" s="12">
        <v>596.85088201333144</v>
      </c>
      <c r="F251" s="12"/>
      <c r="G251" s="11">
        <v>1508.65894</v>
      </c>
      <c r="H251" s="11">
        <v>1036.4130500000001</v>
      </c>
      <c r="I251" s="11">
        <v>3954.0243700000001</v>
      </c>
      <c r="J251" s="12">
        <v>281.51047692809345</v>
      </c>
      <c r="K251" s="12"/>
      <c r="L251" s="12"/>
      <c r="N251" s="312"/>
    </row>
    <row r="252" spans="1:19" ht="11.25" customHeight="1" x14ac:dyDescent="0.2">
      <c r="A252" s="9" t="s">
        <v>56</v>
      </c>
      <c r="B252" s="11">
        <v>423.86137000000002</v>
      </c>
      <c r="C252" s="11">
        <v>305.75398999999999</v>
      </c>
      <c r="D252" s="11">
        <v>842.18741999999997</v>
      </c>
      <c r="E252" s="12">
        <v>175.44609311557963</v>
      </c>
      <c r="F252" s="12"/>
      <c r="G252" s="11">
        <v>2762.58682</v>
      </c>
      <c r="H252" s="11">
        <v>1908.17254</v>
      </c>
      <c r="I252" s="11">
        <v>4724.6230499999992</v>
      </c>
      <c r="J252" s="12">
        <v>147.5993627913752</v>
      </c>
      <c r="K252" s="12"/>
      <c r="L252" s="12"/>
      <c r="N252" s="171"/>
    </row>
    <row r="253" spans="1:19" ht="11.25" customHeight="1" x14ac:dyDescent="0.2">
      <c r="A253" s="9" t="s">
        <v>0</v>
      </c>
      <c r="B253" s="11">
        <v>13831.422579999999</v>
      </c>
      <c r="C253" s="11">
        <v>9381.808329999998</v>
      </c>
      <c r="D253" s="11">
        <v>8232.3723527999991</v>
      </c>
      <c r="E253" s="12">
        <v>-12.251752932582022</v>
      </c>
      <c r="F253" s="12"/>
      <c r="G253" s="11">
        <v>10934.564700000003</v>
      </c>
      <c r="H253" s="11">
        <v>8316.4135600000009</v>
      </c>
      <c r="I253" s="11">
        <v>6603.7078199999996</v>
      </c>
      <c r="J253" s="12">
        <v>-20.594282951941139</v>
      </c>
      <c r="K253" s="12"/>
      <c r="L253" s="12"/>
      <c r="N253" s="170"/>
    </row>
    <row r="254" spans="1:19" x14ac:dyDescent="0.2">
      <c r="A254" s="84"/>
      <c r="B254" s="90"/>
      <c r="C254" s="90"/>
      <c r="D254" s="90"/>
      <c r="E254" s="90"/>
      <c r="F254" s="90"/>
      <c r="G254" s="90"/>
      <c r="H254" s="90"/>
      <c r="I254" s="90"/>
      <c r="J254" s="84"/>
      <c r="K254" s="9"/>
      <c r="L254" s="9"/>
      <c r="N254" s="171"/>
    </row>
    <row r="255" spans="1:19" ht="21.6" customHeight="1" x14ac:dyDescent="0.2">
      <c r="A255" s="463" t="s">
        <v>474</v>
      </c>
      <c r="B255" s="463"/>
      <c r="C255" s="463"/>
      <c r="D255" s="463"/>
      <c r="E255" s="463"/>
      <c r="F255" s="463"/>
      <c r="G255" s="463"/>
      <c r="H255" s="463"/>
      <c r="I255" s="463"/>
      <c r="J255" s="463"/>
      <c r="K255" s="379"/>
      <c r="L255" s="379"/>
      <c r="N255" s="171"/>
    </row>
    <row r="256" spans="1:19" ht="20.100000000000001" customHeight="1" x14ac:dyDescent="0.25">
      <c r="A256" s="454" t="s">
        <v>196</v>
      </c>
      <c r="B256" s="454"/>
      <c r="C256" s="454"/>
      <c r="D256" s="454"/>
      <c r="E256" s="454"/>
      <c r="F256" s="454"/>
      <c r="G256" s="454"/>
      <c r="H256" s="454"/>
      <c r="I256" s="454"/>
      <c r="J256" s="454"/>
      <c r="K256" s="406"/>
      <c r="L256" s="406"/>
      <c r="N256" s="171"/>
      <c r="O256"/>
    </row>
    <row r="257" spans="1:18" ht="20.100000000000001" customHeight="1" x14ac:dyDescent="0.25">
      <c r="A257" s="455" t="s">
        <v>158</v>
      </c>
      <c r="B257" s="455"/>
      <c r="C257" s="455"/>
      <c r="D257" s="455"/>
      <c r="E257" s="455"/>
      <c r="F257" s="455"/>
      <c r="G257" s="455"/>
      <c r="H257" s="455"/>
      <c r="I257" s="455"/>
      <c r="J257" s="455"/>
      <c r="K257" s="406"/>
      <c r="L257" s="406"/>
      <c r="N257" s="244"/>
      <c r="O257" s="244"/>
      <c r="P257" s="244"/>
    </row>
    <row r="258" spans="1:18" s="20" customFormat="1" x14ac:dyDescent="0.2">
      <c r="A258" s="17"/>
      <c r="B258" s="456" t="s">
        <v>101</v>
      </c>
      <c r="C258" s="456"/>
      <c r="D258" s="456"/>
      <c r="E258" s="456"/>
      <c r="F258" s="407"/>
      <c r="G258" s="456" t="s">
        <v>413</v>
      </c>
      <c r="H258" s="456"/>
      <c r="I258" s="456"/>
      <c r="J258" s="456"/>
      <c r="K258" s="407"/>
      <c r="L258" s="407"/>
      <c r="M258" s="91"/>
    </row>
    <row r="259" spans="1:18" s="20" customFormat="1" x14ac:dyDescent="0.2">
      <c r="A259" s="17" t="s">
        <v>255</v>
      </c>
      <c r="B259" s="459">
        <v>2021</v>
      </c>
      <c r="C259" s="457" t="s">
        <v>547</v>
      </c>
      <c r="D259" s="457"/>
      <c r="E259" s="457"/>
      <c r="F259" s="407"/>
      <c r="G259" s="459">
        <v>2021</v>
      </c>
      <c r="H259" s="457" t="s">
        <v>547</v>
      </c>
      <c r="I259" s="457"/>
      <c r="J259" s="457"/>
      <c r="K259" s="407"/>
      <c r="L259" s="407"/>
      <c r="M259" s="91"/>
    </row>
    <row r="260" spans="1:18" s="20" customFormat="1" x14ac:dyDescent="0.2">
      <c r="A260" s="123"/>
      <c r="B260" s="462"/>
      <c r="C260" s="254">
        <v>2021</v>
      </c>
      <c r="D260" s="254">
        <v>2022</v>
      </c>
      <c r="E260" s="408" t="s">
        <v>558</v>
      </c>
      <c r="F260" s="125"/>
      <c r="G260" s="462"/>
      <c r="H260" s="254">
        <v>2021</v>
      </c>
      <c r="I260" s="254">
        <v>2022</v>
      </c>
      <c r="J260" s="408" t="s">
        <v>558</v>
      </c>
      <c r="K260" s="407"/>
      <c r="L260" s="407"/>
    </row>
    <row r="261" spans="1:18" x14ac:dyDescent="0.2">
      <c r="A261" s="9"/>
      <c r="B261" s="9"/>
      <c r="C261" s="9"/>
      <c r="D261" s="9"/>
      <c r="E261" s="9"/>
      <c r="F261" s="9"/>
      <c r="G261" s="9"/>
      <c r="H261" s="9"/>
      <c r="I261" s="9"/>
      <c r="J261" s="9"/>
      <c r="K261" s="9"/>
      <c r="L261" s="9"/>
    </row>
    <row r="262" spans="1:18" s="20" customFormat="1" ht="11.25" customHeight="1" x14ac:dyDescent="0.2">
      <c r="A262" s="17" t="s">
        <v>252</v>
      </c>
      <c r="B262" s="18"/>
      <c r="C262" s="18"/>
      <c r="D262" s="18"/>
      <c r="E262" s="12" t="s">
        <v>561</v>
      </c>
      <c r="F262" s="16"/>
      <c r="G262" s="18">
        <v>115232</v>
      </c>
      <c r="H262" s="18">
        <v>86074</v>
      </c>
      <c r="I262" s="18">
        <v>85215</v>
      </c>
      <c r="J262" s="16">
        <v>-0.99797848363036223</v>
      </c>
      <c r="K262" s="16"/>
      <c r="L262" s="16"/>
      <c r="N262" s="168"/>
      <c r="O262" s="168"/>
      <c r="P262" s="168"/>
    </row>
    <row r="263" spans="1:18" ht="11.25" customHeight="1" x14ac:dyDescent="0.2">
      <c r="A263" s="17"/>
      <c r="B263" s="11"/>
      <c r="C263" s="11"/>
      <c r="D263" s="11"/>
      <c r="E263" s="12"/>
      <c r="F263" s="12"/>
      <c r="G263" s="11"/>
      <c r="H263" s="11"/>
      <c r="I263" s="11"/>
      <c r="J263" s="12"/>
      <c r="K263" s="12"/>
      <c r="L263" s="12"/>
    </row>
    <row r="264" spans="1:18" ht="11.25" customHeight="1" x14ac:dyDescent="0.2">
      <c r="A264" s="9" t="s">
        <v>428</v>
      </c>
      <c r="B264" s="11">
        <v>18652</v>
      </c>
      <c r="C264" s="11">
        <v>13715</v>
      </c>
      <c r="D264" s="11">
        <v>3848</v>
      </c>
      <c r="E264" s="12">
        <v>-71.943127962085299</v>
      </c>
      <c r="F264" s="12"/>
      <c r="G264" s="11">
        <v>26312.991619999997</v>
      </c>
      <c r="H264" s="11">
        <v>19366.632619999997</v>
      </c>
      <c r="I264" s="11">
        <v>3694.7559999999999</v>
      </c>
      <c r="J264" s="12">
        <v>-80.922052519422451</v>
      </c>
      <c r="K264" s="12"/>
      <c r="L264" s="12"/>
    </row>
    <row r="265" spans="1:18" ht="11.25" customHeight="1" x14ac:dyDescent="0.2">
      <c r="A265" s="9" t="s">
        <v>57</v>
      </c>
      <c r="B265" s="11">
        <v>80.000000000000014</v>
      </c>
      <c r="C265" s="11">
        <v>63</v>
      </c>
      <c r="D265" s="11">
        <v>65</v>
      </c>
      <c r="E265" s="12">
        <v>3.1746031746031917</v>
      </c>
      <c r="F265" s="12"/>
      <c r="G265" s="11">
        <v>5440.7002600000005</v>
      </c>
      <c r="H265" s="11">
        <v>5187.6712399999997</v>
      </c>
      <c r="I265" s="11">
        <v>5620.4184399999995</v>
      </c>
      <c r="J265" s="12">
        <v>8.3418393336737324</v>
      </c>
      <c r="K265" s="12"/>
      <c r="L265" s="12"/>
    </row>
    <row r="266" spans="1:18" ht="11.25" customHeight="1" x14ac:dyDescent="0.2">
      <c r="A266" s="9" t="s">
        <v>58</v>
      </c>
      <c r="B266" s="11">
        <v>0</v>
      </c>
      <c r="C266" s="11">
        <v>0</v>
      </c>
      <c r="D266" s="11">
        <v>0</v>
      </c>
      <c r="E266" s="12" t="s">
        <v>561</v>
      </c>
      <c r="F266" s="12"/>
      <c r="G266" s="11">
        <v>0</v>
      </c>
      <c r="H266" s="11">
        <v>0</v>
      </c>
      <c r="I266" s="11">
        <v>0</v>
      </c>
      <c r="J266" s="12" t="s">
        <v>561</v>
      </c>
      <c r="K266" s="12"/>
      <c r="L266" s="12"/>
    </row>
    <row r="267" spans="1:18" ht="11.25" customHeight="1" x14ac:dyDescent="0.25">
      <c r="A267" s="9" t="s">
        <v>59</v>
      </c>
      <c r="B267" s="11">
        <v>4869.1940000000004</v>
      </c>
      <c r="C267" s="11">
        <v>3580.5130000000004</v>
      </c>
      <c r="D267" s="11">
        <v>4013.4830000000002</v>
      </c>
      <c r="E267" s="12">
        <v>12.092401284396942</v>
      </c>
      <c r="F267" s="12"/>
      <c r="G267" s="11">
        <v>15193.73732</v>
      </c>
      <c r="H267" s="11">
        <v>10627.682160000002</v>
      </c>
      <c r="I267" s="11">
        <v>11114.897440000001</v>
      </c>
      <c r="J267" s="12">
        <v>4.584398297436465</v>
      </c>
      <c r="K267" s="12"/>
      <c r="L267" s="12"/>
      <c r="O267" s="244"/>
      <c r="P267" s="244"/>
      <c r="Q267" s="244"/>
      <c r="R267" s="13"/>
    </row>
    <row r="268" spans="1:18" ht="11.25" customHeight="1" x14ac:dyDescent="0.2">
      <c r="A268" s="9" t="s">
        <v>60</v>
      </c>
      <c r="B268" s="11">
        <v>3298.3752599999993</v>
      </c>
      <c r="C268" s="11">
        <v>2680.2780599999996</v>
      </c>
      <c r="D268" s="11">
        <v>3682.3868999999995</v>
      </c>
      <c r="E268" s="12">
        <v>37.388241725934961</v>
      </c>
      <c r="F268" s="12"/>
      <c r="G268" s="11">
        <v>13703.621730000003</v>
      </c>
      <c r="H268" s="11">
        <v>11177.926560000002</v>
      </c>
      <c r="I268" s="11">
        <v>14928.736330000003</v>
      </c>
      <c r="J268" s="12">
        <v>33.555505574908722</v>
      </c>
      <c r="K268" s="12"/>
      <c r="L268" s="12"/>
      <c r="O268" s="172"/>
      <c r="P268" s="172"/>
      <c r="Q268" s="13"/>
      <c r="R268" s="13"/>
    </row>
    <row r="269" spans="1:18" ht="11.25" customHeight="1" x14ac:dyDescent="0.2">
      <c r="A269" s="9" t="s">
        <v>61</v>
      </c>
      <c r="B269" s="11"/>
      <c r="C269" s="11"/>
      <c r="D269" s="11"/>
      <c r="E269" s="12"/>
      <c r="F269" s="12"/>
      <c r="G269" s="11">
        <v>54580.949070000002</v>
      </c>
      <c r="H269" s="11">
        <v>39714.087420000003</v>
      </c>
      <c r="I269" s="11">
        <v>49856.191789999997</v>
      </c>
      <c r="J269" s="12">
        <v>25.537800384889195</v>
      </c>
      <c r="K269" s="12"/>
      <c r="L269" s="12"/>
    </row>
    <row r="270" spans="1:18" ht="11.25" customHeight="1" x14ac:dyDescent="0.2">
      <c r="A270" s="9"/>
      <c r="B270" s="11"/>
      <c r="C270" s="11"/>
      <c r="D270" s="11"/>
      <c r="E270" s="12"/>
      <c r="F270" s="12"/>
      <c r="G270" s="11"/>
      <c r="H270" s="11"/>
      <c r="I270" s="11"/>
      <c r="J270" s="12"/>
      <c r="K270" s="12"/>
      <c r="L270" s="12"/>
    </row>
    <row r="271" spans="1:18" s="20" customFormat="1" ht="11.25" customHeight="1" x14ac:dyDescent="0.2">
      <c r="A271" s="17" t="s">
        <v>253</v>
      </c>
      <c r="B271" s="18"/>
      <c r="C271" s="18"/>
      <c r="D271" s="18"/>
      <c r="E271" s="12"/>
      <c r="F271" s="16"/>
      <c r="G271" s="18">
        <v>1644456</v>
      </c>
      <c r="H271" s="18">
        <v>1249489</v>
      </c>
      <c r="I271" s="18">
        <v>1410540</v>
      </c>
      <c r="J271" s="16">
        <v>12.889349165939052</v>
      </c>
      <c r="K271" s="16"/>
      <c r="L271" s="16"/>
      <c r="N271" s="168"/>
      <c r="O271" s="168"/>
    </row>
    <row r="272" spans="1:18" ht="11.25" customHeight="1" x14ac:dyDescent="0.2">
      <c r="A272" s="17"/>
      <c r="B272" s="11"/>
      <c r="C272" s="11"/>
      <c r="D272" s="11"/>
      <c r="E272" s="12"/>
      <c r="F272" s="12"/>
      <c r="G272" s="11"/>
      <c r="H272" s="11"/>
      <c r="I272" s="11"/>
      <c r="J272" s="12"/>
      <c r="K272" s="12"/>
      <c r="L272" s="12"/>
    </row>
    <row r="273" spans="1:22" s="20" customFormat="1" ht="11.25" customHeight="1" x14ac:dyDescent="0.2">
      <c r="A273" s="17" t="s">
        <v>62</v>
      </c>
      <c r="B273" s="18">
        <v>61974.3878663</v>
      </c>
      <c r="C273" s="18">
        <v>47167.690165499997</v>
      </c>
      <c r="D273" s="18">
        <v>63586.2164232</v>
      </c>
      <c r="E273" s="16">
        <v>34.808840967389699</v>
      </c>
      <c r="F273" s="16"/>
      <c r="G273" s="18">
        <v>141206.77208</v>
      </c>
      <c r="H273" s="18">
        <v>105617.00607</v>
      </c>
      <c r="I273" s="18">
        <v>173786.81388999999</v>
      </c>
      <c r="J273" s="16">
        <v>64.54434788164599</v>
      </c>
      <c r="K273" s="16"/>
      <c r="L273" s="16"/>
      <c r="N273" s="289"/>
      <c r="O273" s="289"/>
      <c r="P273" s="289"/>
    </row>
    <row r="274" spans="1:22" ht="11.25" customHeight="1" x14ac:dyDescent="0.2">
      <c r="A274" s="9" t="s">
        <v>63</v>
      </c>
      <c r="B274" s="11">
        <v>680.4</v>
      </c>
      <c r="C274" s="11">
        <v>544.32000000000005</v>
      </c>
      <c r="D274" s="11">
        <v>68.08</v>
      </c>
      <c r="E274" s="12">
        <v>-87.49265138154027</v>
      </c>
      <c r="F274" s="12"/>
      <c r="G274" s="11">
        <v>491.25640000000004</v>
      </c>
      <c r="H274" s="11">
        <v>384.08713</v>
      </c>
      <c r="I274" s="11">
        <v>53.966589999999997</v>
      </c>
      <c r="J274" s="12">
        <v>-85.949388619191694</v>
      </c>
      <c r="K274" s="12"/>
      <c r="L274" s="12"/>
      <c r="N274" s="289"/>
      <c r="O274" s="289"/>
      <c r="P274" s="289"/>
    </row>
    <row r="275" spans="1:22" ht="11.25" customHeight="1" x14ac:dyDescent="0.2">
      <c r="A275" s="9" t="s">
        <v>64</v>
      </c>
      <c r="B275" s="11">
        <v>1128.8362099999999</v>
      </c>
      <c r="C275" s="11">
        <v>844.72257000000013</v>
      </c>
      <c r="D275" s="11">
        <v>2137.0250000000001</v>
      </c>
      <c r="E275" s="12">
        <v>152.98542691951508</v>
      </c>
      <c r="F275" s="12"/>
      <c r="G275" s="11">
        <v>3854.8342900000002</v>
      </c>
      <c r="H275" s="11">
        <v>2859.0856400000002</v>
      </c>
      <c r="I275" s="11">
        <v>8090.4937099999997</v>
      </c>
      <c r="J275" s="12">
        <v>182.97486429962271</v>
      </c>
      <c r="K275" s="12"/>
      <c r="L275" s="12"/>
      <c r="N275" s="289"/>
      <c r="O275" s="289"/>
      <c r="P275" s="289"/>
      <c r="Q275" s="13"/>
      <c r="R275" s="13"/>
    </row>
    <row r="276" spans="1:22" ht="11.25" customHeight="1" x14ac:dyDescent="0.2">
      <c r="A276" s="9" t="s">
        <v>65</v>
      </c>
      <c r="B276" s="11">
        <v>1403.4623999999999</v>
      </c>
      <c r="C276" s="11">
        <v>363.04352</v>
      </c>
      <c r="D276" s="11">
        <v>7591.1138900000005</v>
      </c>
      <c r="E276" s="12">
        <v>1990.9652622363292</v>
      </c>
      <c r="F276" s="12"/>
      <c r="G276" s="11">
        <v>5131.8159900000001</v>
      </c>
      <c r="H276" s="11">
        <v>1323.0651</v>
      </c>
      <c r="I276" s="11">
        <v>32029.657529999997</v>
      </c>
      <c r="J276" s="12">
        <v>2320.8678416504222</v>
      </c>
      <c r="K276" s="12"/>
      <c r="L276" s="12"/>
      <c r="N276" s="289"/>
      <c r="O276" s="289"/>
      <c r="P276" s="289"/>
      <c r="Q276" s="13"/>
      <c r="R276" s="13"/>
    </row>
    <row r="277" spans="1:22" ht="11.25" customHeight="1" x14ac:dyDescent="0.2">
      <c r="A277" s="9" t="s">
        <v>66</v>
      </c>
      <c r="B277" s="11">
        <v>0</v>
      </c>
      <c r="C277" s="11">
        <v>0</v>
      </c>
      <c r="D277" s="11">
        <v>1191.48911</v>
      </c>
      <c r="E277" s="12" t="s">
        <v>561</v>
      </c>
      <c r="F277" s="12"/>
      <c r="G277" s="11">
        <v>0</v>
      </c>
      <c r="H277" s="11">
        <v>0</v>
      </c>
      <c r="I277" s="11">
        <v>3914.8019599999998</v>
      </c>
      <c r="J277" s="12" t="s">
        <v>561</v>
      </c>
      <c r="K277" s="12"/>
      <c r="L277" s="12"/>
      <c r="N277" s="289"/>
      <c r="O277" s="289"/>
      <c r="P277" s="289"/>
    </row>
    <row r="278" spans="1:22" ht="11.25" customHeight="1" x14ac:dyDescent="0.2">
      <c r="A278" s="9" t="s">
        <v>67</v>
      </c>
      <c r="B278" s="11">
        <v>7517.1373123000012</v>
      </c>
      <c r="C278" s="11">
        <v>5969.0491815000005</v>
      </c>
      <c r="D278" s="11">
        <v>5799.2914082000007</v>
      </c>
      <c r="E278" s="12">
        <v>-2.8439667380549309</v>
      </c>
      <c r="F278" s="12"/>
      <c r="G278" s="11">
        <v>33364.652979999999</v>
      </c>
      <c r="H278" s="11">
        <v>26197.498069999998</v>
      </c>
      <c r="I278" s="11">
        <v>27788.874530000001</v>
      </c>
      <c r="J278" s="12">
        <v>6.0745360329746916</v>
      </c>
      <c r="K278" s="12"/>
      <c r="L278" s="12"/>
      <c r="N278" s="289"/>
      <c r="O278" s="289"/>
      <c r="P278" s="289"/>
    </row>
    <row r="279" spans="1:22" ht="11.25" customHeight="1" x14ac:dyDescent="0.2">
      <c r="A279" s="9" t="s">
        <v>100</v>
      </c>
      <c r="B279" s="11">
        <v>22706.798703999997</v>
      </c>
      <c r="C279" s="11">
        <v>17130.890132</v>
      </c>
      <c r="D279" s="11">
        <v>23793.270769999999</v>
      </c>
      <c r="E279" s="12">
        <v>38.89103593954448</v>
      </c>
      <c r="F279" s="12"/>
      <c r="G279" s="11">
        <v>41099.826860000001</v>
      </c>
      <c r="H279" s="11">
        <v>30405.806720000004</v>
      </c>
      <c r="I279" s="11">
        <v>46091.69197</v>
      </c>
      <c r="J279" s="12">
        <v>51.588452805898754</v>
      </c>
      <c r="K279" s="12"/>
      <c r="L279" s="12"/>
      <c r="N279" s="289"/>
      <c r="O279" s="289"/>
      <c r="P279" s="289"/>
    </row>
    <row r="280" spans="1:22" ht="11.25" customHeight="1" x14ac:dyDescent="0.2">
      <c r="A280" s="9" t="s">
        <v>68</v>
      </c>
      <c r="B280" s="11">
        <v>6107.8512979999996</v>
      </c>
      <c r="C280" s="11">
        <v>4759.3418779999993</v>
      </c>
      <c r="D280" s="11">
        <v>4761.5539599999993</v>
      </c>
      <c r="E280" s="12">
        <v>4.6478737117510605E-2</v>
      </c>
      <c r="F280" s="12"/>
      <c r="G280" s="11">
        <v>11540.461449999999</v>
      </c>
      <c r="H280" s="11">
        <v>9004.6678100000008</v>
      </c>
      <c r="I280" s="11">
        <v>8988.5314199999993</v>
      </c>
      <c r="J280" s="12">
        <v>-0.17920028079304018</v>
      </c>
      <c r="K280" s="12"/>
      <c r="L280" s="12"/>
      <c r="N280" s="289"/>
      <c r="O280" s="289"/>
      <c r="P280" s="289"/>
    </row>
    <row r="281" spans="1:22" ht="11.25" customHeight="1" x14ac:dyDescent="0.2">
      <c r="A281" s="9" t="s">
        <v>336</v>
      </c>
      <c r="B281" s="11">
        <v>22429.901941999997</v>
      </c>
      <c r="C281" s="11">
        <v>17556.322884000001</v>
      </c>
      <c r="D281" s="11">
        <v>18244.392285000002</v>
      </c>
      <c r="E281" s="12">
        <v>3.9192113607518166</v>
      </c>
      <c r="F281" s="12"/>
      <c r="G281" s="11">
        <v>45723.924109999993</v>
      </c>
      <c r="H281" s="11">
        <v>35442.795599999998</v>
      </c>
      <c r="I281" s="11">
        <v>46828.79617999999</v>
      </c>
      <c r="J281" s="12">
        <v>32.12500703528022</v>
      </c>
      <c r="K281" s="12"/>
      <c r="L281" s="12"/>
      <c r="N281" s="289"/>
      <c r="O281" s="289"/>
      <c r="P281" s="289"/>
    </row>
    <row r="282" spans="1:22" ht="11.25" customHeight="1" x14ac:dyDescent="0.2">
      <c r="A282" s="9"/>
      <c r="B282" s="11"/>
      <c r="C282" s="11"/>
      <c r="D282" s="11"/>
      <c r="E282" s="12"/>
      <c r="F282" s="12"/>
      <c r="G282" s="11"/>
      <c r="H282" s="11"/>
      <c r="I282" s="11"/>
      <c r="J282" s="12"/>
      <c r="K282" s="12"/>
      <c r="L282" s="12"/>
      <c r="N282" s="289"/>
      <c r="O282" s="289"/>
      <c r="P282" s="289"/>
    </row>
    <row r="283" spans="1:22" s="20" customFormat="1" ht="11.25" customHeight="1" x14ac:dyDescent="0.2">
      <c r="A283" s="17" t="s">
        <v>69</v>
      </c>
      <c r="B283" s="18">
        <v>498327.94938429992</v>
      </c>
      <c r="C283" s="18">
        <v>377554.89762390003</v>
      </c>
      <c r="D283" s="18">
        <v>369532.20671589993</v>
      </c>
      <c r="E283" s="16">
        <v>-2.1249071217166176</v>
      </c>
      <c r="F283" s="16"/>
      <c r="G283" s="18">
        <v>1472314.8805500004</v>
      </c>
      <c r="H283" s="18">
        <v>1122174.4969899999</v>
      </c>
      <c r="I283" s="18">
        <v>1218965.5824299997</v>
      </c>
      <c r="J283" s="16">
        <v>8.625315020045619</v>
      </c>
      <c r="K283" s="16"/>
      <c r="L283" s="16"/>
      <c r="N283" s="289"/>
      <c r="O283" s="289"/>
      <c r="P283" s="289"/>
      <c r="Q283" s="176"/>
      <c r="R283" s="19"/>
      <c r="S283" s="19"/>
      <c r="T283" s="176"/>
      <c r="U283" s="176"/>
      <c r="V283" s="176"/>
    </row>
    <row r="284" spans="1:22" s="20" customFormat="1" ht="11.25" customHeight="1" x14ac:dyDescent="0.2">
      <c r="A284" s="17" t="s">
        <v>439</v>
      </c>
      <c r="B284" s="18">
        <v>274684.16690100002</v>
      </c>
      <c r="C284" s="18">
        <v>210761.96732100003</v>
      </c>
      <c r="D284" s="18">
        <v>178955.36522000001</v>
      </c>
      <c r="E284" s="16">
        <v>-15.091243693202543</v>
      </c>
      <c r="F284" s="16"/>
      <c r="G284" s="18">
        <v>785621.08086000022</v>
      </c>
      <c r="H284" s="18">
        <v>628926.73280999996</v>
      </c>
      <c r="I284" s="18">
        <v>478069.1151</v>
      </c>
      <c r="J284" s="16">
        <v>-23.98651700429059</v>
      </c>
      <c r="K284" s="377"/>
      <c r="L284" s="16"/>
      <c r="N284" s="289"/>
      <c r="O284" s="289"/>
      <c r="P284" s="289"/>
    </row>
    <row r="285" spans="1:22" ht="11.25" customHeight="1" x14ac:dyDescent="0.25">
      <c r="A285" s="9" t="s">
        <v>440</v>
      </c>
      <c r="B285" s="11">
        <v>268088.52726100001</v>
      </c>
      <c r="C285" s="11">
        <v>205933.08020100003</v>
      </c>
      <c r="D285" s="11">
        <v>172499.84768000001</v>
      </c>
      <c r="E285" s="12">
        <v>-16.234998519114882</v>
      </c>
      <c r="F285" s="12"/>
      <c r="G285" s="11">
        <v>767490.95847000019</v>
      </c>
      <c r="H285" s="11">
        <v>615679.01386999991</v>
      </c>
      <c r="I285" s="11">
        <v>461527.65844999999</v>
      </c>
      <c r="J285" s="12">
        <v>-25.037617321247339</v>
      </c>
      <c r="K285" s="377"/>
      <c r="L285" s="12"/>
      <c r="N285" s="289"/>
      <c r="O285" s="289"/>
      <c r="P285" s="289"/>
      <c r="Q285" s="244"/>
    </row>
    <row r="286" spans="1:22" ht="11.25" customHeight="1" x14ac:dyDescent="0.25">
      <c r="A286" s="375" t="s">
        <v>441</v>
      </c>
      <c r="B286" s="11">
        <v>209476.471043</v>
      </c>
      <c r="C286" s="11">
        <v>162477.62474300002</v>
      </c>
      <c r="D286" s="11">
        <v>129275.26720000002</v>
      </c>
      <c r="E286" s="12">
        <v>-20.435033805742819</v>
      </c>
      <c r="F286" s="12"/>
      <c r="G286" s="11">
        <v>670285.76681000018</v>
      </c>
      <c r="H286" s="11">
        <v>536169.14136000001</v>
      </c>
      <c r="I286" s="11">
        <v>394122.13603999995</v>
      </c>
      <c r="J286" s="12">
        <v>-26.492946789085252</v>
      </c>
      <c r="K286" s="377"/>
      <c r="L286" s="12"/>
      <c r="N286" s="289"/>
      <c r="O286" s="289"/>
      <c r="P286" s="289"/>
      <c r="Q286" s="244"/>
    </row>
    <row r="287" spans="1:22" ht="11.25" customHeight="1" x14ac:dyDescent="0.25">
      <c r="A287" s="375" t="s">
        <v>448</v>
      </c>
      <c r="B287" s="11">
        <v>58612.056217999991</v>
      </c>
      <c r="C287" s="11">
        <v>43455.455458000004</v>
      </c>
      <c r="D287" s="11">
        <v>43224.580480000004</v>
      </c>
      <c r="E287" s="12">
        <v>-0.53129112459340888</v>
      </c>
      <c r="F287" s="12"/>
      <c r="G287" s="11">
        <v>97205.191659999968</v>
      </c>
      <c r="H287" s="11">
        <v>79509.872509999957</v>
      </c>
      <c r="I287" s="11">
        <v>67405.522410000005</v>
      </c>
      <c r="J287" s="12">
        <v>-15.223707091817545</v>
      </c>
      <c r="K287" s="377"/>
      <c r="L287" s="12"/>
      <c r="N287" s="289"/>
      <c r="O287" s="289"/>
      <c r="P287" s="289"/>
      <c r="Q287" s="244"/>
    </row>
    <row r="288" spans="1:22" ht="11.25" customHeight="1" x14ac:dyDescent="0.25">
      <c r="A288" s="9" t="s">
        <v>442</v>
      </c>
      <c r="B288" s="11">
        <v>6595.6396400000003</v>
      </c>
      <c r="C288" s="11">
        <v>4828.8871199999994</v>
      </c>
      <c r="D288" s="11">
        <v>6455.5175399999998</v>
      </c>
      <c r="E288" s="12">
        <v>33.685409900407876</v>
      </c>
      <c r="F288" s="12"/>
      <c r="G288" s="11">
        <v>18130.122389999997</v>
      </c>
      <c r="H288" s="11">
        <v>13247.718940000001</v>
      </c>
      <c r="I288" s="11">
        <v>16541.45665</v>
      </c>
      <c r="J288" s="12">
        <v>24.862678057389402</v>
      </c>
      <c r="K288" s="377"/>
      <c r="L288" s="12"/>
      <c r="N288" s="289"/>
      <c r="O288" s="289"/>
      <c r="P288" s="289"/>
      <c r="Q288" s="244"/>
    </row>
    <row r="289" spans="1:23" s="20" customFormat="1" ht="11.25" customHeight="1" x14ac:dyDescent="0.25">
      <c r="A289" s="17" t="s">
        <v>438</v>
      </c>
      <c r="B289" s="18">
        <v>169962.72806560001</v>
      </c>
      <c r="C289" s="18">
        <v>126877.0622152</v>
      </c>
      <c r="D289" s="18">
        <v>141833.6239989</v>
      </c>
      <c r="E289" s="16">
        <v>11.788231475861039</v>
      </c>
      <c r="F289" s="16"/>
      <c r="G289" s="18">
        <v>515121.13075000019</v>
      </c>
      <c r="H289" s="18">
        <v>362150.2381800001</v>
      </c>
      <c r="I289" s="18">
        <v>562536.1724599998</v>
      </c>
      <c r="J289" s="16">
        <v>55.332266323238343</v>
      </c>
      <c r="K289" s="377"/>
      <c r="L289" s="16"/>
      <c r="N289" s="289"/>
      <c r="O289" s="392"/>
      <c r="P289" s="289"/>
      <c r="Q289" s="22"/>
    </row>
    <row r="290" spans="1:23" ht="11.25" customHeight="1" x14ac:dyDescent="0.2">
      <c r="A290" s="9" t="s">
        <v>435</v>
      </c>
      <c r="B290" s="11">
        <v>152535.6876946</v>
      </c>
      <c r="C290" s="11">
        <v>114193.6932676</v>
      </c>
      <c r="D290" s="11">
        <v>130926.39122139999</v>
      </c>
      <c r="E290" s="12">
        <v>14.652908996111378</v>
      </c>
      <c r="F290" s="12"/>
      <c r="G290" s="11">
        <v>497308.88470000017</v>
      </c>
      <c r="H290" s="11">
        <v>350355.57780000009</v>
      </c>
      <c r="I290" s="11">
        <v>551641.0564799998</v>
      </c>
      <c r="J290" s="12">
        <v>57.45176941207518</v>
      </c>
      <c r="K290" s="377"/>
      <c r="L290" s="12"/>
      <c r="N290" s="289"/>
      <c r="O290" s="289"/>
      <c r="P290" s="289"/>
    </row>
    <row r="291" spans="1:23" ht="11.25" customHeight="1" x14ac:dyDescent="0.2">
      <c r="A291" s="375" t="s">
        <v>446</v>
      </c>
      <c r="B291" s="11">
        <v>898.07313000000011</v>
      </c>
      <c r="C291" s="11">
        <v>612.01031999999998</v>
      </c>
      <c r="D291" s="11">
        <v>562.18445530000008</v>
      </c>
      <c r="E291" s="12">
        <v>-8.1413438747241855</v>
      </c>
      <c r="F291" s="12"/>
      <c r="G291" s="11">
        <v>1244.6185600000001</v>
      </c>
      <c r="H291" s="11">
        <v>716.50464999999986</v>
      </c>
      <c r="I291" s="11">
        <v>698.29302000000007</v>
      </c>
      <c r="J291" s="12">
        <v>-2.5417322832447411</v>
      </c>
      <c r="K291" s="377"/>
      <c r="L291" s="12"/>
      <c r="N291" s="289"/>
      <c r="O291" s="289"/>
      <c r="P291" s="289"/>
    </row>
    <row r="292" spans="1:23" ht="11.25" customHeight="1" x14ac:dyDescent="0.2">
      <c r="A292" s="375" t="s">
        <v>447</v>
      </c>
      <c r="B292" s="11">
        <v>151637.61456459999</v>
      </c>
      <c r="C292" s="11">
        <v>113581.6829476</v>
      </c>
      <c r="D292" s="11">
        <v>130364.20676609999</v>
      </c>
      <c r="E292" s="12">
        <v>14.775730895132511</v>
      </c>
      <c r="F292" s="12"/>
      <c r="G292" s="11">
        <v>496064.2661400002</v>
      </c>
      <c r="H292" s="11">
        <v>349639.07315000007</v>
      </c>
      <c r="I292" s="11">
        <v>550942.76345999981</v>
      </c>
      <c r="J292" s="12">
        <v>57.574712258671866</v>
      </c>
      <c r="K292" s="377"/>
      <c r="L292" s="12"/>
      <c r="N292" s="289"/>
      <c r="O292" s="289"/>
      <c r="P292" s="289"/>
    </row>
    <row r="293" spans="1:23" ht="11.25" customHeight="1" x14ac:dyDescent="0.2">
      <c r="A293" s="9" t="s">
        <v>437</v>
      </c>
      <c r="B293" s="11">
        <v>17427.040370999999</v>
      </c>
      <c r="C293" s="11">
        <v>12683.368947600002</v>
      </c>
      <c r="D293" s="11">
        <v>10907.232777500001</v>
      </c>
      <c r="E293" s="12">
        <v>-14.003662413653032</v>
      </c>
      <c r="F293" s="12"/>
      <c r="G293" s="11">
        <v>17812.246050000005</v>
      </c>
      <c r="H293" s="11">
        <v>11794.660380000007</v>
      </c>
      <c r="I293" s="11">
        <v>10895.11598</v>
      </c>
      <c r="J293" s="12">
        <v>-7.6267087904060986</v>
      </c>
      <c r="K293" s="377"/>
      <c r="L293" s="12"/>
      <c r="N293" s="289"/>
      <c r="O293" s="289"/>
      <c r="P293" s="289"/>
    </row>
    <row r="294" spans="1:23" s="20" customFormat="1" ht="11.25" customHeight="1" x14ac:dyDescent="0.2">
      <c r="A294" s="17" t="s">
        <v>423</v>
      </c>
      <c r="B294" s="18">
        <v>19801.352125999998</v>
      </c>
      <c r="C294" s="18">
        <v>14962.430376</v>
      </c>
      <c r="D294" s="18">
        <v>20957.648526999998</v>
      </c>
      <c r="E294" s="16">
        <v>40.068478183974918</v>
      </c>
      <c r="F294" s="16"/>
      <c r="G294" s="18">
        <v>90649.624509999994</v>
      </c>
      <c r="H294" s="18">
        <v>65613.602939999997</v>
      </c>
      <c r="I294" s="18">
        <v>114806.23826000001</v>
      </c>
      <c r="J294" s="16">
        <v>74.97322676363919</v>
      </c>
      <c r="K294" s="377"/>
      <c r="L294" s="16"/>
      <c r="N294" s="289"/>
      <c r="O294" s="289"/>
      <c r="P294" s="289"/>
    </row>
    <row r="295" spans="1:23" ht="11.25" customHeight="1" x14ac:dyDescent="0.2">
      <c r="A295" s="9" t="s">
        <v>445</v>
      </c>
      <c r="B295" s="11">
        <v>18712.309845999996</v>
      </c>
      <c r="C295" s="11">
        <v>14200.988316000001</v>
      </c>
      <c r="D295" s="11">
        <v>20524.681436999999</v>
      </c>
      <c r="E295" s="12">
        <v>44.529950875849977</v>
      </c>
      <c r="F295" s="12"/>
      <c r="G295" s="11">
        <v>86152.090199999991</v>
      </c>
      <c r="H295" s="11">
        <v>62655.437559999998</v>
      </c>
      <c r="I295" s="11">
        <v>112639.85437000002</v>
      </c>
      <c r="J295" s="12">
        <v>79.776662260372888</v>
      </c>
      <c r="K295" s="377"/>
      <c r="L295" s="12"/>
      <c r="N295" s="289"/>
      <c r="O295" s="289"/>
      <c r="P295" s="289"/>
    </row>
    <row r="296" spans="1:23" ht="11.25" customHeight="1" x14ac:dyDescent="0.2">
      <c r="A296" s="375" t="s">
        <v>70</v>
      </c>
      <c r="B296" s="11">
        <v>17430.876025999998</v>
      </c>
      <c r="C296" s="11">
        <v>13212.199346000001</v>
      </c>
      <c r="D296" s="11">
        <v>19683.907777</v>
      </c>
      <c r="E296" s="12">
        <v>48.982824596567355</v>
      </c>
      <c r="F296" s="12"/>
      <c r="G296" s="11">
        <v>79068.587829999989</v>
      </c>
      <c r="H296" s="11">
        <v>57574.458899999998</v>
      </c>
      <c r="I296" s="11">
        <v>107392.83403000001</v>
      </c>
      <c r="J296" s="12">
        <v>86.528603276200329</v>
      </c>
      <c r="K296" s="377"/>
      <c r="L296" s="12"/>
      <c r="N296" s="289"/>
      <c r="O296" s="289"/>
      <c r="P296" s="289"/>
    </row>
    <row r="297" spans="1:23" ht="11.25" customHeight="1" x14ac:dyDescent="0.2">
      <c r="A297" s="375" t="s">
        <v>444</v>
      </c>
      <c r="B297" s="11">
        <v>1281.4338200000002</v>
      </c>
      <c r="C297" s="11">
        <v>988.78897000000006</v>
      </c>
      <c r="D297" s="11">
        <v>840.77365999999995</v>
      </c>
      <c r="E297" s="12">
        <v>-14.969352864039337</v>
      </c>
      <c r="F297" s="12"/>
      <c r="G297" s="11">
        <v>7083.5023700000002</v>
      </c>
      <c r="H297" s="11">
        <v>5080.9786599999989</v>
      </c>
      <c r="I297" s="11">
        <v>5247.0203400000009</v>
      </c>
      <c r="J297" s="12">
        <v>3.2679074467910141</v>
      </c>
      <c r="K297" s="377"/>
      <c r="L297" s="12"/>
      <c r="N297" s="289"/>
      <c r="O297" s="289"/>
      <c r="P297" s="289"/>
    </row>
    <row r="298" spans="1:23" ht="11.25" customHeight="1" x14ac:dyDescent="0.2">
      <c r="A298" s="9" t="s">
        <v>436</v>
      </c>
      <c r="B298" s="11">
        <v>1089.0422800000001</v>
      </c>
      <c r="C298" s="11">
        <v>761.44205999999997</v>
      </c>
      <c r="D298" s="11">
        <v>432.96708999999993</v>
      </c>
      <c r="E298" s="12">
        <v>-43.138537684666389</v>
      </c>
      <c r="F298" s="12"/>
      <c r="G298" s="11">
        <v>4497.53431</v>
      </c>
      <c r="H298" s="11">
        <v>2958.1653799999995</v>
      </c>
      <c r="I298" s="11">
        <v>2166.3838899999996</v>
      </c>
      <c r="J298" s="12">
        <v>-26.76596431535549</v>
      </c>
      <c r="K298" s="377"/>
      <c r="L298" s="12"/>
      <c r="N298" s="289"/>
      <c r="O298" s="289"/>
      <c r="P298" s="289"/>
    </row>
    <row r="299" spans="1:23" s="20" customFormat="1" ht="11.25" customHeight="1" x14ac:dyDescent="0.2">
      <c r="A299" s="17" t="s">
        <v>71</v>
      </c>
      <c r="B299" s="18">
        <v>5808.6197600000005</v>
      </c>
      <c r="C299" s="18">
        <v>5052.4132199999995</v>
      </c>
      <c r="D299" s="18">
        <v>5015.1072400000003</v>
      </c>
      <c r="E299" s="16">
        <v>-0.73837943128489769</v>
      </c>
      <c r="F299" s="16"/>
      <c r="G299" s="18">
        <v>38364.733650000002</v>
      </c>
      <c r="H299" s="18">
        <v>33216.293160000001</v>
      </c>
      <c r="I299" s="18">
        <v>38391.26225</v>
      </c>
      <c r="J299" s="16">
        <v>15.579610479328991</v>
      </c>
      <c r="K299" s="16"/>
      <c r="L299" s="16"/>
      <c r="N299" s="289"/>
      <c r="O299" s="289"/>
      <c r="P299" s="289"/>
      <c r="R299" s="176"/>
      <c r="S299" s="176"/>
      <c r="T299" s="176"/>
      <c r="U299" s="176"/>
      <c r="V299" s="176"/>
      <c r="W299" s="176"/>
    </row>
    <row r="300" spans="1:23" s="20" customFormat="1" ht="11.25" customHeight="1" x14ac:dyDescent="0.25">
      <c r="A300" s="17" t="s">
        <v>72</v>
      </c>
      <c r="B300" s="18">
        <v>28071.082531699994</v>
      </c>
      <c r="C300" s="18">
        <v>19901.024491699998</v>
      </c>
      <c r="D300" s="18">
        <v>22770.461730000003</v>
      </c>
      <c r="E300" s="16">
        <v>14.418540309302898</v>
      </c>
      <c r="F300" s="16"/>
      <c r="G300" s="18">
        <v>42558.310779999993</v>
      </c>
      <c r="H300" s="18">
        <v>32267.629899999996</v>
      </c>
      <c r="I300" s="18">
        <v>25162.794360000004</v>
      </c>
      <c r="J300" s="16">
        <v>-22.018461107984848</v>
      </c>
      <c r="K300" s="16"/>
      <c r="L300" s="16"/>
      <c r="N300" s="289"/>
      <c r="O300" s="289"/>
      <c r="P300" s="289"/>
      <c r="Q300" s="22"/>
      <c r="R300" s="176"/>
      <c r="S300" s="176"/>
      <c r="T300" s="176"/>
      <c r="U300" s="176"/>
    </row>
    <row r="301" spans="1:23" ht="11.25" customHeight="1" x14ac:dyDescent="0.2">
      <c r="A301" s="18"/>
      <c r="B301" s="11"/>
      <c r="C301" s="11">
        <v>114.1936932676</v>
      </c>
      <c r="D301" s="11">
        <v>130.9263912214</v>
      </c>
      <c r="E301" s="12"/>
      <c r="F301" s="12"/>
      <c r="G301" s="11"/>
      <c r="H301" s="11">
        <v>350.35557780000011</v>
      </c>
      <c r="I301" s="11">
        <v>551.64105647999975</v>
      </c>
      <c r="J301" s="12"/>
      <c r="K301" s="12"/>
      <c r="L301" s="12"/>
      <c r="M301" s="130"/>
      <c r="N301" s="289"/>
      <c r="O301" s="289"/>
      <c r="P301" s="289"/>
      <c r="Q301" s="131"/>
      <c r="R301" s="131"/>
      <c r="S301" s="13"/>
      <c r="T301" s="13"/>
      <c r="U301" s="13"/>
    </row>
    <row r="302" spans="1:23" s="20" customFormat="1" ht="11.25" customHeight="1" x14ac:dyDescent="0.2">
      <c r="A302" s="17" t="s">
        <v>73</v>
      </c>
      <c r="B302" s="18"/>
      <c r="C302" s="18"/>
      <c r="D302" s="18"/>
      <c r="E302" s="16"/>
      <c r="F302" s="16"/>
      <c r="G302" s="18">
        <v>30934.347369999625</v>
      </c>
      <c r="H302" s="18">
        <v>21697.496939999983</v>
      </c>
      <c r="I302" s="18">
        <v>17787.603680000175</v>
      </c>
      <c r="J302" s="16">
        <v>-18.020019870549234</v>
      </c>
      <c r="K302" s="16"/>
      <c r="L302" s="16"/>
      <c r="M302" s="202"/>
      <c r="N302" s="289"/>
      <c r="O302" s="289"/>
      <c r="P302" s="289"/>
      <c r="Q302" s="137"/>
      <c r="R302" s="137"/>
      <c r="S302" s="137"/>
      <c r="T302" s="137"/>
      <c r="U302" s="137"/>
      <c r="V302" s="137"/>
    </row>
    <row r="303" spans="1:23" ht="15" x14ac:dyDescent="0.2">
      <c r="A303" s="84"/>
      <c r="B303" s="90"/>
      <c r="C303" s="90"/>
      <c r="D303" s="90"/>
      <c r="E303" s="90"/>
      <c r="F303" s="90"/>
      <c r="G303" s="90"/>
      <c r="H303" s="90"/>
      <c r="I303" s="90"/>
      <c r="J303" s="84"/>
      <c r="K303" s="9"/>
      <c r="L303" s="9"/>
      <c r="M303" s="130"/>
      <c r="N303" s="289"/>
      <c r="O303" s="289"/>
      <c r="P303" s="289"/>
      <c r="Q303" s="129"/>
      <c r="R303" s="129"/>
      <c r="S303" s="129"/>
      <c r="T303" s="129"/>
      <c r="U303" s="129"/>
      <c r="V303" s="129"/>
    </row>
    <row r="304" spans="1:23" ht="15" x14ac:dyDescent="0.2">
      <c r="A304" s="9" t="s">
        <v>402</v>
      </c>
      <c r="B304" s="9"/>
      <c r="C304" s="9"/>
      <c r="D304" s="9"/>
      <c r="E304" s="9"/>
      <c r="F304" s="9"/>
      <c r="G304" s="9"/>
      <c r="H304" s="9"/>
      <c r="I304" s="9"/>
      <c r="J304" s="9"/>
      <c r="K304" s="9"/>
      <c r="L304" s="9"/>
      <c r="M304" s="130"/>
      <c r="N304" s="289"/>
      <c r="O304" s="289"/>
      <c r="P304" s="289"/>
      <c r="Q304" s="129"/>
      <c r="R304" s="129"/>
      <c r="S304" s="129"/>
      <c r="T304" s="129"/>
      <c r="U304" s="129"/>
      <c r="V304" s="129"/>
    </row>
    <row r="305" spans="1:22" ht="15" x14ac:dyDescent="0.2">
      <c r="A305" s="9" t="s">
        <v>394</v>
      </c>
      <c r="B305" s="9"/>
      <c r="C305" s="9"/>
      <c r="D305" s="9"/>
      <c r="E305" s="9"/>
      <c r="F305" s="9"/>
      <c r="G305" s="9"/>
      <c r="H305" s="9"/>
      <c r="I305" s="9"/>
      <c r="J305" s="9"/>
      <c r="K305" s="9"/>
      <c r="L305" s="9"/>
      <c r="M305" s="130"/>
      <c r="N305" s="289"/>
      <c r="O305" s="289"/>
      <c r="P305" s="289"/>
      <c r="Q305" s="129"/>
      <c r="R305" s="129"/>
      <c r="S305" s="129"/>
      <c r="T305" s="129"/>
      <c r="U305" s="129"/>
      <c r="V305" s="129"/>
    </row>
    <row r="306" spans="1:22" ht="20.100000000000001" customHeight="1" x14ac:dyDescent="0.25">
      <c r="A306" s="454" t="s">
        <v>197</v>
      </c>
      <c r="B306" s="454"/>
      <c r="C306" s="454"/>
      <c r="D306" s="454"/>
      <c r="E306" s="454"/>
      <c r="F306" s="454"/>
      <c r="G306" s="454"/>
      <c r="H306" s="454"/>
      <c r="I306" s="454"/>
      <c r="J306" s="454"/>
      <c r="K306" s="406"/>
      <c r="L306" s="406"/>
      <c r="M306" s="130"/>
      <c r="N306" s="289"/>
      <c r="O306" s="289"/>
      <c r="P306" s="289"/>
      <c r="Q306" s="129"/>
      <c r="R306" s="129"/>
      <c r="S306" s="129"/>
      <c r="T306" s="129"/>
      <c r="U306" s="129"/>
      <c r="V306" s="129"/>
    </row>
    <row r="307" spans="1:22" ht="20.100000000000001" customHeight="1" x14ac:dyDescent="0.25">
      <c r="A307" s="455" t="s">
        <v>159</v>
      </c>
      <c r="B307" s="455"/>
      <c r="C307" s="455"/>
      <c r="D307" s="455"/>
      <c r="E307" s="455"/>
      <c r="F307" s="455"/>
      <c r="G307" s="455"/>
      <c r="H307" s="455"/>
      <c r="I307" s="455"/>
      <c r="J307" s="455"/>
      <c r="K307" s="406"/>
      <c r="L307" s="406"/>
      <c r="M307" s="130"/>
      <c r="N307" s="289"/>
      <c r="O307" s="289"/>
      <c r="P307" s="289"/>
      <c r="U307" s="129"/>
      <c r="V307" s="129"/>
    </row>
    <row r="308" spans="1:22" s="20" customFormat="1" ht="15.6" x14ac:dyDescent="0.2">
      <c r="A308" s="17"/>
      <c r="B308" s="456" t="s">
        <v>101</v>
      </c>
      <c r="C308" s="456"/>
      <c r="D308" s="456"/>
      <c r="E308" s="456"/>
      <c r="F308" s="407"/>
      <c r="G308" s="456" t="s">
        <v>413</v>
      </c>
      <c r="H308" s="456"/>
      <c r="I308" s="456"/>
      <c r="J308" s="456"/>
      <c r="K308" s="407"/>
      <c r="L308" s="407"/>
      <c r="M308" s="136"/>
      <c r="N308" s="289"/>
      <c r="O308" s="289"/>
      <c r="P308" s="289"/>
      <c r="U308" s="137"/>
      <c r="V308" s="137"/>
    </row>
    <row r="309" spans="1:22" s="20" customFormat="1" ht="15.6" x14ac:dyDescent="0.25">
      <c r="A309" s="17" t="s">
        <v>255</v>
      </c>
      <c r="B309" s="459">
        <v>2021</v>
      </c>
      <c r="C309" s="457" t="s">
        <v>547</v>
      </c>
      <c r="D309" s="457"/>
      <c r="E309" s="457"/>
      <c r="F309" s="407"/>
      <c r="G309" s="459">
        <v>2021</v>
      </c>
      <c r="H309" s="457" t="s">
        <v>547</v>
      </c>
      <c r="I309" s="457"/>
      <c r="J309" s="457"/>
      <c r="K309" s="407"/>
      <c r="L309" s="407"/>
      <c r="M309" s="136"/>
      <c r="N309" s="289"/>
      <c r="O309" s="289"/>
      <c r="P309" s="289"/>
      <c r="Q309" s="22"/>
      <c r="R309" s="22"/>
      <c r="U309" s="137"/>
      <c r="V309" s="137"/>
    </row>
    <row r="310" spans="1:22" s="20" customFormat="1" ht="13.2" x14ac:dyDescent="0.25">
      <c r="A310" s="123"/>
      <c r="B310" s="462"/>
      <c r="C310" s="254">
        <v>2021</v>
      </c>
      <c r="D310" s="254">
        <v>2022</v>
      </c>
      <c r="E310" s="408" t="s">
        <v>558</v>
      </c>
      <c r="F310" s="125"/>
      <c r="G310" s="462"/>
      <c r="H310" s="254">
        <v>2021</v>
      </c>
      <c r="I310" s="254">
        <v>2022</v>
      </c>
      <c r="J310" s="408" t="s">
        <v>558</v>
      </c>
      <c r="K310" s="407"/>
      <c r="L310" s="407"/>
      <c r="N310" s="289"/>
      <c r="O310" s="289"/>
      <c r="P310" s="289"/>
      <c r="Q310" s="244"/>
      <c r="R310" s="244"/>
    </row>
    <row r="311" spans="1:22" ht="13.2" x14ac:dyDescent="0.25">
      <c r="A311" s="9"/>
      <c r="B311" s="11"/>
      <c r="C311" s="11"/>
      <c r="D311" s="11"/>
      <c r="E311" s="12"/>
      <c r="F311" s="12"/>
      <c r="G311" s="11"/>
      <c r="H311" s="11"/>
      <c r="I311" s="11"/>
      <c r="J311" s="12"/>
      <c r="K311" s="12"/>
      <c r="L311" s="12"/>
      <c r="N311" s="289"/>
      <c r="O311" s="289"/>
      <c r="P311" s="289"/>
      <c r="Q311" s="244"/>
      <c r="R311" s="244"/>
    </row>
    <row r="312" spans="1:22" s="20" customFormat="1" ht="15" customHeight="1" x14ac:dyDescent="0.25">
      <c r="A312" s="17" t="s">
        <v>252</v>
      </c>
      <c r="B312" s="18"/>
      <c r="C312" s="18"/>
      <c r="D312" s="18"/>
      <c r="E312" s="16"/>
      <c r="F312" s="16"/>
      <c r="G312" s="18">
        <v>296133</v>
      </c>
      <c r="H312" s="18">
        <v>232492</v>
      </c>
      <c r="I312" s="18">
        <v>180464</v>
      </c>
      <c r="J312" s="16">
        <v>-22.378404418216533</v>
      </c>
      <c r="K312" s="16"/>
      <c r="L312" s="16"/>
      <c r="N312" s="289"/>
      <c r="O312" s="289"/>
      <c r="P312" s="289"/>
      <c r="Q312" s="22"/>
      <c r="R312" s="22"/>
    </row>
    <row r="313" spans="1:22" ht="13.2" x14ac:dyDescent="0.25">
      <c r="A313" s="17"/>
      <c r="B313" s="11"/>
      <c r="C313" s="11"/>
      <c r="D313" s="11"/>
      <c r="E313" s="12"/>
      <c r="F313" s="12"/>
      <c r="G313" s="11"/>
      <c r="H313" s="11"/>
      <c r="I313" s="11"/>
      <c r="J313" s="12"/>
      <c r="K313" s="12"/>
      <c r="L313" s="12"/>
      <c r="N313" s="289"/>
      <c r="O313" s="289"/>
      <c r="P313" s="289"/>
      <c r="Q313" s="244"/>
      <c r="R313" s="244"/>
    </row>
    <row r="314" spans="1:22" s="20" customFormat="1" ht="14.25" customHeight="1" x14ac:dyDescent="0.25">
      <c r="A314" s="17" t="s">
        <v>75</v>
      </c>
      <c r="B314" s="18">
        <v>3757744.9589999998</v>
      </c>
      <c r="C314" s="18">
        <v>2943577.2620000001</v>
      </c>
      <c r="D314" s="18">
        <v>2227494.9471</v>
      </c>
      <c r="E314" s="16">
        <v>-24.32694137654336</v>
      </c>
      <c r="F314" s="18"/>
      <c r="G314" s="18">
        <v>257001.22664000001</v>
      </c>
      <c r="H314" s="18">
        <v>204411.27480999997</v>
      </c>
      <c r="I314" s="18">
        <v>152010.11862000002</v>
      </c>
      <c r="J314" s="16">
        <v>-25.635159429785247</v>
      </c>
      <c r="K314" s="16"/>
      <c r="L314" s="16"/>
      <c r="N314" s="289"/>
      <c r="O314" s="289"/>
      <c r="P314" s="289"/>
      <c r="Q314" s="22"/>
      <c r="R314" s="22"/>
    </row>
    <row r="315" spans="1:22" ht="11.25" customHeight="1" x14ac:dyDescent="0.25">
      <c r="A315" s="9" t="s">
        <v>342</v>
      </c>
      <c r="B315" s="11">
        <v>0</v>
      </c>
      <c r="C315" s="11">
        <v>0</v>
      </c>
      <c r="D315" s="11">
        <v>0.114</v>
      </c>
      <c r="E315" s="12" t="s">
        <v>561</v>
      </c>
      <c r="F315" s="12"/>
      <c r="G315" s="11">
        <v>0</v>
      </c>
      <c r="H315" s="11">
        <v>0</v>
      </c>
      <c r="I315" s="11">
        <v>0.12</v>
      </c>
      <c r="J315" s="12" t="s">
        <v>561</v>
      </c>
      <c r="K315" s="12"/>
      <c r="L315" s="12"/>
      <c r="N315" s="394"/>
      <c r="O315" s="394"/>
      <c r="P315" s="394"/>
      <c r="Q315" s="244"/>
      <c r="R315" s="244"/>
    </row>
    <row r="316" spans="1:22" ht="11.25" customHeight="1" x14ac:dyDescent="0.25">
      <c r="A316" s="9" t="s">
        <v>90</v>
      </c>
      <c r="B316" s="11">
        <v>3757744.9589999998</v>
      </c>
      <c r="C316" s="11">
        <v>2943577.2620000001</v>
      </c>
      <c r="D316" s="11">
        <v>2227494.8330999999</v>
      </c>
      <c r="E316" s="12">
        <v>-24.326945249382078</v>
      </c>
      <c r="F316" s="12"/>
      <c r="G316" s="11">
        <v>257001.22664000001</v>
      </c>
      <c r="H316" s="11">
        <v>204411.27480999997</v>
      </c>
      <c r="I316" s="11">
        <v>152009.99862000003</v>
      </c>
      <c r="J316" s="12">
        <v>-25.635218134961917</v>
      </c>
      <c r="K316" s="12"/>
      <c r="L316" s="12"/>
      <c r="N316" s="289"/>
      <c r="O316" s="289"/>
      <c r="P316" s="289"/>
      <c r="Q316" s="244"/>
      <c r="R316" s="244"/>
    </row>
    <row r="317" spans="1:22" s="271" customFormat="1" ht="13.2" x14ac:dyDescent="0.25">
      <c r="A317" s="268" t="s">
        <v>361</v>
      </c>
      <c r="B317" s="269"/>
      <c r="C317" s="269"/>
      <c r="D317" s="269"/>
      <c r="E317" s="270"/>
      <c r="F317" s="270"/>
      <c r="G317" s="269">
        <v>29774.764820000004</v>
      </c>
      <c r="H317" s="269">
        <v>20963.371220000001</v>
      </c>
      <c r="I317" s="269">
        <v>15778.509770000001</v>
      </c>
      <c r="J317" s="270">
        <v>-24.732956334110085</v>
      </c>
      <c r="K317" s="270"/>
      <c r="L317" s="270"/>
      <c r="N317" s="289"/>
      <c r="O317" s="289"/>
      <c r="P317" s="289"/>
      <c r="Q317" s="272"/>
      <c r="R317" s="272"/>
    </row>
    <row r="318" spans="1:22" s="276" customFormat="1" ht="11.25" customHeight="1" x14ac:dyDescent="0.25">
      <c r="A318" s="273" t="s">
        <v>342</v>
      </c>
      <c r="B318" s="274"/>
      <c r="C318" s="274"/>
      <c r="D318" s="274"/>
      <c r="E318" s="275"/>
      <c r="F318" s="275"/>
      <c r="G318" s="274">
        <v>19099.008090000003</v>
      </c>
      <c r="H318" s="274">
        <v>12894.08085</v>
      </c>
      <c r="I318" s="274">
        <v>7805.5133600000008</v>
      </c>
      <c r="J318" s="275">
        <v>-39.4643677916755</v>
      </c>
      <c r="K318" s="275"/>
      <c r="L318" s="275"/>
      <c r="N318" s="289"/>
      <c r="O318" s="289"/>
      <c r="P318" s="289"/>
      <c r="Q318" s="277"/>
    </row>
    <row r="319" spans="1:22" s="276" customFormat="1" ht="11.25" customHeight="1" x14ac:dyDescent="0.25">
      <c r="A319" s="273" t="s">
        <v>90</v>
      </c>
      <c r="B319" s="274"/>
      <c r="C319" s="274"/>
      <c r="D319" s="274"/>
      <c r="E319" s="275"/>
      <c r="F319" s="275"/>
      <c r="G319" s="274">
        <v>10675.756730000003</v>
      </c>
      <c r="H319" s="274">
        <v>8069.2903699999997</v>
      </c>
      <c r="I319" s="274">
        <v>7972.9964099999997</v>
      </c>
      <c r="J319" s="275">
        <v>-1.1933386405079887</v>
      </c>
      <c r="K319" s="275"/>
      <c r="L319" s="275"/>
      <c r="N319" s="289"/>
      <c r="O319" s="289"/>
      <c r="P319" s="289"/>
      <c r="Q319" s="277"/>
      <c r="R319" s="278"/>
    </row>
    <row r="320" spans="1:22" s="20" customFormat="1" ht="11.25" customHeight="1" x14ac:dyDescent="0.2">
      <c r="A320" s="17" t="s">
        <v>76</v>
      </c>
      <c r="B320" s="18"/>
      <c r="C320" s="18"/>
      <c r="D320" s="18"/>
      <c r="E320" s="16" t="s">
        <v>561</v>
      </c>
      <c r="F320" s="16"/>
      <c r="G320" s="126">
        <v>9357.0085400000098</v>
      </c>
      <c r="H320" s="126">
        <v>7117.3539700000256</v>
      </c>
      <c r="I320" s="126">
        <v>12675.371609999973</v>
      </c>
      <c r="J320" s="16">
        <v>78.091066756371077</v>
      </c>
      <c r="K320" s="16"/>
      <c r="L320" s="16"/>
      <c r="N320" s="289"/>
      <c r="O320" s="289"/>
      <c r="P320" s="289"/>
      <c r="Q320" s="176"/>
    </row>
    <row r="321" spans="1:18" ht="11.25" customHeight="1" x14ac:dyDescent="0.2">
      <c r="A321" s="9"/>
      <c r="B321" s="11"/>
      <c r="C321" s="11"/>
      <c r="D321" s="11"/>
      <c r="E321" s="12"/>
      <c r="F321" s="12"/>
      <c r="G321" s="11"/>
      <c r="H321" s="11"/>
      <c r="I321" s="11"/>
      <c r="J321" s="12"/>
      <c r="K321" s="12"/>
      <c r="L321" s="12"/>
      <c r="N321" s="289"/>
      <c r="O321" s="289"/>
      <c r="P321" s="289"/>
    </row>
    <row r="322" spans="1:18" s="20" customFormat="1" ht="11.25" customHeight="1" x14ac:dyDescent="0.2">
      <c r="A322" s="17" t="s">
        <v>253</v>
      </c>
      <c r="B322" s="18"/>
      <c r="C322" s="18"/>
      <c r="D322" s="18"/>
      <c r="E322" s="12" t="s">
        <v>561</v>
      </c>
      <c r="F322" s="16"/>
      <c r="G322" s="18">
        <v>5345547</v>
      </c>
      <c r="H322" s="18">
        <v>3831157</v>
      </c>
      <c r="I322" s="18">
        <v>4517455</v>
      </c>
      <c r="J322" s="16">
        <v>17.9135963365636</v>
      </c>
      <c r="K322" s="16"/>
      <c r="L322" s="16"/>
      <c r="N322" s="289"/>
      <c r="O322" s="289"/>
      <c r="P322" s="289"/>
    </row>
    <row r="323" spans="1:18" ht="11.25" customHeight="1" x14ac:dyDescent="0.2">
      <c r="A323" s="9"/>
      <c r="B323" s="11"/>
      <c r="C323" s="11"/>
      <c r="D323" s="11"/>
      <c r="E323" s="12"/>
      <c r="F323" s="12"/>
      <c r="G323" s="11"/>
      <c r="H323" s="11"/>
      <c r="I323" s="11"/>
      <c r="J323" s="12"/>
      <c r="K323" s="12"/>
      <c r="L323" s="12"/>
      <c r="N323" s="289"/>
      <c r="O323" s="289"/>
      <c r="P323" s="289"/>
    </row>
    <row r="324" spans="1:18" s="20" customFormat="1" x14ac:dyDescent="0.2">
      <c r="A324" s="17" t="s">
        <v>77</v>
      </c>
      <c r="B324" s="18">
        <v>4277151.762991</v>
      </c>
      <c r="C324" s="18">
        <v>3184663.841</v>
      </c>
      <c r="D324" s="18">
        <v>3188092.7213659994</v>
      </c>
      <c r="E324" s="16">
        <v>0.10766851816055123</v>
      </c>
      <c r="F324" s="16"/>
      <c r="G324" s="18">
        <v>2988066.0455599991</v>
      </c>
      <c r="H324" s="18">
        <v>2210964.35207</v>
      </c>
      <c r="I324" s="18">
        <v>2174915.5004100003</v>
      </c>
      <c r="J324" s="16">
        <v>-1.6304582941940851</v>
      </c>
      <c r="K324" s="16"/>
      <c r="L324" s="16"/>
      <c r="N324" s="289"/>
      <c r="O324" s="289"/>
      <c r="P324" s="289"/>
      <c r="Q324" s="176"/>
      <c r="R324" s="176"/>
    </row>
    <row r="325" spans="1:18" x14ac:dyDescent="0.2">
      <c r="A325" s="9" t="s">
        <v>281</v>
      </c>
      <c r="B325" s="11">
        <v>442529.01792299998</v>
      </c>
      <c r="C325" s="11">
        <v>329459.81400000001</v>
      </c>
      <c r="D325" s="11">
        <v>379250.25990599999</v>
      </c>
      <c r="E325" s="12">
        <v>15.112752387458087</v>
      </c>
      <c r="F325" s="12"/>
      <c r="G325" s="11">
        <v>323552.94254000002</v>
      </c>
      <c r="H325" s="11">
        <v>236917.08132</v>
      </c>
      <c r="I325" s="11">
        <v>302311.19676999992</v>
      </c>
      <c r="J325" s="12">
        <v>27.602110867503555</v>
      </c>
      <c r="K325" s="12"/>
      <c r="L325" s="12"/>
      <c r="N325" s="289"/>
      <c r="O325" s="289"/>
      <c r="P325" s="289"/>
    </row>
    <row r="326" spans="1:18" x14ac:dyDescent="0.2">
      <c r="A326" s="9" t="s">
        <v>282</v>
      </c>
      <c r="B326" s="11">
        <v>0</v>
      </c>
      <c r="C326" s="11">
        <v>0</v>
      </c>
      <c r="D326" s="11">
        <v>0</v>
      </c>
      <c r="E326" s="12" t="s">
        <v>561</v>
      </c>
      <c r="F326" s="12"/>
      <c r="G326" s="11">
        <v>0</v>
      </c>
      <c r="H326" s="11">
        <v>0</v>
      </c>
      <c r="I326" s="11">
        <v>0</v>
      </c>
      <c r="J326" s="12" t="s">
        <v>561</v>
      </c>
      <c r="K326" s="12"/>
      <c r="L326" s="12"/>
      <c r="N326" s="289"/>
      <c r="O326" s="289"/>
      <c r="P326" s="289"/>
    </row>
    <row r="327" spans="1:18" x14ac:dyDescent="0.2">
      <c r="A327" s="9" t="s">
        <v>395</v>
      </c>
      <c r="B327" s="11">
        <v>1588216.3435480001</v>
      </c>
      <c r="C327" s="11">
        <v>1184518.6629999999</v>
      </c>
      <c r="D327" s="11">
        <v>1311406.4439999999</v>
      </c>
      <c r="E327" s="12">
        <v>10.712180817703157</v>
      </c>
      <c r="F327" s="12"/>
      <c r="G327" s="11">
        <v>1212027.9576499991</v>
      </c>
      <c r="H327" s="11">
        <v>901125.86464000016</v>
      </c>
      <c r="I327" s="11">
        <v>957615.44655000011</v>
      </c>
      <c r="J327" s="12">
        <v>6.2687782169661261</v>
      </c>
      <c r="K327" s="12"/>
      <c r="L327" s="12"/>
      <c r="N327" s="289"/>
      <c r="O327" s="289"/>
      <c r="P327" s="289"/>
    </row>
    <row r="328" spans="1:18" x14ac:dyDescent="0.2">
      <c r="A328" s="9" t="s">
        <v>396</v>
      </c>
      <c r="B328" s="11">
        <v>1874302.652</v>
      </c>
      <c r="C328" s="11">
        <v>1405247.2990000001</v>
      </c>
      <c r="D328" s="11">
        <v>1283160.5014599999</v>
      </c>
      <c r="E328" s="12">
        <v>-8.6879225903425947</v>
      </c>
      <c r="F328" s="12"/>
      <c r="G328" s="11">
        <v>1123903.62271</v>
      </c>
      <c r="H328" s="11">
        <v>842950.63840000017</v>
      </c>
      <c r="I328" s="11">
        <v>722824.97262000013</v>
      </c>
      <c r="J328" s="12">
        <v>-14.250616857946724</v>
      </c>
      <c r="K328" s="12"/>
      <c r="L328" s="12"/>
      <c r="N328" s="289"/>
      <c r="O328" s="289"/>
      <c r="P328" s="289"/>
    </row>
    <row r="329" spans="1:18" x14ac:dyDescent="0.2">
      <c r="A329" s="9" t="s">
        <v>326</v>
      </c>
      <c r="B329" s="11">
        <v>372103.74952000001</v>
      </c>
      <c r="C329" s="11">
        <v>265438.065</v>
      </c>
      <c r="D329" s="11">
        <v>214275.51599999997</v>
      </c>
      <c r="E329" s="12">
        <v>-19.274759631780782</v>
      </c>
      <c r="F329" s="12"/>
      <c r="G329" s="11">
        <v>328581.52265999996</v>
      </c>
      <c r="H329" s="11">
        <v>229970.76771000004</v>
      </c>
      <c r="I329" s="11">
        <v>192163.88447000002</v>
      </c>
      <c r="J329" s="12">
        <v>-16.439864777803251</v>
      </c>
      <c r="K329" s="12"/>
      <c r="L329" s="12"/>
      <c r="N329" s="289"/>
      <c r="O329" s="289"/>
      <c r="P329" s="289"/>
    </row>
    <row r="330" spans="1:18" x14ac:dyDescent="0.2">
      <c r="A330" s="9"/>
      <c r="B330" s="11"/>
      <c r="C330" s="11"/>
      <c r="D330" s="11"/>
      <c r="E330" s="12" t="s">
        <v>561</v>
      </c>
      <c r="F330" s="12"/>
      <c r="G330" s="11"/>
      <c r="H330" s="11"/>
      <c r="I330" s="11"/>
      <c r="J330" s="12"/>
      <c r="K330" s="12"/>
      <c r="L330" s="12"/>
      <c r="N330" s="289"/>
      <c r="O330" s="289"/>
      <c r="P330" s="289"/>
    </row>
    <row r="331" spans="1:18" s="20" customFormat="1" x14ac:dyDescent="0.2">
      <c r="A331" s="17" t="s">
        <v>397</v>
      </c>
      <c r="B331" s="93"/>
      <c r="C331" s="93"/>
      <c r="D331" s="93"/>
      <c r="E331" s="12"/>
      <c r="F331" s="16"/>
      <c r="G331" s="18">
        <v>929670.40815000003</v>
      </c>
      <c r="H331" s="18">
        <v>635715.84319999977</v>
      </c>
      <c r="I331" s="18">
        <v>825215.61034999997</v>
      </c>
      <c r="J331" s="16">
        <v>29.808879104871153</v>
      </c>
      <c r="K331" s="16"/>
      <c r="L331" s="16"/>
      <c r="N331" s="289"/>
      <c r="O331" s="289"/>
      <c r="P331" s="289"/>
    </row>
    <row r="332" spans="1:18" x14ac:dyDescent="0.2">
      <c r="A332" s="9" t="s">
        <v>283</v>
      </c>
      <c r="B332" s="11"/>
      <c r="C332" s="11"/>
      <c r="D332" s="11"/>
      <c r="E332" s="12"/>
      <c r="F332" s="12"/>
      <c r="G332" s="11">
        <v>925757.94949000003</v>
      </c>
      <c r="H332" s="11">
        <v>632422.82701999985</v>
      </c>
      <c r="I332" s="11">
        <v>823433.85201000003</v>
      </c>
      <c r="J332" s="12">
        <v>30.203056693897565</v>
      </c>
      <c r="K332" s="12"/>
      <c r="L332" s="12"/>
      <c r="N332" s="289"/>
      <c r="O332" s="289"/>
      <c r="P332" s="289"/>
    </row>
    <row r="333" spans="1:18" x14ac:dyDescent="0.2">
      <c r="A333" s="9" t="s">
        <v>284</v>
      </c>
      <c r="B333" s="11"/>
      <c r="C333" s="11"/>
      <c r="D333" s="11"/>
      <c r="E333" s="12"/>
      <c r="F333" s="12"/>
      <c r="G333" s="11">
        <v>1721.3495700000003</v>
      </c>
      <c r="H333" s="11">
        <v>1372.83601</v>
      </c>
      <c r="I333" s="11">
        <v>1149.80306</v>
      </c>
      <c r="J333" s="12">
        <v>-16.246146544480581</v>
      </c>
      <c r="K333" s="12"/>
      <c r="L333" s="12"/>
      <c r="N333" s="289"/>
      <c r="O333" s="289"/>
      <c r="P333" s="289"/>
    </row>
    <row r="334" spans="1:18" x14ac:dyDescent="0.2">
      <c r="A334" s="9" t="s">
        <v>91</v>
      </c>
      <c r="B334" s="11"/>
      <c r="C334" s="11"/>
      <c r="D334" s="11"/>
      <c r="E334" s="12"/>
      <c r="F334" s="12"/>
      <c r="G334" s="11">
        <v>2191.1090899999999</v>
      </c>
      <c r="H334" s="11">
        <v>1920.1801700000001</v>
      </c>
      <c r="I334" s="11">
        <v>631.9552799999999</v>
      </c>
      <c r="J334" s="12">
        <v>-67.088750843625263</v>
      </c>
      <c r="K334" s="12"/>
      <c r="L334" s="12"/>
      <c r="N334" s="289"/>
      <c r="O334" s="289"/>
      <c r="P334" s="289"/>
    </row>
    <row r="335" spans="1:18" ht="13.2" x14ac:dyDescent="0.25">
      <c r="A335" s="9"/>
      <c r="B335" s="11"/>
      <c r="C335" s="219"/>
      <c r="D335" s="219"/>
      <c r="E335" s="12" t="s">
        <v>561</v>
      </c>
      <c r="F335" s="12"/>
      <c r="G335" s="11"/>
      <c r="H335" s="11"/>
      <c r="I335" s="11"/>
      <c r="J335" s="313"/>
      <c r="K335" s="313"/>
      <c r="L335" s="313"/>
      <c r="N335" s="289"/>
      <c r="O335" s="289"/>
      <c r="P335" s="289"/>
      <c r="Q335" s="244"/>
    </row>
    <row r="336" spans="1:18" s="20" customFormat="1" x14ac:dyDescent="0.2">
      <c r="A336" s="17" t="s">
        <v>347</v>
      </c>
      <c r="B336" s="93"/>
      <c r="C336" s="93"/>
      <c r="D336" s="93"/>
      <c r="E336" s="12"/>
      <c r="F336" s="16"/>
      <c r="G336" s="18">
        <v>1426241.39598</v>
      </c>
      <c r="H336" s="18">
        <v>982973.54858999955</v>
      </c>
      <c r="I336" s="18">
        <v>1516694.4339700001</v>
      </c>
      <c r="J336" s="16">
        <v>54.296566387323708</v>
      </c>
      <c r="K336" s="16"/>
      <c r="L336" s="16"/>
      <c r="N336" s="289"/>
      <c r="O336" s="289"/>
      <c r="P336" s="289"/>
    </row>
    <row r="337" spans="1:17" x14ac:dyDescent="0.2">
      <c r="A337" s="9" t="s">
        <v>348</v>
      </c>
      <c r="B337" s="11"/>
      <c r="C337" s="11"/>
      <c r="D337" s="11"/>
      <c r="E337" s="12"/>
      <c r="F337" s="12"/>
      <c r="G337" s="11">
        <v>808932.86247999989</v>
      </c>
      <c r="H337" s="11">
        <v>556057.64575999964</v>
      </c>
      <c r="I337" s="11">
        <v>809898.40791000007</v>
      </c>
      <c r="J337" s="12">
        <v>45.650080362272519</v>
      </c>
      <c r="K337" s="12"/>
      <c r="L337" s="12"/>
      <c r="N337" s="289"/>
      <c r="O337" s="289"/>
      <c r="P337" s="289"/>
      <c r="Q337" s="13"/>
    </row>
    <row r="338" spans="1:17" x14ac:dyDescent="0.2">
      <c r="A338" s="9" t="s">
        <v>349</v>
      </c>
      <c r="B338" s="11"/>
      <c r="C338" s="11"/>
      <c r="D338" s="11"/>
      <c r="E338" s="12"/>
      <c r="F338" s="12"/>
      <c r="G338" s="11">
        <v>1315.7930200000001</v>
      </c>
      <c r="H338" s="11">
        <v>959.01948999999991</v>
      </c>
      <c r="I338" s="11">
        <v>89046.711460000006</v>
      </c>
      <c r="J338" s="12">
        <v>9185.1826671426679</v>
      </c>
      <c r="K338" s="12"/>
      <c r="L338" s="12"/>
      <c r="N338" s="289"/>
      <c r="O338" s="289"/>
      <c r="P338" s="289"/>
    </row>
    <row r="339" spans="1:17" x14ac:dyDescent="0.2">
      <c r="A339" s="9" t="s">
        <v>325</v>
      </c>
      <c r="B339" s="11"/>
      <c r="C339" s="11"/>
      <c r="D339" s="11"/>
      <c r="E339" s="12"/>
      <c r="F339" s="12"/>
      <c r="G339" s="11">
        <v>615992.74048000015</v>
      </c>
      <c r="H339" s="11">
        <v>425956.88333999994</v>
      </c>
      <c r="I339" s="11">
        <v>617749.31460000004</v>
      </c>
      <c r="J339" s="12">
        <v>45.026254712947264</v>
      </c>
      <c r="K339" s="12"/>
      <c r="L339" s="12"/>
      <c r="N339" s="289"/>
      <c r="O339" s="289"/>
      <c r="P339" s="289"/>
    </row>
    <row r="340" spans="1:17" s="20" customFormat="1" x14ac:dyDescent="0.2">
      <c r="A340" s="17" t="s">
        <v>11</v>
      </c>
      <c r="B340" s="18">
        <v>3544.6</v>
      </c>
      <c r="C340" s="18">
        <v>3519.6779999999999</v>
      </c>
      <c r="D340" s="18">
        <v>48.920999999999999</v>
      </c>
      <c r="E340" s="16">
        <v>-98.610071716787729</v>
      </c>
      <c r="F340" s="16"/>
      <c r="G340" s="18">
        <v>1246.33978</v>
      </c>
      <c r="H340" s="18">
        <v>1229.89778</v>
      </c>
      <c r="I340" s="18">
        <v>54.630660000000006</v>
      </c>
      <c r="J340" s="16">
        <v>-95.558113780805428</v>
      </c>
      <c r="K340" s="16"/>
      <c r="L340" s="16"/>
      <c r="N340" s="289"/>
      <c r="O340" s="289"/>
      <c r="P340" s="289"/>
    </row>
    <row r="341" spans="1:17" s="20" customFormat="1" x14ac:dyDescent="0.2">
      <c r="A341" s="17" t="s">
        <v>76</v>
      </c>
      <c r="B341" s="18"/>
      <c r="C341" s="18"/>
      <c r="D341" s="18"/>
      <c r="E341" s="16" t="s">
        <v>561</v>
      </c>
      <c r="F341" s="16"/>
      <c r="G341" s="18">
        <v>322.81053000036627</v>
      </c>
      <c r="H341" s="18">
        <v>273.3583599999547</v>
      </c>
      <c r="I341" s="18">
        <v>574.82460999954492</v>
      </c>
      <c r="J341" s="16">
        <v>110.28243292052241</v>
      </c>
      <c r="K341" s="16"/>
      <c r="L341" s="16"/>
      <c r="N341" s="289"/>
      <c r="O341" s="289"/>
      <c r="P341" s="289"/>
    </row>
    <row r="342" spans="1:17" x14ac:dyDescent="0.2">
      <c r="A342" s="84"/>
      <c r="B342" s="90"/>
      <c r="C342" s="90"/>
      <c r="D342" s="90"/>
      <c r="E342" s="90"/>
      <c r="F342" s="90"/>
      <c r="G342" s="90"/>
      <c r="H342" s="90"/>
      <c r="I342" s="90"/>
      <c r="J342" s="90"/>
      <c r="K342" s="11"/>
      <c r="L342" s="11"/>
      <c r="N342" s="289"/>
      <c r="O342" s="289"/>
      <c r="P342" s="289"/>
    </row>
    <row r="343" spans="1:17" x14ac:dyDescent="0.2">
      <c r="A343" s="9" t="s">
        <v>402</v>
      </c>
      <c r="B343" s="9"/>
      <c r="C343" s="9"/>
      <c r="D343" s="9"/>
      <c r="E343" s="9"/>
      <c r="F343" s="9"/>
      <c r="G343" s="9"/>
      <c r="H343" s="9"/>
      <c r="I343" s="9"/>
      <c r="J343" s="9"/>
      <c r="K343" s="9"/>
      <c r="L343" s="9"/>
      <c r="N343" s="289"/>
      <c r="O343" s="289"/>
      <c r="P343" s="289"/>
    </row>
    <row r="344" spans="1:17" x14ac:dyDescent="0.2">
      <c r="A344" s="9" t="s">
        <v>362</v>
      </c>
      <c r="B344" s="9"/>
      <c r="C344" s="9"/>
      <c r="D344" s="9"/>
      <c r="E344" s="9"/>
      <c r="F344" s="9"/>
      <c r="G344" s="9"/>
      <c r="H344" s="9"/>
      <c r="I344" s="9"/>
      <c r="J344" s="9"/>
      <c r="K344" s="9"/>
      <c r="L344" s="9"/>
      <c r="N344" s="289"/>
      <c r="O344" s="289"/>
      <c r="P344" s="289"/>
    </row>
    <row r="345" spans="1:17" ht="20.100000000000001" customHeight="1" x14ac:dyDescent="0.25">
      <c r="A345" s="454" t="s">
        <v>198</v>
      </c>
      <c r="B345" s="454"/>
      <c r="C345" s="454"/>
      <c r="D345" s="454"/>
      <c r="E345" s="454"/>
      <c r="F345" s="454"/>
      <c r="G345" s="454"/>
      <c r="H345" s="454"/>
      <c r="I345" s="454"/>
      <c r="J345" s="454"/>
      <c r="K345" s="406"/>
      <c r="L345" s="406"/>
      <c r="N345" s="289"/>
      <c r="O345" s="289"/>
      <c r="P345" s="289"/>
    </row>
    <row r="346" spans="1:17" ht="20.100000000000001" customHeight="1" x14ac:dyDescent="0.25">
      <c r="A346" s="455" t="s">
        <v>278</v>
      </c>
      <c r="B346" s="455"/>
      <c r="C346" s="455"/>
      <c r="D346" s="455"/>
      <c r="E346" s="455"/>
      <c r="F346" s="455"/>
      <c r="G346" s="455"/>
      <c r="H346" s="455"/>
      <c r="I346" s="455"/>
      <c r="J346" s="455"/>
      <c r="K346" s="406"/>
      <c r="L346" s="406"/>
      <c r="N346" s="289"/>
      <c r="O346" s="289"/>
      <c r="P346" s="289"/>
    </row>
    <row r="347" spans="1:17" s="20" customFormat="1" x14ac:dyDescent="0.2">
      <c r="A347" s="17"/>
      <c r="B347" s="456" t="s">
        <v>101</v>
      </c>
      <c r="C347" s="456"/>
      <c r="D347" s="456"/>
      <c r="E347" s="456"/>
      <c r="F347" s="407"/>
      <c r="G347" s="456" t="s">
        <v>413</v>
      </c>
      <c r="H347" s="456"/>
      <c r="I347" s="456"/>
      <c r="J347" s="456"/>
      <c r="K347" s="407"/>
      <c r="L347" s="407"/>
      <c r="M347" s="91"/>
      <c r="N347" s="289"/>
      <c r="O347" s="289"/>
      <c r="P347" s="289"/>
      <c r="Q347" s="91"/>
    </row>
    <row r="348" spans="1:17" s="20" customFormat="1" x14ac:dyDescent="0.2">
      <c r="A348" s="17" t="s">
        <v>255</v>
      </c>
      <c r="B348" s="459">
        <v>2021</v>
      </c>
      <c r="C348" s="457" t="s">
        <v>547</v>
      </c>
      <c r="D348" s="457"/>
      <c r="E348" s="457"/>
      <c r="F348" s="407"/>
      <c r="G348" s="459">
        <v>2021</v>
      </c>
      <c r="H348" s="457" t="s">
        <v>547</v>
      </c>
      <c r="I348" s="457"/>
      <c r="J348" s="457"/>
      <c r="K348" s="407"/>
      <c r="L348" s="407"/>
      <c r="M348" s="91"/>
      <c r="N348" s="289"/>
      <c r="O348" s="289"/>
      <c r="P348" s="289"/>
    </row>
    <row r="349" spans="1:17" s="20" customFormat="1" x14ac:dyDescent="0.2">
      <c r="A349" s="123"/>
      <c r="B349" s="462"/>
      <c r="C349" s="254">
        <v>2021</v>
      </c>
      <c r="D349" s="254">
        <v>2022</v>
      </c>
      <c r="E349" s="408" t="s">
        <v>558</v>
      </c>
      <c r="F349" s="125"/>
      <c r="G349" s="462"/>
      <c r="H349" s="254">
        <v>2021</v>
      </c>
      <c r="I349" s="254">
        <v>2022</v>
      </c>
      <c r="J349" s="408" t="s">
        <v>558</v>
      </c>
      <c r="K349" s="407"/>
      <c r="L349" s="407"/>
      <c r="N349" s="289"/>
      <c r="O349" s="289"/>
      <c r="P349" s="289"/>
    </row>
    <row r="350" spans="1:17" s="20" customFormat="1" x14ac:dyDescent="0.2">
      <c r="A350" s="17"/>
      <c r="B350" s="17"/>
      <c r="C350" s="253"/>
      <c r="D350" s="253"/>
      <c r="E350" s="407"/>
      <c r="F350" s="407"/>
      <c r="G350" s="17"/>
      <c r="H350" s="253"/>
      <c r="I350" s="253"/>
      <c r="J350" s="407"/>
      <c r="K350" s="407"/>
      <c r="L350" s="407"/>
      <c r="N350" s="289"/>
      <c r="O350" s="289"/>
      <c r="P350" s="289"/>
    </row>
    <row r="351" spans="1:17" s="20" customFormat="1" x14ac:dyDescent="0.2">
      <c r="A351" s="17" t="s">
        <v>375</v>
      </c>
      <c r="B351" s="17"/>
      <c r="C351" s="253"/>
      <c r="D351" s="253"/>
      <c r="E351" s="407"/>
      <c r="F351" s="407"/>
      <c r="G351" s="18">
        <v>733443.34320999985</v>
      </c>
      <c r="H351" s="18">
        <v>444407.58564000006</v>
      </c>
      <c r="I351" s="18">
        <v>968988.76823999977</v>
      </c>
      <c r="J351" s="16">
        <v>118.04055546093798</v>
      </c>
      <c r="K351" s="16"/>
      <c r="L351" s="16"/>
      <c r="N351" s="289"/>
      <c r="O351" s="289"/>
      <c r="P351" s="289"/>
    </row>
    <row r="352" spans="1:17" s="20" customFormat="1" x14ac:dyDescent="0.2">
      <c r="A352" s="17"/>
      <c r="B352" s="17"/>
      <c r="C352" s="253"/>
      <c r="D352" s="253"/>
      <c r="E352" s="407"/>
      <c r="F352" s="407"/>
      <c r="G352" s="17"/>
      <c r="H352" s="253"/>
      <c r="I352" s="253"/>
      <c r="J352" s="407"/>
      <c r="K352" s="407"/>
      <c r="L352" s="407"/>
      <c r="N352" s="289"/>
      <c r="O352" s="289"/>
      <c r="P352" s="289"/>
    </row>
    <row r="353" spans="1:16" s="21" customFormat="1" x14ac:dyDescent="0.2">
      <c r="A353" s="86" t="s">
        <v>254</v>
      </c>
      <c r="B353" s="86"/>
      <c r="C353" s="86"/>
      <c r="D353" s="86"/>
      <c r="E353" s="86"/>
      <c r="F353" s="86"/>
      <c r="G353" s="86">
        <v>716962.73335999984</v>
      </c>
      <c r="H353" s="86">
        <v>430796.84038000007</v>
      </c>
      <c r="I353" s="86">
        <v>954830.51255999983</v>
      </c>
      <c r="J353" s="16">
        <v>121.64287735206153</v>
      </c>
      <c r="K353" s="16"/>
      <c r="L353" s="16"/>
      <c r="N353" s="289"/>
      <c r="O353" s="289"/>
      <c r="P353" s="289"/>
    </row>
    <row r="354" spans="1:16" x14ac:dyDescent="0.2">
      <c r="A354" s="83"/>
      <c r="B354" s="88"/>
      <c r="C354" s="88"/>
      <c r="E354" s="88"/>
      <c r="F354" s="88"/>
      <c r="G354" s="88"/>
      <c r="I354" s="92"/>
      <c r="J354" s="12"/>
      <c r="K354" s="12"/>
      <c r="L354" s="12"/>
      <c r="N354" s="289"/>
      <c r="O354" s="289"/>
      <c r="P354" s="289"/>
    </row>
    <row r="355" spans="1:16" s="20" customFormat="1" x14ac:dyDescent="0.2">
      <c r="A355" s="91" t="s">
        <v>176</v>
      </c>
      <c r="B355" s="21">
        <v>1213821.9986301002</v>
      </c>
      <c r="C355" s="21">
        <v>836626.98999010003</v>
      </c>
      <c r="D355" s="21">
        <v>950143.47019740008</v>
      </c>
      <c r="E355" s="16">
        <v>13.56835024036738</v>
      </c>
      <c r="F355" s="21"/>
      <c r="G355" s="21">
        <v>638918.65176999988</v>
      </c>
      <c r="H355" s="21">
        <v>376241.43865000003</v>
      </c>
      <c r="I355" s="21">
        <v>885135.85398999986</v>
      </c>
      <c r="J355" s="16">
        <v>135.2574073621382</v>
      </c>
      <c r="K355" s="16"/>
      <c r="L355" s="16"/>
      <c r="N355" s="289"/>
      <c r="O355" s="289"/>
      <c r="P355" s="289"/>
    </row>
    <row r="356" spans="1:16" x14ac:dyDescent="0.2">
      <c r="A356" s="83" t="s">
        <v>177</v>
      </c>
      <c r="B356" s="88">
        <v>98.697999999999993</v>
      </c>
      <c r="C356" s="88">
        <v>75.209999999999994</v>
      </c>
      <c r="D356" s="88">
        <v>259.3172174</v>
      </c>
      <c r="E356" s="12">
        <v>244.79087541550331</v>
      </c>
      <c r="F356" s="88"/>
      <c r="G356" s="88">
        <v>55.712290000000003</v>
      </c>
      <c r="H356" s="88">
        <v>38.191499999999998</v>
      </c>
      <c r="I356" s="88">
        <v>291.09575999999998</v>
      </c>
      <c r="J356" s="12">
        <v>662.20038490239972</v>
      </c>
      <c r="K356" s="12"/>
      <c r="L356" s="12"/>
      <c r="N356" s="289"/>
      <c r="O356" s="289"/>
      <c r="P356" s="289"/>
    </row>
    <row r="357" spans="1:16" x14ac:dyDescent="0.2">
      <c r="A357" s="83" t="s">
        <v>178</v>
      </c>
      <c r="B357" s="88">
        <v>8.8000000000000005E-3</v>
      </c>
      <c r="C357" s="88">
        <v>8.8000000000000005E-3</v>
      </c>
      <c r="D357" s="88">
        <v>3.0000000000000001E-3</v>
      </c>
      <c r="E357" s="12">
        <v>-65.909090909090907</v>
      </c>
      <c r="F357" s="93"/>
      <c r="G357" s="88">
        <v>8.0399999999999999E-2</v>
      </c>
      <c r="H357" s="88">
        <v>8.0399999999999999E-2</v>
      </c>
      <c r="I357" s="88">
        <v>2.5499999999999998E-2</v>
      </c>
      <c r="J357" s="12">
        <v>-68.28358208955224</v>
      </c>
      <c r="K357" s="12"/>
      <c r="L357" s="12"/>
      <c r="N357" s="289"/>
      <c r="O357" s="289"/>
      <c r="P357" s="289"/>
    </row>
    <row r="358" spans="1:16" x14ac:dyDescent="0.2">
      <c r="A358" s="83" t="s">
        <v>376</v>
      </c>
      <c r="B358" s="88">
        <v>160306</v>
      </c>
      <c r="C358" s="88">
        <v>131612.5</v>
      </c>
      <c r="D358" s="88">
        <v>150089</v>
      </c>
      <c r="E358" s="12">
        <v>14.038560167157371</v>
      </c>
      <c r="F358" s="93"/>
      <c r="G358" s="88">
        <v>60839.05371</v>
      </c>
      <c r="H358" s="88">
        <v>46645.538130000001</v>
      </c>
      <c r="I358" s="88">
        <v>119064.35012</v>
      </c>
      <c r="J358" s="12">
        <v>155.25346023058088</v>
      </c>
      <c r="K358" s="12"/>
      <c r="L358" s="12"/>
      <c r="N358" s="289"/>
      <c r="O358" s="289"/>
      <c r="P358" s="289"/>
    </row>
    <row r="359" spans="1:16" x14ac:dyDescent="0.2">
      <c r="A359" s="83" t="s">
        <v>377</v>
      </c>
      <c r="B359" s="88">
        <v>13.9</v>
      </c>
      <c r="C359" s="88">
        <v>1.5</v>
      </c>
      <c r="D359" s="88">
        <v>11</v>
      </c>
      <c r="E359" s="12">
        <v>633.33333333333326</v>
      </c>
      <c r="F359" s="93"/>
      <c r="G359" s="88">
        <v>20.560490000000001</v>
      </c>
      <c r="H359" s="88">
        <v>2.03349</v>
      </c>
      <c r="I359" s="88">
        <v>24.16</v>
      </c>
      <c r="J359" s="12">
        <v>1088.1051787813069</v>
      </c>
      <c r="K359" s="12"/>
      <c r="L359" s="12"/>
      <c r="N359" s="289"/>
      <c r="O359" s="289"/>
      <c r="P359" s="289"/>
    </row>
    <row r="360" spans="1:16" x14ac:dyDescent="0.2">
      <c r="A360" s="83" t="s">
        <v>179</v>
      </c>
      <c r="B360" s="88">
        <v>1053403.3918301002</v>
      </c>
      <c r="C360" s="88">
        <v>704937.7711901</v>
      </c>
      <c r="D360" s="88">
        <v>799784.1499800001</v>
      </c>
      <c r="E360" s="12">
        <v>13.454574668311096</v>
      </c>
      <c r="F360" s="93"/>
      <c r="G360" s="88">
        <v>578003.2448799999</v>
      </c>
      <c r="H360" s="88">
        <v>329555.59513000003</v>
      </c>
      <c r="I360" s="88">
        <v>765756.22260999982</v>
      </c>
      <c r="J360" s="12">
        <v>132.36025542456088</v>
      </c>
      <c r="K360" s="12"/>
      <c r="L360" s="12"/>
      <c r="N360" s="289"/>
      <c r="O360" s="289"/>
      <c r="P360" s="289"/>
    </row>
    <row r="361" spans="1:16" x14ac:dyDescent="0.2">
      <c r="A361" s="83"/>
      <c r="B361" s="88"/>
      <c r="C361" s="88"/>
      <c r="D361" s="88"/>
      <c r="E361" s="12"/>
      <c r="F361" s="88"/>
      <c r="G361" s="88"/>
      <c r="H361" s="88"/>
      <c r="I361" s="94"/>
      <c r="J361" s="12"/>
      <c r="K361" s="12"/>
      <c r="L361" s="12"/>
      <c r="N361" s="289"/>
      <c r="O361" s="289"/>
      <c r="P361" s="289"/>
    </row>
    <row r="362" spans="1:16" s="20" customFormat="1" ht="11.4" x14ac:dyDescent="0.2">
      <c r="A362" s="91" t="s">
        <v>315</v>
      </c>
      <c r="B362" s="21">
        <v>17892.067004600001</v>
      </c>
      <c r="C362" s="21">
        <v>12981.754321399998</v>
      </c>
      <c r="D362" s="21">
        <v>14498.480714699999</v>
      </c>
      <c r="E362" s="16">
        <v>11.683524088880091</v>
      </c>
      <c r="F362" s="21"/>
      <c r="G362" s="21">
        <v>69829.872919999994</v>
      </c>
      <c r="H362" s="21">
        <v>48791.990369999985</v>
      </c>
      <c r="I362" s="21">
        <v>60252.524349999978</v>
      </c>
      <c r="J362" s="16">
        <v>23.488555996778032</v>
      </c>
      <c r="K362" s="16"/>
      <c r="L362" s="16"/>
      <c r="N362" s="289"/>
      <c r="O362" s="289"/>
      <c r="P362" s="289"/>
    </row>
    <row r="363" spans="1:16" x14ac:dyDescent="0.2">
      <c r="A363" s="83" t="s">
        <v>172</v>
      </c>
      <c r="B363" s="13">
        <v>216.6036</v>
      </c>
      <c r="C363" s="93">
        <v>210.2286</v>
      </c>
      <c r="D363" s="93">
        <v>44.640999999999998</v>
      </c>
      <c r="E363" s="12">
        <v>-78.765496226488693</v>
      </c>
      <c r="F363" s="13"/>
      <c r="G363" s="93">
        <v>1424.2660599999999</v>
      </c>
      <c r="H363" s="93">
        <v>1152.4584500000001</v>
      </c>
      <c r="I363" s="93">
        <v>632.83586000000003</v>
      </c>
      <c r="J363" s="12">
        <v>-45.088184307208643</v>
      </c>
      <c r="K363" s="12"/>
      <c r="L363" s="12"/>
      <c r="N363" s="289"/>
      <c r="O363" s="289"/>
      <c r="P363" s="289"/>
    </row>
    <row r="364" spans="1:16" x14ac:dyDescent="0.2">
      <c r="A364" s="83" t="s">
        <v>173</v>
      </c>
      <c r="B364" s="13">
        <v>14358.8078799</v>
      </c>
      <c r="C364" s="93">
        <v>10109.790529899998</v>
      </c>
      <c r="D364" s="93">
        <v>11216.5091297</v>
      </c>
      <c r="E364" s="12">
        <v>10.946998323326767</v>
      </c>
      <c r="F364" s="93"/>
      <c r="G364" s="93">
        <v>50095.904139999991</v>
      </c>
      <c r="H364" s="93">
        <v>33598.421739999991</v>
      </c>
      <c r="I364" s="93">
        <v>46771.658929999983</v>
      </c>
      <c r="J364" s="12">
        <v>39.207904740111161</v>
      </c>
      <c r="K364" s="12"/>
      <c r="L364" s="12"/>
      <c r="N364" s="289"/>
      <c r="O364" s="289"/>
      <c r="P364" s="289"/>
    </row>
    <row r="365" spans="1:16" x14ac:dyDescent="0.2">
      <c r="A365" s="83" t="s">
        <v>174</v>
      </c>
      <c r="B365" s="13">
        <v>724.41734150000013</v>
      </c>
      <c r="C365" s="93">
        <v>543.93535150000002</v>
      </c>
      <c r="D365" s="93">
        <v>324.26819</v>
      </c>
      <c r="E365" s="12">
        <v>-40.384792217352327</v>
      </c>
      <c r="F365" s="93"/>
      <c r="G365" s="93">
        <v>8948.1372899999988</v>
      </c>
      <c r="H365" s="93">
        <v>6571.4908399999995</v>
      </c>
      <c r="I365" s="93">
        <v>4711.4629799999993</v>
      </c>
      <c r="J365" s="12">
        <v>-28.30450357897783</v>
      </c>
      <c r="K365" s="12"/>
      <c r="L365" s="12"/>
      <c r="N365" s="289"/>
      <c r="O365" s="289"/>
      <c r="P365" s="289"/>
    </row>
    <row r="366" spans="1:16" x14ac:dyDescent="0.2">
      <c r="A366" s="83" t="s">
        <v>175</v>
      </c>
      <c r="B366" s="13">
        <v>2592.2381832000001</v>
      </c>
      <c r="C366" s="93">
        <v>2117.7998400000001</v>
      </c>
      <c r="D366" s="93">
        <v>2913.0623949999999</v>
      </c>
      <c r="E366" s="12">
        <v>37.551355892065772</v>
      </c>
      <c r="F366" s="93"/>
      <c r="G366" s="93">
        <v>9361.5654299999987</v>
      </c>
      <c r="H366" s="93">
        <v>7469.6193399999993</v>
      </c>
      <c r="I366" s="93">
        <v>8136.5665799999988</v>
      </c>
      <c r="J366" s="12">
        <v>8.9287982377961299</v>
      </c>
      <c r="K366" s="12"/>
      <c r="L366" s="12"/>
      <c r="N366" s="289"/>
      <c r="O366" s="289"/>
      <c r="P366" s="289"/>
    </row>
    <row r="367" spans="1:16" x14ac:dyDescent="0.2">
      <c r="A367" s="83"/>
      <c r="B367" s="93"/>
      <c r="C367" s="93"/>
      <c r="D367" s="93"/>
      <c r="E367" s="12"/>
      <c r="F367" s="93"/>
      <c r="G367" s="93"/>
      <c r="H367" s="93"/>
      <c r="I367" s="93"/>
      <c r="J367" s="12"/>
      <c r="K367" s="12"/>
      <c r="L367" s="12"/>
      <c r="N367" s="289"/>
      <c r="O367" s="289"/>
      <c r="P367" s="289"/>
    </row>
    <row r="368" spans="1:16" s="20" customFormat="1" x14ac:dyDescent="0.2">
      <c r="A368" s="91" t="s">
        <v>180</v>
      </c>
      <c r="B368" s="21">
        <v>1580.3522700000003</v>
      </c>
      <c r="C368" s="21">
        <v>1139.71621</v>
      </c>
      <c r="D368" s="21">
        <v>1005.4100411000002</v>
      </c>
      <c r="E368" s="16">
        <v>-11.78417642230427</v>
      </c>
      <c r="F368" s="21"/>
      <c r="G368" s="21">
        <v>5793.5360000000001</v>
      </c>
      <c r="H368" s="21">
        <v>4230.2840200000001</v>
      </c>
      <c r="I368" s="21">
        <v>7681.5949700000001</v>
      </c>
      <c r="J368" s="16">
        <v>81.585797399958039</v>
      </c>
      <c r="K368" s="16"/>
      <c r="L368" s="16"/>
      <c r="N368" s="289"/>
      <c r="O368" s="289"/>
      <c r="P368" s="289"/>
    </row>
    <row r="369" spans="1:17" x14ac:dyDescent="0.2">
      <c r="A369" s="83" t="s">
        <v>181</v>
      </c>
      <c r="B369" s="93">
        <v>83.404209999999992</v>
      </c>
      <c r="C369" s="93">
        <v>60.433579999999999</v>
      </c>
      <c r="D369" s="93">
        <v>49.093629999999997</v>
      </c>
      <c r="E369" s="12">
        <v>-18.76431943962281</v>
      </c>
      <c r="F369" s="93"/>
      <c r="G369" s="93">
        <v>1595.1322899999998</v>
      </c>
      <c r="H369" s="93">
        <v>1183.82744</v>
      </c>
      <c r="I369" s="93">
        <v>1180.2436</v>
      </c>
      <c r="J369" s="12">
        <v>-0.30273331052370622</v>
      </c>
      <c r="K369" s="12"/>
      <c r="L369" s="12"/>
      <c r="N369" s="289"/>
      <c r="O369" s="289"/>
      <c r="P369" s="289"/>
    </row>
    <row r="370" spans="1:17" x14ac:dyDescent="0.2">
      <c r="A370" s="83" t="s">
        <v>182</v>
      </c>
      <c r="B370" s="93">
        <v>4.8023699999999989</v>
      </c>
      <c r="C370" s="93">
        <v>2.6138799999999995</v>
      </c>
      <c r="D370" s="93">
        <v>9.6485009999999996</v>
      </c>
      <c r="E370" s="12">
        <v>269.12562933263968</v>
      </c>
      <c r="F370" s="93"/>
      <c r="G370" s="93">
        <v>800.00646000000006</v>
      </c>
      <c r="H370" s="93">
        <v>579.92249000000015</v>
      </c>
      <c r="I370" s="93">
        <v>985.48104000000001</v>
      </c>
      <c r="J370" s="12">
        <v>69.933233663691794</v>
      </c>
      <c r="K370" s="12"/>
      <c r="L370" s="12"/>
      <c r="N370" s="289"/>
      <c r="O370" s="289"/>
      <c r="P370" s="289"/>
    </row>
    <row r="371" spans="1:17" x14ac:dyDescent="0.2">
      <c r="A371" s="83" t="s">
        <v>379</v>
      </c>
      <c r="B371" s="93">
        <v>1492.1456900000003</v>
      </c>
      <c r="C371" s="93">
        <v>1076.66875</v>
      </c>
      <c r="D371" s="93">
        <v>946.6679101000002</v>
      </c>
      <c r="E371" s="12">
        <v>-12.074358051164751</v>
      </c>
      <c r="F371" s="93"/>
      <c r="G371" s="93">
        <v>3398.39725</v>
      </c>
      <c r="H371" s="93">
        <v>2466.5340899999997</v>
      </c>
      <c r="I371" s="93">
        <v>5515.8703300000006</v>
      </c>
      <c r="J371" s="12">
        <v>123.62838415097687</v>
      </c>
      <c r="K371" s="12"/>
      <c r="L371" s="12"/>
      <c r="N371" s="289"/>
      <c r="O371" s="289"/>
      <c r="P371" s="289"/>
    </row>
    <row r="372" spans="1:17" x14ac:dyDescent="0.2">
      <c r="A372" s="83"/>
      <c r="B372" s="88"/>
      <c r="C372" s="88"/>
      <c r="D372" s="88"/>
      <c r="E372" s="12"/>
      <c r="F372" s="88"/>
      <c r="G372" s="88"/>
      <c r="H372" s="88"/>
      <c r="I372" s="93"/>
      <c r="J372" s="12"/>
      <c r="K372" s="12"/>
      <c r="L372" s="12"/>
      <c r="N372" s="289"/>
      <c r="O372" s="289"/>
      <c r="P372" s="289"/>
    </row>
    <row r="373" spans="1:17" s="20" customFormat="1" x14ac:dyDescent="0.2">
      <c r="A373" s="91" t="s">
        <v>341</v>
      </c>
      <c r="B373" s="21"/>
      <c r="C373" s="21"/>
      <c r="D373" s="21"/>
      <c r="E373" s="16"/>
      <c r="F373" s="21"/>
      <c r="G373" s="21">
        <v>2420.6726700000004</v>
      </c>
      <c r="H373" s="21">
        <v>1533.12734</v>
      </c>
      <c r="I373" s="21">
        <v>1760.5392500000003</v>
      </c>
      <c r="J373" s="16">
        <v>14.833204265993999</v>
      </c>
      <c r="K373" s="16"/>
      <c r="L373" s="16"/>
      <c r="N373" s="289"/>
      <c r="O373" s="289"/>
      <c r="P373" s="289"/>
    </row>
    <row r="374" spans="1:17" x14ac:dyDescent="0.2">
      <c r="A374" s="95" t="s">
        <v>183</v>
      </c>
      <c r="B374" s="93">
        <v>5.2378016000000001</v>
      </c>
      <c r="C374" s="93">
        <v>3.0899315999999999</v>
      </c>
      <c r="D374" s="93">
        <v>15.778173600000001</v>
      </c>
      <c r="E374" s="12">
        <v>410.6318081604137</v>
      </c>
      <c r="F374" s="93"/>
      <c r="G374" s="93">
        <v>310.95527000000004</v>
      </c>
      <c r="H374" s="93">
        <v>248.35350000000005</v>
      </c>
      <c r="I374" s="93">
        <v>237.95996999999997</v>
      </c>
      <c r="J374" s="12">
        <v>-4.1849742403469605</v>
      </c>
      <c r="K374" s="12"/>
      <c r="L374" s="12"/>
      <c r="N374" s="289"/>
      <c r="O374" s="289"/>
      <c r="P374" s="289"/>
    </row>
    <row r="375" spans="1:17" x14ac:dyDescent="0.2">
      <c r="A375" s="83" t="s">
        <v>184</v>
      </c>
      <c r="B375" s="93">
        <v>1708.9974391999999</v>
      </c>
      <c r="C375" s="93">
        <v>979.31374919999985</v>
      </c>
      <c r="D375" s="93">
        <v>953.47573620000014</v>
      </c>
      <c r="E375" s="12">
        <v>-2.6383794796209941</v>
      </c>
      <c r="F375" s="93"/>
      <c r="G375" s="93">
        <v>2109.7174000000005</v>
      </c>
      <c r="H375" s="93">
        <v>1284.7738400000001</v>
      </c>
      <c r="I375" s="93">
        <v>1522.5792800000004</v>
      </c>
      <c r="J375" s="12">
        <v>18.50951759727613</v>
      </c>
      <c r="K375" s="12"/>
      <c r="L375" s="12"/>
      <c r="N375" s="289"/>
      <c r="O375" s="289"/>
      <c r="P375" s="289"/>
    </row>
    <row r="376" spans="1:17" x14ac:dyDescent="0.2">
      <c r="A376" s="83"/>
      <c r="B376" s="88"/>
      <c r="C376" s="88"/>
      <c r="D376" s="88"/>
      <c r="E376" s="12"/>
      <c r="F376" s="88"/>
      <c r="G376" s="88"/>
      <c r="H376" s="88"/>
      <c r="J376" s="12"/>
      <c r="K376" s="12"/>
      <c r="L376" s="12"/>
      <c r="N376" s="289"/>
      <c r="O376" s="289"/>
      <c r="P376" s="289"/>
    </row>
    <row r="377" spans="1:17" s="21" customFormat="1" x14ac:dyDescent="0.2">
      <c r="A377" s="86" t="s">
        <v>366</v>
      </c>
      <c r="B377" s="86"/>
      <c r="C377" s="86"/>
      <c r="D377" s="86"/>
      <c r="E377" s="16"/>
      <c r="F377" s="86"/>
      <c r="G377" s="86">
        <v>16480.609850000001</v>
      </c>
      <c r="H377" s="86">
        <v>13610.74526</v>
      </c>
      <c r="I377" s="86">
        <v>14158.25568</v>
      </c>
      <c r="J377" s="16">
        <v>4.0226336584893119</v>
      </c>
      <c r="K377" s="16"/>
      <c r="L377" s="16"/>
      <c r="N377" s="289"/>
      <c r="O377" s="289"/>
      <c r="P377" s="289"/>
    </row>
    <row r="378" spans="1:17" x14ac:dyDescent="0.2">
      <c r="A378" s="83" t="s">
        <v>185</v>
      </c>
      <c r="B378" s="93">
        <v>23</v>
      </c>
      <c r="C378" s="93">
        <v>13</v>
      </c>
      <c r="D378" s="93">
        <v>6</v>
      </c>
      <c r="E378" s="12">
        <v>-53.846153846153847</v>
      </c>
      <c r="F378" s="93"/>
      <c r="G378" s="93">
        <v>329.35822999999999</v>
      </c>
      <c r="H378" s="93">
        <v>302.47823</v>
      </c>
      <c r="I378" s="93">
        <v>373.44670999999994</v>
      </c>
      <c r="J378" s="12">
        <v>23.462343058540085</v>
      </c>
      <c r="K378" s="12"/>
      <c r="L378" s="12"/>
      <c r="N378" s="289"/>
      <c r="O378" s="289"/>
      <c r="P378" s="289"/>
    </row>
    <row r="379" spans="1:17" x14ac:dyDescent="0.2">
      <c r="A379" s="83" t="s">
        <v>186</v>
      </c>
      <c r="B379" s="93">
        <v>4</v>
      </c>
      <c r="C379" s="93">
        <v>4</v>
      </c>
      <c r="D379" s="93">
        <v>0</v>
      </c>
      <c r="E379" s="12" t="s">
        <v>561</v>
      </c>
      <c r="F379" s="93"/>
      <c r="G379" s="93">
        <v>253.10742000000002</v>
      </c>
      <c r="H379" s="93">
        <v>253.10742000000002</v>
      </c>
      <c r="I379" s="93">
        <v>0</v>
      </c>
      <c r="J379" s="12" t="s">
        <v>561</v>
      </c>
      <c r="K379" s="12"/>
      <c r="L379" s="12"/>
      <c r="N379" s="289"/>
      <c r="O379" s="289"/>
      <c r="P379" s="289"/>
    </row>
    <row r="380" spans="1:17" ht="11.25" customHeight="1" x14ac:dyDescent="0.25">
      <c r="A380" s="95" t="s">
        <v>187</v>
      </c>
      <c r="B380" s="93">
        <v>0</v>
      </c>
      <c r="C380" s="93">
        <v>0</v>
      </c>
      <c r="D380" s="93">
        <v>0</v>
      </c>
      <c r="E380" s="12" t="s">
        <v>561</v>
      </c>
      <c r="F380" s="93"/>
      <c r="G380" s="93">
        <v>0</v>
      </c>
      <c r="H380" s="93">
        <v>0</v>
      </c>
      <c r="I380" s="93">
        <v>0</v>
      </c>
      <c r="J380" s="12" t="s">
        <v>561</v>
      </c>
      <c r="K380" s="12"/>
      <c r="L380" s="12"/>
      <c r="N380" s="289"/>
      <c r="O380" s="289"/>
      <c r="P380" s="289"/>
      <c r="Q380" s="22"/>
    </row>
    <row r="381" spans="1:17" ht="13.2" x14ac:dyDescent="0.25">
      <c r="A381" s="83" t="s">
        <v>188</v>
      </c>
      <c r="B381" s="93"/>
      <c r="C381" s="93"/>
      <c r="D381" s="93"/>
      <c r="E381" s="12"/>
      <c r="F381" s="88"/>
      <c r="G381" s="93">
        <v>15898.144200000002</v>
      </c>
      <c r="H381" s="93">
        <v>13055.159609999999</v>
      </c>
      <c r="I381" s="93">
        <v>13784.80897</v>
      </c>
      <c r="J381" s="12">
        <v>5.5889731094601416</v>
      </c>
      <c r="K381" s="12"/>
      <c r="L381" s="12"/>
      <c r="N381" s="289"/>
      <c r="O381" s="289"/>
      <c r="P381" s="289"/>
      <c r="Q381" s="244"/>
    </row>
    <row r="382" spans="1:17" ht="13.2" x14ac:dyDescent="0.25">
      <c r="B382" s="93"/>
      <c r="C382" s="93"/>
      <c r="D382" s="93"/>
      <c r="F382" s="88"/>
      <c r="G382" s="88"/>
      <c r="H382" s="88"/>
      <c r="I382" s="93"/>
      <c r="N382" s="289"/>
      <c r="O382" s="289"/>
      <c r="P382" s="289"/>
      <c r="Q382" s="244"/>
    </row>
    <row r="383" spans="1:17" ht="13.2" x14ac:dyDescent="0.25">
      <c r="A383" s="96"/>
      <c r="B383" s="96"/>
      <c r="C383" s="97"/>
      <c r="D383" s="97"/>
      <c r="E383" s="97"/>
      <c r="F383" s="97"/>
      <c r="G383" s="97"/>
      <c r="H383" s="97"/>
      <c r="I383" s="97"/>
      <c r="J383" s="97"/>
      <c r="K383" s="88"/>
      <c r="L383" s="88"/>
      <c r="N383" s="289"/>
      <c r="O383" s="289"/>
      <c r="P383" s="289"/>
      <c r="Q383" s="244"/>
    </row>
    <row r="384" spans="1:17" ht="13.2" x14ac:dyDescent="0.25">
      <c r="A384" s="9" t="s">
        <v>404</v>
      </c>
      <c r="B384" s="88"/>
      <c r="C384" s="88"/>
      <c r="E384" s="88"/>
      <c r="F384" s="88"/>
      <c r="G384" s="88"/>
      <c r="I384" s="92"/>
      <c r="J384" s="88"/>
      <c r="K384" s="88"/>
      <c r="L384" s="88"/>
      <c r="N384" s="289"/>
      <c r="O384" s="289"/>
      <c r="P384" s="289"/>
      <c r="Q384" s="22"/>
    </row>
    <row r="385" spans="1:21" ht="20.100000000000001" customHeight="1" x14ac:dyDescent="0.25">
      <c r="A385" s="454" t="s">
        <v>277</v>
      </c>
      <c r="B385" s="454"/>
      <c r="C385" s="454"/>
      <c r="D385" s="454"/>
      <c r="E385" s="454"/>
      <c r="F385" s="454"/>
      <c r="G385" s="454"/>
      <c r="H385" s="454"/>
      <c r="I385" s="454"/>
      <c r="J385" s="454"/>
      <c r="K385" s="406"/>
      <c r="L385" s="406"/>
      <c r="M385" s="108"/>
      <c r="N385" s="289"/>
      <c r="O385" s="289"/>
      <c r="P385" s="289"/>
      <c r="Q385" s="244"/>
      <c r="R385" s="108"/>
    </row>
    <row r="386" spans="1:21" ht="20.100000000000001" customHeight="1" x14ac:dyDescent="0.25">
      <c r="A386" s="455" t="s">
        <v>223</v>
      </c>
      <c r="B386" s="455"/>
      <c r="C386" s="455"/>
      <c r="D386" s="455"/>
      <c r="E386" s="455"/>
      <c r="F386" s="455"/>
      <c r="G386" s="455"/>
      <c r="H386" s="455"/>
      <c r="I386" s="455"/>
      <c r="J386" s="455"/>
      <c r="K386" s="406"/>
      <c r="L386" s="406"/>
      <c r="M386" s="108"/>
      <c r="N386" s="289"/>
      <c r="O386" s="289"/>
      <c r="P386" s="289"/>
      <c r="Q386" s="244"/>
      <c r="R386" s="108"/>
      <c r="S386" s="108"/>
    </row>
    <row r="387" spans="1:21" s="20" customFormat="1" ht="13.2" x14ac:dyDescent="0.25">
      <c r="A387" s="17"/>
      <c r="B387" s="456" t="s">
        <v>101</v>
      </c>
      <c r="C387" s="456"/>
      <c r="D387" s="456"/>
      <c r="E387" s="456"/>
      <c r="F387" s="407"/>
      <c r="G387" s="456" t="s">
        <v>414</v>
      </c>
      <c r="H387" s="456"/>
      <c r="I387" s="456"/>
      <c r="J387" s="456"/>
      <c r="K387" s="407"/>
      <c r="L387" s="407"/>
      <c r="M387" s="108"/>
      <c r="N387" s="289"/>
      <c r="O387" s="289"/>
      <c r="P387" s="289"/>
      <c r="Q387" s="22"/>
      <c r="R387" s="22"/>
      <c r="S387" s="108"/>
    </row>
    <row r="388" spans="1:21" s="20" customFormat="1" ht="13.2" x14ac:dyDescent="0.25">
      <c r="A388" s="17" t="s">
        <v>255</v>
      </c>
      <c r="B388" s="459">
        <v>2021</v>
      </c>
      <c r="C388" s="457" t="s">
        <v>547</v>
      </c>
      <c r="D388" s="457"/>
      <c r="E388" s="457"/>
      <c r="F388" s="407"/>
      <c r="G388" s="459">
        <v>2021</v>
      </c>
      <c r="H388" s="457" t="s">
        <v>547</v>
      </c>
      <c r="I388" s="457"/>
      <c r="J388" s="457"/>
      <c r="K388" s="407"/>
      <c r="L388" s="407"/>
      <c r="M388" s="108"/>
      <c r="N388" s="289"/>
      <c r="O388" s="289"/>
      <c r="P388" s="289"/>
      <c r="Q388" s="244"/>
      <c r="R388" s="244"/>
      <c r="S388" s="27"/>
      <c r="T388" s="27"/>
    </row>
    <row r="389" spans="1:21" s="20" customFormat="1" ht="13.2" x14ac:dyDescent="0.25">
      <c r="A389" s="123"/>
      <c r="B389" s="462"/>
      <c r="C389" s="254">
        <v>2021</v>
      </c>
      <c r="D389" s="254">
        <v>2022</v>
      </c>
      <c r="E389" s="408" t="s">
        <v>558</v>
      </c>
      <c r="F389" s="125"/>
      <c r="G389" s="462"/>
      <c r="H389" s="254">
        <v>2021</v>
      </c>
      <c r="I389" s="254">
        <v>2022</v>
      </c>
      <c r="J389" s="408" t="s">
        <v>558</v>
      </c>
      <c r="K389" s="407"/>
      <c r="L389" s="407"/>
      <c r="M389" s="108"/>
      <c r="N389" s="289"/>
      <c r="O389" s="289"/>
      <c r="P389" s="289"/>
      <c r="Q389" s="244"/>
      <c r="R389" s="244"/>
      <c r="S389" s="261"/>
      <c r="T389" s="261"/>
    </row>
    <row r="390" spans="1:21" ht="13.2" x14ac:dyDescent="0.25">
      <c r="A390" s="9"/>
      <c r="B390" s="9"/>
      <c r="C390" s="9"/>
      <c r="D390" s="9"/>
      <c r="E390" s="9"/>
      <c r="F390" s="9"/>
      <c r="G390" s="9"/>
      <c r="H390" s="9"/>
      <c r="I390" s="9"/>
      <c r="J390" s="9"/>
      <c r="K390" s="9"/>
      <c r="L390" s="9"/>
      <c r="M390" s="108"/>
      <c r="N390" s="289"/>
      <c r="O390" s="289"/>
      <c r="P390" s="289"/>
      <c r="Q390" s="244"/>
      <c r="R390" s="244"/>
      <c r="S390" s="261"/>
      <c r="T390" s="261"/>
    </row>
    <row r="391" spans="1:21" s="21" customFormat="1" ht="13.2" x14ac:dyDescent="0.25">
      <c r="A391" s="86" t="s">
        <v>398</v>
      </c>
      <c r="B391" s="86"/>
      <c r="C391" s="86"/>
      <c r="D391" s="86"/>
      <c r="E391" s="86"/>
      <c r="F391" s="86"/>
      <c r="G391" s="86">
        <v>9581783</v>
      </c>
      <c r="H391" s="86">
        <v>6845052</v>
      </c>
      <c r="I391" s="86">
        <v>7322191</v>
      </c>
      <c r="J391" s="16">
        <v>6.9705679372486884</v>
      </c>
      <c r="K391" s="16"/>
      <c r="L391" s="16"/>
      <c r="M391" s="108"/>
      <c r="N391" s="289"/>
      <c r="O391" s="289"/>
      <c r="P391" s="289"/>
      <c r="Q391" s="216"/>
      <c r="R391" s="22"/>
      <c r="S391" s="27"/>
      <c r="T391" s="27"/>
    </row>
    <row r="392" spans="1:21" ht="13.2" x14ac:dyDescent="0.25">
      <c r="A392" s="9"/>
      <c r="B392" s="11"/>
      <c r="C392" s="11"/>
      <c r="D392" s="11"/>
      <c r="E392" s="12"/>
      <c r="F392" s="12"/>
      <c r="G392" s="11"/>
      <c r="H392" s="11"/>
      <c r="I392" s="11"/>
      <c r="J392" s="12"/>
      <c r="K392" s="12"/>
      <c r="L392" s="12"/>
      <c r="M392" s="108"/>
      <c r="N392" s="289"/>
      <c r="O392" s="289"/>
      <c r="P392" s="289"/>
      <c r="Q392" s="217"/>
      <c r="R392" s="244"/>
      <c r="S392" s="27"/>
      <c r="T392" s="27"/>
    </row>
    <row r="393" spans="1:21" s="20" customFormat="1" ht="13.2" x14ac:dyDescent="0.25">
      <c r="A393" s="17" t="s">
        <v>252</v>
      </c>
      <c r="B393" s="18"/>
      <c r="C393" s="18"/>
      <c r="D393" s="18"/>
      <c r="E393" s="16"/>
      <c r="F393" s="16"/>
      <c r="G393" s="18">
        <v>1985691</v>
      </c>
      <c r="H393" s="18">
        <v>1436985</v>
      </c>
      <c r="I393" s="18">
        <v>1570130</v>
      </c>
      <c r="J393" s="16">
        <v>9.2655803644436077</v>
      </c>
      <c r="K393" s="12"/>
      <c r="L393" s="16"/>
      <c r="M393" s="108"/>
      <c r="N393" s="289"/>
      <c r="O393" s="289"/>
      <c r="P393" s="289"/>
      <c r="Q393" s="216"/>
      <c r="R393" s="22"/>
      <c r="S393" s="27"/>
      <c r="T393" s="27"/>
    </row>
    <row r="394" spans="1:21" ht="13.2" x14ac:dyDescent="0.25">
      <c r="A394" s="17"/>
      <c r="B394" s="11"/>
      <c r="C394" s="11"/>
      <c r="D394" s="11"/>
      <c r="E394" s="12"/>
      <c r="F394" s="12"/>
      <c r="G394" s="11"/>
      <c r="H394" s="11"/>
      <c r="I394" s="11"/>
      <c r="J394" s="12"/>
      <c r="K394" s="12"/>
      <c r="L394" s="12"/>
      <c r="M394" s="108"/>
      <c r="N394" s="289"/>
      <c r="O394" s="289"/>
      <c r="P394" s="289"/>
      <c r="Q394" s="217"/>
      <c r="R394" s="244"/>
      <c r="S394" s="261"/>
      <c r="T394" s="261"/>
    </row>
    <row r="395" spans="1:21" ht="13.2" x14ac:dyDescent="0.25">
      <c r="A395" s="9" t="s">
        <v>78</v>
      </c>
      <c r="B395" s="11">
        <v>2340876.2372548003</v>
      </c>
      <c r="C395" s="11">
        <v>1579243.6104437001</v>
      </c>
      <c r="D395" s="11">
        <v>1704784.0493774004</v>
      </c>
      <c r="E395" s="12">
        <v>7.9494029992262369</v>
      </c>
      <c r="F395" s="12"/>
      <c r="G395" s="93">
        <v>688350.46685000008</v>
      </c>
      <c r="H395" s="93">
        <v>457210.97502000001</v>
      </c>
      <c r="I395" s="93">
        <v>598253.53382999985</v>
      </c>
      <c r="J395" s="12">
        <v>30.848463076335861</v>
      </c>
      <c r="K395" s="12"/>
      <c r="L395" s="12"/>
      <c r="M395" s="108"/>
      <c r="N395" s="289"/>
      <c r="O395" s="289"/>
      <c r="P395" s="289"/>
      <c r="Q395" s="217"/>
      <c r="R395" s="244"/>
      <c r="S395" s="261"/>
      <c r="T395" s="261"/>
      <c r="U395" s="22"/>
    </row>
    <row r="396" spans="1:21" ht="13.2" x14ac:dyDescent="0.25">
      <c r="A396" s="9" t="s">
        <v>399</v>
      </c>
      <c r="B396" s="11">
        <v>1364482.9140900001</v>
      </c>
      <c r="C396" s="11">
        <v>1063464.6670899999</v>
      </c>
      <c r="D396" s="11">
        <v>815444.74199999997</v>
      </c>
      <c r="E396" s="12">
        <v>-23.321877328436926</v>
      </c>
      <c r="F396" s="12"/>
      <c r="G396" s="93">
        <v>417390.65310000005</v>
      </c>
      <c r="H396" s="93">
        <v>310295.86263999995</v>
      </c>
      <c r="I396" s="93">
        <v>340025.81766999996</v>
      </c>
      <c r="J396" s="12">
        <v>9.5811638534453181</v>
      </c>
      <c r="K396" s="12"/>
      <c r="L396" s="12"/>
      <c r="M396" s="108"/>
      <c r="N396" s="289"/>
      <c r="O396" s="289"/>
      <c r="P396" s="289"/>
      <c r="Q396" s="217"/>
      <c r="R396" s="244"/>
      <c r="S396" s="190"/>
      <c r="T396" s="190"/>
      <c r="U396" s="244"/>
    </row>
    <row r="397" spans="1:21" ht="13.2" x14ac:dyDescent="0.25">
      <c r="A397" s="9" t="s">
        <v>292</v>
      </c>
      <c r="B397" s="11">
        <v>9238.5740000000005</v>
      </c>
      <c r="C397" s="11">
        <v>8181.1540000000005</v>
      </c>
      <c r="D397" s="11">
        <v>10887.2</v>
      </c>
      <c r="E397" s="12">
        <v>33.076580638868307</v>
      </c>
      <c r="F397" s="12"/>
      <c r="G397" s="93">
        <v>3309.2118999999998</v>
      </c>
      <c r="H397" s="93">
        <v>2973.0828199999996</v>
      </c>
      <c r="I397" s="93">
        <v>6346.4498599999997</v>
      </c>
      <c r="J397" s="12">
        <v>113.46360812108153</v>
      </c>
      <c r="K397" s="12"/>
      <c r="L397" s="12"/>
      <c r="M397" s="108"/>
      <c r="N397" s="289"/>
      <c r="O397" s="289"/>
      <c r="P397" s="289"/>
      <c r="Q397" s="217"/>
      <c r="R397" s="244"/>
      <c r="S397" s="261"/>
      <c r="T397" s="28"/>
      <c r="U397" s="244"/>
    </row>
    <row r="398" spans="1:21" ht="13.2" x14ac:dyDescent="0.25">
      <c r="A398" s="9" t="s">
        <v>79</v>
      </c>
      <c r="B398" s="11">
        <v>23118.4310477</v>
      </c>
      <c r="C398" s="11">
        <v>17457.051047699999</v>
      </c>
      <c r="D398" s="11">
        <v>0</v>
      </c>
      <c r="E398" s="12" t="s">
        <v>561</v>
      </c>
      <c r="F398" s="12"/>
      <c r="G398" s="93">
        <v>9063.7586699999993</v>
      </c>
      <c r="H398" s="93">
        <v>6632.6237199999996</v>
      </c>
      <c r="I398" s="93">
        <v>0</v>
      </c>
      <c r="J398" s="12" t="s">
        <v>561</v>
      </c>
      <c r="K398" s="12"/>
      <c r="L398" s="12"/>
      <c r="M398" s="111"/>
      <c r="N398" s="289"/>
      <c r="O398" s="289"/>
      <c r="P398" s="289"/>
      <c r="Q398" s="244"/>
      <c r="R398" s="244"/>
      <c r="S398" s="27"/>
      <c r="T398" s="27"/>
      <c r="U398" s="244"/>
    </row>
    <row r="399" spans="1:21" ht="13.2" x14ac:dyDescent="0.25">
      <c r="A399" s="10" t="s">
        <v>31</v>
      </c>
      <c r="B399" s="11">
        <v>102846.33334360002</v>
      </c>
      <c r="C399" s="11">
        <v>77457.240998000008</v>
      </c>
      <c r="D399" s="11">
        <v>51822.073460200001</v>
      </c>
      <c r="E399" s="12">
        <v>-33.095895499895121</v>
      </c>
      <c r="F399" s="12"/>
      <c r="G399" s="93">
        <v>55984.872840000004</v>
      </c>
      <c r="H399" s="93">
        <v>41805.182739999997</v>
      </c>
      <c r="I399" s="93">
        <v>32531.590929999998</v>
      </c>
      <c r="J399" s="12">
        <v>-22.18287590721819</v>
      </c>
      <c r="K399" s="12"/>
      <c r="L399" s="12"/>
      <c r="M399" s="111"/>
      <c r="N399" s="289"/>
      <c r="O399" s="289"/>
      <c r="P399" s="289"/>
      <c r="Q399" s="244"/>
      <c r="R399" s="244"/>
      <c r="S399" s="261"/>
      <c r="T399" s="261"/>
      <c r="U399" s="22"/>
    </row>
    <row r="400" spans="1:21" ht="13.2" x14ac:dyDescent="0.25">
      <c r="A400" s="10" t="s">
        <v>452</v>
      </c>
      <c r="B400" s="11">
        <v>274061.11757369997</v>
      </c>
      <c r="C400" s="11">
        <v>201041.05199539999</v>
      </c>
      <c r="D400" s="11">
        <v>187909.51393650001</v>
      </c>
      <c r="E400" s="12">
        <v>-6.5317694712423418</v>
      </c>
      <c r="F400" s="16"/>
      <c r="G400" s="93">
        <v>112541.30256</v>
      </c>
      <c r="H400" s="93">
        <v>81276.857369999998</v>
      </c>
      <c r="I400" s="93">
        <v>90310.036290000018</v>
      </c>
      <c r="J400" s="12">
        <v>11.114084885046552</v>
      </c>
      <c r="K400" s="12"/>
      <c r="L400" s="12"/>
      <c r="M400" s="111"/>
      <c r="N400" s="289"/>
      <c r="O400" s="289"/>
      <c r="P400" s="289"/>
      <c r="Q400" s="244"/>
      <c r="R400" s="244"/>
      <c r="S400" s="261"/>
      <c r="T400" s="261"/>
      <c r="U400" s="22"/>
    </row>
    <row r="401" spans="1:21" ht="13.2" x14ac:dyDescent="0.25">
      <c r="A401" s="10" t="s">
        <v>415</v>
      </c>
      <c r="B401" s="11">
        <v>71493.982236199998</v>
      </c>
      <c r="C401" s="11">
        <v>71117.376436200007</v>
      </c>
      <c r="D401" s="11">
        <v>57805.8333336</v>
      </c>
      <c r="E401" s="12">
        <v>-18.717708343110644</v>
      </c>
      <c r="F401" s="16"/>
      <c r="G401" s="93">
        <v>126223.63841</v>
      </c>
      <c r="H401" s="93">
        <v>125686.56592000001</v>
      </c>
      <c r="I401" s="93">
        <v>67253.491999999998</v>
      </c>
      <c r="J401" s="12">
        <v>-46.491105467224628</v>
      </c>
      <c r="K401" s="12"/>
      <c r="L401" s="12"/>
      <c r="M401" s="111"/>
      <c r="N401" s="289"/>
      <c r="O401" s="289"/>
      <c r="P401" s="289"/>
      <c r="Q401" s="244"/>
      <c r="R401" s="244"/>
      <c r="S401" s="261"/>
      <c r="T401" s="261"/>
      <c r="U401" s="22"/>
    </row>
    <row r="402" spans="1:21" ht="13.2" x14ac:dyDescent="0.25">
      <c r="A402" s="10" t="s">
        <v>465</v>
      </c>
      <c r="B402" s="11">
        <v>34242.875901700005</v>
      </c>
      <c r="C402" s="11">
        <v>23035.177711299999</v>
      </c>
      <c r="D402" s="11">
        <v>19596.155497799999</v>
      </c>
      <c r="E402" s="12">
        <v>-14.929436432404756</v>
      </c>
      <c r="F402" s="16"/>
      <c r="G402" s="93">
        <v>15699.103020000002</v>
      </c>
      <c r="H402" s="93">
        <v>10193.74049</v>
      </c>
      <c r="I402" s="93">
        <v>10664.303989999999</v>
      </c>
      <c r="J402" s="12">
        <v>4.6162005052180746</v>
      </c>
      <c r="K402" s="12"/>
      <c r="L402" s="12"/>
      <c r="M402" s="111"/>
      <c r="N402" s="289"/>
      <c r="O402" s="289"/>
      <c r="P402" s="289"/>
      <c r="Q402" s="244"/>
      <c r="R402" s="244"/>
      <c r="S402" s="261"/>
      <c r="T402" s="261"/>
      <c r="U402" s="22"/>
    </row>
    <row r="403" spans="1:21" ht="13.2" x14ac:dyDescent="0.25">
      <c r="A403" s="10" t="s">
        <v>364</v>
      </c>
      <c r="B403" s="11">
        <v>4763.9982838999995</v>
      </c>
      <c r="C403" s="11">
        <v>3670.0898649000001</v>
      </c>
      <c r="D403" s="11">
        <v>3309.0654944000003</v>
      </c>
      <c r="E403" s="12">
        <v>-9.8369354372699291</v>
      </c>
      <c r="F403" s="16"/>
      <c r="G403" s="93">
        <v>23692.610239999998</v>
      </c>
      <c r="H403" s="93">
        <v>17609.603279999996</v>
      </c>
      <c r="I403" s="93">
        <v>17407.100740000002</v>
      </c>
      <c r="J403" s="12">
        <v>-1.1499551510622865</v>
      </c>
      <c r="K403" s="12"/>
      <c r="L403" s="12"/>
      <c r="M403" s="111"/>
      <c r="N403" s="289"/>
      <c r="O403" s="289"/>
      <c r="P403" s="289"/>
      <c r="Q403" s="244"/>
      <c r="R403" s="244"/>
      <c r="S403" s="261"/>
      <c r="T403" s="261"/>
      <c r="U403" s="22"/>
    </row>
    <row r="404" spans="1:21" ht="13.2" x14ac:dyDescent="0.25">
      <c r="A404" s="10" t="s">
        <v>466</v>
      </c>
      <c r="B404" s="11">
        <v>12512.136923799999</v>
      </c>
      <c r="C404" s="11">
        <v>8147.6048191999998</v>
      </c>
      <c r="D404" s="11">
        <v>6292.6802431000006</v>
      </c>
      <c r="E404" s="12">
        <v>-22.766501533417909</v>
      </c>
      <c r="F404" s="16"/>
      <c r="G404" s="93">
        <v>13131.850759999999</v>
      </c>
      <c r="H404" s="93">
        <v>8783.6726300000009</v>
      </c>
      <c r="I404" s="93">
        <v>7508.7918799999989</v>
      </c>
      <c r="J404" s="12">
        <v>-14.514210669074103</v>
      </c>
      <c r="K404" s="12"/>
      <c r="L404" s="12"/>
      <c r="M404" s="111"/>
      <c r="N404" s="289"/>
      <c r="O404" s="289"/>
      <c r="P404" s="289"/>
      <c r="Q404" s="244"/>
      <c r="R404" s="244"/>
      <c r="S404" s="261"/>
      <c r="T404" s="261"/>
      <c r="U404" s="22"/>
    </row>
    <row r="405" spans="1:21" ht="13.2" x14ac:dyDescent="0.25">
      <c r="A405" s="10" t="s">
        <v>168</v>
      </c>
      <c r="B405" s="11">
        <v>1615.5845781</v>
      </c>
      <c r="C405" s="11">
        <v>1416.6599411</v>
      </c>
      <c r="D405" s="11">
        <v>757.11116789999983</v>
      </c>
      <c r="E405" s="12">
        <v>-46.556605016153519</v>
      </c>
      <c r="F405" s="16"/>
      <c r="G405" s="93">
        <v>1995.3628100000001</v>
      </c>
      <c r="H405" s="93">
        <v>1740.3206400000001</v>
      </c>
      <c r="I405" s="93">
        <v>911.84378000000004</v>
      </c>
      <c r="J405" s="12">
        <v>-47.604840220707835</v>
      </c>
      <c r="K405" s="12"/>
      <c r="L405" s="12"/>
      <c r="M405" s="111"/>
      <c r="N405" s="289"/>
      <c r="O405" s="289"/>
      <c r="P405" s="289"/>
      <c r="Q405" s="244"/>
      <c r="R405" s="244"/>
      <c r="S405" s="261"/>
      <c r="T405" s="261"/>
      <c r="U405" s="22"/>
    </row>
    <row r="406" spans="1:21" ht="13.2" x14ac:dyDescent="0.25">
      <c r="A406" s="10" t="s">
        <v>363</v>
      </c>
      <c r="B406" s="11">
        <v>3264.170091</v>
      </c>
      <c r="C406" s="11">
        <v>2123.5373</v>
      </c>
      <c r="D406" s="11">
        <v>1987.55018</v>
      </c>
      <c r="E406" s="12">
        <v>-6.4038018074841432</v>
      </c>
      <c r="F406" s="16"/>
      <c r="G406" s="93">
        <v>6009.9895099999994</v>
      </c>
      <c r="H406" s="93">
        <v>3694.9656</v>
      </c>
      <c r="I406" s="93">
        <v>4446.8072699999993</v>
      </c>
      <c r="J406" s="12">
        <v>20.347731248160983</v>
      </c>
      <c r="K406" s="12"/>
      <c r="L406" s="12"/>
      <c r="M406" s="111"/>
      <c r="N406" s="289"/>
      <c r="O406" s="289"/>
      <c r="P406" s="289"/>
      <c r="Q406" s="244"/>
      <c r="R406" s="244"/>
      <c r="S406" s="261"/>
      <c r="T406" s="261"/>
      <c r="U406" s="22"/>
    </row>
    <row r="407" spans="1:21" ht="13.2" x14ac:dyDescent="0.25">
      <c r="A407" s="10" t="s">
        <v>99</v>
      </c>
      <c r="B407" s="11">
        <v>4122.3084329000003</v>
      </c>
      <c r="C407" s="11">
        <v>3967.7635139000004</v>
      </c>
      <c r="D407" s="11">
        <v>1946.3159601</v>
      </c>
      <c r="E407" s="12">
        <v>-50.946775096812061</v>
      </c>
      <c r="F407" s="16"/>
      <c r="G407" s="93">
        <v>5538.0421799999995</v>
      </c>
      <c r="H407" s="93">
        <v>5342.2237699999996</v>
      </c>
      <c r="I407" s="93">
        <v>2702.36762</v>
      </c>
      <c r="J407" s="12">
        <v>-49.414930254784139</v>
      </c>
      <c r="K407" s="12"/>
      <c r="L407" s="12"/>
      <c r="M407" s="111"/>
      <c r="N407" s="289"/>
      <c r="O407" s="289"/>
      <c r="P407" s="289"/>
      <c r="Q407" s="244"/>
      <c r="R407" s="244"/>
      <c r="S407" s="261"/>
      <c r="T407" s="261"/>
      <c r="U407" s="22"/>
    </row>
    <row r="408" spans="1:21" ht="13.2" x14ac:dyDescent="0.25">
      <c r="A408" s="9" t="s">
        <v>80</v>
      </c>
      <c r="B408" s="11"/>
      <c r="C408" s="11"/>
      <c r="D408" s="11"/>
      <c r="E408" s="12"/>
      <c r="F408" s="12"/>
      <c r="G408" s="93">
        <v>506760.13714999962</v>
      </c>
      <c r="H408" s="93">
        <v>363739.32336000004</v>
      </c>
      <c r="I408" s="93">
        <v>391767.86414000043</v>
      </c>
      <c r="J408" s="12">
        <v>7.7056669378196432</v>
      </c>
      <c r="K408" s="12"/>
      <c r="L408" s="12"/>
      <c r="M408" s="111"/>
      <c r="N408" s="289"/>
      <c r="O408" s="289"/>
      <c r="P408" s="289"/>
      <c r="Q408" s="244"/>
      <c r="R408" s="244"/>
      <c r="S408" s="261"/>
      <c r="T408" s="261"/>
      <c r="U408" s="244"/>
    </row>
    <row r="409" spans="1:21" ht="13.2" x14ac:dyDescent="0.25">
      <c r="A409" s="9"/>
      <c r="B409" s="11"/>
      <c r="C409" s="11"/>
      <c r="D409" s="11"/>
      <c r="E409" s="12"/>
      <c r="F409" s="12"/>
      <c r="G409" s="11"/>
      <c r="H409" s="11"/>
      <c r="I409" s="11"/>
      <c r="J409" s="12"/>
      <c r="K409" s="12"/>
      <c r="L409" s="12"/>
      <c r="M409" s="111"/>
      <c r="N409" s="289"/>
      <c r="O409" s="289"/>
      <c r="P409" s="289"/>
      <c r="Q409" s="244"/>
      <c r="R409" s="244"/>
      <c r="S409" s="261"/>
      <c r="T409" s="261"/>
      <c r="U409" s="244"/>
    </row>
    <row r="410" spans="1:21" s="20" customFormat="1" ht="13.2" x14ac:dyDescent="0.25">
      <c r="A410" s="17" t="s">
        <v>253</v>
      </c>
      <c r="B410" s="18"/>
      <c r="C410" s="18"/>
      <c r="D410" s="18"/>
      <c r="E410" s="16"/>
      <c r="F410" s="16"/>
      <c r="G410" s="18">
        <v>7596092</v>
      </c>
      <c r="H410" s="18">
        <v>5408066.9999999981</v>
      </c>
      <c r="I410" s="18">
        <v>5752061.9999999991</v>
      </c>
      <c r="J410" s="16">
        <v>6.3607754859546191</v>
      </c>
      <c r="K410" s="12"/>
      <c r="L410" s="16"/>
      <c r="M410" s="176"/>
      <c r="N410" s="289"/>
      <c r="O410" s="289"/>
      <c r="P410" s="289"/>
      <c r="Q410" s="22"/>
      <c r="R410" s="22"/>
      <c r="S410" s="27"/>
      <c r="T410" s="27"/>
      <c r="U410" s="22"/>
    </row>
    <row r="411" spans="1:21" ht="13.2" x14ac:dyDescent="0.25">
      <c r="A411" s="9"/>
      <c r="B411" s="11"/>
      <c r="C411" s="11"/>
      <c r="D411" s="11"/>
      <c r="E411" s="12"/>
      <c r="F411" s="12"/>
      <c r="G411" s="11"/>
      <c r="H411" s="11"/>
      <c r="I411" s="11"/>
      <c r="J411" s="12"/>
      <c r="K411" s="12"/>
      <c r="L411" s="12"/>
      <c r="M411" s="13"/>
      <c r="N411" s="289"/>
      <c r="O411" s="289"/>
      <c r="P411" s="289"/>
      <c r="Q411" s="244"/>
      <c r="R411" s="244"/>
      <c r="S411" s="261"/>
      <c r="T411" s="261"/>
    </row>
    <row r="412" spans="1:21" ht="11.25" customHeight="1" x14ac:dyDescent="0.25">
      <c r="A412" s="9" t="s">
        <v>81</v>
      </c>
      <c r="B412" s="203">
        <v>194.3132578</v>
      </c>
      <c r="C412" s="203">
        <v>158.26574200000002</v>
      </c>
      <c r="D412" s="203">
        <v>1002.2364562</v>
      </c>
      <c r="E412" s="12">
        <v>533.26178080914053</v>
      </c>
      <c r="F412" s="12"/>
      <c r="G412" s="204">
        <v>129.38863000000001</v>
      </c>
      <c r="H412" s="204">
        <v>107.21289999999999</v>
      </c>
      <c r="I412" s="204">
        <v>479.52826999999996</v>
      </c>
      <c r="J412" s="12">
        <v>347.26732510733314</v>
      </c>
      <c r="K412" s="12"/>
      <c r="L412" s="12"/>
      <c r="M412" s="13"/>
      <c r="N412" s="289"/>
      <c r="O412" s="289"/>
      <c r="P412" s="289"/>
      <c r="Q412" s="244"/>
      <c r="R412" s="244"/>
      <c r="S412" s="261"/>
      <c r="T412" s="261"/>
      <c r="U412" s="13"/>
    </row>
    <row r="413" spans="1:21" ht="13.2" x14ac:dyDescent="0.25">
      <c r="A413" s="9" t="s">
        <v>82</v>
      </c>
      <c r="B413" s="203">
        <v>131189.62873939998</v>
      </c>
      <c r="C413" s="203">
        <v>97377.636513599995</v>
      </c>
      <c r="D413" s="203">
        <v>113425.52155439999</v>
      </c>
      <c r="E413" s="12">
        <v>16.480051904482934</v>
      </c>
      <c r="F413" s="12"/>
      <c r="G413" s="204">
        <v>76507.737339999992</v>
      </c>
      <c r="H413" s="204">
        <v>56776.717440000008</v>
      </c>
      <c r="I413" s="204">
        <v>63581.430940000006</v>
      </c>
      <c r="J413" s="12">
        <v>11.985042120814796</v>
      </c>
      <c r="K413" s="12"/>
      <c r="L413" s="12"/>
      <c r="N413" s="289"/>
      <c r="O413" s="289"/>
      <c r="P413" s="289"/>
      <c r="Q413" s="244"/>
      <c r="R413" s="244"/>
      <c r="S413" s="261"/>
      <c r="T413" s="261"/>
    </row>
    <row r="414" spans="1:21" ht="13.2" x14ac:dyDescent="0.25">
      <c r="A414" s="9" t="s">
        <v>83</v>
      </c>
      <c r="B414" s="203">
        <v>41152.463062199997</v>
      </c>
      <c r="C414" s="203">
        <v>30888.174922200003</v>
      </c>
      <c r="D414" s="203">
        <v>16737.454871099999</v>
      </c>
      <c r="E414" s="12">
        <v>-45.812742535751362</v>
      </c>
      <c r="F414" s="12"/>
      <c r="G414" s="204">
        <v>17299.604130000003</v>
      </c>
      <c r="H414" s="204">
        <v>12967.593849999999</v>
      </c>
      <c r="I414" s="204">
        <v>7081.4363300000014</v>
      </c>
      <c r="J414" s="12">
        <v>-45.391285292298065</v>
      </c>
      <c r="K414" s="12"/>
      <c r="L414" s="12"/>
      <c r="M414" s="13"/>
      <c r="N414" s="289"/>
      <c r="O414" s="289"/>
      <c r="P414" s="289"/>
      <c r="Q414" s="244"/>
      <c r="R414" s="244"/>
    </row>
    <row r="415" spans="1:21" ht="13.2" x14ac:dyDescent="0.25">
      <c r="A415" s="9" t="s">
        <v>84</v>
      </c>
      <c r="B415" s="203">
        <v>11599.418369999999</v>
      </c>
      <c r="C415" s="203">
        <v>7699.3302899999999</v>
      </c>
      <c r="D415" s="203">
        <v>14889.14719</v>
      </c>
      <c r="E415" s="12">
        <v>93.382367416270426</v>
      </c>
      <c r="F415" s="12"/>
      <c r="G415" s="204">
        <v>4911.2887599999995</v>
      </c>
      <c r="H415" s="204">
        <v>3230.8039600000002</v>
      </c>
      <c r="I415" s="204">
        <v>8385.2843599999997</v>
      </c>
      <c r="J415" s="12">
        <v>159.54172595479912</v>
      </c>
      <c r="K415" s="12"/>
      <c r="L415" s="12"/>
      <c r="N415" s="289"/>
      <c r="O415" s="289"/>
      <c r="P415" s="289"/>
      <c r="Q415" s="244"/>
      <c r="R415" s="244"/>
    </row>
    <row r="416" spans="1:21" ht="13.2" x14ac:dyDescent="0.25">
      <c r="A416" s="9" t="s">
        <v>463</v>
      </c>
      <c r="B416" s="203">
        <v>1026496.779465</v>
      </c>
      <c r="C416" s="203">
        <v>779995.75046500005</v>
      </c>
      <c r="D416" s="203">
        <v>782757.38893850008</v>
      </c>
      <c r="E416" s="12">
        <v>0.3540581435031811</v>
      </c>
      <c r="F416" s="12"/>
      <c r="G416" s="204">
        <v>473934.77272000001</v>
      </c>
      <c r="H416" s="204">
        <v>360823.99715999997</v>
      </c>
      <c r="I416" s="204">
        <v>427698.85880000005</v>
      </c>
      <c r="J416" s="12">
        <v>18.533928498759408</v>
      </c>
      <c r="K416" s="12"/>
      <c r="L416" s="12"/>
      <c r="M416" s="13"/>
      <c r="N416" s="289"/>
      <c r="O416" s="289"/>
      <c r="P416" s="289"/>
      <c r="Q416" s="244"/>
      <c r="R416" s="244"/>
    </row>
    <row r="417" spans="1:22" ht="13.2" x14ac:dyDescent="0.25">
      <c r="A417" s="9" t="s">
        <v>401</v>
      </c>
      <c r="B417" s="203">
        <v>40202.425923900002</v>
      </c>
      <c r="C417" s="203">
        <v>31094.715003900001</v>
      </c>
      <c r="D417" s="203">
        <v>18431.783330800001</v>
      </c>
      <c r="E417" s="12">
        <v>-40.723742512230046</v>
      </c>
      <c r="F417" s="12"/>
      <c r="G417" s="204">
        <v>55221.964209999991</v>
      </c>
      <c r="H417" s="204">
        <v>41264.870310000006</v>
      </c>
      <c r="I417" s="204">
        <v>33947.055200000003</v>
      </c>
      <c r="J417" s="12">
        <v>-17.733764955579232</v>
      </c>
      <c r="K417" s="12"/>
      <c r="L417" s="12"/>
      <c r="N417" s="289"/>
      <c r="O417" s="289"/>
      <c r="P417" s="289"/>
      <c r="Q417" s="244"/>
      <c r="R417" s="244"/>
    </row>
    <row r="418" spans="1:22" x14ac:dyDescent="0.2">
      <c r="A418" s="9" t="s">
        <v>400</v>
      </c>
      <c r="B418" s="203">
        <v>59825.260014000007</v>
      </c>
      <c r="C418" s="203">
        <v>42702.070768000005</v>
      </c>
      <c r="D418" s="203">
        <v>48121.681012299989</v>
      </c>
      <c r="E418" s="12">
        <v>12.691680161706159</v>
      </c>
      <c r="F418" s="12"/>
      <c r="G418" s="204">
        <v>96635.098510000011</v>
      </c>
      <c r="H418" s="204">
        <v>68393.705189999993</v>
      </c>
      <c r="I418" s="204">
        <v>96161.391929999998</v>
      </c>
      <c r="J418" s="12">
        <v>40.599769617482252</v>
      </c>
      <c r="K418" s="12"/>
      <c r="L418" s="12"/>
      <c r="N418" s="289"/>
      <c r="O418" s="289"/>
      <c r="P418" s="289"/>
      <c r="Q418" s="13"/>
      <c r="R418" s="13"/>
    </row>
    <row r="419" spans="1:22" x14ac:dyDescent="0.2">
      <c r="A419" s="9" t="s">
        <v>85</v>
      </c>
      <c r="B419" s="203">
        <v>1272.288</v>
      </c>
      <c r="C419" s="203">
        <v>1187.4880000000001</v>
      </c>
      <c r="D419" s="203">
        <v>257.88</v>
      </c>
      <c r="E419" s="12">
        <v>-78.28357002344444</v>
      </c>
      <c r="F419" s="12"/>
      <c r="G419" s="204">
        <v>1621.8488</v>
      </c>
      <c r="H419" s="204">
        <v>1527.5856200000001</v>
      </c>
      <c r="I419" s="204">
        <v>374.54291000000001</v>
      </c>
      <c r="J419" s="12">
        <v>-75.481380218805668</v>
      </c>
      <c r="K419" s="12"/>
      <c r="L419" s="12"/>
      <c r="N419" s="289"/>
      <c r="O419" s="289"/>
      <c r="P419" s="289"/>
      <c r="Q419" s="13"/>
      <c r="R419" s="13"/>
    </row>
    <row r="420" spans="1:22" x14ac:dyDescent="0.2">
      <c r="A420" s="9" t="s">
        <v>86</v>
      </c>
      <c r="B420" s="203">
        <v>144263.50228260001</v>
      </c>
      <c r="C420" s="203">
        <v>107582.48634059999</v>
      </c>
      <c r="D420" s="203">
        <v>127345.83323819999</v>
      </c>
      <c r="E420" s="12">
        <v>18.370412852358115</v>
      </c>
      <c r="F420" s="12"/>
      <c r="G420" s="204">
        <v>201505.72465999998</v>
      </c>
      <c r="H420" s="204">
        <v>146429.89255999998</v>
      </c>
      <c r="I420" s="204">
        <v>226913.84583999999</v>
      </c>
      <c r="J420" s="12">
        <v>54.96415511403967</v>
      </c>
      <c r="K420" s="12"/>
      <c r="L420" s="12"/>
      <c r="N420" s="289"/>
      <c r="O420" s="289"/>
      <c r="P420" s="289"/>
    </row>
    <row r="421" spans="1:22" x14ac:dyDescent="0.2">
      <c r="A421" s="9" t="s">
        <v>87</v>
      </c>
      <c r="B421" s="203">
        <v>90146.075070300009</v>
      </c>
      <c r="C421" s="203">
        <v>63847.996132599998</v>
      </c>
      <c r="D421" s="203">
        <v>68595.246517799984</v>
      </c>
      <c r="E421" s="12">
        <v>7.435237866104444</v>
      </c>
      <c r="F421" s="12"/>
      <c r="G421" s="204">
        <v>121792.27194999999</v>
      </c>
      <c r="H421" s="204">
        <v>83399.549939999997</v>
      </c>
      <c r="I421" s="204">
        <v>119784.64304999997</v>
      </c>
      <c r="J421" s="12">
        <v>43.627445395300612</v>
      </c>
      <c r="K421" s="12"/>
      <c r="L421" s="12"/>
      <c r="N421" s="289"/>
      <c r="O421" s="289"/>
      <c r="P421" s="289"/>
    </row>
    <row r="422" spans="1:22" x14ac:dyDescent="0.2">
      <c r="A422" s="9" t="s">
        <v>3</v>
      </c>
      <c r="B422" s="203">
        <v>458166.3258094</v>
      </c>
      <c r="C422" s="203">
        <v>344014.24469109991</v>
      </c>
      <c r="D422" s="203">
        <v>333860.33588020003</v>
      </c>
      <c r="E422" s="12">
        <v>-2.9515954550130203</v>
      </c>
      <c r="F422" s="12"/>
      <c r="G422" s="204">
        <v>185597.18339999992</v>
      </c>
      <c r="H422" s="204">
        <v>127762.06266</v>
      </c>
      <c r="I422" s="204">
        <v>190354.35631999999</v>
      </c>
      <c r="J422" s="12">
        <v>48.991298635002806</v>
      </c>
      <c r="K422" s="12"/>
      <c r="L422" s="12"/>
      <c r="N422" s="289"/>
      <c r="O422" s="289"/>
      <c r="P422" s="289"/>
    </row>
    <row r="423" spans="1:22" x14ac:dyDescent="0.2">
      <c r="A423" s="9" t="s">
        <v>64</v>
      </c>
      <c r="B423" s="203">
        <v>11335.6804362</v>
      </c>
      <c r="C423" s="203">
        <v>8263.6277584999989</v>
      </c>
      <c r="D423" s="203">
        <v>6053.0140162000007</v>
      </c>
      <c r="E423" s="12">
        <v>-26.751129248605764</v>
      </c>
      <c r="F423" s="12"/>
      <c r="G423" s="204">
        <v>32981.497080000001</v>
      </c>
      <c r="H423" s="204">
        <v>23725.603469999995</v>
      </c>
      <c r="I423" s="204">
        <v>24486.356320000006</v>
      </c>
      <c r="J423" s="12">
        <v>3.2064636457485705</v>
      </c>
      <c r="K423" s="12"/>
      <c r="L423" s="12"/>
      <c r="N423" s="289"/>
      <c r="O423" s="289"/>
      <c r="P423" s="289"/>
    </row>
    <row r="424" spans="1:22" x14ac:dyDescent="0.2">
      <c r="A424" s="9" t="s">
        <v>65</v>
      </c>
      <c r="B424" s="203">
        <v>5877.7331076999999</v>
      </c>
      <c r="C424" s="203">
        <v>4875.0415076999998</v>
      </c>
      <c r="D424" s="203">
        <v>3017.8823077000002</v>
      </c>
      <c r="E424" s="12">
        <v>-38.095248975145459</v>
      </c>
      <c r="F424" s="16"/>
      <c r="G424" s="204">
        <v>20949.146529999998</v>
      </c>
      <c r="H424" s="204">
        <v>16901.040069999999</v>
      </c>
      <c r="I424" s="204">
        <v>12313.628279999997</v>
      </c>
      <c r="J424" s="12">
        <v>-27.142778024311269</v>
      </c>
      <c r="K424" s="12"/>
      <c r="L424" s="12"/>
      <c r="N424" s="289"/>
      <c r="O424" s="289"/>
      <c r="P424" s="289"/>
    </row>
    <row r="425" spans="1:22" x14ac:dyDescent="0.2">
      <c r="A425" s="9" t="s">
        <v>67</v>
      </c>
      <c r="B425" s="203">
        <v>71872.781752499999</v>
      </c>
      <c r="C425" s="203">
        <v>56423.632267399997</v>
      </c>
      <c r="D425" s="203">
        <v>42870.23166849999</v>
      </c>
      <c r="E425" s="12">
        <v>-24.020787131655084</v>
      </c>
      <c r="F425" s="12"/>
      <c r="G425" s="204">
        <v>295903.46477999998</v>
      </c>
      <c r="H425" s="204">
        <v>228844.52718</v>
      </c>
      <c r="I425" s="204">
        <v>208694.81163999997</v>
      </c>
      <c r="J425" s="12">
        <v>-8.8049803018234627</v>
      </c>
      <c r="K425" s="12"/>
      <c r="L425" s="12"/>
      <c r="N425" s="289"/>
      <c r="O425" s="289"/>
      <c r="P425" s="289"/>
    </row>
    <row r="426" spans="1:22" x14ac:dyDescent="0.2">
      <c r="A426" s="9"/>
      <c r="B426" s="203"/>
      <c r="C426" s="203"/>
      <c r="D426" s="203"/>
      <c r="E426" s="12"/>
      <c r="F426" s="12"/>
      <c r="G426" s="204"/>
      <c r="H426" s="204"/>
      <c r="I426" s="204"/>
      <c r="J426" s="12"/>
      <c r="K426" s="12"/>
      <c r="L426" s="12"/>
      <c r="N426" s="289"/>
      <c r="O426" s="289"/>
      <c r="P426" s="289"/>
    </row>
    <row r="427" spans="1:22" s="20" customFormat="1" ht="11.25" customHeight="1" x14ac:dyDescent="0.2">
      <c r="A427" s="17" t="s">
        <v>69</v>
      </c>
      <c r="B427" s="18">
        <v>623346.25376570015</v>
      </c>
      <c r="C427" s="18">
        <v>472700.58278259996</v>
      </c>
      <c r="D427" s="18">
        <v>377231.5909833</v>
      </c>
      <c r="E427" s="16">
        <v>-20.196503934332384</v>
      </c>
      <c r="F427" s="16"/>
      <c r="G427" s="18">
        <v>2447251.2776899999</v>
      </c>
      <c r="H427" s="18">
        <v>1790480.0387000002</v>
      </c>
      <c r="I427" s="18">
        <v>1622420.0973499999</v>
      </c>
      <c r="J427" s="16">
        <v>-9.3863063378255873</v>
      </c>
      <c r="K427" s="12"/>
      <c r="L427" s="16"/>
      <c r="N427" s="289"/>
      <c r="O427" s="289"/>
      <c r="P427" s="289"/>
      <c r="Q427" s="176"/>
      <c r="R427" s="19"/>
      <c r="S427" s="19"/>
      <c r="T427" s="176"/>
      <c r="U427" s="176"/>
      <c r="V427" s="176"/>
    </row>
    <row r="428" spans="1:22" s="20" customFormat="1" ht="11.25" customHeight="1" x14ac:dyDescent="0.2">
      <c r="A428" s="17" t="s">
        <v>439</v>
      </c>
      <c r="B428" s="18">
        <v>145756.96122600001</v>
      </c>
      <c r="C428" s="18">
        <v>113905.00982339999</v>
      </c>
      <c r="D428" s="18">
        <v>63423.482777499994</v>
      </c>
      <c r="E428" s="16">
        <v>-44.318969924296837</v>
      </c>
      <c r="F428" s="16"/>
      <c r="G428" s="18">
        <v>423076.80894000002</v>
      </c>
      <c r="H428" s="18">
        <v>332010.06059999997</v>
      </c>
      <c r="I428" s="18">
        <v>180955.62001000001</v>
      </c>
      <c r="J428" s="16">
        <v>-45.496946784389095</v>
      </c>
      <c r="K428" s="12"/>
      <c r="L428" s="16"/>
      <c r="N428" s="289"/>
      <c r="O428" s="289"/>
      <c r="P428" s="289"/>
    </row>
    <row r="429" spans="1:22" ht="11.25" customHeight="1" x14ac:dyDescent="0.25">
      <c r="A429" s="9" t="s">
        <v>440</v>
      </c>
      <c r="B429" s="11">
        <v>142187.33614180001</v>
      </c>
      <c r="C429" s="11">
        <v>111377.38572879999</v>
      </c>
      <c r="D429" s="11">
        <v>60506.219296199997</v>
      </c>
      <c r="E429" s="12">
        <v>-45.674591928804553</v>
      </c>
      <c r="F429" s="12"/>
      <c r="G429" s="11">
        <v>391432.18560999999</v>
      </c>
      <c r="H429" s="11">
        <v>310404.32452999998</v>
      </c>
      <c r="I429" s="11">
        <v>154917.67373000001</v>
      </c>
      <c r="J429" s="12">
        <v>-50.091650957321789</v>
      </c>
      <c r="K429" s="12"/>
      <c r="L429" s="12"/>
      <c r="N429" s="289"/>
      <c r="O429" s="289"/>
      <c r="P429" s="289"/>
      <c r="Q429" s="244"/>
    </row>
    <row r="430" spans="1:22" ht="11.25" customHeight="1" x14ac:dyDescent="0.25">
      <c r="A430" s="375" t="s">
        <v>441</v>
      </c>
      <c r="B430" s="203">
        <v>140115.0090318</v>
      </c>
      <c r="C430" s="203">
        <v>109783.10797879999</v>
      </c>
      <c r="D430" s="203">
        <v>58994.0097962</v>
      </c>
      <c r="E430" s="12">
        <v>-46.263126557145554</v>
      </c>
      <c r="F430" s="12"/>
      <c r="G430" s="204">
        <v>388793.82555000001</v>
      </c>
      <c r="H430" s="204">
        <v>308433.47865999996</v>
      </c>
      <c r="I430" s="204">
        <v>153194.51159000001</v>
      </c>
      <c r="J430" s="12">
        <v>-50.331425675462036</v>
      </c>
      <c r="K430" s="12"/>
      <c r="L430" s="12"/>
      <c r="N430" s="289"/>
      <c r="O430" s="289"/>
      <c r="P430" s="289"/>
      <c r="Q430" s="244"/>
    </row>
    <row r="431" spans="1:22" ht="11.25" customHeight="1" x14ac:dyDescent="0.25">
      <c r="A431" s="375" t="s">
        <v>448</v>
      </c>
      <c r="B431" s="203">
        <v>2072.3271100000002</v>
      </c>
      <c r="C431" s="203">
        <v>1594.2777499999997</v>
      </c>
      <c r="D431" s="203">
        <v>1512.2094999999999</v>
      </c>
      <c r="E431" s="12">
        <v>-5.1476758049216755</v>
      </c>
      <c r="F431" s="12"/>
      <c r="G431" s="204">
        <v>2638.36006</v>
      </c>
      <c r="H431" s="204">
        <v>1970.8458700000001</v>
      </c>
      <c r="I431" s="204">
        <v>1723.1621399999999</v>
      </c>
      <c r="J431" s="12">
        <v>-12.567382044949056</v>
      </c>
      <c r="K431" s="12"/>
      <c r="L431" s="12"/>
      <c r="N431" s="289"/>
      <c r="O431" s="289"/>
      <c r="P431" s="289"/>
      <c r="Q431" s="244"/>
    </row>
    <row r="432" spans="1:22" ht="11.25" customHeight="1" x14ac:dyDescent="0.25">
      <c r="A432" s="9" t="s">
        <v>442</v>
      </c>
      <c r="B432" s="203">
        <v>3569.6250841999999</v>
      </c>
      <c r="C432" s="203">
        <v>2527.6240946000003</v>
      </c>
      <c r="D432" s="203">
        <v>2917.2634812999995</v>
      </c>
      <c r="E432" s="12">
        <v>15.41524261983507</v>
      </c>
      <c r="F432" s="12"/>
      <c r="G432" s="204">
        <v>31644.623330000002</v>
      </c>
      <c r="H432" s="204">
        <v>21605.736070000003</v>
      </c>
      <c r="I432" s="204">
        <v>26037.94628</v>
      </c>
      <c r="J432" s="12">
        <v>20.514044028123664</v>
      </c>
      <c r="K432" s="12"/>
      <c r="L432" s="12"/>
      <c r="N432" s="289"/>
      <c r="O432" s="289"/>
      <c r="P432" s="289"/>
      <c r="Q432" s="244"/>
    </row>
    <row r="433" spans="1:21" s="20" customFormat="1" ht="11.25" customHeight="1" x14ac:dyDescent="0.25">
      <c r="A433" s="17" t="s">
        <v>438</v>
      </c>
      <c r="B433" s="18">
        <v>175948.65075580002</v>
      </c>
      <c r="C433" s="18">
        <v>134543.42501469998</v>
      </c>
      <c r="D433" s="18">
        <v>124114.83060919998</v>
      </c>
      <c r="E433" s="16">
        <v>-7.7510992487076891</v>
      </c>
      <c r="F433" s="16"/>
      <c r="G433" s="18">
        <v>302745.68533000001</v>
      </c>
      <c r="H433" s="18">
        <v>207855.39405</v>
      </c>
      <c r="I433" s="18">
        <v>315088.75910000002</v>
      </c>
      <c r="J433" s="16">
        <v>51.590369131437996</v>
      </c>
      <c r="K433" s="12"/>
      <c r="L433" s="16"/>
      <c r="N433" s="289"/>
      <c r="O433" s="289"/>
      <c r="P433" s="289"/>
      <c r="Q433" s="22"/>
    </row>
    <row r="434" spans="1:21" ht="11.25" customHeight="1" x14ac:dyDescent="0.2">
      <c r="A434" s="9" t="s">
        <v>435</v>
      </c>
      <c r="B434" s="11">
        <v>151662.541562</v>
      </c>
      <c r="C434" s="11">
        <v>112993.83297069999</v>
      </c>
      <c r="D434" s="11">
        <v>117101.63199499999</v>
      </c>
      <c r="E434" s="12">
        <v>3.635418780213584</v>
      </c>
      <c r="F434" s="12"/>
      <c r="G434" s="11">
        <v>277739.38374000002</v>
      </c>
      <c r="H434" s="11">
        <v>190637.91161000001</v>
      </c>
      <c r="I434" s="11">
        <v>289788.61956000002</v>
      </c>
      <c r="J434" s="12">
        <v>52.009963344981912</v>
      </c>
      <c r="K434" s="12"/>
      <c r="L434" s="12"/>
      <c r="N434" s="289"/>
      <c r="O434" s="289"/>
      <c r="P434" s="289"/>
    </row>
    <row r="435" spans="1:21" ht="11.25" customHeight="1" x14ac:dyDescent="0.2">
      <c r="A435" s="375" t="s">
        <v>446</v>
      </c>
      <c r="B435" s="203">
        <v>17338.374955599997</v>
      </c>
      <c r="C435" s="203">
        <v>11641.327952999998</v>
      </c>
      <c r="D435" s="203">
        <v>13729.9426508</v>
      </c>
      <c r="E435" s="12">
        <v>17.941378391128993</v>
      </c>
      <c r="F435" s="12"/>
      <c r="G435" s="204">
        <v>26457.875789999995</v>
      </c>
      <c r="H435" s="204">
        <v>17196.163059999999</v>
      </c>
      <c r="I435" s="204">
        <v>22184.90899</v>
      </c>
      <c r="J435" s="12">
        <v>29.010808472759379</v>
      </c>
      <c r="K435" s="12"/>
      <c r="L435" s="12"/>
      <c r="N435" s="289"/>
      <c r="O435" s="289"/>
      <c r="P435" s="289"/>
    </row>
    <row r="436" spans="1:21" ht="11.25" customHeight="1" x14ac:dyDescent="0.2">
      <c r="A436" s="375" t="s">
        <v>447</v>
      </c>
      <c r="B436" s="203">
        <v>134324.16660640002</v>
      </c>
      <c r="C436" s="203">
        <v>101352.50501769999</v>
      </c>
      <c r="D436" s="203">
        <v>103371.68934419999</v>
      </c>
      <c r="E436" s="12">
        <v>1.9922391914707589</v>
      </c>
      <c r="F436" s="12"/>
      <c r="G436" s="204">
        <v>251281.50795000003</v>
      </c>
      <c r="H436" s="204">
        <v>173441.74855000002</v>
      </c>
      <c r="I436" s="204">
        <v>267603.71057</v>
      </c>
      <c r="J436" s="12">
        <v>54.290251803391385</v>
      </c>
      <c r="K436" s="12"/>
      <c r="L436" s="12"/>
      <c r="N436" s="289"/>
      <c r="O436" s="289"/>
      <c r="P436" s="289"/>
    </row>
    <row r="437" spans="1:21" ht="11.25" customHeight="1" x14ac:dyDescent="0.2">
      <c r="A437" s="9" t="s">
        <v>437</v>
      </c>
      <c r="B437" s="203">
        <v>24286.109193800006</v>
      </c>
      <c r="C437" s="203">
        <v>21549.592044000005</v>
      </c>
      <c r="D437" s="203">
        <v>7013.1986141999987</v>
      </c>
      <c r="E437" s="12">
        <v>-67.455538833958272</v>
      </c>
      <c r="F437" s="12"/>
      <c r="G437" s="204">
        <v>25006.301590000003</v>
      </c>
      <c r="H437" s="204">
        <v>17217.48244</v>
      </c>
      <c r="I437" s="204">
        <v>25300.139540000004</v>
      </c>
      <c r="J437" s="12">
        <v>46.944477092784552</v>
      </c>
      <c r="K437" s="12"/>
      <c r="L437" s="12"/>
      <c r="N437" s="289"/>
      <c r="O437" s="289"/>
      <c r="P437" s="289"/>
    </row>
    <row r="438" spans="1:21" s="20" customFormat="1" ht="11.25" customHeight="1" x14ac:dyDescent="0.2">
      <c r="A438" s="17" t="s">
        <v>423</v>
      </c>
      <c r="B438" s="18">
        <v>294979.63226889999</v>
      </c>
      <c r="C438" s="18">
        <v>218473.61085590001</v>
      </c>
      <c r="D438" s="18">
        <v>186035.94181770002</v>
      </c>
      <c r="E438" s="16">
        <v>-14.847408303053641</v>
      </c>
      <c r="F438" s="16"/>
      <c r="G438" s="18">
        <v>1699290.4886700001</v>
      </c>
      <c r="H438" s="18">
        <v>1233163.0761600002</v>
      </c>
      <c r="I438" s="18">
        <v>1111090.9762899999</v>
      </c>
      <c r="J438" s="16">
        <v>-9.8991043625897248</v>
      </c>
      <c r="K438" s="12"/>
      <c r="L438" s="16"/>
      <c r="N438" s="289"/>
      <c r="O438" s="289"/>
      <c r="P438" s="289"/>
    </row>
    <row r="439" spans="1:21" ht="11.25" customHeight="1" x14ac:dyDescent="0.2">
      <c r="A439" s="9" t="s">
        <v>445</v>
      </c>
      <c r="B439" s="11">
        <v>292401.26671509998</v>
      </c>
      <c r="C439" s="11">
        <v>216792.84865210002</v>
      </c>
      <c r="D439" s="11">
        <v>183709.36597130002</v>
      </c>
      <c r="E439" s="12">
        <v>-15.260412364381523</v>
      </c>
      <c r="F439" s="12"/>
      <c r="G439" s="11">
        <v>1685358.69099</v>
      </c>
      <c r="H439" s="11">
        <v>1223940.6557200002</v>
      </c>
      <c r="I439" s="11">
        <v>1098619.7694899999</v>
      </c>
      <c r="J439" s="12">
        <v>-10.239130928801316</v>
      </c>
      <c r="K439" s="12"/>
      <c r="L439" s="12"/>
      <c r="N439" s="289"/>
      <c r="O439" s="289"/>
      <c r="P439" s="289"/>
    </row>
    <row r="440" spans="1:21" ht="11.25" customHeight="1" x14ac:dyDescent="0.2">
      <c r="A440" s="375" t="s">
        <v>70</v>
      </c>
      <c r="B440" s="203">
        <v>288473.16331839998</v>
      </c>
      <c r="C440" s="203">
        <v>213557.16819240001</v>
      </c>
      <c r="D440" s="203">
        <v>179871.31990700003</v>
      </c>
      <c r="E440" s="12">
        <v>-15.77369121838673</v>
      </c>
      <c r="F440" s="12"/>
      <c r="G440" s="204">
        <v>1665350.7124399999</v>
      </c>
      <c r="H440" s="204">
        <v>1209170.8775200001</v>
      </c>
      <c r="I440" s="204">
        <v>1081200.4036099999</v>
      </c>
      <c r="J440" s="12">
        <v>-10.583324184292849</v>
      </c>
      <c r="K440" s="12"/>
      <c r="L440" s="12"/>
      <c r="N440" s="289"/>
      <c r="O440" s="289"/>
      <c r="P440" s="289"/>
      <c r="R440" s="368"/>
      <c r="S440" s="368"/>
    </row>
    <row r="441" spans="1:21" ht="11.25" customHeight="1" x14ac:dyDescent="0.2">
      <c r="A441" s="375" t="s">
        <v>444</v>
      </c>
      <c r="B441" s="203">
        <v>3928.1033966999998</v>
      </c>
      <c r="C441" s="203">
        <v>3235.6804596999996</v>
      </c>
      <c r="D441" s="203">
        <v>3838.0460642999997</v>
      </c>
      <c r="E441" s="12">
        <v>18.616350165054584</v>
      </c>
      <c r="F441" s="12"/>
      <c r="G441" s="204">
        <v>20007.97855</v>
      </c>
      <c r="H441" s="204">
        <v>14769.778200000001</v>
      </c>
      <c r="I441" s="204">
        <v>17419.365880000001</v>
      </c>
      <c r="J441" s="12">
        <v>17.93925165375876</v>
      </c>
      <c r="K441" s="12"/>
      <c r="L441" s="12"/>
      <c r="N441" s="289"/>
      <c r="O441" s="289"/>
      <c r="P441" s="289"/>
    </row>
    <row r="442" spans="1:21" ht="11.25" customHeight="1" x14ac:dyDescent="0.2">
      <c r="A442" s="9" t="s">
        <v>436</v>
      </c>
      <c r="B442" s="203">
        <v>2578.3655537999998</v>
      </c>
      <c r="C442" s="203">
        <v>1680.7622038000002</v>
      </c>
      <c r="D442" s="203">
        <v>2326.5758464</v>
      </c>
      <c r="E442" s="12">
        <v>38.423855625732983</v>
      </c>
      <c r="F442" s="12"/>
      <c r="G442" s="204">
        <v>13931.797679999998</v>
      </c>
      <c r="H442" s="204">
        <v>9222.4204399999981</v>
      </c>
      <c r="I442" s="204">
        <v>12471.206800000002</v>
      </c>
      <c r="J442" s="12">
        <v>35.227046751297365</v>
      </c>
      <c r="K442" s="12"/>
      <c r="L442" s="12"/>
      <c r="N442" s="289"/>
      <c r="O442" s="289"/>
      <c r="P442" s="289"/>
    </row>
    <row r="443" spans="1:21" s="20" customFormat="1" ht="11.25" customHeight="1" x14ac:dyDescent="0.25">
      <c r="A443" s="17" t="s">
        <v>72</v>
      </c>
      <c r="B443" s="291">
        <v>6661.0095149999988</v>
      </c>
      <c r="C443" s="291">
        <v>5778.5370885999992</v>
      </c>
      <c r="D443" s="291">
        <v>3657.3357789000002</v>
      </c>
      <c r="E443" s="16">
        <v>-36.70827541947844</v>
      </c>
      <c r="F443" s="16"/>
      <c r="G443" s="292">
        <v>22138.294750000001</v>
      </c>
      <c r="H443" s="292">
        <v>17451.507890000001</v>
      </c>
      <c r="I443" s="292">
        <v>15284.741950000001</v>
      </c>
      <c r="J443" s="16">
        <v>-12.415923905587505</v>
      </c>
      <c r="K443" s="12"/>
      <c r="L443" s="16"/>
      <c r="N443" s="289"/>
      <c r="O443" s="289"/>
      <c r="P443" s="289"/>
      <c r="Q443" s="22"/>
      <c r="R443" s="176"/>
      <c r="S443" s="176"/>
      <c r="T443" s="176"/>
      <c r="U443" s="176"/>
    </row>
    <row r="444" spans="1:21" x14ac:dyDescent="0.2">
      <c r="A444" s="84"/>
      <c r="B444" s="90"/>
      <c r="C444" s="90"/>
      <c r="D444" s="90"/>
      <c r="E444" s="90"/>
      <c r="F444" s="90"/>
      <c r="G444" s="90"/>
      <c r="H444" s="90"/>
      <c r="I444" s="90"/>
      <c r="J444" s="84"/>
      <c r="K444" s="12"/>
      <c r="L444" s="9"/>
      <c r="N444" s="171"/>
    </row>
    <row r="445" spans="1:21" x14ac:dyDescent="0.2">
      <c r="A445" s="9" t="s">
        <v>469</v>
      </c>
      <c r="B445" s="9"/>
      <c r="C445" s="9"/>
      <c r="D445" s="9"/>
      <c r="E445" s="9"/>
      <c r="F445" s="9"/>
      <c r="G445" s="9"/>
      <c r="H445" s="9"/>
      <c r="I445" s="9"/>
      <c r="J445" s="9"/>
      <c r="K445" s="12"/>
      <c r="L445" s="9"/>
      <c r="N445" s="171"/>
    </row>
    <row r="446" spans="1:21" s="20" customFormat="1" ht="11.25" customHeight="1" x14ac:dyDescent="0.25">
      <c r="A446" s="17"/>
      <c r="B446" s="291"/>
      <c r="C446" s="291"/>
      <c r="D446" s="291"/>
      <c r="E446" s="16"/>
      <c r="F446" s="16"/>
      <c r="G446" s="292"/>
      <c r="H446" s="292"/>
      <c r="I446" s="292"/>
      <c r="J446" s="16"/>
      <c r="K446" s="12"/>
      <c r="L446" s="16"/>
      <c r="N446" s="289"/>
      <c r="O446" s="279"/>
      <c r="P446" s="290"/>
      <c r="Q446" s="22"/>
      <c r="R446" s="176"/>
      <c r="S446" s="176"/>
      <c r="T446" s="176"/>
      <c r="U446" s="176"/>
    </row>
    <row r="447" spans="1:21" ht="20.100000000000001" customHeight="1" x14ac:dyDescent="0.25">
      <c r="A447" s="454" t="s">
        <v>520</v>
      </c>
      <c r="B447" s="454"/>
      <c r="C447" s="454"/>
      <c r="D447" s="454"/>
      <c r="E447" s="454"/>
      <c r="F447" s="454"/>
      <c r="G447" s="454"/>
      <c r="H447" s="454"/>
      <c r="I447" s="454"/>
      <c r="J447" s="454"/>
      <c r="K447" s="12"/>
      <c r="L447" s="406"/>
      <c r="M447" s="108"/>
      <c r="N447" s="174"/>
      <c r="O447" s="164"/>
      <c r="P447" s="164"/>
      <c r="Q447" s="244"/>
      <c r="R447" s="108"/>
    </row>
    <row r="448" spans="1:21" ht="20.100000000000001" customHeight="1" x14ac:dyDescent="0.25">
      <c r="A448" s="455" t="s">
        <v>223</v>
      </c>
      <c r="B448" s="455"/>
      <c r="C448" s="455"/>
      <c r="D448" s="455"/>
      <c r="E448" s="455"/>
      <c r="F448" s="455"/>
      <c r="G448" s="455"/>
      <c r="H448" s="455"/>
      <c r="I448" s="455"/>
      <c r="J448" s="455"/>
      <c r="K448" s="12"/>
      <c r="L448" s="406"/>
      <c r="M448" s="108"/>
      <c r="N448" s="174"/>
      <c r="O448" s="164"/>
      <c r="P448" s="164"/>
      <c r="Q448" s="244"/>
      <c r="R448" s="108"/>
      <c r="S448" s="108"/>
    </row>
    <row r="449" spans="1:21" s="20" customFormat="1" ht="13.2" x14ac:dyDescent="0.25">
      <c r="A449" s="17"/>
      <c r="B449" s="458" t="s">
        <v>101</v>
      </c>
      <c r="C449" s="458"/>
      <c r="D449" s="458"/>
      <c r="E449" s="458"/>
      <c r="F449" s="407"/>
      <c r="G449" s="458" t="s">
        <v>414</v>
      </c>
      <c r="H449" s="458"/>
      <c r="I449" s="458"/>
      <c r="J449" s="458"/>
      <c r="K449" s="12"/>
      <c r="L449" s="407"/>
      <c r="M449" s="108"/>
      <c r="N449" s="26"/>
      <c r="O449" s="26"/>
      <c r="P449" s="22"/>
      <c r="Q449" s="22"/>
      <c r="R449" s="22"/>
      <c r="S449" s="108"/>
    </row>
    <row r="450" spans="1:21" s="20" customFormat="1" ht="13.2" x14ac:dyDescent="0.25">
      <c r="A450" s="17" t="s">
        <v>255</v>
      </c>
      <c r="B450" s="459">
        <v>2021</v>
      </c>
      <c r="C450" s="461" t="s">
        <v>547</v>
      </c>
      <c r="D450" s="461"/>
      <c r="E450" s="461"/>
      <c r="F450" s="407"/>
      <c r="G450" s="459">
        <v>2021</v>
      </c>
      <c r="H450" s="461" t="s">
        <v>547</v>
      </c>
      <c r="I450" s="461"/>
      <c r="J450" s="461"/>
      <c r="K450" s="12"/>
      <c r="L450" s="407"/>
      <c r="M450" s="108"/>
      <c r="N450" s="111"/>
      <c r="O450" s="111"/>
      <c r="P450" s="244"/>
      <c r="Q450" s="244"/>
      <c r="R450" s="244"/>
      <c r="S450" s="27"/>
      <c r="T450" s="27"/>
    </row>
    <row r="451" spans="1:21" s="20" customFormat="1" ht="13.2" x14ac:dyDescent="0.25">
      <c r="A451" s="123"/>
      <c r="B451" s="460"/>
      <c r="C451" s="254">
        <v>2021</v>
      </c>
      <c r="D451" s="254">
        <v>2022</v>
      </c>
      <c r="E451" s="408" t="s">
        <v>558</v>
      </c>
      <c r="F451" s="125"/>
      <c r="G451" s="460"/>
      <c r="H451" s="254">
        <v>2021</v>
      </c>
      <c r="I451" s="254">
        <v>2022</v>
      </c>
      <c r="J451" s="408" t="s">
        <v>558</v>
      </c>
      <c r="K451" s="12"/>
      <c r="L451" s="407"/>
      <c r="M451" s="108"/>
      <c r="N451" s="111"/>
      <c r="O451" s="111"/>
      <c r="P451" s="244"/>
      <c r="Q451" s="244"/>
      <c r="R451" s="244"/>
      <c r="S451" s="261"/>
      <c r="T451" s="261"/>
    </row>
    <row r="452" spans="1:21" s="20" customFormat="1" ht="11.25" customHeight="1" x14ac:dyDescent="0.25">
      <c r="A452" s="17" t="s">
        <v>259</v>
      </c>
      <c r="B452" s="291"/>
      <c r="C452" s="291"/>
      <c r="D452" s="291"/>
      <c r="E452" s="16"/>
      <c r="F452" s="16"/>
      <c r="G452" s="292"/>
      <c r="H452" s="292"/>
      <c r="I452" s="292"/>
      <c r="J452" s="16"/>
      <c r="K452" s="12"/>
      <c r="L452" s="16"/>
      <c r="N452" s="289"/>
      <c r="O452" s="279"/>
      <c r="P452" s="290"/>
      <c r="Q452" s="22"/>
      <c r="R452" s="176"/>
      <c r="S452" s="176"/>
      <c r="T452" s="176"/>
      <c r="U452" s="176"/>
    </row>
    <row r="453" spans="1:21" s="20" customFormat="1" ht="11.25" customHeight="1" x14ac:dyDescent="0.25">
      <c r="A453" s="17" t="s">
        <v>453</v>
      </c>
      <c r="B453" s="291">
        <v>244131.51884070001</v>
      </c>
      <c r="C453" s="291">
        <v>172123.71884960003</v>
      </c>
      <c r="D453" s="291">
        <v>141898.12314459996</v>
      </c>
      <c r="E453" s="16">
        <v>-17.560389647060148</v>
      </c>
      <c r="F453" s="16"/>
      <c r="G453" s="292">
        <v>270611.21263999998</v>
      </c>
      <c r="H453" s="292">
        <v>191820.07656000007</v>
      </c>
      <c r="I453" s="292">
        <v>184139.31758</v>
      </c>
      <c r="J453" s="16">
        <v>-4.0041475937987059</v>
      </c>
      <c r="K453" s="12"/>
      <c r="L453" s="16"/>
      <c r="N453" s="289"/>
      <c r="O453" s="279"/>
      <c r="P453" s="290"/>
      <c r="Q453" s="22"/>
      <c r="R453" s="176"/>
      <c r="S453" s="176"/>
      <c r="T453" s="176"/>
      <c r="U453" s="176"/>
    </row>
    <row r="454" spans="1:21" s="20" customFormat="1" ht="11.25" customHeight="1" x14ac:dyDescent="0.25">
      <c r="A454" s="17"/>
      <c r="B454" s="291"/>
      <c r="C454" s="291"/>
      <c r="D454" s="291"/>
      <c r="E454" s="377"/>
      <c r="F454" s="16"/>
      <c r="G454" s="292"/>
      <c r="H454" s="292"/>
      <c r="I454" s="292"/>
      <c r="J454" s="377"/>
      <c r="K454" s="380"/>
      <c r="L454" s="377"/>
      <c r="N454" s="289"/>
      <c r="O454" s="279"/>
      <c r="P454" s="290"/>
      <c r="Q454" s="22"/>
      <c r="R454" s="176"/>
      <c r="S454" s="176"/>
      <c r="T454" s="176"/>
      <c r="U454" s="176"/>
    </row>
    <row r="455" spans="1:21" s="20" customFormat="1" ht="11.25" customHeight="1" x14ac:dyDescent="0.25">
      <c r="A455" s="17" t="s">
        <v>10</v>
      </c>
      <c r="B455" s="291"/>
      <c r="C455" s="291"/>
      <c r="D455" s="291"/>
      <c r="E455" s="16"/>
      <c r="F455" s="16"/>
      <c r="G455" s="292"/>
      <c r="H455" s="292"/>
      <c r="I455" s="292"/>
      <c r="J455" s="16"/>
      <c r="K455" s="12"/>
      <c r="L455" s="16"/>
      <c r="N455" s="289"/>
      <c r="O455" s="279"/>
      <c r="P455" s="290"/>
      <c r="Q455" s="22"/>
      <c r="R455" s="176"/>
      <c r="S455" s="176"/>
      <c r="T455" s="176"/>
      <c r="U455" s="176"/>
    </row>
    <row r="456" spans="1:21" s="20" customFormat="1" ht="11.25" customHeight="1" x14ac:dyDescent="0.25">
      <c r="A456" s="17" t="s">
        <v>347</v>
      </c>
      <c r="B456" s="292">
        <v>428351.58725980017</v>
      </c>
      <c r="C456" s="292">
        <v>303894.20866829995</v>
      </c>
      <c r="D456" s="292">
        <v>217366.09420369996</v>
      </c>
      <c r="E456" s="16">
        <v>-28.473104125207357</v>
      </c>
      <c r="F456" s="12"/>
      <c r="G456" s="292">
        <v>510763.9849499999</v>
      </c>
      <c r="H456" s="292">
        <v>364963.13423999998</v>
      </c>
      <c r="I456" s="292">
        <v>211381.23932000002</v>
      </c>
      <c r="J456" s="16">
        <v>-42.081481802215237</v>
      </c>
      <c r="K456" s="12"/>
      <c r="L456" s="16"/>
      <c r="N456" s="289"/>
      <c r="O456" s="279"/>
      <c r="P456" s="290"/>
      <c r="Q456" s="22"/>
      <c r="R456" s="176"/>
      <c r="S456" s="176"/>
      <c r="T456" s="176"/>
      <c r="U456" s="176"/>
    </row>
    <row r="457" spans="1:21" s="20" customFormat="1" ht="11.25" customHeight="1" x14ac:dyDescent="0.25">
      <c r="A457" s="9" t="s">
        <v>348</v>
      </c>
      <c r="B457" s="203">
        <v>10180.985893299996</v>
      </c>
      <c r="C457" s="203">
        <v>9150.6876133999995</v>
      </c>
      <c r="D457" s="203">
        <v>3101.9130690999996</v>
      </c>
      <c r="E457" s="12">
        <v>-66.101858131867061</v>
      </c>
      <c r="F457" s="12"/>
      <c r="G457" s="204">
        <v>81074.963900000002</v>
      </c>
      <c r="H457" s="204">
        <v>74027.402409999995</v>
      </c>
      <c r="I457" s="204">
        <v>13805.497840000004</v>
      </c>
      <c r="J457" s="16">
        <v>-81.350827679271532</v>
      </c>
      <c r="K457" s="12"/>
      <c r="L457" s="16"/>
      <c r="N457" s="289"/>
      <c r="O457" s="279"/>
      <c r="P457" s="290"/>
      <c r="Q457" s="22"/>
      <c r="R457" s="176"/>
      <c r="S457" s="176"/>
      <c r="T457" s="176"/>
      <c r="U457" s="176"/>
    </row>
    <row r="458" spans="1:21" s="20" customFormat="1" ht="11.25" customHeight="1" x14ac:dyDescent="0.25">
      <c r="A458" s="9" t="s">
        <v>349</v>
      </c>
      <c r="B458" s="203">
        <v>38389.773392699994</v>
      </c>
      <c r="C458" s="203">
        <v>34842.535184199995</v>
      </c>
      <c r="D458" s="203">
        <v>63774.56509750001</v>
      </c>
      <c r="E458" s="12">
        <v>83.036523491608023</v>
      </c>
      <c r="F458" s="12"/>
      <c r="G458" s="204">
        <v>74278.370600000009</v>
      </c>
      <c r="H458" s="204">
        <v>55179.465190000017</v>
      </c>
      <c r="I458" s="204">
        <v>35191.766470000002</v>
      </c>
      <c r="J458" s="16">
        <v>-36.223074383153531</v>
      </c>
      <c r="K458" s="12"/>
      <c r="L458" s="16"/>
      <c r="N458" s="289"/>
      <c r="O458" s="279"/>
      <c r="P458" s="290"/>
      <c r="Q458" s="22"/>
      <c r="R458" s="176"/>
      <c r="S458" s="176"/>
      <c r="T458" s="176"/>
      <c r="U458" s="176"/>
    </row>
    <row r="459" spans="1:21" s="20" customFormat="1" ht="11.25" customHeight="1" x14ac:dyDescent="0.25">
      <c r="A459" s="9" t="s">
        <v>325</v>
      </c>
      <c r="B459" s="203">
        <v>379780.82797380019</v>
      </c>
      <c r="C459" s="203">
        <v>259900.98587069998</v>
      </c>
      <c r="D459" s="203">
        <v>150489.61603709997</v>
      </c>
      <c r="E459" s="12">
        <v>-42.097327744663446</v>
      </c>
      <c r="F459" s="12"/>
      <c r="G459" s="204">
        <v>355410.6504499999</v>
      </c>
      <c r="H459" s="204">
        <v>235756.26663999999</v>
      </c>
      <c r="I459" s="204">
        <v>162383.97501000002</v>
      </c>
      <c r="J459" s="16">
        <v>-31.122096000120123</v>
      </c>
      <c r="K459" s="12"/>
      <c r="L459" s="16"/>
      <c r="N459" s="289"/>
      <c r="O459" s="279"/>
      <c r="P459" s="290"/>
      <c r="Q459" s="22"/>
      <c r="R459" s="176"/>
      <c r="S459" s="176"/>
      <c r="T459" s="176"/>
      <c r="U459" s="176"/>
    </row>
    <row r="460" spans="1:21" x14ac:dyDescent="0.2">
      <c r="B460" s="203"/>
      <c r="C460" s="203"/>
      <c r="D460" s="203"/>
      <c r="E460" s="12"/>
      <c r="F460" s="12"/>
      <c r="G460" s="204"/>
      <c r="H460" s="204"/>
      <c r="I460" s="204"/>
      <c r="J460" s="12"/>
      <c r="K460" s="12"/>
      <c r="L460" s="12"/>
      <c r="N460" s="171"/>
    </row>
    <row r="461" spans="1:21" x14ac:dyDescent="0.2">
      <c r="A461" s="9" t="s">
        <v>80</v>
      </c>
      <c r="B461" s="11"/>
      <c r="C461" s="11"/>
      <c r="D461" s="11"/>
      <c r="E461" s="12"/>
      <c r="F461" s="12"/>
      <c r="G461" s="204">
        <v>2782474.5332200006</v>
      </c>
      <c r="H461" s="204">
        <v>1888648.5881899991</v>
      </c>
      <c r="I461" s="204">
        <v>2313864.1755599999</v>
      </c>
      <c r="J461" s="12">
        <v>22.514277670760833</v>
      </c>
      <c r="K461" s="12"/>
      <c r="L461" s="12"/>
      <c r="N461" s="171"/>
      <c r="O461" s="172"/>
      <c r="P461" s="172"/>
      <c r="Q461" s="13"/>
    </row>
    <row r="462" spans="1:21" x14ac:dyDescent="0.2">
      <c r="A462" s="84"/>
      <c r="B462" s="90"/>
      <c r="C462" s="90"/>
      <c r="D462" s="90"/>
      <c r="E462" s="90"/>
      <c r="F462" s="90"/>
      <c r="G462" s="90"/>
      <c r="H462" s="90"/>
      <c r="I462" s="90"/>
      <c r="J462" s="84"/>
      <c r="K462" s="9"/>
      <c r="L462" s="9"/>
      <c r="N462" s="171"/>
    </row>
    <row r="463" spans="1:21" x14ac:dyDescent="0.2">
      <c r="A463" s="9" t="s">
        <v>454</v>
      </c>
      <c r="B463" s="9"/>
      <c r="C463" s="9"/>
      <c r="D463" s="9"/>
      <c r="E463" s="9"/>
      <c r="F463" s="9"/>
      <c r="G463" s="9"/>
      <c r="H463" s="9"/>
      <c r="I463" s="9"/>
      <c r="J463" s="9"/>
      <c r="K463" s="9"/>
      <c r="L463" s="9"/>
      <c r="N463" s="171"/>
    </row>
    <row r="464" spans="1:21" x14ac:dyDescent="0.25">
      <c r="N464" s="171"/>
    </row>
    <row r="465" spans="1:17" ht="20.100000000000001" customHeight="1" x14ac:dyDescent="0.25">
      <c r="A465" s="454" t="s">
        <v>521</v>
      </c>
      <c r="B465" s="454"/>
      <c r="C465" s="454"/>
      <c r="D465" s="454"/>
      <c r="E465" s="454"/>
      <c r="F465" s="454"/>
      <c r="G465" s="454"/>
      <c r="H465" s="454"/>
      <c r="I465" s="454"/>
      <c r="J465" s="454"/>
      <c r="K465" s="406"/>
      <c r="L465" s="406"/>
      <c r="N465" s="171"/>
    </row>
    <row r="466" spans="1:17" ht="20.100000000000001" customHeight="1" x14ac:dyDescent="0.25">
      <c r="A466" s="455" t="s">
        <v>224</v>
      </c>
      <c r="B466" s="455"/>
      <c r="C466" s="455"/>
      <c r="D466" s="455"/>
      <c r="E466" s="455"/>
      <c r="F466" s="455"/>
      <c r="G466" s="455"/>
      <c r="H466" s="455"/>
      <c r="I466" s="455"/>
      <c r="J466" s="455"/>
      <c r="K466" s="406"/>
      <c r="L466" s="406"/>
      <c r="N466" s="171"/>
      <c r="O466" s="172"/>
      <c r="P466" s="172"/>
    </row>
    <row r="467" spans="1:17" s="20" customFormat="1" ht="13.2" x14ac:dyDescent="0.25">
      <c r="A467" s="17"/>
      <c r="B467" s="458" t="s">
        <v>101</v>
      </c>
      <c r="C467" s="458"/>
      <c r="D467" s="458"/>
      <c r="E467" s="458"/>
      <c r="F467" s="407"/>
      <c r="G467" s="458" t="s">
        <v>414</v>
      </c>
      <c r="H467" s="458"/>
      <c r="I467" s="458"/>
      <c r="J467" s="458"/>
      <c r="K467" s="407"/>
      <c r="L467" s="407"/>
      <c r="M467" s="91"/>
      <c r="N467" s="162"/>
      <c r="O467" s="162"/>
      <c r="P467" s="162"/>
      <c r="Q467" s="91"/>
    </row>
    <row r="468" spans="1:17" s="20" customFormat="1" ht="13.2" x14ac:dyDescent="0.25">
      <c r="A468" s="17" t="s">
        <v>255</v>
      </c>
      <c r="B468" s="459">
        <v>2021</v>
      </c>
      <c r="C468" s="461" t="s">
        <v>547</v>
      </c>
      <c r="D468" s="461"/>
      <c r="E468" s="461"/>
      <c r="F468" s="407"/>
      <c r="G468" s="459">
        <v>2021</v>
      </c>
      <c r="H468" s="461" t="s">
        <v>547</v>
      </c>
      <c r="I468" s="461"/>
      <c r="J468" s="461"/>
      <c r="K468" s="407"/>
      <c r="L468" s="407"/>
      <c r="M468" s="91"/>
      <c r="N468" s="162"/>
      <c r="O468" s="168"/>
      <c r="P468" s="168"/>
    </row>
    <row r="469" spans="1:17" s="20" customFormat="1" ht="13.2" x14ac:dyDescent="0.25">
      <c r="A469" s="123"/>
      <c r="B469" s="462"/>
      <c r="C469" s="254">
        <v>2021</v>
      </c>
      <c r="D469" s="254">
        <v>2022</v>
      </c>
      <c r="E469" s="408" t="s">
        <v>558</v>
      </c>
      <c r="F469" s="125"/>
      <c r="G469" s="462"/>
      <c r="H469" s="254">
        <v>2021</v>
      </c>
      <c r="I469" s="254">
        <v>2022</v>
      </c>
      <c r="J469" s="408" t="s">
        <v>558</v>
      </c>
      <c r="K469" s="407"/>
      <c r="L469" s="407"/>
      <c r="N469" s="162"/>
      <c r="O469" s="168"/>
      <c r="P469" s="168"/>
    </row>
    <row r="470" spans="1:17" s="20" customFormat="1" ht="13.2" x14ac:dyDescent="0.25">
      <c r="A470" s="17"/>
      <c r="B470" s="17"/>
      <c r="C470" s="253"/>
      <c r="D470" s="253"/>
      <c r="E470" s="407"/>
      <c r="F470" s="407"/>
      <c r="G470" s="17"/>
      <c r="H470" s="253"/>
      <c r="I470" s="253"/>
      <c r="J470" s="407"/>
      <c r="K470" s="407"/>
      <c r="L470" s="407"/>
      <c r="N470" s="162"/>
      <c r="O470" s="168"/>
      <c r="P470" s="168"/>
    </row>
    <row r="471" spans="1:17" s="20" customFormat="1" ht="13.2" x14ac:dyDescent="0.25">
      <c r="A471" s="17" t="s">
        <v>375</v>
      </c>
      <c r="B471" s="17"/>
      <c r="C471" s="253"/>
      <c r="D471" s="253"/>
      <c r="E471" s="407"/>
      <c r="F471" s="407"/>
      <c r="G471" s="18">
        <v>2381847.7384100002</v>
      </c>
      <c r="H471" s="18">
        <v>1750728.9520999999</v>
      </c>
      <c r="I471" s="18">
        <v>1961769.3160700002</v>
      </c>
      <c r="J471" s="16">
        <v>12.054428169298134</v>
      </c>
      <c r="K471" s="16"/>
      <c r="L471" s="16"/>
      <c r="N471" s="162"/>
      <c r="O471" s="168"/>
      <c r="P471" s="168"/>
    </row>
    <row r="472" spans="1:17" s="20" customFormat="1" ht="13.2" x14ac:dyDescent="0.25">
      <c r="A472" s="17"/>
      <c r="B472" s="17"/>
      <c r="C472" s="253"/>
      <c r="D472" s="253"/>
      <c r="E472" s="407"/>
      <c r="F472" s="407"/>
      <c r="G472" s="17"/>
      <c r="H472" s="253"/>
      <c r="I472" s="253"/>
      <c r="J472" s="407"/>
      <c r="K472" s="407"/>
      <c r="L472" s="407"/>
      <c r="N472" s="162"/>
      <c r="O472" s="168"/>
      <c r="P472" s="168"/>
    </row>
    <row r="473" spans="1:17" s="21" customFormat="1" ht="13.2" x14ac:dyDescent="0.25">
      <c r="A473" s="86" t="s">
        <v>254</v>
      </c>
      <c r="B473" s="86"/>
      <c r="C473" s="86"/>
      <c r="D473" s="86"/>
      <c r="E473" s="86"/>
      <c r="F473" s="86"/>
      <c r="G473" s="86">
        <v>1384310.0150100002</v>
      </c>
      <c r="H473" s="86">
        <v>1028393.23942</v>
      </c>
      <c r="I473" s="86">
        <v>1301562.9512800002</v>
      </c>
      <c r="J473" s="16">
        <v>26.562768150251955</v>
      </c>
      <c r="K473" s="16"/>
      <c r="L473" s="16"/>
      <c r="N473" s="162"/>
      <c r="O473" s="198"/>
      <c r="P473" s="198"/>
    </row>
    <row r="474" spans="1:17" ht="13.2" x14ac:dyDescent="0.25">
      <c r="A474" s="83"/>
      <c r="B474" s="196"/>
      <c r="C474" s="88"/>
      <c r="E474" s="88"/>
      <c r="F474" s="88"/>
      <c r="G474" s="88"/>
      <c r="I474" s="92"/>
      <c r="J474" s="12"/>
      <c r="K474" s="12"/>
      <c r="L474" s="12"/>
      <c r="N474" s="162"/>
    </row>
    <row r="475" spans="1:17" s="20" customFormat="1" ht="13.2" x14ac:dyDescent="0.25">
      <c r="A475" s="91" t="s">
        <v>176</v>
      </c>
      <c r="B475" s="21">
        <v>1257863.3401942998</v>
      </c>
      <c r="C475" s="21">
        <v>986920.86190319993</v>
      </c>
      <c r="D475" s="21">
        <v>707431.78537200007</v>
      </c>
      <c r="E475" s="16">
        <v>-28.319299684498205</v>
      </c>
      <c r="F475" s="21"/>
      <c r="G475" s="21">
        <v>652074.71509000007</v>
      </c>
      <c r="H475" s="21">
        <v>473790.68963999994</v>
      </c>
      <c r="I475" s="21">
        <v>676474.45597000001</v>
      </c>
      <c r="J475" s="16">
        <v>42.779178815017474</v>
      </c>
      <c r="K475" s="16"/>
      <c r="L475" s="16"/>
      <c r="N475" s="162"/>
      <c r="O475" s="168"/>
      <c r="P475" s="168"/>
    </row>
    <row r="476" spans="1:17" ht="13.2" x14ac:dyDescent="0.25">
      <c r="A476" s="83" t="s">
        <v>177</v>
      </c>
      <c r="B476" s="93">
        <v>568336.27344239992</v>
      </c>
      <c r="C476" s="93">
        <v>428420.38771639997</v>
      </c>
      <c r="D476" s="93">
        <v>358518.53845060006</v>
      </c>
      <c r="E476" s="12">
        <v>-16.316181785464565</v>
      </c>
      <c r="F476" s="93"/>
      <c r="G476" s="93">
        <v>275569.39957000001</v>
      </c>
      <c r="H476" s="93">
        <v>184919.92528999996</v>
      </c>
      <c r="I476" s="93">
        <v>317301.29238</v>
      </c>
      <c r="J476" s="12">
        <v>71.588481815787816</v>
      </c>
      <c r="K476" s="12"/>
      <c r="L476" s="12"/>
      <c r="N476" s="164"/>
    </row>
    <row r="477" spans="1:17" ht="13.2" x14ac:dyDescent="0.25">
      <c r="A477" s="83" t="s">
        <v>178</v>
      </c>
      <c r="B477" s="93">
        <v>115970.579</v>
      </c>
      <c r="C477" s="93">
        <v>90642.739000000001</v>
      </c>
      <c r="D477" s="93">
        <v>48269.231937500001</v>
      </c>
      <c r="E477" s="12">
        <v>-46.747822859258484</v>
      </c>
      <c r="F477" s="93"/>
      <c r="G477" s="93">
        <v>55737.802539999997</v>
      </c>
      <c r="H477" s="93">
        <v>38547.492170000005</v>
      </c>
      <c r="I477" s="93">
        <v>46166.728600000002</v>
      </c>
      <c r="J477" s="12">
        <v>19.765842084870442</v>
      </c>
      <c r="K477" s="12"/>
      <c r="L477" s="12"/>
      <c r="N477" s="164"/>
    </row>
    <row r="478" spans="1:17" x14ac:dyDescent="0.2">
      <c r="A478" s="83" t="s">
        <v>376</v>
      </c>
      <c r="B478" s="93">
        <v>83443.91661059999</v>
      </c>
      <c r="C478" s="93">
        <v>55480.116610600002</v>
      </c>
      <c r="D478" s="93">
        <v>13529.4462105</v>
      </c>
      <c r="E478" s="12">
        <v>-75.61388288806323</v>
      </c>
      <c r="F478" s="93"/>
      <c r="G478" s="93">
        <v>32637.962689999997</v>
      </c>
      <c r="H478" s="93">
        <v>20028.634170000001</v>
      </c>
      <c r="I478" s="93">
        <v>10922.825530000002</v>
      </c>
      <c r="J478" s="12">
        <v>-45.463952073372951</v>
      </c>
      <c r="K478" s="12"/>
      <c r="L478" s="12"/>
      <c r="N478" s="172"/>
    </row>
    <row r="479" spans="1:17" x14ac:dyDescent="0.2">
      <c r="A479" s="83" t="s">
        <v>377</v>
      </c>
      <c r="B479" s="93">
        <v>62477.06</v>
      </c>
      <c r="C479" s="93">
        <v>59698.525000000001</v>
      </c>
      <c r="D479" s="93">
        <v>23929.622480000002</v>
      </c>
      <c r="E479" s="12">
        <v>-59.915889915203095</v>
      </c>
      <c r="F479" s="93"/>
      <c r="G479" s="93">
        <v>37567.793590000001</v>
      </c>
      <c r="H479" s="93">
        <v>35434.683709999998</v>
      </c>
      <c r="I479" s="93">
        <v>25065.695119999997</v>
      </c>
      <c r="J479" s="12">
        <v>-29.26225806009883</v>
      </c>
      <c r="K479" s="12"/>
      <c r="L479" s="12"/>
      <c r="N479" s="14"/>
      <c r="O479" s="14"/>
      <c r="P479" s="14"/>
    </row>
    <row r="480" spans="1:17" x14ac:dyDescent="0.2">
      <c r="A480" s="83" t="s">
        <v>378</v>
      </c>
      <c r="B480" s="93">
        <v>126887.11315</v>
      </c>
      <c r="C480" s="93">
        <v>107140.02215</v>
      </c>
      <c r="D480" s="93">
        <v>86745.118899999987</v>
      </c>
      <c r="E480" s="12">
        <v>-19.03574671792245</v>
      </c>
      <c r="F480" s="93"/>
      <c r="G480" s="93">
        <v>79880.145399999979</v>
      </c>
      <c r="H480" s="93">
        <v>63887.719389999991</v>
      </c>
      <c r="I480" s="93">
        <v>101387.77949</v>
      </c>
      <c r="J480" s="12">
        <v>58.69682070052059</v>
      </c>
      <c r="K480" s="12"/>
      <c r="L480" s="12"/>
      <c r="N480" s="14"/>
      <c r="O480" s="14"/>
      <c r="P480" s="14"/>
    </row>
    <row r="481" spans="1:16" x14ac:dyDescent="0.2">
      <c r="A481" s="83" t="s">
        <v>179</v>
      </c>
      <c r="B481" s="93">
        <v>300748.39799129998</v>
      </c>
      <c r="C481" s="93">
        <v>245539.07142619998</v>
      </c>
      <c r="D481" s="93">
        <v>176439.82739339999</v>
      </c>
      <c r="E481" s="12">
        <v>-28.141852794115778</v>
      </c>
      <c r="F481" s="93"/>
      <c r="G481" s="93">
        <v>170681.61129999999</v>
      </c>
      <c r="H481" s="93">
        <v>130972.23491000001</v>
      </c>
      <c r="I481" s="93">
        <v>175630.13485000003</v>
      </c>
      <c r="J481" s="12">
        <v>34.0972267677096</v>
      </c>
      <c r="K481" s="12"/>
      <c r="L481" s="12"/>
      <c r="N481" s="14"/>
      <c r="O481" s="14"/>
      <c r="P481" s="14"/>
    </row>
    <row r="482" spans="1:16" x14ac:dyDescent="0.2">
      <c r="A482" s="83"/>
      <c r="B482" s="88"/>
      <c r="C482" s="88"/>
      <c r="D482" s="88"/>
      <c r="E482" s="12"/>
      <c r="F482" s="88"/>
      <c r="G482" s="88"/>
      <c r="H482" s="88"/>
      <c r="I482" s="94"/>
      <c r="J482" s="12"/>
      <c r="K482" s="12"/>
      <c r="L482" s="12"/>
      <c r="N482" s="14"/>
      <c r="O482" s="14"/>
      <c r="P482" s="14"/>
    </row>
    <row r="483" spans="1:16" s="20" customFormat="1" ht="11.4" x14ac:dyDescent="0.2">
      <c r="A483" s="91" t="s">
        <v>315</v>
      </c>
      <c r="B483" s="21">
        <v>77619.8746063</v>
      </c>
      <c r="C483" s="21">
        <v>62557.126586599989</v>
      </c>
      <c r="D483" s="21">
        <v>54517.682955999997</v>
      </c>
      <c r="E483" s="16">
        <v>-12.85136333663074</v>
      </c>
      <c r="F483" s="21"/>
      <c r="G483" s="21">
        <v>419956.50409</v>
      </c>
      <c r="H483" s="21">
        <v>331096.76549000002</v>
      </c>
      <c r="I483" s="21">
        <v>364890.01811</v>
      </c>
      <c r="J483" s="16">
        <v>10.206458093901432</v>
      </c>
      <c r="K483" s="16"/>
      <c r="L483" s="16"/>
    </row>
    <row r="484" spans="1:16" x14ac:dyDescent="0.2">
      <c r="A484" s="83" t="s">
        <v>172</v>
      </c>
      <c r="B484" s="13">
        <v>11875.190947699999</v>
      </c>
      <c r="C484" s="93">
        <v>9126.4857847000003</v>
      </c>
      <c r="D484" s="93">
        <v>12982.013302299998</v>
      </c>
      <c r="E484" s="12">
        <v>42.245477706912737</v>
      </c>
      <c r="F484" s="13"/>
      <c r="G484" s="93">
        <v>88598.842940000002</v>
      </c>
      <c r="H484" s="93">
        <v>70623.52291</v>
      </c>
      <c r="I484" s="93">
        <v>102263.66390000001</v>
      </c>
      <c r="J484" s="12">
        <v>44.801136627411012</v>
      </c>
      <c r="K484" s="12"/>
      <c r="L484" s="12"/>
      <c r="N484" s="14"/>
      <c r="O484" s="14"/>
      <c r="P484" s="14"/>
    </row>
    <row r="485" spans="1:16" x14ac:dyDescent="0.2">
      <c r="A485" s="83" t="s">
        <v>173</v>
      </c>
      <c r="B485" s="13">
        <v>7334.5087199999998</v>
      </c>
      <c r="C485" s="93">
        <v>5989.4773471999997</v>
      </c>
      <c r="D485" s="93">
        <v>5615.5030454000007</v>
      </c>
      <c r="E485" s="12">
        <v>-6.2438553503308043</v>
      </c>
      <c r="F485" s="93"/>
      <c r="G485" s="93">
        <v>93160.008409999995</v>
      </c>
      <c r="H485" s="93">
        <v>69908.033510000008</v>
      </c>
      <c r="I485" s="93">
        <v>81424.620549999992</v>
      </c>
      <c r="J485" s="12">
        <v>16.473910739246577</v>
      </c>
      <c r="K485" s="12"/>
      <c r="L485" s="12"/>
      <c r="N485" s="14"/>
      <c r="O485" s="14"/>
      <c r="P485" s="14"/>
    </row>
    <row r="486" spans="1:16" x14ac:dyDescent="0.2">
      <c r="A486" s="83" t="s">
        <v>174</v>
      </c>
      <c r="B486" s="13">
        <v>17326.4535091</v>
      </c>
      <c r="C486" s="93">
        <v>13333.905777599997</v>
      </c>
      <c r="D486" s="93">
        <v>8123.5445689000007</v>
      </c>
      <c r="E486" s="12">
        <v>-39.076031401489494</v>
      </c>
      <c r="F486" s="93"/>
      <c r="G486" s="93">
        <v>116533.58389000001</v>
      </c>
      <c r="H486" s="93">
        <v>90444.592260000005</v>
      </c>
      <c r="I486" s="93">
        <v>88016.166850000009</v>
      </c>
      <c r="J486" s="12">
        <v>-2.6849868514184152</v>
      </c>
      <c r="K486" s="12"/>
      <c r="L486" s="12"/>
      <c r="N486" s="14"/>
      <c r="O486" s="14"/>
      <c r="P486" s="14"/>
    </row>
    <row r="487" spans="1:16" x14ac:dyDescent="0.2">
      <c r="A487" s="83" t="s">
        <v>175</v>
      </c>
      <c r="B487" s="13">
        <v>41083.721429500001</v>
      </c>
      <c r="C487" s="93">
        <v>34107.257677099995</v>
      </c>
      <c r="D487" s="93">
        <v>27796.622039399997</v>
      </c>
      <c r="E487" s="12">
        <v>-18.502324922877136</v>
      </c>
      <c r="F487" s="93"/>
      <c r="G487" s="93">
        <v>121664.06884999998</v>
      </c>
      <c r="H487" s="93">
        <v>100120.61681000001</v>
      </c>
      <c r="I487" s="93">
        <v>93185.566810000004</v>
      </c>
      <c r="J487" s="12">
        <v>-6.9266952411616955</v>
      </c>
      <c r="K487" s="12"/>
      <c r="L487" s="12"/>
      <c r="N487" s="14"/>
      <c r="O487" s="14"/>
      <c r="P487" s="14"/>
    </row>
    <row r="488" spans="1:16" x14ac:dyDescent="0.2">
      <c r="A488" s="83"/>
      <c r="B488" s="93"/>
      <c r="C488" s="93"/>
      <c r="D488" s="93"/>
      <c r="E488" s="12"/>
      <c r="F488" s="93"/>
      <c r="G488" s="93"/>
      <c r="H488" s="93"/>
      <c r="I488" s="93"/>
      <c r="J488" s="12"/>
      <c r="K488" s="12"/>
      <c r="L488" s="12"/>
      <c r="N488" s="14"/>
      <c r="O488" s="14"/>
      <c r="P488" s="14"/>
    </row>
    <row r="489" spans="1:16" s="20" customFormat="1" x14ac:dyDescent="0.2">
      <c r="A489" s="91" t="s">
        <v>180</v>
      </c>
      <c r="B489" s="21">
        <v>7354.4040641000001</v>
      </c>
      <c r="C489" s="21">
        <v>6132.7927776999995</v>
      </c>
      <c r="D489" s="21">
        <v>5091.6370787999995</v>
      </c>
      <c r="E489" s="16">
        <v>-16.976860895835912</v>
      </c>
      <c r="F489" s="21"/>
      <c r="G489" s="21">
        <v>229291.90981000004</v>
      </c>
      <c r="H489" s="21">
        <v>166277.28083</v>
      </c>
      <c r="I489" s="21">
        <v>177131.83272000001</v>
      </c>
      <c r="J489" s="16">
        <v>6.5279825576998576</v>
      </c>
      <c r="K489" s="16"/>
      <c r="L489" s="16"/>
    </row>
    <row r="490" spans="1:16" x14ac:dyDescent="0.2">
      <c r="A490" s="83" t="s">
        <v>181</v>
      </c>
      <c r="B490" s="93">
        <v>899.09584339999992</v>
      </c>
      <c r="C490" s="93">
        <v>620.5134564</v>
      </c>
      <c r="D490" s="93">
        <v>676.00838820000001</v>
      </c>
      <c r="E490" s="12">
        <v>8.9433889350219715</v>
      </c>
      <c r="F490" s="93"/>
      <c r="G490" s="93">
        <v>20824.227449999998</v>
      </c>
      <c r="H490" s="93">
        <v>14377.111580000001</v>
      </c>
      <c r="I490" s="93">
        <v>16152.839070000002</v>
      </c>
      <c r="J490" s="12">
        <v>12.351072606755139</v>
      </c>
      <c r="K490" s="12"/>
      <c r="L490" s="12"/>
      <c r="N490" s="14"/>
      <c r="O490" s="14"/>
      <c r="P490" s="14"/>
    </row>
    <row r="491" spans="1:16" x14ac:dyDescent="0.2">
      <c r="A491" s="83" t="s">
        <v>182</v>
      </c>
      <c r="B491" s="93">
        <v>1353.4090916</v>
      </c>
      <c r="C491" s="93">
        <v>1314.8877266</v>
      </c>
      <c r="D491" s="93">
        <v>127.79495580000001</v>
      </c>
      <c r="E491" s="12">
        <v>-90.280922605426653</v>
      </c>
      <c r="F491" s="93"/>
      <c r="G491" s="93">
        <v>92184.401660000018</v>
      </c>
      <c r="H491" s="93">
        <v>70514.834629999998</v>
      </c>
      <c r="I491" s="93">
        <v>72994.972539999988</v>
      </c>
      <c r="J491" s="12">
        <v>3.5171860261937553</v>
      </c>
      <c r="K491" s="12"/>
      <c r="L491" s="12"/>
      <c r="N491" s="14"/>
      <c r="O491" s="14"/>
      <c r="P491" s="14"/>
    </row>
    <row r="492" spans="1:16" x14ac:dyDescent="0.2">
      <c r="A492" s="83" t="s">
        <v>379</v>
      </c>
      <c r="B492" s="93">
        <v>5101.8991291000002</v>
      </c>
      <c r="C492" s="93">
        <v>4197.3915946999996</v>
      </c>
      <c r="D492" s="93">
        <v>4287.8337347999995</v>
      </c>
      <c r="E492" s="12">
        <v>2.1547224760777794</v>
      </c>
      <c r="F492" s="93"/>
      <c r="G492" s="93">
        <v>116283.28070000002</v>
      </c>
      <c r="H492" s="93">
        <v>81385.334620000009</v>
      </c>
      <c r="I492" s="93">
        <v>87984.021110000001</v>
      </c>
      <c r="J492" s="12">
        <v>8.1079552241324819</v>
      </c>
      <c r="K492" s="12"/>
      <c r="L492" s="12"/>
      <c r="N492" s="14"/>
      <c r="O492" s="14"/>
      <c r="P492" s="14"/>
    </row>
    <row r="493" spans="1:16" x14ac:dyDescent="0.2">
      <c r="A493" s="83"/>
      <c r="B493" s="88"/>
      <c r="C493" s="88"/>
      <c r="D493" s="88"/>
      <c r="E493" s="12"/>
      <c r="F493" s="88"/>
      <c r="G493" s="88"/>
      <c r="H493" s="88"/>
      <c r="I493" s="93"/>
      <c r="J493" s="12"/>
      <c r="K493" s="12"/>
      <c r="L493" s="12"/>
      <c r="N493" s="14"/>
      <c r="O493" s="14"/>
      <c r="P493" s="14"/>
    </row>
    <row r="494" spans="1:16" s="20" customFormat="1" x14ac:dyDescent="0.2">
      <c r="A494" s="91" t="s">
        <v>341</v>
      </c>
      <c r="B494" s="21"/>
      <c r="C494" s="21"/>
      <c r="D494" s="21"/>
      <c r="E494" s="16"/>
      <c r="F494" s="21"/>
      <c r="G494" s="21">
        <v>82986.886020000005</v>
      </c>
      <c r="H494" s="21">
        <v>57228.503459999993</v>
      </c>
      <c r="I494" s="21">
        <v>83066.644480000003</v>
      </c>
      <c r="J494" s="16">
        <v>45.149076872261105</v>
      </c>
      <c r="K494" s="16"/>
      <c r="L494" s="16"/>
    </row>
    <row r="495" spans="1:16" x14ac:dyDescent="0.2">
      <c r="A495" s="95" t="s">
        <v>183</v>
      </c>
      <c r="B495" s="93">
        <v>874.16191179999998</v>
      </c>
      <c r="C495" s="93">
        <v>620.42444829999999</v>
      </c>
      <c r="D495" s="93">
        <v>626.75734230000012</v>
      </c>
      <c r="E495" s="12">
        <v>1.0207357265421564</v>
      </c>
      <c r="F495" s="93"/>
      <c r="G495" s="93">
        <v>21762.446259999997</v>
      </c>
      <c r="H495" s="93">
        <v>15818.643070000002</v>
      </c>
      <c r="I495" s="93">
        <v>16791.147630000003</v>
      </c>
      <c r="J495" s="12">
        <v>6.1478380648486421</v>
      </c>
      <c r="K495" s="12"/>
      <c r="L495" s="12"/>
    </row>
    <row r="496" spans="1:16" x14ac:dyDescent="0.2">
      <c r="A496" s="83" t="s">
        <v>184</v>
      </c>
      <c r="B496" s="93">
        <v>22432.268509700003</v>
      </c>
      <c r="C496" s="93">
        <v>15958.011222699999</v>
      </c>
      <c r="D496" s="93">
        <v>19179.440791999998</v>
      </c>
      <c r="E496" s="12">
        <v>20.186911290785218</v>
      </c>
      <c r="F496" s="93"/>
      <c r="G496" s="93">
        <v>61224.439760000001</v>
      </c>
      <c r="H496" s="93">
        <v>41409.860389999994</v>
      </c>
      <c r="I496" s="93">
        <v>66275.496849999996</v>
      </c>
      <c r="J496" s="12">
        <v>60.047622053815871</v>
      </c>
      <c r="K496" s="12"/>
      <c r="L496" s="12"/>
    </row>
    <row r="497" spans="1:16" x14ac:dyDescent="0.2">
      <c r="A497" s="83"/>
      <c r="B497" s="88"/>
      <c r="C497" s="88"/>
      <c r="D497" s="88"/>
      <c r="E497" s="12"/>
      <c r="F497" s="88"/>
      <c r="G497" s="88"/>
      <c r="H497" s="88"/>
      <c r="J497" s="12"/>
      <c r="K497" s="12"/>
      <c r="L497" s="12"/>
    </row>
    <row r="498" spans="1:16" s="21" customFormat="1" x14ac:dyDescent="0.2">
      <c r="A498" s="86" t="s">
        <v>366</v>
      </c>
      <c r="B498" s="86"/>
      <c r="C498" s="86"/>
      <c r="D498" s="86"/>
      <c r="E498" s="16"/>
      <c r="F498" s="86"/>
      <c r="G498" s="86">
        <v>997537.72340000013</v>
      </c>
      <c r="H498" s="86">
        <v>722335.71268</v>
      </c>
      <c r="I498" s="86">
        <v>660206.36479000014</v>
      </c>
      <c r="J498" s="16">
        <v>-8.6011734986061299</v>
      </c>
      <c r="K498" s="16"/>
      <c r="L498" s="16"/>
      <c r="N498" s="198"/>
      <c r="O498" s="198"/>
      <c r="P498" s="198"/>
    </row>
    <row r="499" spans="1:16" x14ac:dyDescent="0.2">
      <c r="A499" s="83" t="s">
        <v>185</v>
      </c>
      <c r="B499" s="93">
        <v>8363.0010000000002</v>
      </c>
      <c r="C499" s="93">
        <v>5618.0010000000002</v>
      </c>
      <c r="D499" s="93">
        <v>5540.0010000000002</v>
      </c>
      <c r="E499" s="12">
        <v>-1.3883941992890385</v>
      </c>
      <c r="F499" s="93"/>
      <c r="G499" s="93">
        <v>157785.86882000009</v>
      </c>
      <c r="H499" s="93">
        <v>107290.46164999998</v>
      </c>
      <c r="I499" s="93">
        <v>133949.65391000002</v>
      </c>
      <c r="J499" s="12">
        <v>24.847681564617503</v>
      </c>
      <c r="K499" s="12"/>
      <c r="L499" s="12"/>
    </row>
    <row r="500" spans="1:16" x14ac:dyDescent="0.2">
      <c r="A500" s="83" t="s">
        <v>186</v>
      </c>
      <c r="B500" s="93">
        <v>345</v>
      </c>
      <c r="C500" s="93">
        <v>285</v>
      </c>
      <c r="D500" s="93">
        <v>0</v>
      </c>
      <c r="E500" s="12" t="s">
        <v>561</v>
      </c>
      <c r="F500" s="93"/>
      <c r="G500" s="93">
        <v>12010.030199999997</v>
      </c>
      <c r="H500" s="93">
        <v>7382.9142499999989</v>
      </c>
      <c r="I500" s="93">
        <v>0</v>
      </c>
      <c r="J500" s="12" t="s">
        <v>561</v>
      </c>
      <c r="K500" s="12"/>
      <c r="L500" s="12"/>
    </row>
    <row r="501" spans="1:16" ht="11.25" customHeight="1" x14ac:dyDescent="0.2">
      <c r="A501" s="95" t="s">
        <v>187</v>
      </c>
      <c r="B501" s="93">
        <v>0</v>
      </c>
      <c r="C501" s="93">
        <v>0</v>
      </c>
      <c r="D501" s="93">
        <v>0</v>
      </c>
      <c r="E501" s="12" t="s">
        <v>561</v>
      </c>
      <c r="F501" s="93"/>
      <c r="G501" s="93">
        <v>0</v>
      </c>
      <c r="H501" s="93">
        <v>0</v>
      </c>
      <c r="I501" s="93">
        <v>0</v>
      </c>
      <c r="J501" s="12" t="s">
        <v>561</v>
      </c>
      <c r="K501" s="12"/>
      <c r="L501" s="12"/>
    </row>
    <row r="502" spans="1:16" x14ac:dyDescent="0.2">
      <c r="A502" s="83" t="s">
        <v>188</v>
      </c>
      <c r="B502" s="88"/>
      <c r="C502" s="88"/>
      <c r="D502" s="88"/>
      <c r="E502" s="12"/>
      <c r="F502" s="88"/>
      <c r="G502" s="93">
        <v>827741.82438000001</v>
      </c>
      <c r="H502" s="93">
        <v>607662.33678000001</v>
      </c>
      <c r="I502" s="93">
        <v>526256.71088000014</v>
      </c>
      <c r="J502" s="12">
        <v>-13.396523195985438</v>
      </c>
      <c r="K502" s="12"/>
      <c r="L502" s="12"/>
    </row>
    <row r="503" spans="1:16" x14ac:dyDescent="0.2">
      <c r="B503" s="93"/>
      <c r="C503" s="93"/>
      <c r="D503" s="93"/>
      <c r="F503" s="88"/>
      <c r="G503" s="88"/>
      <c r="H503" s="88"/>
      <c r="I503" s="93"/>
    </row>
    <row r="504" spans="1:16" x14ac:dyDescent="0.25">
      <c r="A504" s="96"/>
      <c r="B504" s="96"/>
      <c r="C504" s="97"/>
      <c r="D504" s="97"/>
      <c r="E504" s="97"/>
      <c r="F504" s="97"/>
      <c r="G504" s="97"/>
      <c r="H504" s="97"/>
      <c r="I504" s="97"/>
      <c r="J504" s="97"/>
      <c r="K504" s="88"/>
      <c r="L504" s="88"/>
    </row>
    <row r="505" spans="1:16" ht="11.4" x14ac:dyDescent="0.2">
      <c r="A505" s="9" t="s">
        <v>406</v>
      </c>
      <c r="B505" s="88"/>
      <c r="C505" s="88"/>
      <c r="E505" s="88"/>
      <c r="F505" s="88"/>
      <c r="G505" s="88"/>
      <c r="I505" s="92"/>
      <c r="J505" s="88"/>
      <c r="K505" s="88"/>
      <c r="L505" s="88"/>
    </row>
  </sheetData>
  <mergeCells count="98">
    <mergeCell ref="B467:E467"/>
    <mergeCell ref="G467:J467"/>
    <mergeCell ref="C348:E348"/>
    <mergeCell ref="H348:J348"/>
    <mergeCell ref="C468:E468"/>
    <mergeCell ref="H468:J468"/>
    <mergeCell ref="A385:J385"/>
    <mergeCell ref="C388:E388"/>
    <mergeCell ref="H388:J388"/>
    <mergeCell ref="B387:E387"/>
    <mergeCell ref="G387:J387"/>
    <mergeCell ref="A465:J465"/>
    <mergeCell ref="A466:J466"/>
    <mergeCell ref="A386:J386"/>
    <mergeCell ref="B468:B469"/>
    <mergeCell ref="G468:G469"/>
    <mergeCell ref="A132:J132"/>
    <mergeCell ref="A133:J133"/>
    <mergeCell ref="A345:J345"/>
    <mergeCell ref="A346:J346"/>
    <mergeCell ref="B347:E347"/>
    <mergeCell ref="G347:J347"/>
    <mergeCell ref="C309:E309"/>
    <mergeCell ref="H309:J309"/>
    <mergeCell ref="A306:J306"/>
    <mergeCell ref="A307:J307"/>
    <mergeCell ref="B308:E308"/>
    <mergeCell ref="G308:J308"/>
    <mergeCell ref="A257:J257"/>
    <mergeCell ref="A209:J209"/>
    <mergeCell ref="A210:J210"/>
    <mergeCell ref="C212:E212"/>
    <mergeCell ref="A1:J1"/>
    <mergeCell ref="A2:J2"/>
    <mergeCell ref="A95:J95"/>
    <mergeCell ref="A96:J96"/>
    <mergeCell ref="B3:E3"/>
    <mergeCell ref="G3:J3"/>
    <mergeCell ref="C45:E45"/>
    <mergeCell ref="H45:J45"/>
    <mergeCell ref="B44:E44"/>
    <mergeCell ref="G44:J44"/>
    <mergeCell ref="A43:J43"/>
    <mergeCell ref="A41:J41"/>
    <mergeCell ref="H212:J212"/>
    <mergeCell ref="B211:E211"/>
    <mergeCell ref="C259:E259"/>
    <mergeCell ref="H259:J259"/>
    <mergeCell ref="A256:J256"/>
    <mergeCell ref="G211:J211"/>
    <mergeCell ref="B258:E258"/>
    <mergeCell ref="G258:J258"/>
    <mergeCell ref="B212:B213"/>
    <mergeCell ref="G212:G213"/>
    <mergeCell ref="B259:B260"/>
    <mergeCell ref="G259:G260"/>
    <mergeCell ref="A255:J255"/>
    <mergeCell ref="B134:E134"/>
    <mergeCell ref="G134:J134"/>
    <mergeCell ref="C177:E177"/>
    <mergeCell ref="H177:J177"/>
    <mergeCell ref="C135:E135"/>
    <mergeCell ref="H135:J135"/>
    <mergeCell ref="A174:J174"/>
    <mergeCell ref="A175:J175"/>
    <mergeCell ref="B176:E176"/>
    <mergeCell ref="G176:J176"/>
    <mergeCell ref="B135:B136"/>
    <mergeCell ref="G135:G136"/>
    <mergeCell ref="B177:B178"/>
    <mergeCell ref="G177:G178"/>
    <mergeCell ref="C98:E98"/>
    <mergeCell ref="H98:J98"/>
    <mergeCell ref="B97:E97"/>
    <mergeCell ref="G97:J97"/>
    <mergeCell ref="C4:E4"/>
    <mergeCell ref="H4:J4"/>
    <mergeCell ref="A42:J42"/>
    <mergeCell ref="B4:B5"/>
    <mergeCell ref="G4:G5"/>
    <mergeCell ref="B45:B46"/>
    <mergeCell ref="G45:G46"/>
    <mergeCell ref="B98:B99"/>
    <mergeCell ref="G98:G99"/>
    <mergeCell ref="B309:B310"/>
    <mergeCell ref="G309:G310"/>
    <mergeCell ref="B348:B349"/>
    <mergeCell ref="G348:G349"/>
    <mergeCell ref="B388:B389"/>
    <mergeCell ref="G388:G389"/>
    <mergeCell ref="A447:J447"/>
    <mergeCell ref="A448:J448"/>
    <mergeCell ref="B449:E449"/>
    <mergeCell ref="G449:J449"/>
    <mergeCell ref="B450:B451"/>
    <mergeCell ref="C450:E450"/>
    <mergeCell ref="G450:G451"/>
    <mergeCell ref="H450:J450"/>
  </mergeCells>
  <phoneticPr fontId="0" type="noConversion"/>
  <printOptions horizontalCentered="1" verticalCentered="1"/>
  <pageMargins left="1.3385826771653544" right="0.78740157480314965" top="0.51181102362204722" bottom="0.78740157480314965" header="0" footer="0.59055118110236227"/>
  <pageSetup scale="70" orientation="landscape" horizontalDpi="4294967294" verticalDpi="4294967294" r:id="rId1"/>
  <headerFooter alignWithMargins="0">
    <oddFooter>&amp;C&amp;P</oddFooter>
  </headerFooter>
  <rowBreaks count="11" manualBreakCount="11">
    <brk id="41" max="9" man="1"/>
    <brk id="94" max="9" man="1"/>
    <brk id="131" max="16383" man="1"/>
    <brk id="173" max="16383" man="1"/>
    <brk id="208" max="16383" man="1"/>
    <brk id="255" max="16383" man="1"/>
    <brk id="305" max="16383" man="1"/>
    <brk id="344" max="9" man="1"/>
    <brk id="384" max="16383" man="1"/>
    <brk id="446" max="9" man="1"/>
    <brk id="464"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96D5D-5A1C-4AB7-AEAB-D31C0CE04031}">
  <sheetPr codeName="Hoja24">
    <pageSetUpPr fitToPage="1"/>
  </sheetPr>
  <dimension ref="A1:L24"/>
  <sheetViews>
    <sheetView workbookViewId="0">
      <selection activeCell="G1" sqref="G1"/>
    </sheetView>
  </sheetViews>
  <sheetFormatPr baseColWidth="10" defaultColWidth="11.44140625" defaultRowHeight="13.2" x14ac:dyDescent="0.25"/>
  <cols>
    <col min="1" max="1" width="38.109375" style="1" customWidth="1"/>
    <col min="2" max="2" width="17.109375" style="1" bestFit="1" customWidth="1"/>
    <col min="3" max="4" width="11.44140625" style="1" customWidth="1"/>
    <col min="5" max="5" width="10.33203125" style="1" bestFit="1" customWidth="1"/>
    <col min="6" max="6" width="13" style="1" bestFit="1" customWidth="1"/>
    <col min="7" max="8" width="11.44140625" style="34"/>
    <col min="9" max="9" width="11.44140625" style="1"/>
    <col min="10" max="12" width="17.5546875" style="1" customWidth="1"/>
    <col min="13" max="16384" width="11.44140625" style="1"/>
  </cols>
  <sheetData>
    <row r="1" spans="1:12" x14ac:dyDescent="0.25">
      <c r="A1" s="417" t="s">
        <v>522</v>
      </c>
      <c r="B1" s="417"/>
      <c r="C1" s="417"/>
      <c r="D1" s="417"/>
      <c r="E1" s="417"/>
      <c r="F1" s="417"/>
      <c r="G1" s="33"/>
      <c r="H1" s="33"/>
    </row>
    <row r="2" spans="1:12" x14ac:dyDescent="0.25">
      <c r="A2" s="417"/>
      <c r="B2" s="417"/>
      <c r="C2" s="417"/>
      <c r="D2" s="417"/>
      <c r="E2" s="417"/>
      <c r="F2" s="417"/>
      <c r="G2" s="33"/>
      <c r="H2" s="33"/>
      <c r="J2" s="385"/>
      <c r="K2" s="385"/>
      <c r="L2" s="385"/>
    </row>
    <row r="3" spans="1:12" x14ac:dyDescent="0.25">
      <c r="A3" s="415" t="s">
        <v>506</v>
      </c>
      <c r="B3" s="415"/>
      <c r="C3" s="415"/>
      <c r="D3" s="415"/>
      <c r="E3" s="415"/>
      <c r="F3" s="415"/>
      <c r="J3" s="385"/>
      <c r="K3" s="385"/>
    </row>
    <row r="4" spans="1:12" x14ac:dyDescent="0.25">
      <c r="A4" s="415" t="s">
        <v>128</v>
      </c>
      <c r="B4" s="415"/>
      <c r="C4" s="415"/>
      <c r="D4" s="415"/>
      <c r="E4" s="415"/>
      <c r="F4" s="415"/>
      <c r="J4" s="385"/>
      <c r="K4" s="385"/>
      <c r="L4" s="385"/>
    </row>
    <row r="5" spans="1:12" ht="13.8" thickBot="1" x14ac:dyDescent="0.3">
      <c r="A5" s="415" t="s">
        <v>236</v>
      </c>
      <c r="B5" s="415"/>
      <c r="C5" s="415"/>
      <c r="D5" s="415"/>
      <c r="E5" s="415"/>
      <c r="F5" s="415"/>
      <c r="J5" s="385"/>
      <c r="K5" s="385"/>
      <c r="L5" s="385"/>
    </row>
    <row r="6" spans="1:12" ht="13.8" thickTop="1" x14ac:dyDescent="0.25">
      <c r="A6" s="318" t="s">
        <v>129</v>
      </c>
      <c r="B6" s="314">
        <v>2021</v>
      </c>
      <c r="C6" s="418" t="s">
        <v>547</v>
      </c>
      <c r="D6" s="418"/>
      <c r="E6" s="316" t="s">
        <v>143</v>
      </c>
      <c r="F6" s="316" t="s">
        <v>135</v>
      </c>
      <c r="J6" s="385"/>
      <c r="K6" s="385"/>
      <c r="L6" s="385"/>
    </row>
    <row r="7" spans="1:12" ht="13.8" thickBot="1" x14ac:dyDescent="0.3">
      <c r="A7" s="319"/>
      <c r="B7" s="315" t="s">
        <v>358</v>
      </c>
      <c r="C7" s="315">
        <v>2021</v>
      </c>
      <c r="D7" s="315">
        <v>2022</v>
      </c>
      <c r="E7" s="315" t="s">
        <v>515</v>
      </c>
      <c r="F7" s="317">
        <v>2022</v>
      </c>
      <c r="J7" s="373"/>
      <c r="K7" s="373"/>
      <c r="L7" s="373"/>
    </row>
    <row r="8" spans="1:12" ht="13.8" thickTop="1" x14ac:dyDescent="0.25">
      <c r="A8" s="419" t="s">
        <v>497</v>
      </c>
      <c r="B8" s="419"/>
      <c r="C8" s="419"/>
      <c r="D8" s="419"/>
      <c r="E8" s="419"/>
      <c r="F8" s="419"/>
    </row>
    <row r="9" spans="1:12" x14ac:dyDescent="0.25">
      <c r="A9" s="338" t="s">
        <v>499</v>
      </c>
      <c r="B9" s="347">
        <v>94676562.596073613</v>
      </c>
      <c r="C9" s="339">
        <v>69396228.390981734</v>
      </c>
      <c r="D9" s="339">
        <v>73228947.645880163</v>
      </c>
      <c r="E9" s="330">
        <v>5.5229503731884413E-2</v>
      </c>
      <c r="F9" s="340"/>
    </row>
    <row r="10" spans="1:12" x14ac:dyDescent="0.25">
      <c r="A10" s="26" t="s">
        <v>503</v>
      </c>
      <c r="B10" s="386">
        <v>12623959.920560041</v>
      </c>
      <c r="C10" s="386">
        <v>9691931.6374699846</v>
      </c>
      <c r="D10" s="386">
        <v>10148304.827150008</v>
      </c>
      <c r="E10" s="27">
        <v>4.7087949724659468E-2</v>
      </c>
      <c r="F10" s="27">
        <v>0.13858324000810557</v>
      </c>
      <c r="H10" s="372"/>
    </row>
    <row r="11" spans="1:12" x14ac:dyDescent="0.25">
      <c r="A11" s="336" t="s">
        <v>509</v>
      </c>
      <c r="B11" s="349">
        <v>82052602.675513566</v>
      </c>
      <c r="C11" s="349">
        <v>59704296.753511749</v>
      </c>
      <c r="D11" s="349">
        <v>63080642.818730153</v>
      </c>
      <c r="E11" s="337">
        <v>5.6551140350209562E-2</v>
      </c>
      <c r="F11" s="337">
        <v>0.86141675999189438</v>
      </c>
    </row>
    <row r="12" spans="1:12" x14ac:dyDescent="0.25">
      <c r="A12" s="415" t="s">
        <v>5</v>
      </c>
      <c r="B12" s="415"/>
      <c r="C12" s="415"/>
      <c r="D12" s="415"/>
      <c r="E12" s="415"/>
      <c r="F12" s="415"/>
    </row>
    <row r="13" spans="1:12" x14ac:dyDescent="0.25">
      <c r="A13" s="341" t="s">
        <v>500</v>
      </c>
      <c r="B13" s="348">
        <v>92196981.5819114</v>
      </c>
      <c r="C13" s="342">
        <v>64959747.465453997</v>
      </c>
      <c r="D13" s="342">
        <v>80514204.685649544</v>
      </c>
      <c r="E13" s="330">
        <v>0.23944762452267082</v>
      </c>
      <c r="F13" s="341"/>
    </row>
    <row r="14" spans="1:12" x14ac:dyDescent="0.25">
      <c r="A14" s="32" t="s">
        <v>504</v>
      </c>
      <c r="B14" s="386">
        <v>9922146.1445100196</v>
      </c>
      <c r="C14" s="386">
        <v>7068687.2657699864</v>
      </c>
      <c r="D14" s="386">
        <v>8001094.8201899808</v>
      </c>
      <c r="E14" s="27">
        <v>0.13190674864556029</v>
      </c>
      <c r="F14" s="27">
        <v>9.9374946960335026E-2</v>
      </c>
      <c r="H14" s="374"/>
    </row>
    <row r="15" spans="1:12" x14ac:dyDescent="0.25">
      <c r="A15" s="336" t="s">
        <v>509</v>
      </c>
      <c r="B15" s="349">
        <v>82274835.437401384</v>
      </c>
      <c r="C15" s="349">
        <v>57891060.199684009</v>
      </c>
      <c r="D15" s="349">
        <v>72513109.865459561</v>
      </c>
      <c r="E15" s="323">
        <v>0.25257871621869804</v>
      </c>
      <c r="F15" s="337">
        <v>0.900625053039665</v>
      </c>
    </row>
    <row r="16" spans="1:12" x14ac:dyDescent="0.25">
      <c r="A16" s="415" t="s">
        <v>501</v>
      </c>
      <c r="B16" s="415"/>
      <c r="C16" s="415"/>
      <c r="D16" s="415"/>
      <c r="E16" s="415"/>
      <c r="F16" s="415"/>
    </row>
    <row r="17" spans="1:6" x14ac:dyDescent="0.25">
      <c r="A17" s="328" t="s">
        <v>510</v>
      </c>
      <c r="B17" s="329">
        <v>2479581.0141622126</v>
      </c>
      <c r="C17" s="329">
        <v>4436480.9255277365</v>
      </c>
      <c r="D17" s="329">
        <v>-7285257.0397693813</v>
      </c>
      <c r="E17" s="330">
        <v>-2.6421251803089341</v>
      </c>
      <c r="F17" s="346"/>
    </row>
    <row r="18" spans="1:6" x14ac:dyDescent="0.25">
      <c r="A18" s="111" t="s">
        <v>496</v>
      </c>
      <c r="B18" s="23">
        <v>2701813.7760500219</v>
      </c>
      <c r="C18" s="23">
        <v>2623244.3716999982</v>
      </c>
      <c r="D18" s="23">
        <v>2147210.0069600269</v>
      </c>
      <c r="E18" s="31">
        <v>-0.18146779227871795</v>
      </c>
      <c r="F18" s="31"/>
    </row>
    <row r="19" spans="1:6" ht="13.8" thickBot="1" x14ac:dyDescent="0.3">
      <c r="A19" s="343" t="s">
        <v>509</v>
      </c>
      <c r="B19" s="344">
        <v>-222232.76188781857</v>
      </c>
      <c r="C19" s="344">
        <v>1813236.5538277403</v>
      </c>
      <c r="D19" s="344">
        <v>-9432467.0467294082</v>
      </c>
      <c r="E19" s="345">
        <v>-6.2020057872854375</v>
      </c>
      <c r="F19" s="345"/>
    </row>
    <row r="20" spans="1:6" ht="25.5" customHeight="1" thickTop="1" x14ac:dyDescent="0.25">
      <c r="A20" s="416" t="s">
        <v>434</v>
      </c>
      <c r="B20" s="416"/>
      <c r="C20" s="416"/>
      <c r="D20" s="416"/>
      <c r="E20" s="416"/>
      <c r="F20" s="416"/>
    </row>
    <row r="21" spans="1:6" x14ac:dyDescent="0.25">
      <c r="A21" s="7"/>
      <c r="B21" s="7"/>
      <c r="C21" s="7"/>
      <c r="D21" s="7"/>
      <c r="E21" s="7"/>
      <c r="F21" s="7"/>
    </row>
    <row r="22" spans="1:6" x14ac:dyDescent="0.25">
      <c r="A22" s="7"/>
      <c r="B22" s="7"/>
      <c r="C22" s="7"/>
      <c r="D22" s="7"/>
      <c r="E22" s="7"/>
      <c r="F22" s="7"/>
    </row>
    <row r="23" spans="1:6" x14ac:dyDescent="0.25">
      <c r="A23" s="7"/>
      <c r="B23" s="7"/>
      <c r="C23" s="7"/>
      <c r="D23" s="7"/>
      <c r="E23" s="7"/>
      <c r="F23" s="7"/>
    </row>
    <row r="24" spans="1:6" x14ac:dyDescent="0.25">
      <c r="A24" s="7"/>
      <c r="B24" s="7"/>
      <c r="C24" s="7"/>
      <c r="D24" s="7"/>
      <c r="E24" s="7"/>
      <c r="F24" s="7"/>
    </row>
  </sheetData>
  <mergeCells count="10">
    <mergeCell ref="A1:F1"/>
    <mergeCell ref="A8:F8"/>
    <mergeCell ref="A12:F12"/>
    <mergeCell ref="A16:F16"/>
    <mergeCell ref="A20:F20"/>
    <mergeCell ref="A2:F2"/>
    <mergeCell ref="A3:F3"/>
    <mergeCell ref="A4:F4"/>
    <mergeCell ref="A5:F5"/>
    <mergeCell ref="C6:D6"/>
  </mergeCells>
  <printOptions horizontalCentered="1" verticalCentered="1"/>
  <pageMargins left="0.78740157480314965" right="0.78740157480314965" top="1.8897637795275593" bottom="0.78740157480314965" header="0" footer="0.59055118110236227"/>
  <pageSetup scale="88" orientation="portrait" horizontalDpi="4294967294" verticalDpi="4294967294"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9C390-4839-40F0-B836-A9B8F1C6B082}">
  <sheetPr codeName="Hoja32">
    <pageSetUpPr fitToPage="1"/>
  </sheetPr>
  <dimension ref="A1:F25"/>
  <sheetViews>
    <sheetView workbookViewId="0">
      <selection activeCell="I13" sqref="I13"/>
    </sheetView>
  </sheetViews>
  <sheetFormatPr baseColWidth="10" defaultColWidth="11.5546875" defaultRowHeight="13.2" x14ac:dyDescent="0.25"/>
  <cols>
    <col min="1" max="1" width="38.5546875" style="105" customWidth="1"/>
    <col min="2" max="5" width="11.5546875" style="105"/>
    <col min="6" max="6" width="12.109375" style="105" customWidth="1"/>
    <col min="7" max="16384" width="11.5546875" style="105"/>
  </cols>
  <sheetData>
    <row r="1" spans="1:6" x14ac:dyDescent="0.25">
      <c r="A1" s="417" t="s">
        <v>523</v>
      </c>
      <c r="B1" s="417"/>
      <c r="C1" s="417"/>
      <c r="D1" s="417"/>
      <c r="E1" s="417"/>
      <c r="F1" s="417"/>
    </row>
    <row r="2" spans="1:6" x14ac:dyDescent="0.25">
      <c r="A2" s="465" t="s">
        <v>508</v>
      </c>
      <c r="B2" s="465"/>
      <c r="C2" s="465"/>
      <c r="D2" s="465"/>
      <c r="E2" s="465"/>
      <c r="F2" s="465"/>
    </row>
    <row r="3" spans="1:6" x14ac:dyDescent="0.25">
      <c r="A3" s="415" t="s">
        <v>128</v>
      </c>
      <c r="B3" s="415"/>
      <c r="C3" s="415"/>
      <c r="D3" s="415"/>
      <c r="E3" s="415"/>
      <c r="F3" s="415"/>
    </row>
    <row r="4" spans="1:6" ht="13.8" thickBot="1" x14ac:dyDescent="0.3">
      <c r="A4" s="415" t="s">
        <v>236</v>
      </c>
      <c r="B4" s="415"/>
      <c r="C4" s="415"/>
      <c r="D4" s="415"/>
      <c r="E4" s="415"/>
      <c r="F4" s="415"/>
    </row>
    <row r="5" spans="1:6" ht="13.8" thickTop="1" x14ac:dyDescent="0.25">
      <c r="A5" s="335" t="s">
        <v>129</v>
      </c>
      <c r="B5" s="314">
        <v>2021</v>
      </c>
      <c r="C5" s="418" t="s">
        <v>547</v>
      </c>
      <c r="D5" s="418"/>
      <c r="E5" s="316" t="s">
        <v>143</v>
      </c>
      <c r="F5" s="316" t="s">
        <v>135</v>
      </c>
    </row>
    <row r="6" spans="1:6" ht="13.8" thickBot="1" x14ac:dyDescent="0.3">
      <c r="A6" s="315"/>
      <c r="B6" s="315" t="s">
        <v>358</v>
      </c>
      <c r="C6" s="315">
        <v>2021</v>
      </c>
      <c r="D6" s="315">
        <v>2022</v>
      </c>
      <c r="E6" s="315" t="s">
        <v>515</v>
      </c>
      <c r="F6" s="317">
        <v>2022</v>
      </c>
    </row>
    <row r="7" spans="1:6" ht="13.8" thickTop="1" x14ac:dyDescent="0.25">
      <c r="A7" s="419" t="s">
        <v>497</v>
      </c>
      <c r="B7" s="419"/>
      <c r="C7" s="419"/>
      <c r="D7" s="419"/>
      <c r="E7" s="419"/>
      <c r="F7" s="419"/>
    </row>
    <row r="8" spans="1:6" x14ac:dyDescent="0.25">
      <c r="A8" s="338" t="s">
        <v>499</v>
      </c>
      <c r="B8" s="359">
        <v>94676562.596073613</v>
      </c>
      <c r="C8" s="359">
        <v>69396228.390981734</v>
      </c>
      <c r="D8" s="359">
        <v>73228947.645880163</v>
      </c>
      <c r="E8" s="362">
        <v>5.5229503731884413E-2</v>
      </c>
      <c r="F8" s="359"/>
    </row>
    <row r="9" spans="1:6" ht="26.4" x14ac:dyDescent="0.25">
      <c r="A9" s="355" t="s">
        <v>493</v>
      </c>
      <c r="B9" s="409">
        <v>15044477.474630002</v>
      </c>
      <c r="C9" s="409">
        <v>11488792.07618</v>
      </c>
      <c r="D9" s="409">
        <v>11825554.428150002</v>
      </c>
      <c r="E9" s="357">
        <v>2.9312250560110664E-2</v>
      </c>
      <c r="F9" s="357">
        <v>0.16148742824130019</v>
      </c>
    </row>
    <row r="10" spans="1:6" x14ac:dyDescent="0.25">
      <c r="A10" s="356" t="s">
        <v>509</v>
      </c>
      <c r="B10" s="360">
        <v>79632085.121443614</v>
      </c>
      <c r="C10" s="360">
        <v>57907436.314801738</v>
      </c>
      <c r="D10" s="360">
        <v>61403393.217730165</v>
      </c>
      <c r="E10" s="361">
        <v>6.0371467386733935E-2</v>
      </c>
      <c r="F10" s="361">
        <v>0.83851257175869987</v>
      </c>
    </row>
    <row r="11" spans="1:6" x14ac:dyDescent="0.25">
      <c r="A11" s="415" t="s">
        <v>5</v>
      </c>
      <c r="B11" s="415"/>
      <c r="C11" s="415"/>
      <c r="D11" s="415"/>
      <c r="E11" s="415"/>
      <c r="F11" s="415"/>
    </row>
    <row r="12" spans="1:6" x14ac:dyDescent="0.25">
      <c r="A12" s="341" t="s">
        <v>500</v>
      </c>
      <c r="B12" s="363">
        <v>92196981.5819114</v>
      </c>
      <c r="C12" s="363">
        <v>64959747.465453997</v>
      </c>
      <c r="D12" s="363">
        <v>80514204.685649544</v>
      </c>
      <c r="E12" s="362">
        <v>0.23944762452267088</v>
      </c>
      <c r="F12" s="359"/>
    </row>
    <row r="13" spans="1:6" ht="26.4" x14ac:dyDescent="0.25">
      <c r="A13" s="355" t="s">
        <v>493</v>
      </c>
      <c r="B13" s="370">
        <v>7823892.826340002</v>
      </c>
      <c r="C13" s="370">
        <v>5600958.7451999988</v>
      </c>
      <c r="D13" s="370">
        <v>6062099.0541000003</v>
      </c>
      <c r="E13" s="357">
        <v>8.2332388056812089E-2</v>
      </c>
      <c r="F13" s="357">
        <v>7.5292292555930562E-2</v>
      </c>
    </row>
    <row r="14" spans="1:6" x14ac:dyDescent="0.25">
      <c r="A14" s="356" t="s">
        <v>509</v>
      </c>
      <c r="B14" s="360">
        <v>84373088.755571395</v>
      </c>
      <c r="C14" s="360">
        <v>59358788.720253997</v>
      </c>
      <c r="D14" s="360">
        <v>74452105.631549537</v>
      </c>
      <c r="E14" s="361">
        <v>0.25427265678259214</v>
      </c>
      <c r="F14" s="361">
        <v>0.92470770744406938</v>
      </c>
    </row>
    <row r="15" spans="1:6" x14ac:dyDescent="0.25">
      <c r="A15" s="415" t="s">
        <v>502</v>
      </c>
      <c r="B15" s="415"/>
      <c r="C15" s="415"/>
      <c r="D15" s="415"/>
      <c r="E15" s="415"/>
      <c r="F15" s="415"/>
    </row>
    <row r="16" spans="1:6" x14ac:dyDescent="0.25">
      <c r="A16" s="328" t="s">
        <v>510</v>
      </c>
      <c r="B16" s="363">
        <v>2479581.0141622126</v>
      </c>
      <c r="C16" s="363">
        <v>4436480.9255277365</v>
      </c>
      <c r="D16" s="363">
        <v>-7285257.0397693813</v>
      </c>
      <c r="E16" s="362">
        <v>-2.6421251803089341</v>
      </c>
      <c r="F16" s="359"/>
    </row>
    <row r="17" spans="1:6" ht="26.4" x14ac:dyDescent="0.25">
      <c r="A17" s="355" t="s">
        <v>493</v>
      </c>
      <c r="B17" s="358">
        <v>7220584.6482899999</v>
      </c>
      <c r="C17" s="358">
        <v>5887833.330980001</v>
      </c>
      <c r="D17" s="358">
        <v>5763455.3740500016</v>
      </c>
      <c r="E17" s="357">
        <v>-2.11245716273184E-2</v>
      </c>
      <c r="F17" s="358"/>
    </row>
    <row r="18" spans="1:6" ht="13.8" thickBot="1" x14ac:dyDescent="0.3">
      <c r="A18" s="364" t="s">
        <v>509</v>
      </c>
      <c r="B18" s="365">
        <v>-4741003.6341277808</v>
      </c>
      <c r="C18" s="365">
        <v>-1451352.4054522589</v>
      </c>
      <c r="D18" s="365">
        <v>-13048712.413819373</v>
      </c>
      <c r="E18" s="366">
        <v>7.9907264182011239</v>
      </c>
      <c r="F18" s="366"/>
    </row>
    <row r="19" spans="1:6" s="107" customFormat="1" ht="10.8" thickTop="1" x14ac:dyDescent="0.2">
      <c r="A19" s="351" t="s">
        <v>505</v>
      </c>
      <c r="B19" s="352"/>
      <c r="C19" s="353"/>
      <c r="D19" s="353"/>
    </row>
    <row r="20" spans="1:6" s="107" customFormat="1" ht="10.199999999999999" x14ac:dyDescent="0.2">
      <c r="A20" s="351" t="s">
        <v>494</v>
      </c>
      <c r="B20" s="354"/>
      <c r="C20" s="354"/>
      <c r="D20" s="354"/>
    </row>
    <row r="22" spans="1:6" x14ac:dyDescent="0.25">
      <c r="B22" s="369"/>
      <c r="C22" s="369"/>
      <c r="D22" s="369"/>
    </row>
    <row r="23" spans="1:6" x14ac:dyDescent="0.25">
      <c r="B23" s="369"/>
      <c r="C23" s="369"/>
      <c r="D23" s="369"/>
    </row>
    <row r="25" spans="1:6" ht="12" customHeight="1" x14ac:dyDescent="0.25"/>
  </sheetData>
  <mergeCells count="8">
    <mergeCell ref="A1:F1"/>
    <mergeCell ref="C5:D5"/>
    <mergeCell ref="A15:F15"/>
    <mergeCell ref="A2:F2"/>
    <mergeCell ref="A3:F3"/>
    <mergeCell ref="A4:F4"/>
    <mergeCell ref="A7:F7"/>
    <mergeCell ref="A11:F11"/>
  </mergeCells>
  <pageMargins left="0.70866141732283472" right="0.70866141732283472" top="0.74803149606299213" bottom="0.74803149606299213" header="0.31496062992125984" footer="0.31496062992125984"/>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topLeftCell="D1" workbookViewId="0">
      <selection activeCell="K2" sqref="K2"/>
    </sheetView>
  </sheetViews>
  <sheetFormatPr baseColWidth="10" defaultRowHeight="13.2" x14ac:dyDescent="0.25"/>
  <cols>
    <col min="1" max="1" width="1.44140625" customWidth="1"/>
    <col min="2" max="2" width="27.88671875" customWidth="1"/>
    <col min="3" max="3" width="38.109375" bestFit="1" customWidth="1"/>
    <col min="4" max="11" width="15.109375" customWidth="1"/>
  </cols>
  <sheetData>
    <row r="1" spans="2:11" x14ac:dyDescent="0.25">
      <c r="B1">
        <v>5</v>
      </c>
      <c r="C1">
        <v>6</v>
      </c>
      <c r="D1">
        <v>7</v>
      </c>
      <c r="E1">
        <v>8</v>
      </c>
      <c r="F1">
        <v>9</v>
      </c>
      <c r="G1">
        <v>10</v>
      </c>
      <c r="H1">
        <v>11</v>
      </c>
      <c r="I1">
        <v>12</v>
      </c>
      <c r="J1">
        <v>11</v>
      </c>
      <c r="K1">
        <v>12</v>
      </c>
    </row>
    <row r="2" spans="2:11" x14ac:dyDescent="0.25">
      <c r="B2" t="str">
        <f>_xlfn.CONCAT("Gráfico  Nº ",B1)</f>
        <v>Gráfico  Nº 5</v>
      </c>
      <c r="C2" t="str">
        <f t="shared" ref="C2:I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_xlfn.CONCAT("Gráfico  Nº ",J1)</f>
        <v>Gráfico  Nº 11</v>
      </c>
      <c r="K2" t="str">
        <f t="shared" ref="K2" si="1">_xlfn.CONCAT("Gráfico  Nº ",K1)</f>
        <v>Gráfico  Nº 12</v>
      </c>
    </row>
    <row r="3" spans="2:11" x14ac:dyDescent="0.25">
      <c r="B3" t="s">
        <v>369</v>
      </c>
      <c r="C3" t="s">
        <v>370</v>
      </c>
      <c r="D3" s="105" t="s">
        <v>371</v>
      </c>
      <c r="E3" s="105" t="s">
        <v>372</v>
      </c>
      <c r="F3" t="s">
        <v>373</v>
      </c>
      <c r="G3" t="s">
        <v>228</v>
      </c>
      <c r="H3" t="s">
        <v>217</v>
      </c>
      <c r="I3" t="s">
        <v>150</v>
      </c>
      <c r="J3" t="s">
        <v>248</v>
      </c>
      <c r="K3" s="105" t="s">
        <v>449</v>
      </c>
    </row>
    <row r="4" spans="2:11" x14ac:dyDescent="0.25">
      <c r="B4" t="str">
        <f ca="1">"Participación enero - "&amp;LOWER(TEXT(TODAY()-20,"mmmm"))&amp;" "&amp;YEAR(TODAY())</f>
        <v>Participación enero - septiembre 2022</v>
      </c>
      <c r="C4" t="str">
        <f ca="1">"Participación enero - "&amp;LOWER(TEXT(TODAY()-20,"mmmm"))&amp;" "&amp;YEAR(TODAY())</f>
        <v>Participación enero - septiembre 2022</v>
      </c>
      <c r="D4" t="str">
        <f ca="1">"Participación enero - "&amp;LOWER(TEXT(TODAY()-20,"mmmm"))&amp;" "&amp;YEAR(TODAY())</f>
        <v>Participación enero - septiembre 2022</v>
      </c>
      <c r="E4" t="str">
        <f ca="1">"Participación enero - "&amp;LOWER(TEXT(TODAY()-20,"mmmm"))&amp;" "&amp;YEAR(TODAY())</f>
        <v>Participación enero - septiembre 2022</v>
      </c>
      <c r="F4" t="str">
        <f ca="1">"Miles de dólares  enero - "&amp;LOWER(TEXT(TODAY()-20,"mmmm"))&amp;" "&amp;YEAR(TODAY())</f>
        <v>Miles de dólares  enero - septiembre 2022</v>
      </c>
      <c r="G4" t="str">
        <f ca="1">"Miles de dólares  enero - "&amp;LOWER(TEXT(TODAY()-20,"mmmm"))&amp;" "&amp;YEAR(TODAY())</f>
        <v>Miles de dólares  enero - septiembre 2022</v>
      </c>
      <c r="H4" t="str">
        <f ca="1">"Miles de dólares  enero - "&amp;LOWER(TEXT(TODAY()-20,"mmmm"))&amp;" "&amp;YEAR(TODAY())</f>
        <v>Miles de dólares  enero - septiembre 2022</v>
      </c>
      <c r="I4" t="str">
        <f ca="1">"Miles de dólares  enero - "&amp;LOWER(TEXT(TODAY()-20,"mmmm"))&amp;" "&amp;YEAR(TODAY())</f>
        <v>Miles de dólares  enero - septiembre 2022</v>
      </c>
      <c r="J4" t="str">
        <f ca="1">"Millones de dólares  enero - "&amp;LOWER(TEXT(TODAY()-20,"mmmm"))&amp;" "&amp;YEAR(TODAY())</f>
        <v>Millones de dólares  enero - septiembre 2022</v>
      </c>
      <c r="K4" t="str">
        <f ca="1">"Millones de dólares  enero - "&amp;LOWER(TEXT(TODAY()-20,"mmmm"))&amp;" "&amp;YEAR(TODAY())</f>
        <v>Millones de dólares  enero - septiembre 2022</v>
      </c>
    </row>
    <row r="5" spans="2:11" s="222" customFormat="1" ht="132" x14ac:dyDescent="0.25">
      <c r="B5" s="252" t="str">
        <f ca="1">CONCATENATE(B2,CHAR(10),B3,CHAR(10),B4)</f>
        <v>Gráfico  Nº 5
Exportaciones silvoagropecuarias por clase
Participación enero - septiembre 2022</v>
      </c>
      <c r="C5" s="252" t="str">
        <f ca="1">CONCATENATE(C2,CHAR(10),C3,CHAR(10),C4)</f>
        <v>Gráfico  Nº 6
Exportaciones silvoagropecuarias por sector
Participación enero - septiembre 2022</v>
      </c>
      <c r="D5" s="252" t="str">
        <f ca="1">CONCATENATE(D2,CHAR(10),D3,CHAR(10),D4)</f>
        <v>Gráfico  Nº 7
Exportación de productos silvoagropecuarios por zona económica
Participación enero - septiembre 2022</v>
      </c>
      <c r="E5" s="252" t="str">
        <f ca="1">CONCATENATE(E2,CHAR(10),E3,CHAR(10),E4)</f>
        <v>Gráfico  Nº 8
Importación de productos silvoagropecuarios por zona económica
Participación enero - septiembre 2022</v>
      </c>
      <c r="F5" s="252" t="str">
        <f t="shared" ref="F5:G5" ca="1" si="2">CONCATENATE(F2,CHAR(10),F3,CHAR(10),F4)</f>
        <v>Gráfico  Nº 9
Exportación de productos silvoagropecuarios por país de  destino
Miles de dólares  enero - septiembre 2022</v>
      </c>
      <c r="G5" s="252" t="str">
        <f t="shared" ca="1" si="2"/>
        <v>Gráfico  Nº 10
Importación de productos silvoagropecuarios por país de origen
Miles de dólares  enero - septiembre 2022</v>
      </c>
      <c r="H5" s="252" t="str">
        <f t="shared" ref="H5" ca="1" si="3">CONCATENATE(H2,CHAR(10),H3,CHAR(10),H4)</f>
        <v>Gráfico  Nº 11
Principales productos silvoagropecuarios exportados
Miles de dólares  enero - septiembre 2022</v>
      </c>
      <c r="I5" s="252" t="str">
        <f t="shared" ref="I5:K5" ca="1" si="4">CONCATENATE(I2,CHAR(10),I3,CHAR(10),I4)</f>
        <v>Gráfico  Nº 12
Principales productos silvoagropecuarios importados
Miles de dólares  enero - septiembre 2022</v>
      </c>
      <c r="J5" s="252" t="str">
        <f t="shared" ca="1" si="4"/>
        <v>Gráfico  Nº 11
Principales rubros exportados
Millones de dólares  enero - septiembre 2022</v>
      </c>
      <c r="K5" s="252" t="str">
        <f t="shared" ca="1" si="4"/>
        <v>Gráfico  Nº 12
Principales rubros importados
Millones de dólares  enero - septiembre 2022</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299A7-0E35-4F67-8F8F-9214BC8918C3}">
  <sheetPr codeName="Hoja30">
    <pageSetUpPr fitToPage="1"/>
  </sheetPr>
  <dimension ref="A1:I23"/>
  <sheetViews>
    <sheetView zoomScale="80" zoomScaleNormal="80" workbookViewId="0">
      <selection activeCell="J13" sqref="J13"/>
    </sheetView>
  </sheetViews>
  <sheetFormatPr baseColWidth="10" defaultColWidth="11.44140625" defaultRowHeight="13.2" x14ac:dyDescent="0.25"/>
  <cols>
    <col min="1" max="1" width="38.109375" style="1" customWidth="1"/>
    <col min="2" max="2" width="17.109375" style="1" bestFit="1" customWidth="1"/>
    <col min="3" max="3" width="12.6640625" style="1" customWidth="1"/>
    <col min="4" max="4" width="12.88671875" style="1" customWidth="1"/>
    <col min="5" max="5" width="10.33203125" style="1" bestFit="1" customWidth="1"/>
    <col min="6" max="6" width="13" style="1" bestFit="1" customWidth="1"/>
    <col min="7" max="7" width="11.44140625" style="372"/>
    <col min="8" max="9" width="11.44140625" style="34"/>
    <col min="10" max="16384" width="11.44140625" style="1"/>
  </cols>
  <sheetData>
    <row r="1" spans="1:9" s="34" customFormat="1" ht="15.9" customHeight="1" x14ac:dyDescent="0.25">
      <c r="A1" s="417" t="s">
        <v>126</v>
      </c>
      <c r="B1" s="417"/>
      <c r="C1" s="417"/>
      <c r="D1" s="417"/>
      <c r="E1" s="417"/>
      <c r="F1" s="417"/>
      <c r="G1" s="387"/>
      <c r="H1" s="132"/>
      <c r="I1" s="132"/>
    </row>
    <row r="2" spans="1:9" s="34" customFormat="1" ht="15.9" customHeight="1" x14ac:dyDescent="0.25">
      <c r="A2" s="415" t="s">
        <v>507</v>
      </c>
      <c r="B2" s="415"/>
      <c r="C2" s="415"/>
      <c r="D2" s="415"/>
      <c r="E2" s="415"/>
      <c r="F2" s="415"/>
      <c r="G2" s="387"/>
      <c r="H2" s="132"/>
      <c r="I2" s="132"/>
    </row>
    <row r="3" spans="1:9" s="34" customFormat="1" ht="15.9" customHeight="1" x14ac:dyDescent="0.25">
      <c r="A3" s="415" t="s">
        <v>128</v>
      </c>
      <c r="B3" s="415"/>
      <c r="C3" s="415"/>
      <c r="D3" s="415"/>
      <c r="E3" s="415"/>
      <c r="F3" s="415"/>
      <c r="G3" s="387"/>
      <c r="H3" s="132"/>
      <c r="I3" s="132"/>
    </row>
    <row r="4" spans="1:9" s="34" customFormat="1" ht="15.9" customHeight="1" thickBot="1" x14ac:dyDescent="0.3">
      <c r="A4" s="415" t="s">
        <v>236</v>
      </c>
      <c r="B4" s="415"/>
      <c r="C4" s="415"/>
      <c r="D4" s="415"/>
      <c r="E4" s="415"/>
      <c r="F4" s="415"/>
      <c r="G4" s="388"/>
      <c r="H4" s="404"/>
      <c r="I4" s="404"/>
    </row>
    <row r="5" spans="1:9" s="34" customFormat="1" ht="13.8" thickTop="1" x14ac:dyDescent="0.25">
      <c r="A5" s="318" t="s">
        <v>129</v>
      </c>
      <c r="B5" s="314">
        <v>2021</v>
      </c>
      <c r="C5" s="418" t="s">
        <v>547</v>
      </c>
      <c r="D5" s="418"/>
      <c r="E5" s="316" t="s">
        <v>143</v>
      </c>
      <c r="F5" s="316" t="s">
        <v>135</v>
      </c>
      <c r="G5" s="389"/>
      <c r="H5" s="36"/>
      <c r="I5" s="36"/>
    </row>
    <row r="6" spans="1:9" s="34" customFormat="1" ht="13.8" thickBot="1" x14ac:dyDescent="0.3">
      <c r="A6" s="319"/>
      <c r="B6" s="315" t="s">
        <v>358</v>
      </c>
      <c r="C6" s="315">
        <v>2021</v>
      </c>
      <c r="D6" s="315">
        <v>2022</v>
      </c>
      <c r="E6" s="315" t="s">
        <v>515</v>
      </c>
      <c r="F6" s="317">
        <v>2022</v>
      </c>
      <c r="G6" s="372"/>
    </row>
    <row r="7" spans="1:9" s="34" customFormat="1" ht="15.9" customHeight="1" thickTop="1" x14ac:dyDescent="0.25">
      <c r="A7" s="419" t="s">
        <v>497</v>
      </c>
      <c r="B7" s="419"/>
      <c r="C7" s="419"/>
      <c r="D7" s="419"/>
      <c r="E7" s="419"/>
      <c r="F7" s="419"/>
      <c r="G7" s="372"/>
    </row>
    <row r="8" spans="1:9" s="115" customFormat="1" x14ac:dyDescent="0.25">
      <c r="A8" s="338" t="s">
        <v>499</v>
      </c>
      <c r="B8" s="347">
        <v>94676562.596073613</v>
      </c>
      <c r="C8" s="339">
        <v>69396228.390981734</v>
      </c>
      <c r="D8" s="339">
        <v>73228947.645880163</v>
      </c>
      <c r="E8" s="330">
        <v>5.5229503731884413E-2</v>
      </c>
      <c r="F8" s="340"/>
      <c r="G8" s="384"/>
      <c r="H8" s="384"/>
    </row>
    <row r="9" spans="1:9" s="34" customFormat="1" ht="15.9" customHeight="1" x14ac:dyDescent="0.25">
      <c r="A9" s="26" t="s">
        <v>498</v>
      </c>
      <c r="B9" s="244">
        <v>17897423</v>
      </c>
      <c r="C9" s="244">
        <v>13479453</v>
      </c>
      <c r="D9" s="244">
        <v>14644268</v>
      </c>
      <c r="E9" s="27">
        <v>8.6414114875433004E-2</v>
      </c>
      <c r="F9" s="27">
        <v>0.19997922229903684</v>
      </c>
      <c r="G9" s="384"/>
      <c r="H9" s="384"/>
    </row>
    <row r="10" spans="1:9" s="34" customFormat="1" ht="15.9" customHeight="1" x14ac:dyDescent="0.25">
      <c r="A10" s="336" t="s">
        <v>509</v>
      </c>
      <c r="B10" s="349">
        <v>76779139.596073613</v>
      </c>
      <c r="C10" s="349">
        <v>55916775.390981734</v>
      </c>
      <c r="D10" s="349">
        <v>58584679.645880163</v>
      </c>
      <c r="E10" s="337">
        <v>4.7712054857310476E-2</v>
      </c>
      <c r="F10" s="337">
        <v>0.80002077770096314</v>
      </c>
      <c r="G10" s="384"/>
      <c r="H10" s="384"/>
    </row>
    <row r="11" spans="1:9" s="34" customFormat="1" ht="15.9" customHeight="1" x14ac:dyDescent="0.25">
      <c r="A11" s="415" t="s">
        <v>5</v>
      </c>
      <c r="B11" s="415"/>
      <c r="C11" s="415"/>
      <c r="D11" s="415"/>
      <c r="E11" s="415"/>
      <c r="F11" s="415"/>
      <c r="G11" s="384"/>
      <c r="H11" s="384"/>
    </row>
    <row r="12" spans="1:9" s="34" customFormat="1" ht="15.9" customHeight="1" x14ac:dyDescent="0.25">
      <c r="A12" s="341" t="s">
        <v>500</v>
      </c>
      <c r="B12" s="348">
        <v>92196981.5819114</v>
      </c>
      <c r="C12" s="342">
        <v>64959747.465453997</v>
      </c>
      <c r="D12" s="342">
        <v>80514204.685649544</v>
      </c>
      <c r="E12" s="330">
        <v>0.23944762452267082</v>
      </c>
      <c r="F12" s="341"/>
      <c r="G12" s="384"/>
      <c r="H12" s="384"/>
    </row>
    <row r="13" spans="1:9" s="34" customFormat="1" ht="15.9" customHeight="1" x14ac:dyDescent="0.25">
      <c r="A13" s="32" t="s">
        <v>495</v>
      </c>
      <c r="B13" s="244">
        <v>9581783</v>
      </c>
      <c r="C13" s="244">
        <v>6845052</v>
      </c>
      <c r="D13" s="244">
        <v>7322191</v>
      </c>
      <c r="E13" s="27">
        <v>6.9705679372486867E-2</v>
      </c>
      <c r="F13" s="27">
        <v>9.0942847024173254E-2</v>
      </c>
      <c r="G13" s="384"/>
      <c r="H13" s="384"/>
      <c r="I13" s="28"/>
    </row>
    <row r="14" spans="1:9" s="34" customFormat="1" ht="15.9" customHeight="1" x14ac:dyDescent="0.25">
      <c r="A14" s="336" t="s">
        <v>509</v>
      </c>
      <c r="B14" s="349">
        <v>82615198.5819114</v>
      </c>
      <c r="C14" s="349">
        <v>58114695.465453997</v>
      </c>
      <c r="D14" s="349">
        <v>73192013.685649544</v>
      </c>
      <c r="E14" s="323">
        <v>0.25944071631861493</v>
      </c>
      <c r="F14" s="337">
        <v>0.90905715297582679</v>
      </c>
      <c r="G14" s="384"/>
      <c r="H14" s="384"/>
      <c r="I14" s="33"/>
    </row>
    <row r="15" spans="1:9" s="34" customFormat="1" ht="15.9" customHeight="1" x14ac:dyDescent="0.25">
      <c r="A15" s="415" t="s">
        <v>501</v>
      </c>
      <c r="B15" s="415"/>
      <c r="C15" s="415"/>
      <c r="D15" s="415"/>
      <c r="E15" s="415"/>
      <c r="F15" s="415"/>
      <c r="G15" s="384"/>
      <c r="H15" s="384"/>
    </row>
    <row r="16" spans="1:9" s="34" customFormat="1" ht="15.9" customHeight="1" x14ac:dyDescent="0.25">
      <c r="A16" s="328" t="s">
        <v>510</v>
      </c>
      <c r="B16" s="329">
        <v>2479581.0141622126</v>
      </c>
      <c r="C16" s="329">
        <v>4436480.9255277365</v>
      </c>
      <c r="D16" s="329">
        <v>-7285257.0397693813</v>
      </c>
      <c r="E16" s="330">
        <v>-2.6421251803089341</v>
      </c>
      <c r="F16" s="346"/>
      <c r="G16" s="384"/>
      <c r="H16" s="384"/>
      <c r="I16" s="33"/>
    </row>
    <row r="17" spans="1:9" s="34" customFormat="1" ht="15.9" customHeight="1" x14ac:dyDescent="0.25">
      <c r="A17" s="26" t="s">
        <v>496</v>
      </c>
      <c r="B17" s="23">
        <v>8315640</v>
      </c>
      <c r="C17" s="23">
        <v>6634401</v>
      </c>
      <c r="D17" s="23">
        <v>7322077</v>
      </c>
      <c r="E17" s="31">
        <v>0.10365306528803429</v>
      </c>
      <c r="F17" s="31"/>
      <c r="G17" s="390"/>
      <c r="H17" s="384"/>
      <c r="I17" s="33"/>
    </row>
    <row r="18" spans="1:9" s="34" customFormat="1" ht="15.9" customHeight="1" thickBot="1" x14ac:dyDescent="0.3">
      <c r="A18" s="367" t="s">
        <v>509</v>
      </c>
      <c r="B18" s="344">
        <v>-5836058.9858377874</v>
      </c>
      <c r="C18" s="344">
        <v>-2197920.0744722635</v>
      </c>
      <c r="D18" s="344">
        <v>-14607334.039769381</v>
      </c>
      <c r="E18" s="345">
        <v>-5.6459805383399617</v>
      </c>
      <c r="F18" s="345"/>
      <c r="G18" s="390"/>
      <c r="H18" s="33"/>
      <c r="I18" s="33"/>
    </row>
    <row r="19" spans="1:9" ht="27" customHeight="1" thickTop="1" x14ac:dyDescent="0.25">
      <c r="A19" s="416" t="s">
        <v>434</v>
      </c>
      <c r="B19" s="416"/>
      <c r="C19" s="416"/>
      <c r="D19" s="416"/>
      <c r="E19" s="416"/>
      <c r="F19" s="416"/>
      <c r="G19" s="390"/>
      <c r="H19" s="33"/>
      <c r="I19" s="33"/>
    </row>
    <row r="20" spans="1:9" x14ac:dyDescent="0.25">
      <c r="A20" s="7"/>
      <c r="B20" s="7"/>
      <c r="C20" s="7"/>
      <c r="D20" s="7"/>
      <c r="E20" s="7"/>
      <c r="F20" s="7"/>
      <c r="G20" s="390"/>
      <c r="H20" s="33"/>
      <c r="I20" s="33"/>
    </row>
    <row r="21" spans="1:9" x14ac:dyDescent="0.25">
      <c r="A21" s="7"/>
      <c r="B21" s="7"/>
      <c r="C21" s="7"/>
      <c r="D21" s="7"/>
      <c r="E21" s="7"/>
      <c r="F21" s="7"/>
      <c r="G21" s="390"/>
      <c r="H21" s="33"/>
      <c r="I21" s="33"/>
    </row>
    <row r="22" spans="1:9" x14ac:dyDescent="0.25">
      <c r="A22" s="7"/>
      <c r="B22" s="7"/>
      <c r="C22" s="7"/>
      <c r="D22" s="7"/>
      <c r="E22" s="7"/>
      <c r="F22" s="7"/>
    </row>
    <row r="23" spans="1:9" x14ac:dyDescent="0.25">
      <c r="A23" s="7"/>
      <c r="B23" s="7"/>
      <c r="C23" s="7"/>
      <c r="D23" s="7"/>
      <c r="E23" s="7"/>
      <c r="F23" s="7"/>
    </row>
  </sheetData>
  <mergeCells count="9">
    <mergeCell ref="A11:F11"/>
    <mergeCell ref="A15:F15"/>
    <mergeCell ref="A19:F19"/>
    <mergeCell ref="A1:F1"/>
    <mergeCell ref="A2:F2"/>
    <mergeCell ref="A3:F3"/>
    <mergeCell ref="A4:F4"/>
    <mergeCell ref="C5:D5"/>
    <mergeCell ref="A7:F7"/>
  </mergeCells>
  <printOptions horizontalCentered="1"/>
  <pageMargins left="0.78740157480314965" right="0.78740157480314965" top="1.8897637795275593" bottom="0.78740157480314965" header="0" footer="0.59055118110236227"/>
  <pageSetup scale="86" orientation="portrait" horizontalDpi="4294967294" verticalDpi="4294967294"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X52"/>
  <sheetViews>
    <sheetView workbookViewId="0">
      <selection activeCell="C11" sqref="C11"/>
    </sheetView>
  </sheetViews>
  <sheetFormatPr baseColWidth="10" defaultColWidth="11.44140625" defaultRowHeight="13.2" x14ac:dyDescent="0.25"/>
  <cols>
    <col min="1" max="1" width="18.33203125" style="1" bestFit="1" customWidth="1"/>
    <col min="2" max="2" width="17.109375" style="1" bestFit="1" customWidth="1"/>
    <col min="3" max="3" width="10.33203125" style="1" customWidth="1"/>
    <col min="4" max="4" width="10.44140625" style="1" customWidth="1"/>
    <col min="5" max="5" width="10.33203125" style="1" bestFit="1" customWidth="1"/>
    <col min="6" max="6" width="13" style="1" bestFit="1" customWidth="1"/>
    <col min="7" max="12" width="13" style="1" customWidth="1"/>
    <col min="13" max="13" width="11.44140625" style="34"/>
    <col min="14" max="15" width="14.33203125" style="34" bestFit="1" customWidth="1"/>
    <col min="16" max="17" width="11.44140625" style="34"/>
    <col min="18" max="16384" width="11.44140625" style="1"/>
  </cols>
  <sheetData>
    <row r="1" spans="1:22" s="34" customFormat="1" ht="15.9" customHeight="1" x14ac:dyDescent="0.25">
      <c r="A1" s="417" t="s">
        <v>516</v>
      </c>
      <c r="B1" s="417"/>
      <c r="C1" s="417"/>
      <c r="D1" s="417"/>
      <c r="E1" s="417"/>
      <c r="F1" s="417"/>
      <c r="G1" s="402"/>
      <c r="H1" s="402"/>
      <c r="I1" s="402"/>
      <c r="J1" s="402"/>
      <c r="K1" s="402"/>
      <c r="L1" s="402"/>
      <c r="M1" s="132"/>
      <c r="N1" s="132"/>
      <c r="O1" s="132"/>
      <c r="P1" s="132"/>
      <c r="Q1" s="132"/>
      <c r="R1"/>
      <c r="S1"/>
      <c r="T1"/>
      <c r="U1"/>
      <c r="V1"/>
    </row>
    <row r="2" spans="1:22" s="34" customFormat="1" ht="15.9" customHeight="1" x14ac:dyDescent="0.25">
      <c r="A2" s="415" t="s">
        <v>127</v>
      </c>
      <c r="B2" s="415"/>
      <c r="C2" s="415"/>
      <c r="D2" s="415"/>
      <c r="E2" s="415"/>
      <c r="F2" s="415"/>
      <c r="G2" s="402"/>
      <c r="H2" s="402"/>
      <c r="I2" s="402"/>
      <c r="J2" s="402"/>
      <c r="K2" s="402"/>
      <c r="L2" s="402"/>
      <c r="M2" s="132"/>
      <c r="N2" s="132"/>
      <c r="O2" s="132"/>
      <c r="P2" s="132"/>
      <c r="Q2" s="132"/>
      <c r="R2"/>
      <c r="S2"/>
      <c r="T2"/>
      <c r="U2"/>
      <c r="V2"/>
    </row>
    <row r="3" spans="1:22" s="34" customFormat="1" ht="15.9" customHeight="1" x14ac:dyDescent="0.25">
      <c r="A3" s="415" t="s">
        <v>128</v>
      </c>
      <c r="B3" s="415"/>
      <c r="C3" s="415"/>
      <c r="D3" s="415"/>
      <c r="E3" s="415"/>
      <c r="F3" s="415"/>
      <c r="G3" s="402"/>
      <c r="H3" s="402"/>
      <c r="I3" s="402"/>
      <c r="J3" s="402"/>
      <c r="K3" s="402"/>
      <c r="L3" s="402"/>
      <c r="M3" s="132"/>
      <c r="N3" s="132"/>
      <c r="O3" s="132"/>
      <c r="P3" s="132"/>
      <c r="Q3" s="132"/>
      <c r="R3"/>
      <c r="S3"/>
      <c r="T3"/>
      <c r="U3"/>
      <c r="V3"/>
    </row>
    <row r="4" spans="1:22" s="34" customFormat="1" ht="15.9" customHeight="1" thickBot="1" x14ac:dyDescent="0.3">
      <c r="A4" s="415" t="s">
        <v>236</v>
      </c>
      <c r="B4" s="415"/>
      <c r="C4" s="415"/>
      <c r="D4" s="415"/>
      <c r="E4" s="415"/>
      <c r="F4" s="415"/>
      <c r="G4" s="402"/>
      <c r="H4" s="402"/>
      <c r="I4" s="402"/>
      <c r="J4" s="402"/>
      <c r="K4" s="402"/>
      <c r="L4" s="402"/>
      <c r="M4" s="404"/>
      <c r="N4" s="404"/>
      <c r="O4" s="404"/>
      <c r="P4" s="404"/>
      <c r="Q4" s="404"/>
      <c r="R4"/>
      <c r="S4"/>
      <c r="T4"/>
      <c r="U4"/>
      <c r="V4"/>
    </row>
    <row r="5" spans="1:22" s="34" customFormat="1" ht="13.8" thickTop="1" x14ac:dyDescent="0.25">
      <c r="A5" s="318" t="s">
        <v>129</v>
      </c>
      <c r="B5" s="314">
        <v>2021</v>
      </c>
      <c r="C5" s="418" t="s">
        <v>547</v>
      </c>
      <c r="D5" s="418"/>
      <c r="E5" s="316" t="s">
        <v>143</v>
      </c>
      <c r="F5" s="316" t="s">
        <v>135</v>
      </c>
      <c r="G5" s="402"/>
      <c r="H5" s="402"/>
      <c r="I5" s="402"/>
      <c r="J5" s="402"/>
      <c r="K5" s="402"/>
      <c r="L5" s="402"/>
      <c r="M5" s="36"/>
      <c r="N5" s="36"/>
      <c r="O5" s="36"/>
      <c r="P5" s="36"/>
      <c r="Q5" s="36"/>
      <c r="R5"/>
      <c r="S5"/>
      <c r="T5"/>
      <c r="U5"/>
      <c r="V5"/>
    </row>
    <row r="6" spans="1:22" s="34" customFormat="1" ht="13.8" thickBot="1" x14ac:dyDescent="0.3">
      <c r="A6" s="319"/>
      <c r="B6" s="315" t="s">
        <v>358</v>
      </c>
      <c r="C6" s="315">
        <v>2021</v>
      </c>
      <c r="D6" s="315">
        <v>2022</v>
      </c>
      <c r="E6" s="315" t="s">
        <v>515</v>
      </c>
      <c r="F6" s="317">
        <v>2022</v>
      </c>
      <c r="G6" s="402"/>
      <c r="H6" s="402"/>
      <c r="I6" s="402"/>
      <c r="J6" s="402"/>
      <c r="K6" s="402"/>
      <c r="L6" s="402"/>
      <c r="R6"/>
      <c r="S6"/>
      <c r="T6"/>
      <c r="U6"/>
      <c r="V6"/>
    </row>
    <row r="7" spans="1:22" s="115" customFormat="1" ht="13.8" thickTop="1" x14ac:dyDescent="0.25">
      <c r="A7" s="36" t="s">
        <v>429</v>
      </c>
      <c r="B7" s="299">
        <v>94676562.596073613</v>
      </c>
      <c r="C7" s="299">
        <v>69396228.390981734</v>
      </c>
      <c r="D7" s="299">
        <v>73228947.645880163</v>
      </c>
      <c r="E7" s="27">
        <v>5.5229503731884413E-2</v>
      </c>
      <c r="F7" s="279"/>
      <c r="G7" s="402"/>
      <c r="H7" s="402"/>
      <c r="I7" s="402"/>
      <c r="J7" s="402"/>
      <c r="K7" s="402"/>
      <c r="L7" s="402"/>
      <c r="M7" s="298"/>
    </row>
    <row r="8" spans="1:22" s="115" customFormat="1" x14ac:dyDescent="0.25">
      <c r="A8" s="36" t="s">
        <v>430</v>
      </c>
      <c r="B8" s="299">
        <v>58629754.720376797</v>
      </c>
      <c r="C8" s="299">
        <v>42900372.886374995</v>
      </c>
      <c r="D8" s="299">
        <v>41132390.386998639</v>
      </c>
      <c r="E8" s="27">
        <v>-4.1211355063486207E-2</v>
      </c>
      <c r="F8" s="279"/>
      <c r="G8" s="402"/>
      <c r="H8" s="402"/>
      <c r="I8" s="402"/>
      <c r="J8" s="402"/>
      <c r="K8" s="402"/>
      <c r="L8" s="402"/>
    </row>
    <row r="9" spans="1:22" s="34" customFormat="1" x14ac:dyDescent="0.25">
      <c r="A9" s="36"/>
      <c r="B9" s="36"/>
      <c r="C9" s="36"/>
      <c r="D9" s="36"/>
      <c r="E9" s="36"/>
      <c r="F9" s="279"/>
      <c r="G9"/>
      <c r="H9"/>
      <c r="I9"/>
      <c r="J9" s="402"/>
      <c r="K9" s="402"/>
      <c r="L9" s="402"/>
      <c r="R9"/>
      <c r="S9"/>
      <c r="T9"/>
      <c r="U9"/>
      <c r="V9"/>
    </row>
    <row r="10" spans="1:22" s="34" customFormat="1" ht="15.9" customHeight="1" x14ac:dyDescent="0.25">
      <c r="A10" s="419" t="s">
        <v>131</v>
      </c>
      <c r="B10" s="419"/>
      <c r="C10" s="419"/>
      <c r="D10" s="419"/>
      <c r="E10" s="419"/>
      <c r="F10" s="419"/>
      <c r="G10"/>
      <c r="H10"/>
      <c r="I10"/>
      <c r="J10"/>
      <c r="K10"/>
      <c r="L10"/>
      <c r="M10"/>
      <c r="R10"/>
      <c r="S10"/>
      <c r="T10"/>
      <c r="U10"/>
      <c r="V10"/>
    </row>
    <row r="11" spans="1:22" s="34" customFormat="1" ht="15.9" customHeight="1" x14ac:dyDescent="0.25">
      <c r="A11" s="324" t="s">
        <v>241</v>
      </c>
      <c r="B11" s="325">
        <v>17897423</v>
      </c>
      <c r="C11" s="325">
        <v>13479453</v>
      </c>
      <c r="D11" s="325">
        <v>14644268</v>
      </c>
      <c r="E11" s="326">
        <v>8.6414114875433004E-2</v>
      </c>
      <c r="F11" s="326">
        <v>0.19997922229903684</v>
      </c>
      <c r="G11"/>
      <c r="H11"/>
      <c r="I11"/>
      <c r="J11"/>
      <c r="K11"/>
      <c r="L11"/>
      <c r="M11"/>
      <c r="N11" s="381"/>
      <c r="O11" s="372"/>
      <c r="R11"/>
      <c r="S11"/>
      <c r="T11"/>
      <c r="U11"/>
      <c r="V11"/>
    </row>
    <row r="12" spans="1:22" s="34" customFormat="1" ht="15.9" customHeight="1" x14ac:dyDescent="0.25">
      <c r="A12" s="111" t="s">
        <v>263</v>
      </c>
      <c r="B12" s="320">
        <v>10496055</v>
      </c>
      <c r="C12" s="320">
        <v>8080241</v>
      </c>
      <c r="D12" s="320">
        <v>8450594</v>
      </c>
      <c r="E12" s="31">
        <v>4.5834400236329585E-2</v>
      </c>
      <c r="F12" s="31">
        <v>0.57705813633020098</v>
      </c>
      <c r="G12"/>
      <c r="H12"/>
      <c r="I12"/>
      <c r="J12"/>
      <c r="K12"/>
      <c r="L12"/>
      <c r="M12"/>
      <c r="R12"/>
      <c r="S12"/>
      <c r="T12"/>
      <c r="U12"/>
      <c r="V12"/>
    </row>
    <row r="13" spans="1:22" s="34" customFormat="1" ht="15.9" customHeight="1" x14ac:dyDescent="0.25">
      <c r="A13" s="111" t="s">
        <v>264</v>
      </c>
      <c r="B13" s="320">
        <v>1759688</v>
      </c>
      <c r="C13" s="320">
        <v>1335562</v>
      </c>
      <c r="D13" s="320">
        <v>1495755</v>
      </c>
      <c r="E13" s="31">
        <v>0.11994426316412117</v>
      </c>
      <c r="F13" s="31">
        <v>0.10213928070696329</v>
      </c>
      <c r="G13"/>
      <c r="H13"/>
      <c r="I13"/>
      <c r="J13"/>
      <c r="K13"/>
      <c r="L13"/>
      <c r="M13"/>
      <c r="N13" s="33"/>
      <c r="O13" s="33"/>
      <c r="P13" s="33"/>
      <c r="Q13" s="33"/>
      <c r="R13"/>
      <c r="S13"/>
      <c r="T13"/>
      <c r="U13"/>
      <c r="V13"/>
    </row>
    <row r="14" spans="1:22" s="34" customFormat="1" ht="15.9" customHeight="1" x14ac:dyDescent="0.25">
      <c r="A14" s="321" t="s">
        <v>265</v>
      </c>
      <c r="B14" s="322">
        <v>5641680</v>
      </c>
      <c r="C14" s="322">
        <v>4063650</v>
      </c>
      <c r="D14" s="322">
        <v>4697919</v>
      </c>
      <c r="E14" s="323">
        <v>0.15608357018936178</v>
      </c>
      <c r="F14" s="323">
        <v>0.3208025829628357</v>
      </c>
      <c r="G14"/>
      <c r="H14"/>
      <c r="I14"/>
      <c r="J14"/>
      <c r="K14"/>
      <c r="L14"/>
      <c r="M14"/>
      <c r="N14" s="33"/>
      <c r="O14" s="33"/>
      <c r="P14" s="33"/>
      <c r="Q14" s="33"/>
      <c r="R14"/>
      <c r="S14"/>
      <c r="T14"/>
      <c r="U14"/>
      <c r="V14"/>
    </row>
    <row r="15" spans="1:22" s="34" customFormat="1" ht="15.9" customHeight="1" x14ac:dyDescent="0.25">
      <c r="A15" s="415" t="s">
        <v>133</v>
      </c>
      <c r="B15" s="415"/>
      <c r="C15" s="415"/>
      <c r="D15" s="415"/>
      <c r="E15" s="415"/>
      <c r="F15" s="415"/>
      <c r="G15" s="402"/>
      <c r="H15" s="402"/>
      <c r="I15" s="402"/>
      <c r="J15" s="402"/>
      <c r="K15" s="402"/>
      <c r="L15" s="402"/>
      <c r="R15"/>
      <c r="S15"/>
      <c r="T15"/>
      <c r="U15"/>
      <c r="V15"/>
    </row>
    <row r="16" spans="1:22" s="34" customFormat="1" ht="15.9" customHeight="1" x14ac:dyDescent="0.25">
      <c r="A16" s="328" t="s">
        <v>241</v>
      </c>
      <c r="B16" s="329">
        <v>9581783</v>
      </c>
      <c r="C16" s="329">
        <v>6845052</v>
      </c>
      <c r="D16" s="329">
        <v>7322191</v>
      </c>
      <c r="E16" s="330">
        <v>6.9705679372486867E-2</v>
      </c>
      <c r="F16" s="331"/>
      <c r="G16" s="391"/>
      <c r="H16" s="402"/>
      <c r="I16" s="402"/>
      <c r="J16" s="402"/>
      <c r="K16" s="402"/>
      <c r="L16" s="402"/>
      <c r="M16" s="28"/>
      <c r="N16" s="28"/>
      <c r="O16" s="28"/>
      <c r="P16" s="28"/>
      <c r="Q16" s="28"/>
      <c r="R16"/>
      <c r="S16"/>
      <c r="T16"/>
      <c r="U16"/>
      <c r="V16"/>
    </row>
    <row r="17" spans="1:24" s="34" customFormat="1" ht="15.9" customHeight="1" x14ac:dyDescent="0.25">
      <c r="A17" s="111" t="s">
        <v>263</v>
      </c>
      <c r="B17" s="23">
        <v>5816306</v>
      </c>
      <c r="C17" s="23">
        <v>4101446</v>
      </c>
      <c r="D17" s="23">
        <v>4814272</v>
      </c>
      <c r="E17" s="31">
        <v>0.17379870416433618</v>
      </c>
      <c r="F17" s="31">
        <v>0.65749063360953031</v>
      </c>
      <c r="G17" s="402"/>
      <c r="H17" s="402"/>
      <c r="I17" s="402"/>
      <c r="J17" s="402"/>
      <c r="K17" s="402"/>
      <c r="L17" s="402"/>
      <c r="M17" s="33"/>
      <c r="N17" s="33"/>
      <c r="O17" s="33"/>
      <c r="P17" s="33"/>
      <c r="Q17" s="33"/>
      <c r="R17"/>
      <c r="S17"/>
      <c r="T17"/>
      <c r="U17"/>
      <c r="V17"/>
    </row>
    <row r="18" spans="1:24" s="34" customFormat="1" ht="15.9" customHeight="1" x14ac:dyDescent="0.25">
      <c r="A18" s="111" t="s">
        <v>264</v>
      </c>
      <c r="B18" s="23">
        <v>3184594</v>
      </c>
      <c r="C18" s="23">
        <v>2331495</v>
      </c>
      <c r="D18" s="23">
        <v>2234156</v>
      </c>
      <c r="E18" s="31">
        <v>-4.1749607011810019E-2</v>
      </c>
      <c r="F18" s="31">
        <v>0.30512124035005367</v>
      </c>
      <c r="G18" s="402"/>
      <c r="H18" s="402"/>
      <c r="I18" s="402"/>
      <c r="J18" s="402"/>
      <c r="K18" s="402"/>
      <c r="L18" s="402"/>
      <c r="M18" s="33"/>
      <c r="N18" s="33"/>
      <c r="O18" s="33"/>
      <c r="P18" s="33"/>
      <c r="Q18" s="33"/>
      <c r="R18"/>
      <c r="S18"/>
      <c r="T18"/>
      <c r="U18"/>
      <c r="V18"/>
    </row>
    <row r="19" spans="1:24" s="34" customFormat="1" ht="15.9" customHeight="1" x14ac:dyDescent="0.25">
      <c r="A19" s="321" t="s">
        <v>265</v>
      </c>
      <c r="B19" s="327">
        <v>580883</v>
      </c>
      <c r="C19" s="327">
        <v>412111</v>
      </c>
      <c r="D19" s="327">
        <v>273763</v>
      </c>
      <c r="E19" s="323">
        <v>-0.33570567153024305</v>
      </c>
      <c r="F19" s="323">
        <v>3.7388126040416046E-2</v>
      </c>
      <c r="G19" s="402"/>
      <c r="H19" s="402"/>
      <c r="I19" s="402"/>
      <c r="J19" s="402"/>
      <c r="K19" s="402"/>
      <c r="L19" s="402"/>
      <c r="M19" s="33"/>
      <c r="N19" s="33"/>
      <c r="O19" s="33"/>
      <c r="P19" s="33"/>
      <c r="Q19" s="33"/>
      <c r="R19"/>
      <c r="S19"/>
      <c r="T19"/>
      <c r="U19"/>
      <c r="V19"/>
    </row>
    <row r="20" spans="1:24" s="34" customFormat="1" ht="15.9" customHeight="1" x14ac:dyDescent="0.25">
      <c r="A20" s="415" t="s">
        <v>144</v>
      </c>
      <c r="B20" s="415"/>
      <c r="C20" s="415"/>
      <c r="D20" s="415"/>
      <c r="E20" s="415"/>
      <c r="F20" s="415"/>
      <c r="G20" s="402"/>
      <c r="H20" s="402"/>
      <c r="I20" s="402"/>
      <c r="J20" s="402"/>
      <c r="K20" s="402"/>
      <c r="L20" s="402"/>
      <c r="S20" s="30"/>
      <c r="T20" s="30"/>
      <c r="U20" s="30"/>
    </row>
    <row r="21" spans="1:24" s="34" customFormat="1" ht="15.9" customHeight="1" x14ac:dyDescent="0.25">
      <c r="A21" s="332" t="s">
        <v>241</v>
      </c>
      <c r="B21" s="333">
        <v>8315640</v>
      </c>
      <c r="C21" s="333">
        <v>6634401</v>
      </c>
      <c r="D21" s="333">
        <v>7322077</v>
      </c>
      <c r="E21" s="326">
        <v>0.10365306528803429</v>
      </c>
      <c r="F21" s="334"/>
      <c r="G21" s="402"/>
      <c r="H21" s="402"/>
      <c r="I21" s="402"/>
      <c r="J21" s="402"/>
      <c r="K21" s="402"/>
      <c r="L21" s="402"/>
      <c r="M21" s="33"/>
      <c r="N21" s="33"/>
      <c r="O21" s="33"/>
      <c r="P21" s="33"/>
      <c r="Q21" s="33"/>
    </row>
    <row r="22" spans="1:24" s="34" customFormat="1" ht="15.9" customHeight="1" x14ac:dyDescent="0.25">
      <c r="A22" s="111" t="s">
        <v>263</v>
      </c>
      <c r="B22" s="23">
        <v>4679749</v>
      </c>
      <c r="C22" s="23">
        <v>3978795</v>
      </c>
      <c r="D22" s="23">
        <v>3636322</v>
      </c>
      <c r="E22" s="31">
        <v>-8.6074552722620795E-2</v>
      </c>
      <c r="F22" s="31">
        <v>0.49662438676894549</v>
      </c>
      <c r="G22" s="402"/>
      <c r="H22" s="402"/>
      <c r="I22" s="402"/>
      <c r="J22" s="402"/>
      <c r="K22" s="402"/>
      <c r="L22" s="402"/>
      <c r="M22" s="33"/>
      <c r="N22" s="33"/>
      <c r="O22" s="33"/>
      <c r="P22" s="33"/>
      <c r="Q22" s="33"/>
    </row>
    <row r="23" spans="1:24" s="34" customFormat="1" ht="15.9" customHeight="1" x14ac:dyDescent="0.25">
      <c r="A23" s="111" t="s">
        <v>264</v>
      </c>
      <c r="B23" s="23">
        <v>-1424906</v>
      </c>
      <c r="C23" s="23">
        <v>-995933</v>
      </c>
      <c r="D23" s="23">
        <v>-738401</v>
      </c>
      <c r="E23" s="31">
        <v>0.25858365974417957</v>
      </c>
      <c r="F23" s="31">
        <v>-0.10084583923386765</v>
      </c>
      <c r="G23" s="402"/>
      <c r="H23" s="402"/>
      <c r="I23" s="402"/>
      <c r="J23" s="402"/>
      <c r="K23" s="402"/>
      <c r="L23" s="402"/>
      <c r="M23" s="33"/>
      <c r="N23" s="33"/>
      <c r="O23" s="33"/>
      <c r="P23" s="33"/>
      <c r="Q23" s="33"/>
    </row>
    <row r="24" spans="1:24" s="34" customFormat="1" ht="15.9" customHeight="1" thickBot="1" x14ac:dyDescent="0.3">
      <c r="A24" s="112" t="s">
        <v>265</v>
      </c>
      <c r="B24" s="64">
        <v>5060797</v>
      </c>
      <c r="C24" s="64">
        <v>3651539</v>
      </c>
      <c r="D24" s="64">
        <v>4424156</v>
      </c>
      <c r="E24" s="65">
        <v>0.21158667619324345</v>
      </c>
      <c r="F24" s="65">
        <v>0.6042214524649222</v>
      </c>
      <c r="G24" s="402"/>
      <c r="H24" s="402"/>
      <c r="I24" s="402"/>
      <c r="J24" s="402"/>
      <c r="K24" s="402"/>
      <c r="L24" s="402"/>
      <c r="M24" s="33"/>
      <c r="N24" s="33"/>
      <c r="O24" s="33"/>
      <c r="P24" s="33"/>
      <c r="Q24" s="33"/>
    </row>
    <row r="25" spans="1:24" ht="27" customHeight="1" thickTop="1" x14ac:dyDescent="0.25">
      <c r="A25" s="416" t="s">
        <v>434</v>
      </c>
      <c r="B25" s="416"/>
      <c r="C25" s="416"/>
      <c r="D25" s="416"/>
      <c r="E25" s="416"/>
      <c r="F25" s="416"/>
      <c r="G25" s="403"/>
      <c r="H25" s="402"/>
      <c r="I25" s="402"/>
      <c r="J25" s="402"/>
      <c r="K25" s="402"/>
      <c r="L25" s="402"/>
      <c r="M25" s="33"/>
      <c r="N25" s="33"/>
      <c r="O25" s="33"/>
      <c r="P25" s="33"/>
      <c r="Q25" s="33"/>
      <c r="R25" s="37"/>
      <c r="S25" s="195"/>
      <c r="T25" s="25"/>
      <c r="U25" s="214" t="s">
        <v>365</v>
      </c>
    </row>
    <row r="26" spans="1:24" ht="33" customHeight="1" x14ac:dyDescent="0.25">
      <c r="H26" s="402"/>
      <c r="I26" s="402"/>
      <c r="J26" s="402"/>
      <c r="K26" s="402"/>
      <c r="L26" s="402"/>
      <c r="M26" s="33"/>
      <c r="N26" s="33"/>
      <c r="O26" s="33"/>
      <c r="P26" s="33"/>
      <c r="Q26" s="33"/>
      <c r="R26" s="34"/>
      <c r="S26" s="194"/>
      <c r="U26" s="105" t="s">
        <v>193</v>
      </c>
    </row>
    <row r="27" spans="1:24" x14ac:dyDescent="0.25">
      <c r="A27" s="7"/>
      <c r="B27" s="7"/>
      <c r="C27" s="7"/>
      <c r="D27" s="7"/>
      <c r="E27" s="7"/>
      <c r="F27" s="7"/>
      <c r="G27" s="7"/>
      <c r="H27" s="402"/>
      <c r="I27" s="402"/>
      <c r="J27" s="402"/>
      <c r="K27" s="402"/>
      <c r="L27" s="402"/>
      <c r="M27" s="33"/>
      <c r="N27" s="33"/>
      <c r="O27" s="33"/>
      <c r="P27" s="33"/>
      <c r="Q27" s="33"/>
      <c r="R27" s="34"/>
      <c r="S27" s="194"/>
      <c r="U27" s="189" t="s">
        <v>263</v>
      </c>
      <c r="V27" s="189" t="s">
        <v>264</v>
      </c>
      <c r="W27" s="189" t="s">
        <v>265</v>
      </c>
      <c r="X27" s="189" t="s">
        <v>190</v>
      </c>
    </row>
    <row r="28" spans="1:24" ht="14.4" x14ac:dyDescent="0.3">
      <c r="A28" s="7"/>
      <c r="B28" s="7"/>
      <c r="C28" s="7"/>
      <c r="D28" s="7"/>
      <c r="E28" s="7"/>
      <c r="F28" s="7"/>
      <c r="G28" s="7"/>
      <c r="H28" s="402"/>
      <c r="I28" s="402"/>
      <c r="J28" s="402"/>
      <c r="K28" s="402"/>
      <c r="L28" s="402"/>
      <c r="M28" s="33"/>
      <c r="N28" s="33"/>
      <c r="O28" s="33"/>
      <c r="P28" s="33"/>
      <c r="Q28" s="33"/>
      <c r="R28">
        <v>4</v>
      </c>
      <c r="S28" s="194" t="s">
        <v>548</v>
      </c>
      <c r="T28" s="110" t="s">
        <v>549</v>
      </c>
      <c r="U28" s="138">
        <v>5167366</v>
      </c>
      <c r="V28" s="138">
        <v>-565487</v>
      </c>
      <c r="W28" s="138">
        <v>4462457</v>
      </c>
      <c r="X28" s="138">
        <v>9064336</v>
      </c>
    </row>
    <row r="29" spans="1:24" ht="14.4" x14ac:dyDescent="0.3">
      <c r="A29" s="7"/>
      <c r="B29" s="7"/>
      <c r="C29" s="7"/>
      <c r="D29" s="7"/>
      <c r="E29" s="7"/>
      <c r="F29" s="7"/>
      <c r="G29" s="7"/>
      <c r="H29" s="402"/>
      <c r="I29" s="402"/>
      <c r="J29" s="402"/>
      <c r="K29" s="402"/>
      <c r="L29" s="402"/>
      <c r="M29" s="33"/>
      <c r="N29" s="33"/>
      <c r="O29" s="33"/>
      <c r="P29" s="33"/>
      <c r="Q29" s="33"/>
      <c r="R29">
        <v>3</v>
      </c>
      <c r="S29" s="194"/>
      <c r="T29" s="110" t="s">
        <v>550</v>
      </c>
      <c r="U29" s="138">
        <v>5279949</v>
      </c>
      <c r="V29" s="138">
        <v>-564158</v>
      </c>
      <c r="W29" s="138">
        <v>3725321</v>
      </c>
      <c r="X29" s="138">
        <v>8441112</v>
      </c>
    </row>
    <row r="30" spans="1:24" ht="14.4" x14ac:dyDescent="0.3">
      <c r="A30" s="7"/>
      <c r="B30" s="7"/>
      <c r="C30" s="7"/>
      <c r="D30" s="7"/>
      <c r="E30" s="7"/>
      <c r="F30" s="7"/>
      <c r="G30" s="7"/>
      <c r="H30" s="402"/>
      <c r="I30" s="402"/>
      <c r="J30" s="402"/>
      <c r="K30" s="402"/>
      <c r="L30" s="402"/>
      <c r="M30" s="33"/>
      <c r="R30">
        <v>2</v>
      </c>
      <c r="S30" s="194"/>
      <c r="T30" s="110" t="s">
        <v>551</v>
      </c>
      <c r="U30" s="138">
        <v>4607167</v>
      </c>
      <c r="V30" s="138">
        <v>-236305</v>
      </c>
      <c r="W30" s="138">
        <v>3048820</v>
      </c>
      <c r="X30" s="138">
        <v>7419682</v>
      </c>
    </row>
    <row r="31" spans="1:24" ht="14.4" x14ac:dyDescent="0.3">
      <c r="A31" s="7"/>
      <c r="B31" s="7"/>
      <c r="C31" s="7"/>
      <c r="D31" s="7"/>
      <c r="E31" s="7"/>
      <c r="F31" s="7"/>
      <c r="G31" s="7"/>
      <c r="H31" s="402"/>
      <c r="I31" s="402"/>
      <c r="J31" s="402"/>
      <c r="K31" s="402"/>
      <c r="L31" s="402"/>
      <c r="M31" s="33"/>
      <c r="R31">
        <v>1</v>
      </c>
      <c r="S31" s="194"/>
      <c r="T31" s="110" t="s">
        <v>552</v>
      </c>
      <c r="U31" s="138">
        <v>3978795</v>
      </c>
      <c r="V31" s="138">
        <v>-995933</v>
      </c>
      <c r="W31" s="138">
        <v>3651539</v>
      </c>
      <c r="X31" s="138">
        <v>6634401</v>
      </c>
    </row>
    <row r="32" spans="1:24" ht="14.4" x14ac:dyDescent="0.3">
      <c r="A32" s="7"/>
      <c r="B32" s="7"/>
      <c r="C32" s="7"/>
      <c r="D32" s="7"/>
      <c r="E32" s="7"/>
      <c r="F32" s="7"/>
      <c r="G32" s="7"/>
      <c r="H32" s="402"/>
      <c r="I32" s="402"/>
      <c r="J32" s="402"/>
      <c r="K32" s="402"/>
      <c r="L32" s="402"/>
      <c r="M32" s="33"/>
      <c r="R32">
        <v>0</v>
      </c>
      <c r="S32" s="194"/>
      <c r="T32" s="110" t="s">
        <v>553</v>
      </c>
      <c r="U32" s="138">
        <v>3636322</v>
      </c>
      <c r="V32" s="138">
        <v>-738401</v>
      </c>
      <c r="W32" s="138">
        <v>4424156</v>
      </c>
      <c r="X32" s="138">
        <v>7322077</v>
      </c>
    </row>
    <row r="33" spans="1:18" x14ac:dyDescent="0.25">
      <c r="A33" s="7"/>
      <c r="B33" s="7"/>
      <c r="C33" s="7"/>
      <c r="D33" s="7"/>
      <c r="E33" s="7"/>
      <c r="F33" s="7"/>
      <c r="G33" s="7"/>
      <c r="H33" s="402"/>
      <c r="I33" s="402"/>
      <c r="J33" s="402"/>
      <c r="K33" s="402"/>
      <c r="L33" s="402"/>
      <c r="M33" s="33"/>
    </row>
    <row r="34" spans="1:18" x14ac:dyDescent="0.25">
      <c r="A34" s="7"/>
      <c r="B34" s="7"/>
      <c r="C34" s="7"/>
      <c r="D34" s="7"/>
      <c r="E34" s="7"/>
      <c r="F34" s="7"/>
      <c r="G34" s="7"/>
      <c r="H34" s="402"/>
      <c r="I34" s="402"/>
      <c r="J34" s="402"/>
      <c r="K34" s="402"/>
      <c r="L34" s="402"/>
      <c r="M34" s="33"/>
    </row>
    <row r="35" spans="1:18" x14ac:dyDescent="0.25">
      <c r="A35" s="7"/>
      <c r="B35" s="7"/>
      <c r="C35" s="7"/>
      <c r="D35" s="7"/>
      <c r="E35" s="7"/>
      <c r="F35" s="7"/>
      <c r="G35" s="7"/>
      <c r="H35" s="402"/>
      <c r="I35" s="402"/>
      <c r="J35" s="402"/>
      <c r="K35" s="402"/>
      <c r="L35" s="402"/>
      <c r="M35" s="33"/>
      <c r="R35" s="6"/>
    </row>
    <row r="36" spans="1:18" x14ac:dyDescent="0.25">
      <c r="A36" s="7"/>
      <c r="B36" s="7"/>
      <c r="C36" s="7"/>
      <c r="D36" s="7"/>
      <c r="E36" s="7"/>
      <c r="F36" s="7"/>
      <c r="G36" s="7"/>
      <c r="H36" s="402"/>
      <c r="I36" s="402"/>
      <c r="J36" s="402"/>
      <c r="K36" s="402"/>
      <c r="L36" s="402"/>
      <c r="M36" s="33"/>
      <c r="R36" s="6"/>
    </row>
    <row r="37" spans="1:18" x14ac:dyDescent="0.25">
      <c r="A37" s="7"/>
      <c r="B37" s="7"/>
      <c r="C37" s="7"/>
      <c r="D37" s="7"/>
      <c r="E37" s="7"/>
      <c r="F37" s="7"/>
      <c r="G37" s="7"/>
      <c r="H37" s="402"/>
      <c r="I37" s="402"/>
      <c r="J37" s="402"/>
      <c r="K37" s="402"/>
      <c r="L37" s="402"/>
      <c r="M37" s="33"/>
      <c r="R37" s="6"/>
    </row>
    <row r="38" spans="1:18" x14ac:dyDescent="0.25">
      <c r="A38" s="7"/>
      <c r="B38" s="7"/>
      <c r="C38" s="7"/>
      <c r="D38" s="7"/>
      <c r="E38" s="7"/>
      <c r="F38" s="7"/>
      <c r="G38" s="7"/>
      <c r="H38" s="402"/>
      <c r="I38" s="402"/>
      <c r="J38" s="402"/>
      <c r="K38" s="402"/>
      <c r="L38" s="402"/>
      <c r="M38" s="33"/>
    </row>
    <row r="39" spans="1:18" x14ac:dyDescent="0.25">
      <c r="A39" s="7"/>
      <c r="B39" s="7"/>
      <c r="C39" s="7"/>
      <c r="D39" s="7"/>
      <c r="E39" s="7"/>
      <c r="F39" s="7"/>
      <c r="G39" s="7"/>
      <c r="H39" s="402"/>
      <c r="I39" s="402"/>
      <c r="J39" s="402"/>
      <c r="K39" s="402"/>
      <c r="L39" s="402"/>
      <c r="M39" s="33"/>
      <c r="R39" s="6"/>
    </row>
    <row r="40" spans="1:18" x14ac:dyDescent="0.25">
      <c r="A40" s="7"/>
      <c r="B40" s="7"/>
      <c r="C40" s="7"/>
      <c r="D40" s="7"/>
      <c r="E40" s="7"/>
      <c r="F40" s="7"/>
      <c r="G40" s="7"/>
      <c r="H40" s="402"/>
      <c r="I40" s="402"/>
      <c r="J40" s="402"/>
      <c r="K40" s="402"/>
      <c r="L40" s="402"/>
      <c r="M40" s="33"/>
      <c r="R40" s="6"/>
    </row>
    <row r="41" spans="1:18" x14ac:dyDescent="0.25">
      <c r="A41" s="7"/>
      <c r="B41" s="7"/>
      <c r="C41" s="7"/>
      <c r="D41" s="7"/>
      <c r="E41" s="7"/>
      <c r="F41" s="7"/>
      <c r="G41" s="7"/>
      <c r="H41" s="402"/>
      <c r="I41" s="402"/>
      <c r="J41" s="402"/>
      <c r="K41" s="402"/>
      <c r="L41" s="402"/>
      <c r="M41" s="33"/>
      <c r="R41" s="6"/>
    </row>
    <row r="42" spans="1:18" x14ac:dyDescent="0.25">
      <c r="A42" s="7"/>
      <c r="B42" s="7"/>
      <c r="C42" s="7"/>
      <c r="D42" s="7"/>
      <c r="E42" s="7"/>
      <c r="F42" s="7"/>
      <c r="G42" s="7"/>
      <c r="H42" s="402"/>
      <c r="I42" s="402"/>
      <c r="J42" s="402"/>
      <c r="K42" s="402"/>
      <c r="L42" s="402"/>
      <c r="M42" s="33"/>
      <c r="R42" s="6"/>
    </row>
    <row r="43" spans="1:18" x14ac:dyDescent="0.25">
      <c r="A43" s="7"/>
      <c r="B43" s="7"/>
      <c r="C43" s="7"/>
      <c r="D43" s="7"/>
      <c r="E43" s="7"/>
      <c r="F43" s="7"/>
      <c r="G43" s="7"/>
      <c r="H43" s="402"/>
      <c r="I43" s="402"/>
      <c r="J43" s="402"/>
      <c r="K43" s="402"/>
      <c r="L43" s="402"/>
      <c r="M43" s="33"/>
    </row>
    <row r="44" spans="1:18" x14ac:dyDescent="0.25">
      <c r="A44" s="7"/>
      <c r="B44" s="7"/>
      <c r="C44" s="7"/>
      <c r="D44" s="7"/>
      <c r="E44" s="7"/>
      <c r="F44" s="7"/>
      <c r="G44" s="7"/>
      <c r="H44" s="402"/>
      <c r="I44" s="402"/>
      <c r="J44" s="402"/>
      <c r="K44" s="402"/>
      <c r="L44" s="402"/>
      <c r="M44" s="33"/>
      <c r="R44" s="6"/>
    </row>
    <row r="45" spans="1:18" x14ac:dyDescent="0.25">
      <c r="A45" s="7"/>
      <c r="B45" s="7"/>
      <c r="C45" s="7"/>
      <c r="D45" s="7"/>
      <c r="E45" s="7"/>
      <c r="F45" s="7"/>
      <c r="G45" s="7"/>
      <c r="H45" s="402"/>
      <c r="I45" s="402"/>
      <c r="J45" s="402"/>
      <c r="K45" s="402"/>
      <c r="L45" s="402"/>
      <c r="M45" s="33"/>
      <c r="R45" s="6"/>
    </row>
    <row r="46" spans="1:18" x14ac:dyDescent="0.25">
      <c r="A46" s="7"/>
      <c r="B46" s="7"/>
      <c r="C46" s="7"/>
      <c r="D46" s="7"/>
      <c r="E46" s="7"/>
      <c r="F46" s="7"/>
      <c r="G46" s="7"/>
      <c r="H46" s="402"/>
      <c r="I46" s="402"/>
      <c r="J46" s="402"/>
      <c r="K46" s="402"/>
      <c r="L46" s="402"/>
      <c r="M46" s="33"/>
      <c r="R46" s="6"/>
    </row>
    <row r="47" spans="1:18" x14ac:dyDescent="0.25">
      <c r="A47" s="7"/>
      <c r="B47" s="7"/>
      <c r="C47" s="7"/>
      <c r="D47" s="7"/>
      <c r="E47" s="7"/>
      <c r="F47" s="7"/>
      <c r="G47" s="7"/>
      <c r="H47" s="402"/>
      <c r="I47" s="402"/>
      <c r="J47" s="402"/>
      <c r="K47" s="402"/>
      <c r="L47" s="402"/>
      <c r="M47" s="33"/>
      <c r="R47" s="6"/>
    </row>
    <row r="48" spans="1:18" x14ac:dyDescent="0.25">
      <c r="A48" s="7"/>
      <c r="B48" s="7"/>
      <c r="C48" s="7"/>
      <c r="D48" s="7"/>
      <c r="E48" s="7"/>
      <c r="F48" s="7"/>
      <c r="G48" s="7"/>
      <c r="H48" s="402"/>
      <c r="I48" s="402"/>
      <c r="J48" s="402"/>
      <c r="K48" s="402"/>
      <c r="L48" s="402"/>
      <c r="M48" s="33"/>
    </row>
    <row r="49" spans="1:18" x14ac:dyDescent="0.25">
      <c r="A49" s="7"/>
      <c r="B49" s="7"/>
      <c r="C49" s="7"/>
      <c r="D49" s="7"/>
      <c r="E49" s="7"/>
      <c r="F49" s="7"/>
      <c r="G49" s="7"/>
      <c r="H49" s="402"/>
      <c r="I49" s="402"/>
      <c r="J49" s="402"/>
      <c r="K49" s="402"/>
      <c r="L49" s="402"/>
      <c r="M49" s="33"/>
      <c r="R49" s="6"/>
    </row>
    <row r="50" spans="1:18" x14ac:dyDescent="0.25">
      <c r="A50" s="7"/>
      <c r="B50" s="7"/>
      <c r="C50" s="7"/>
      <c r="D50" s="7"/>
      <c r="E50" s="7"/>
      <c r="F50" s="7"/>
      <c r="G50" s="7"/>
      <c r="H50" s="402"/>
      <c r="I50" s="402"/>
      <c r="J50" s="402"/>
      <c r="K50" s="402"/>
      <c r="L50" s="402"/>
      <c r="M50" s="33"/>
      <c r="R50" s="6"/>
    </row>
    <row r="51" spans="1:18" x14ac:dyDescent="0.25">
      <c r="A51" s="7"/>
      <c r="B51" s="7"/>
      <c r="C51" s="7"/>
      <c r="D51" s="7"/>
      <c r="E51" s="7"/>
      <c r="F51" s="7"/>
      <c r="G51" s="7"/>
      <c r="H51" s="402"/>
      <c r="I51" s="402"/>
      <c r="J51" s="402"/>
      <c r="K51" s="402"/>
      <c r="L51" s="402"/>
      <c r="M51" s="33"/>
      <c r="R51" s="6"/>
    </row>
    <row r="52" spans="1:18" x14ac:dyDescent="0.25">
      <c r="H52" s="402"/>
      <c r="I52" s="402"/>
      <c r="J52" s="402"/>
      <c r="K52" s="402"/>
      <c r="L52" s="402"/>
      <c r="M52" s="33"/>
      <c r="R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AC48"/>
  <sheetViews>
    <sheetView workbookViewId="0">
      <selection activeCell="J16" sqref="J16"/>
    </sheetView>
  </sheetViews>
  <sheetFormatPr baseColWidth="10" defaultColWidth="11.44140625" defaultRowHeight="13.2" x14ac:dyDescent="0.25"/>
  <cols>
    <col min="1" max="1" width="18.33203125" style="1" bestFit="1" customWidth="1"/>
    <col min="2" max="6" width="10.109375" style="1" bestFit="1" customWidth="1"/>
    <col min="7" max="7" width="10.6640625" style="1" customWidth="1"/>
    <col min="8" max="8" width="13" style="1" bestFit="1" customWidth="1"/>
    <col min="9" max="14" width="13" style="1" customWidth="1"/>
    <col min="15" max="15" width="11.44140625" style="34"/>
    <col min="16" max="16" width="11.44140625" style="34" customWidth="1"/>
    <col min="17" max="16384" width="11.44140625" style="1"/>
  </cols>
  <sheetData>
    <row r="1" spans="1:29" s="34" customFormat="1" ht="15.9" customHeight="1" x14ac:dyDescent="0.25">
      <c r="A1" s="417" t="s">
        <v>191</v>
      </c>
      <c r="B1" s="417"/>
      <c r="C1" s="417"/>
      <c r="D1" s="417"/>
      <c r="E1" s="417"/>
      <c r="F1" s="417"/>
      <c r="G1" s="417"/>
      <c r="H1" s="417"/>
      <c r="I1" s="402"/>
      <c r="J1" s="402"/>
      <c r="K1" s="402"/>
      <c r="L1" s="402"/>
      <c r="M1" s="402"/>
      <c r="N1" s="402"/>
      <c r="O1" s="132"/>
      <c r="P1" s="133"/>
    </row>
    <row r="2" spans="1:29" s="34" customFormat="1" ht="15.9" customHeight="1" x14ac:dyDescent="0.25">
      <c r="A2" s="415" t="s">
        <v>431</v>
      </c>
      <c r="B2" s="415"/>
      <c r="C2" s="415"/>
      <c r="D2" s="415"/>
      <c r="E2" s="415"/>
      <c r="F2" s="415"/>
      <c r="G2" s="415"/>
      <c r="H2" s="415"/>
      <c r="I2" s="402"/>
      <c r="J2" s="402"/>
      <c r="K2" s="402"/>
      <c r="L2" s="402"/>
      <c r="M2" s="402"/>
      <c r="N2" s="402"/>
      <c r="O2" s="132"/>
      <c r="P2" s="284"/>
      <c r="Q2" s="29"/>
      <c r="R2" s="29"/>
      <c r="S2" s="29"/>
      <c r="T2" s="29"/>
      <c r="U2" s="29"/>
      <c r="V2" s="29"/>
      <c r="W2" s="29"/>
      <c r="X2" s="29"/>
      <c r="Y2" s="29"/>
      <c r="Z2" s="29"/>
      <c r="AA2" s="29"/>
      <c r="AB2" s="29"/>
      <c r="AC2" s="29"/>
    </row>
    <row r="3" spans="1:29" s="34" customFormat="1" ht="15.9" customHeight="1" x14ac:dyDescent="0.3">
      <c r="A3" s="415" t="s">
        <v>128</v>
      </c>
      <c r="B3" s="415"/>
      <c r="C3" s="415"/>
      <c r="D3" s="415"/>
      <c r="E3" s="415"/>
      <c r="F3" s="415"/>
      <c r="G3" s="415"/>
      <c r="H3" s="415"/>
      <c r="I3" s="402"/>
      <c r="J3" s="402"/>
      <c r="K3" s="402"/>
      <c r="L3" s="402"/>
      <c r="M3" s="402"/>
      <c r="N3" s="402"/>
      <c r="O3" s="132"/>
      <c r="P3" s="371"/>
      <c r="Q3" s="371"/>
      <c r="R3" s="371"/>
      <c r="S3" s="371"/>
      <c r="T3" s="371"/>
      <c r="U3" s="371"/>
      <c r="V3" s="371"/>
      <c r="W3" s="371"/>
      <c r="X3" s="371"/>
      <c r="Y3" s="371"/>
      <c r="Z3" s="29"/>
      <c r="AA3" s="29"/>
      <c r="AB3" s="29"/>
      <c r="AC3" s="29"/>
    </row>
    <row r="4" spans="1:29" s="34" customFormat="1" ht="15.9" customHeight="1" thickBot="1" x14ac:dyDescent="0.35">
      <c r="A4" s="415" t="s">
        <v>236</v>
      </c>
      <c r="B4" s="415"/>
      <c r="C4" s="415"/>
      <c r="D4" s="415"/>
      <c r="E4" s="415"/>
      <c r="F4" s="415"/>
      <c r="G4" s="415"/>
      <c r="H4" s="415"/>
      <c r="I4" s="402"/>
      <c r="J4" s="402"/>
      <c r="K4" s="402"/>
      <c r="L4" s="402"/>
      <c r="M4" s="402"/>
      <c r="N4" s="402"/>
      <c r="O4" s="404"/>
      <c r="P4" s="285"/>
      <c r="Q4" s="280"/>
      <c r="R4" s="280"/>
      <c r="S4" s="280"/>
      <c r="T4" s="280"/>
      <c r="U4" s="280"/>
      <c r="V4" s="280"/>
      <c r="W4" s="280"/>
      <c r="X4" s="280"/>
      <c r="Y4" s="280"/>
      <c r="Z4" s="29"/>
      <c r="AA4" s="29"/>
      <c r="AB4" s="29"/>
      <c r="AC4" s="29"/>
    </row>
    <row r="5" spans="1:29" s="34" customFormat="1" ht="14.4" thickTop="1" x14ac:dyDescent="0.3">
      <c r="A5" s="38" t="s">
        <v>129</v>
      </c>
      <c r="B5" s="420">
        <v>2017</v>
      </c>
      <c r="C5" s="420">
        <v>2018</v>
      </c>
      <c r="D5" s="420">
        <v>2019</v>
      </c>
      <c r="E5" s="420">
        <v>2020</v>
      </c>
      <c r="F5" s="420">
        <v>2021</v>
      </c>
      <c r="G5" s="62" t="s">
        <v>142</v>
      </c>
      <c r="H5" s="62" t="s">
        <v>135</v>
      </c>
      <c r="I5" s="279"/>
      <c r="J5" s="279"/>
      <c r="K5" s="279"/>
      <c r="L5" s="279"/>
      <c r="M5" s="279"/>
      <c r="N5" s="279"/>
      <c r="O5" s="36"/>
      <c r="P5" s="280"/>
      <c r="Q5" s="280"/>
      <c r="R5" s="280"/>
      <c r="S5" s="280"/>
      <c r="T5" s="280"/>
      <c r="U5" s="280"/>
      <c r="V5" s="280"/>
      <c r="W5" s="280"/>
      <c r="X5" s="280"/>
      <c r="Y5" s="280"/>
      <c r="Z5" s="29"/>
      <c r="AA5" s="29"/>
      <c r="AB5" s="29"/>
      <c r="AC5" s="29"/>
    </row>
    <row r="6" spans="1:29" s="34" customFormat="1" ht="14.4" thickBot="1" x14ac:dyDescent="0.35">
      <c r="A6" s="281"/>
      <c r="B6" s="421"/>
      <c r="C6" s="421"/>
      <c r="D6" s="421"/>
      <c r="E6" s="421"/>
      <c r="F6" s="421"/>
      <c r="G6" s="282" t="s">
        <v>554</v>
      </c>
      <c r="H6" s="283">
        <v>2021</v>
      </c>
      <c r="I6" s="279"/>
      <c r="J6" s="279"/>
      <c r="K6" s="279"/>
      <c r="L6" s="279"/>
      <c r="M6" s="279"/>
      <c r="N6" s="279"/>
      <c r="P6" s="280"/>
      <c r="Q6" s="280"/>
      <c r="R6" s="280"/>
      <c r="S6" s="280"/>
      <c r="T6" s="280"/>
      <c r="U6" s="280"/>
      <c r="V6" s="280"/>
      <c r="W6" s="280"/>
      <c r="X6" s="280"/>
      <c r="Y6" s="280"/>
      <c r="Z6" s="29"/>
      <c r="AA6" s="29"/>
      <c r="AB6" s="29"/>
      <c r="AC6" s="29"/>
    </row>
    <row r="7" spans="1:29" s="34" customFormat="1" ht="13.8" thickTop="1" x14ac:dyDescent="0.25">
      <c r="A7" s="36" t="s">
        <v>429</v>
      </c>
      <c r="B7" s="109">
        <v>68904187.418279603</v>
      </c>
      <c r="C7" s="109">
        <v>74838121.947412997</v>
      </c>
      <c r="D7" s="109">
        <v>68792346.366390809</v>
      </c>
      <c r="E7" s="109">
        <v>74085745.638345987</v>
      </c>
      <c r="F7" s="109">
        <v>94676562.596073613</v>
      </c>
      <c r="G7" s="27">
        <v>0.27793223622588525</v>
      </c>
      <c r="H7" s="279"/>
      <c r="I7" s="279"/>
      <c r="J7" s="279"/>
      <c r="K7" s="279"/>
      <c r="L7" s="279"/>
      <c r="M7" s="279"/>
      <c r="N7" s="279"/>
      <c r="P7" s="286"/>
    </row>
    <row r="8" spans="1:29" s="34" customFormat="1" x14ac:dyDescent="0.25">
      <c r="A8" s="36" t="s">
        <v>430</v>
      </c>
      <c r="B8" s="109">
        <v>37134552.713890001</v>
      </c>
      <c r="C8" s="109">
        <v>39147511.424556002</v>
      </c>
      <c r="D8" s="109">
        <v>35376533.757743597</v>
      </c>
      <c r="E8" s="109">
        <v>42485165.800236501</v>
      </c>
      <c r="F8" s="109">
        <v>58629754.720376797</v>
      </c>
      <c r="G8" s="27">
        <v>0.38000531752780459</v>
      </c>
      <c r="H8" s="279"/>
      <c r="I8" s="279"/>
      <c r="J8" s="279"/>
      <c r="K8" s="279"/>
      <c r="L8" s="279"/>
      <c r="M8" s="279"/>
      <c r="N8" s="279"/>
    </row>
    <row r="9" spans="1:29" s="34" customFormat="1" ht="15.9" customHeight="1" x14ac:dyDescent="0.25">
      <c r="A9" s="415" t="s">
        <v>131</v>
      </c>
      <c r="B9" s="415"/>
      <c r="C9" s="415"/>
      <c r="D9" s="415"/>
      <c r="E9" s="415"/>
      <c r="F9" s="415"/>
      <c r="G9" s="415"/>
      <c r="H9" s="415"/>
      <c r="I9" s="402"/>
      <c r="J9" s="402"/>
      <c r="K9" s="402"/>
      <c r="L9" s="402"/>
      <c r="M9" s="402"/>
      <c r="N9" s="402"/>
      <c r="P9" s="287"/>
      <c r="Q9" s="30"/>
      <c r="R9" s="286"/>
    </row>
    <row r="10" spans="1:29" s="34" customFormat="1" ht="15.9" customHeight="1" x14ac:dyDescent="0.25">
      <c r="A10" s="26" t="s">
        <v>241</v>
      </c>
      <c r="B10" s="113">
        <v>15381835</v>
      </c>
      <c r="C10" s="113">
        <v>17900757</v>
      </c>
      <c r="D10" s="113">
        <v>16865551</v>
      </c>
      <c r="E10" s="113">
        <v>15909617</v>
      </c>
      <c r="F10" s="113">
        <v>17897423</v>
      </c>
      <c r="G10" s="27">
        <v>0.12494367400547732</v>
      </c>
      <c r="H10" s="27">
        <v>0.18903752427469556</v>
      </c>
      <c r="I10" s="27"/>
      <c r="J10" s="27"/>
      <c r="K10" s="27"/>
      <c r="L10" s="27"/>
      <c r="M10" s="27"/>
      <c r="N10" s="27"/>
      <c r="O10" s="30"/>
      <c r="P10" s="287"/>
      <c r="Q10" s="30"/>
      <c r="R10" s="286"/>
    </row>
    <row r="11" spans="1:29" s="34" customFormat="1" ht="15.9" customHeight="1" x14ac:dyDescent="0.25">
      <c r="A11" s="111" t="s">
        <v>263</v>
      </c>
      <c r="B11" s="109">
        <v>9238481</v>
      </c>
      <c r="C11" s="109">
        <v>10212418</v>
      </c>
      <c r="D11" s="109">
        <v>10391585</v>
      </c>
      <c r="E11" s="109">
        <v>9929878</v>
      </c>
      <c r="F11" s="109">
        <v>10496055</v>
      </c>
      <c r="G11" s="31">
        <v>5.7017518241412435E-2</v>
      </c>
      <c r="H11" s="31">
        <v>0.58645621774710244</v>
      </c>
      <c r="I11" s="31"/>
      <c r="J11" s="31"/>
      <c r="K11" s="31"/>
      <c r="L11" s="31"/>
      <c r="M11" s="31"/>
      <c r="N11" s="31"/>
      <c r="O11" s="286"/>
      <c r="P11" s="133"/>
    </row>
    <row r="12" spans="1:29" s="34" customFormat="1" ht="15.9" customHeight="1" x14ac:dyDescent="0.25">
      <c r="A12" s="111" t="s">
        <v>264</v>
      </c>
      <c r="B12" s="109">
        <v>1182554</v>
      </c>
      <c r="C12" s="109">
        <v>1380778</v>
      </c>
      <c r="D12" s="109">
        <v>1458553</v>
      </c>
      <c r="E12" s="109">
        <v>1660483</v>
      </c>
      <c r="F12" s="109">
        <v>1759688</v>
      </c>
      <c r="G12" s="31">
        <v>5.974466465480225E-2</v>
      </c>
      <c r="H12" s="31">
        <v>9.8320747070681627E-2</v>
      </c>
      <c r="I12" s="31"/>
      <c r="J12" s="31"/>
      <c r="K12" s="31"/>
      <c r="L12" s="31"/>
      <c r="M12" s="31"/>
      <c r="N12" s="31"/>
      <c r="O12" s="33"/>
    </row>
    <row r="13" spans="1:29" s="34" customFormat="1" ht="15.9" customHeight="1" x14ac:dyDescent="0.25">
      <c r="A13" s="111" t="s">
        <v>265</v>
      </c>
      <c r="B13" s="109">
        <v>4960800</v>
      </c>
      <c r="C13" s="109">
        <v>6307561</v>
      </c>
      <c r="D13" s="109">
        <v>5015413</v>
      </c>
      <c r="E13" s="109">
        <v>4319256</v>
      </c>
      <c r="F13" s="109">
        <v>5641680</v>
      </c>
      <c r="G13" s="31">
        <v>0.30616939584039471</v>
      </c>
      <c r="H13" s="31">
        <v>0.31522303518221589</v>
      </c>
      <c r="I13" s="31"/>
      <c r="J13" s="31"/>
      <c r="K13" s="31"/>
      <c r="L13" s="31"/>
      <c r="M13" s="31"/>
      <c r="N13" s="31"/>
      <c r="O13" s="33"/>
    </row>
    <row r="14" spans="1:29" s="34" customFormat="1" ht="15.9" customHeight="1" x14ac:dyDescent="0.25">
      <c r="A14" s="415" t="s">
        <v>133</v>
      </c>
      <c r="B14" s="415"/>
      <c r="C14" s="415"/>
      <c r="D14" s="415"/>
      <c r="E14" s="415"/>
      <c r="F14" s="415"/>
      <c r="G14" s="415"/>
      <c r="H14" s="415"/>
      <c r="I14" s="402"/>
      <c r="J14" s="402"/>
      <c r="K14" s="402"/>
      <c r="L14" s="402"/>
      <c r="M14" s="402"/>
      <c r="N14" s="402"/>
    </row>
    <row r="15" spans="1:29" s="34" customFormat="1" ht="15.9" customHeight="1" x14ac:dyDescent="0.25">
      <c r="A15" s="32" t="s">
        <v>241</v>
      </c>
      <c r="B15" s="113">
        <v>5844993</v>
      </c>
      <c r="C15" s="113">
        <v>6560187</v>
      </c>
      <c r="D15" s="113">
        <v>6345535</v>
      </c>
      <c r="E15" s="113">
        <v>6663160</v>
      </c>
      <c r="F15" s="113">
        <v>9581783</v>
      </c>
      <c r="G15" s="27">
        <v>0.43802385054538689</v>
      </c>
      <c r="H15" s="28"/>
      <c r="I15" s="28"/>
      <c r="J15" s="28"/>
      <c r="K15" s="28"/>
      <c r="L15" s="28"/>
      <c r="M15" s="28"/>
      <c r="N15" s="28"/>
      <c r="O15" s="28"/>
    </row>
    <row r="16" spans="1:29" s="34" customFormat="1" ht="15.9" customHeight="1" x14ac:dyDescent="0.25">
      <c r="A16" s="111" t="s">
        <v>263</v>
      </c>
      <c r="B16" s="23">
        <v>3619177</v>
      </c>
      <c r="C16" s="23">
        <v>4085984</v>
      </c>
      <c r="D16" s="23">
        <v>3945256</v>
      </c>
      <c r="E16" s="23">
        <v>4338913</v>
      </c>
      <c r="F16" s="23">
        <v>5816306</v>
      </c>
      <c r="G16" s="31">
        <v>0.34049841515605406</v>
      </c>
      <c r="H16" s="31">
        <v>0.60701708648588681</v>
      </c>
      <c r="I16" s="31"/>
      <c r="J16" s="31"/>
      <c r="K16" s="31"/>
      <c r="L16" s="31"/>
      <c r="M16" s="31"/>
      <c r="N16" s="31"/>
      <c r="O16" s="33"/>
    </row>
    <row r="17" spans="1:24" s="34" customFormat="1" ht="15.9" customHeight="1" x14ac:dyDescent="0.25">
      <c r="A17" s="111" t="s">
        <v>264</v>
      </c>
      <c r="B17" s="23">
        <v>1965208</v>
      </c>
      <c r="C17" s="23">
        <v>2142776</v>
      </c>
      <c r="D17" s="23">
        <v>2140199</v>
      </c>
      <c r="E17" s="23">
        <v>2110613</v>
      </c>
      <c r="F17" s="23">
        <v>3184594</v>
      </c>
      <c r="G17" s="31">
        <v>0.50884790342900377</v>
      </c>
      <c r="H17" s="31">
        <v>0.33235922792240236</v>
      </c>
      <c r="I17" s="31"/>
      <c r="J17" s="31"/>
      <c r="K17" s="31"/>
      <c r="L17" s="31"/>
      <c r="M17" s="31"/>
      <c r="N17" s="31"/>
      <c r="O17" s="33"/>
    </row>
    <row r="18" spans="1:24" s="34" customFormat="1" ht="15.9" customHeight="1" x14ac:dyDescent="0.25">
      <c r="A18" s="111" t="s">
        <v>265</v>
      </c>
      <c r="B18" s="23">
        <v>260608</v>
      </c>
      <c r="C18" s="23">
        <v>331427</v>
      </c>
      <c r="D18" s="23">
        <v>260080</v>
      </c>
      <c r="E18" s="23">
        <v>213634</v>
      </c>
      <c r="F18" s="23">
        <v>580883</v>
      </c>
      <c r="G18" s="31">
        <v>1.7190568916932698</v>
      </c>
      <c r="H18" s="31">
        <v>6.0623685591710851E-2</v>
      </c>
      <c r="I18" s="31"/>
      <c r="J18" s="31"/>
      <c r="K18" s="31"/>
      <c r="L18" s="31"/>
      <c r="M18" s="31"/>
      <c r="N18" s="31"/>
      <c r="O18" s="33"/>
    </row>
    <row r="19" spans="1:24" s="34" customFormat="1" ht="15.9" customHeight="1" x14ac:dyDescent="0.25">
      <c r="A19" s="415" t="s">
        <v>144</v>
      </c>
      <c r="B19" s="415"/>
      <c r="C19" s="415"/>
      <c r="D19" s="415"/>
      <c r="E19" s="415"/>
      <c r="F19" s="415"/>
      <c r="G19" s="415"/>
      <c r="H19" s="415"/>
      <c r="I19" s="402"/>
      <c r="J19" s="31"/>
      <c r="K19" s="31"/>
      <c r="L19" s="31"/>
      <c r="M19" s="31"/>
      <c r="N19" s="402"/>
    </row>
    <row r="20" spans="1:24" s="34" customFormat="1" ht="15.9" customHeight="1" x14ac:dyDescent="0.25">
      <c r="A20" s="32" t="s">
        <v>241</v>
      </c>
      <c r="B20" s="113">
        <v>9536842</v>
      </c>
      <c r="C20" s="113">
        <v>11340570</v>
      </c>
      <c r="D20" s="113">
        <v>10520016</v>
      </c>
      <c r="E20" s="113">
        <v>9246457</v>
      </c>
      <c r="F20" s="113">
        <v>8315640</v>
      </c>
      <c r="G20" s="27">
        <v>-0.10066742320869496</v>
      </c>
      <c r="H20" s="33"/>
      <c r="I20" s="33"/>
      <c r="J20" s="31"/>
      <c r="K20" s="31"/>
      <c r="L20" s="31"/>
      <c r="M20" s="31"/>
      <c r="N20" s="33"/>
      <c r="O20" s="33"/>
    </row>
    <row r="21" spans="1:24" s="34" customFormat="1" ht="15.9" customHeight="1" x14ac:dyDescent="0.25">
      <c r="A21" s="111" t="s">
        <v>263</v>
      </c>
      <c r="B21" s="23">
        <v>5619304</v>
      </c>
      <c r="C21" s="23">
        <v>6126434</v>
      </c>
      <c r="D21" s="23">
        <v>6446329</v>
      </c>
      <c r="E21" s="23">
        <v>5590965</v>
      </c>
      <c r="F21" s="23">
        <v>4679749</v>
      </c>
      <c r="G21" s="31">
        <v>-0.16298009377629802</v>
      </c>
      <c r="H21" s="31">
        <v>0.5627647421004276</v>
      </c>
      <c r="I21" s="31"/>
      <c r="J21" s="31"/>
      <c r="K21" s="31"/>
      <c r="L21" s="31"/>
      <c r="M21" s="31"/>
      <c r="N21" s="33"/>
      <c r="O21" s="33"/>
    </row>
    <row r="22" spans="1:24" s="34" customFormat="1" ht="15.9" customHeight="1" x14ac:dyDescent="0.25">
      <c r="A22" s="111" t="s">
        <v>264</v>
      </c>
      <c r="B22" s="23">
        <v>-782654</v>
      </c>
      <c r="C22" s="23">
        <v>-761998</v>
      </c>
      <c r="D22" s="23">
        <v>-681646</v>
      </c>
      <c r="E22" s="23">
        <v>-450130</v>
      </c>
      <c r="F22" s="23">
        <v>-1424906</v>
      </c>
      <c r="G22" s="31">
        <v>-2.1655432874947236</v>
      </c>
      <c r="H22" s="31">
        <v>-0.17135253570380632</v>
      </c>
      <c r="I22" s="31"/>
      <c r="J22" s="31"/>
      <c r="K22" s="31"/>
      <c r="L22" s="31"/>
      <c r="M22" s="31"/>
      <c r="N22" s="33"/>
      <c r="O22" s="33"/>
      <c r="P22" s="286"/>
    </row>
    <row r="23" spans="1:24" s="34" customFormat="1" ht="15.9" customHeight="1" thickBot="1" x14ac:dyDescent="0.3">
      <c r="A23" s="112" t="s">
        <v>265</v>
      </c>
      <c r="B23" s="64">
        <v>4700192</v>
      </c>
      <c r="C23" s="64">
        <v>5976134</v>
      </c>
      <c r="D23" s="64">
        <v>4755333</v>
      </c>
      <c r="E23" s="64">
        <v>4105622</v>
      </c>
      <c r="F23" s="64">
        <v>5060797</v>
      </c>
      <c r="G23" s="65">
        <v>0.23265049729371093</v>
      </c>
      <c r="H23" s="65">
        <v>0.60858779360337867</v>
      </c>
      <c r="I23" s="31"/>
      <c r="J23" s="31"/>
      <c r="K23" s="31"/>
      <c r="L23" s="31"/>
      <c r="M23" s="31"/>
      <c r="N23" s="33"/>
      <c r="O23" s="33"/>
    </row>
    <row r="24" spans="1:24" ht="27" customHeight="1" thickTop="1" x14ac:dyDescent="0.25">
      <c r="A24" s="416" t="s">
        <v>433</v>
      </c>
      <c r="B24" s="416"/>
      <c r="C24" s="416"/>
      <c r="D24" s="416"/>
      <c r="E24" s="416"/>
      <c r="F24" s="416"/>
      <c r="G24" s="416"/>
      <c r="H24" s="416"/>
      <c r="I24" s="403"/>
      <c r="J24" s="31"/>
      <c r="K24" s="31"/>
      <c r="L24" s="31"/>
      <c r="M24" s="31"/>
      <c r="N24" s="33"/>
      <c r="O24" s="33"/>
      <c r="T24" s="25"/>
      <c r="U24" s="214" t="s">
        <v>365</v>
      </c>
    </row>
    <row r="25" spans="1:24" ht="33" customHeight="1" x14ac:dyDescent="0.25">
      <c r="J25" s="31"/>
      <c r="K25" s="31"/>
      <c r="L25" s="31"/>
      <c r="M25" s="31"/>
      <c r="N25" s="33"/>
      <c r="O25" s="33"/>
      <c r="U25" s="105" t="s">
        <v>193</v>
      </c>
    </row>
    <row r="26" spans="1:24" x14ac:dyDescent="0.25">
      <c r="A26" s="7"/>
      <c r="B26" s="7"/>
      <c r="C26" s="7"/>
      <c r="D26" s="7"/>
      <c r="E26" s="7"/>
      <c r="F26" s="7"/>
      <c r="G26" s="7"/>
      <c r="H26" s="7"/>
      <c r="I26" s="7"/>
      <c r="J26" s="31"/>
      <c r="K26" s="31"/>
      <c r="L26" s="31"/>
      <c r="M26" s="31"/>
      <c r="N26" s="33"/>
      <c r="O26" s="33"/>
      <c r="U26" s="189" t="s">
        <v>263</v>
      </c>
      <c r="V26" s="189" t="s">
        <v>264</v>
      </c>
      <c r="W26" s="189" t="s">
        <v>265</v>
      </c>
      <c r="X26" s="189" t="s">
        <v>190</v>
      </c>
    </row>
    <row r="27" spans="1:24" ht="14.4" x14ac:dyDescent="0.3">
      <c r="A27" s="7"/>
      <c r="B27" s="7"/>
      <c r="C27" s="7"/>
      <c r="D27" s="7"/>
      <c r="E27" s="7"/>
      <c r="F27" s="7"/>
      <c r="G27" s="7"/>
      <c r="H27" s="7"/>
      <c r="I27" s="7"/>
      <c r="J27" s="31"/>
      <c r="K27" s="31"/>
      <c r="L27" s="31"/>
      <c r="M27" s="31"/>
      <c r="N27" s="33"/>
      <c r="O27" s="33"/>
      <c r="T27" s="265">
        <v>2016</v>
      </c>
      <c r="U27" s="138">
        <v>5619304</v>
      </c>
      <c r="V27" s="138">
        <v>-782654</v>
      </c>
      <c r="W27" s="138">
        <v>4700192</v>
      </c>
      <c r="X27" s="138">
        <v>9536842</v>
      </c>
    </row>
    <row r="28" spans="1:24" ht="14.4" x14ac:dyDescent="0.3">
      <c r="A28" s="7"/>
      <c r="B28" s="7"/>
      <c r="C28" s="7"/>
      <c r="D28" s="7"/>
      <c r="E28" s="7"/>
      <c r="F28" s="7"/>
      <c r="G28" s="7"/>
      <c r="H28" s="7"/>
      <c r="I28" s="7"/>
      <c r="J28" s="31"/>
      <c r="K28" s="31"/>
      <c r="L28" s="31"/>
      <c r="M28" s="31"/>
      <c r="N28" s="33"/>
      <c r="O28" s="33"/>
      <c r="T28" s="265">
        <v>2017</v>
      </c>
      <c r="U28" s="138">
        <v>6126434</v>
      </c>
      <c r="V28" s="138">
        <v>-761998</v>
      </c>
      <c r="W28" s="138">
        <v>5976134</v>
      </c>
      <c r="X28" s="138">
        <v>11340570</v>
      </c>
    </row>
    <row r="29" spans="1:24" ht="14.4" x14ac:dyDescent="0.3">
      <c r="A29" s="7"/>
      <c r="B29" s="7"/>
      <c r="C29" s="7"/>
      <c r="D29" s="7"/>
      <c r="E29" s="7"/>
      <c r="F29" s="7"/>
      <c r="G29" s="7"/>
      <c r="H29" s="7"/>
      <c r="I29" s="7"/>
      <c r="J29" s="31"/>
      <c r="K29" s="31"/>
      <c r="L29" s="31"/>
      <c r="M29" s="31"/>
      <c r="N29" s="33"/>
      <c r="T29" s="265">
        <v>2018</v>
      </c>
      <c r="U29" s="138">
        <v>6446329</v>
      </c>
      <c r="V29" s="138">
        <v>-681646</v>
      </c>
      <c r="W29" s="138">
        <v>4755333</v>
      </c>
      <c r="X29" s="138">
        <v>10520016</v>
      </c>
    </row>
    <row r="30" spans="1:24" ht="14.4" x14ac:dyDescent="0.3">
      <c r="A30" s="7"/>
      <c r="B30" s="7"/>
      <c r="C30" s="7"/>
      <c r="D30" s="7"/>
      <c r="E30" s="7"/>
      <c r="F30" s="7"/>
      <c r="G30" s="7"/>
      <c r="H30" s="7"/>
      <c r="I30" s="7"/>
      <c r="J30" s="31"/>
      <c r="K30" s="31"/>
      <c r="L30" s="31"/>
      <c r="M30" s="31"/>
      <c r="N30" s="33"/>
      <c r="T30" s="265">
        <v>2019</v>
      </c>
      <c r="U30" s="138">
        <v>5590965</v>
      </c>
      <c r="V30" s="138">
        <v>-450130</v>
      </c>
      <c r="W30" s="138">
        <v>4105622</v>
      </c>
      <c r="X30" s="138">
        <v>9246457</v>
      </c>
    </row>
    <row r="31" spans="1:24" ht="14.4" x14ac:dyDescent="0.3">
      <c r="A31" s="7"/>
      <c r="B31" s="7"/>
      <c r="C31" s="7"/>
      <c r="D31" s="7"/>
      <c r="E31" s="7"/>
      <c r="F31" s="7"/>
      <c r="G31" s="7"/>
      <c r="H31" s="7"/>
      <c r="I31" s="7"/>
      <c r="J31" s="31"/>
      <c r="K31" s="31"/>
      <c r="L31" s="31"/>
      <c r="M31" s="31"/>
      <c r="N31" s="33"/>
      <c r="T31" s="265">
        <v>2020</v>
      </c>
      <c r="U31" s="138">
        <v>4679749</v>
      </c>
      <c r="V31" s="138">
        <v>-1424906</v>
      </c>
      <c r="W31" s="138">
        <v>5060797</v>
      </c>
      <c r="X31" s="138">
        <v>8315640</v>
      </c>
    </row>
    <row r="32" spans="1:24" x14ac:dyDescent="0.25">
      <c r="A32" s="7"/>
      <c r="B32" s="7"/>
      <c r="C32" s="7"/>
      <c r="D32" s="7"/>
      <c r="E32" s="7"/>
      <c r="F32" s="7"/>
      <c r="G32" s="7"/>
      <c r="H32" s="7"/>
      <c r="I32" s="7"/>
      <c r="J32" s="31"/>
      <c r="K32" s="31"/>
      <c r="L32" s="31"/>
      <c r="M32" s="31"/>
      <c r="N32" s="33"/>
    </row>
    <row r="33" spans="1:14" x14ac:dyDescent="0.25">
      <c r="A33" s="7"/>
      <c r="B33" s="7"/>
      <c r="C33" s="7"/>
      <c r="D33" s="7"/>
      <c r="E33" s="7"/>
      <c r="F33" s="7"/>
      <c r="G33" s="7"/>
      <c r="H33" s="7"/>
      <c r="I33" s="7"/>
      <c r="J33" s="31"/>
      <c r="K33" s="31"/>
      <c r="L33" s="31"/>
      <c r="M33" s="31"/>
      <c r="N33" s="33"/>
    </row>
    <row r="34" spans="1:14" x14ac:dyDescent="0.25">
      <c r="A34" s="7"/>
      <c r="B34" s="7"/>
      <c r="C34" s="7"/>
      <c r="D34" s="7"/>
      <c r="E34" s="7"/>
      <c r="F34" s="7"/>
      <c r="G34" s="7"/>
      <c r="H34" s="7"/>
      <c r="I34" s="7"/>
      <c r="J34" s="31"/>
      <c r="K34" s="31"/>
      <c r="L34" s="31"/>
      <c r="M34" s="31"/>
      <c r="N34" s="33"/>
    </row>
    <row r="35" spans="1:14" x14ac:dyDescent="0.25">
      <c r="A35" s="7"/>
      <c r="B35" s="7"/>
      <c r="C35" s="7"/>
      <c r="D35" s="7"/>
      <c r="E35" s="7"/>
      <c r="F35" s="7"/>
      <c r="G35" s="7"/>
      <c r="H35" s="7"/>
      <c r="I35" s="7"/>
      <c r="J35" s="31"/>
      <c r="K35" s="31"/>
      <c r="L35" s="31"/>
      <c r="M35" s="31"/>
      <c r="N35" s="33"/>
    </row>
    <row r="36" spans="1:14" x14ac:dyDescent="0.25">
      <c r="A36" s="7"/>
      <c r="B36" s="7"/>
      <c r="C36" s="7"/>
      <c r="D36" s="7"/>
      <c r="E36" s="7"/>
      <c r="F36" s="7"/>
      <c r="G36" s="7"/>
      <c r="H36" s="7"/>
      <c r="I36" s="7"/>
      <c r="J36" s="31"/>
      <c r="K36" s="31"/>
      <c r="L36" s="31"/>
      <c r="M36" s="31"/>
      <c r="N36" s="33"/>
    </row>
    <row r="37" spans="1:14" x14ac:dyDescent="0.25">
      <c r="A37" s="7"/>
      <c r="B37" s="7"/>
      <c r="C37" s="7"/>
      <c r="D37" s="7"/>
      <c r="E37" s="7"/>
      <c r="F37" s="7"/>
      <c r="G37" s="7"/>
      <c r="H37" s="7"/>
      <c r="I37" s="7"/>
      <c r="J37" s="31"/>
      <c r="K37" s="31"/>
      <c r="L37" s="31"/>
      <c r="M37" s="31"/>
      <c r="N37" s="33"/>
    </row>
    <row r="38" spans="1:14" x14ac:dyDescent="0.25">
      <c r="A38" s="7"/>
      <c r="B38" s="7"/>
      <c r="C38" s="7"/>
      <c r="D38" s="7"/>
      <c r="E38" s="7"/>
      <c r="F38" s="7"/>
      <c r="G38" s="7"/>
      <c r="H38" s="7"/>
      <c r="I38" s="7"/>
      <c r="J38" s="31"/>
      <c r="K38" s="31"/>
      <c r="L38" s="31"/>
      <c r="M38" s="31"/>
      <c r="N38" s="33"/>
    </row>
    <row r="39" spans="1:14" x14ac:dyDescent="0.25">
      <c r="A39" s="7"/>
      <c r="B39" s="7"/>
      <c r="C39" s="7"/>
      <c r="D39" s="7"/>
      <c r="E39" s="7"/>
      <c r="F39" s="7"/>
      <c r="G39" s="7"/>
      <c r="H39" s="7"/>
      <c r="I39" s="7"/>
      <c r="J39" s="31"/>
      <c r="K39" s="31"/>
      <c r="L39" s="31"/>
      <c r="M39" s="31"/>
      <c r="N39" s="33"/>
    </row>
    <row r="40" spans="1:14" x14ac:dyDescent="0.25">
      <c r="A40" s="7"/>
      <c r="B40" s="7"/>
      <c r="C40" s="7"/>
      <c r="D40" s="7"/>
      <c r="E40" s="7"/>
      <c r="F40" s="7"/>
      <c r="G40" s="7"/>
      <c r="H40" s="7"/>
      <c r="I40" s="7"/>
      <c r="J40" s="31"/>
      <c r="K40" s="31"/>
      <c r="L40" s="31"/>
      <c r="M40" s="31"/>
      <c r="N40" s="33"/>
    </row>
    <row r="41" spans="1:14" x14ac:dyDescent="0.25">
      <c r="A41" s="7"/>
      <c r="B41" s="7"/>
      <c r="C41" s="7"/>
      <c r="D41" s="7"/>
      <c r="E41" s="7"/>
      <c r="F41" s="7"/>
      <c r="G41" s="7"/>
      <c r="H41" s="7"/>
      <c r="I41" s="7"/>
      <c r="J41" s="31"/>
      <c r="K41" s="31"/>
      <c r="L41" s="31"/>
      <c r="M41" s="31"/>
      <c r="N41" s="33"/>
    </row>
    <row r="42" spans="1:14" x14ac:dyDescent="0.25">
      <c r="A42" s="7"/>
      <c r="B42" s="7"/>
      <c r="C42" s="7"/>
      <c r="D42" s="7"/>
      <c r="E42" s="7"/>
      <c r="F42" s="7"/>
      <c r="G42" s="7"/>
      <c r="H42" s="7"/>
      <c r="I42" s="7"/>
      <c r="J42" s="31"/>
      <c r="K42" s="31"/>
      <c r="L42" s="31"/>
      <c r="M42" s="31"/>
      <c r="N42" s="33"/>
    </row>
    <row r="43" spans="1:14" x14ac:dyDescent="0.25">
      <c r="A43" s="7"/>
      <c r="B43" s="7"/>
      <c r="C43" s="7"/>
      <c r="D43" s="7"/>
      <c r="E43" s="7"/>
      <c r="F43" s="7"/>
      <c r="G43" s="7"/>
      <c r="H43" s="7"/>
      <c r="I43" s="7"/>
      <c r="J43" s="31"/>
      <c r="K43" s="31"/>
      <c r="L43" s="31"/>
      <c r="M43" s="31"/>
      <c r="N43" s="33"/>
    </row>
    <row r="44" spans="1:14" x14ac:dyDescent="0.25">
      <c r="A44" s="7"/>
      <c r="B44" s="7"/>
      <c r="C44" s="7"/>
      <c r="D44" s="7"/>
      <c r="E44" s="7"/>
      <c r="F44" s="7"/>
      <c r="G44" s="7"/>
      <c r="H44" s="7"/>
      <c r="I44" s="7"/>
      <c r="J44" s="31"/>
      <c r="K44" s="31"/>
      <c r="L44" s="31"/>
      <c r="M44" s="31"/>
      <c r="N44" s="33"/>
    </row>
    <row r="45" spans="1:14" x14ac:dyDescent="0.25">
      <c r="J45" s="31"/>
      <c r="K45" s="31"/>
      <c r="L45" s="31"/>
      <c r="M45" s="31"/>
      <c r="N45" s="33"/>
    </row>
    <row r="46" spans="1:14" x14ac:dyDescent="0.25">
      <c r="J46" s="31"/>
      <c r="K46" s="31"/>
      <c r="L46" s="31"/>
      <c r="M46" s="31"/>
      <c r="N46" s="33"/>
    </row>
    <row r="47" spans="1:14" x14ac:dyDescent="0.25">
      <c r="J47" s="31"/>
      <c r="K47" s="31"/>
      <c r="L47" s="31"/>
      <c r="M47" s="31"/>
      <c r="N47" s="33"/>
    </row>
    <row r="48" spans="1:14" x14ac:dyDescent="0.25">
      <c r="N48" s="33"/>
    </row>
  </sheetData>
  <mergeCells count="13">
    <mergeCell ref="A1:H1"/>
    <mergeCell ref="A2:H2"/>
    <mergeCell ref="A3:H3"/>
    <mergeCell ref="A4:H4"/>
    <mergeCell ref="A9:H9"/>
    <mergeCell ref="A14:H14"/>
    <mergeCell ref="A19:H19"/>
    <mergeCell ref="A24:H24"/>
    <mergeCell ref="B5:B6"/>
    <mergeCell ref="C5:C6"/>
    <mergeCell ref="D5:D6"/>
    <mergeCell ref="E5:E6"/>
    <mergeCell ref="F5:F6"/>
  </mergeCells>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workbookViewId="0">
      <selection activeCell="H21" sqref="H21"/>
    </sheetView>
  </sheetViews>
  <sheetFormatPr baseColWidth="10" defaultRowHeight="13.2" x14ac:dyDescent="0.25"/>
  <cols>
    <col min="1" max="1" width="15.109375" customWidth="1"/>
    <col min="2" max="2" width="16.5546875" bestFit="1" customWidth="1"/>
    <col min="3" max="3" width="15" customWidth="1"/>
    <col min="4" max="4" width="15.109375" customWidth="1"/>
    <col min="5" max="5" width="15.33203125" bestFit="1" customWidth="1"/>
    <col min="6" max="6" width="16.5546875" bestFit="1" customWidth="1"/>
    <col min="7" max="16" width="16.5546875" customWidth="1"/>
    <col min="17" max="17" width="12.88671875" style="105" bestFit="1" customWidth="1"/>
    <col min="18" max="18" width="18.5546875" style="105" bestFit="1" customWidth="1"/>
    <col min="19" max="19" width="14.6640625" style="105" customWidth="1"/>
    <col min="20" max="20" width="18.5546875" style="105" bestFit="1" customWidth="1"/>
    <col min="21" max="21" width="16.109375" style="105" bestFit="1" customWidth="1"/>
    <col min="22" max="22" width="12.6640625" bestFit="1" customWidth="1"/>
  </cols>
  <sheetData>
    <row r="1" spans="1:30" s="34" customFormat="1" ht="15.9" customHeight="1" x14ac:dyDescent="0.25">
      <c r="A1" s="417" t="s">
        <v>194</v>
      </c>
      <c r="B1" s="417"/>
      <c r="C1" s="417"/>
      <c r="D1" s="417"/>
      <c r="E1" s="417"/>
      <c r="F1" s="417"/>
      <c r="G1" s="402"/>
      <c r="H1" s="402"/>
      <c r="I1" s="402"/>
      <c r="J1" s="402"/>
      <c r="K1" s="402"/>
      <c r="L1" s="402"/>
      <c r="M1" s="402"/>
      <c r="N1" s="402"/>
      <c r="O1" s="402"/>
      <c r="P1" s="402"/>
      <c r="Q1" s="32" t="s">
        <v>192</v>
      </c>
      <c r="R1" s="32"/>
      <c r="S1" s="32"/>
      <c r="T1" s="32"/>
      <c r="U1" s="32"/>
      <c r="V1" s="29"/>
      <c r="W1" s="29"/>
      <c r="X1" s="29"/>
      <c r="AA1" s="30"/>
      <c r="AB1" s="30"/>
      <c r="AC1" s="30"/>
      <c r="AD1" s="29"/>
    </row>
    <row r="2" spans="1:30" ht="13.5" customHeight="1" x14ac:dyDescent="0.25">
      <c r="A2" s="415" t="s">
        <v>242</v>
      </c>
      <c r="B2" s="415"/>
      <c r="C2" s="415"/>
      <c r="D2" s="415"/>
      <c r="E2" s="415"/>
      <c r="F2" s="415"/>
      <c r="G2" s="402"/>
      <c r="H2" s="402"/>
      <c r="I2" s="402"/>
      <c r="J2" s="402"/>
      <c r="K2" s="402"/>
      <c r="L2" s="402"/>
      <c r="M2" s="402"/>
      <c r="N2" s="402"/>
      <c r="O2" s="402"/>
      <c r="P2" s="402"/>
      <c r="Q2" s="22" t="s">
        <v>129</v>
      </c>
      <c r="R2" s="36" t="s">
        <v>263</v>
      </c>
      <c r="S2" s="36" t="s">
        <v>264</v>
      </c>
      <c r="T2" s="36" t="s">
        <v>265</v>
      </c>
      <c r="U2" s="36" t="s">
        <v>190</v>
      </c>
    </row>
    <row r="3" spans="1:30" s="34" customFormat="1" ht="15.9" customHeight="1" x14ac:dyDescent="0.25">
      <c r="A3" s="415" t="s">
        <v>128</v>
      </c>
      <c r="B3" s="415"/>
      <c r="C3" s="415"/>
      <c r="D3" s="415"/>
      <c r="E3" s="415"/>
      <c r="F3" s="415"/>
      <c r="G3" s="402"/>
      <c r="H3" s="402"/>
      <c r="I3" s="402"/>
      <c r="J3" s="402"/>
      <c r="K3" s="402"/>
      <c r="L3" s="402"/>
      <c r="M3" s="402"/>
      <c r="N3" s="402"/>
      <c r="O3" s="402"/>
      <c r="P3" s="402"/>
      <c r="Q3" s="241" t="s">
        <v>549</v>
      </c>
      <c r="R3" s="181">
        <v>8182409</v>
      </c>
      <c r="S3" s="181">
        <v>1039856</v>
      </c>
      <c r="T3" s="181">
        <v>4724575</v>
      </c>
      <c r="U3" s="209">
        <v>13946840</v>
      </c>
      <c r="V3" s="29"/>
      <c r="W3" s="29"/>
      <c r="X3" s="29"/>
      <c r="Z3" s="35"/>
      <c r="AA3" s="30"/>
      <c r="AB3" s="30"/>
      <c r="AC3" s="30"/>
      <c r="AD3" s="29"/>
    </row>
    <row r="4" spans="1:30" s="34" customFormat="1" ht="15.9" customHeight="1" x14ac:dyDescent="0.25">
      <c r="A4" s="415" t="s">
        <v>236</v>
      </c>
      <c r="B4" s="415"/>
      <c r="C4" s="415"/>
      <c r="D4" s="415"/>
      <c r="E4" s="415"/>
      <c r="F4" s="415"/>
      <c r="G4" s="402"/>
      <c r="H4" s="402"/>
      <c r="I4" s="402"/>
      <c r="J4" s="402"/>
      <c r="K4" s="402"/>
      <c r="L4" s="402"/>
      <c r="M4" s="402"/>
      <c r="N4" s="402"/>
      <c r="O4" s="402"/>
      <c r="P4" s="402"/>
      <c r="Q4" s="241" t="s">
        <v>550</v>
      </c>
      <c r="R4" s="181">
        <v>8260611</v>
      </c>
      <c r="S4" s="181">
        <v>1072396</v>
      </c>
      <c r="T4" s="181">
        <v>3927427</v>
      </c>
      <c r="U4" s="209">
        <v>13260434</v>
      </c>
      <c r="V4" s="29"/>
      <c r="W4" s="29"/>
      <c r="X4" s="29"/>
      <c r="AD4" s="29"/>
    </row>
    <row r="5" spans="1:30" ht="13.8" thickBot="1" x14ac:dyDescent="0.3">
      <c r="B5" s="41"/>
      <c r="C5" s="41"/>
      <c r="D5" s="41"/>
      <c r="E5" s="41"/>
      <c r="F5" s="41"/>
      <c r="G5" s="41"/>
      <c r="H5" s="41"/>
      <c r="I5" s="41"/>
      <c r="J5" s="41"/>
      <c r="K5" s="41"/>
      <c r="L5" s="41"/>
      <c r="M5" s="41"/>
      <c r="N5" s="41"/>
      <c r="O5" s="41"/>
      <c r="P5" s="41"/>
      <c r="Q5" s="241" t="s">
        <v>551</v>
      </c>
      <c r="R5" s="181">
        <v>7740397</v>
      </c>
      <c r="S5" s="181">
        <v>1207962</v>
      </c>
      <c r="T5" s="181">
        <v>3195291</v>
      </c>
      <c r="U5" s="209">
        <v>12143650</v>
      </c>
    </row>
    <row r="6" spans="1:30" ht="15" customHeight="1" thickTop="1" x14ac:dyDescent="0.25">
      <c r="A6" s="53" t="s">
        <v>129</v>
      </c>
      <c r="B6" s="425" t="s">
        <v>547</v>
      </c>
      <c r="C6" s="425"/>
      <c r="D6" s="425"/>
      <c r="E6" s="425"/>
      <c r="F6" s="425"/>
      <c r="G6" s="106"/>
      <c r="H6" s="106"/>
      <c r="I6" s="106"/>
      <c r="J6" s="106"/>
      <c r="K6" s="106"/>
      <c r="L6" s="106"/>
      <c r="M6" s="106"/>
      <c r="N6" s="106"/>
      <c r="O6" s="106"/>
      <c r="P6" s="106"/>
      <c r="Q6" s="241" t="s">
        <v>552</v>
      </c>
      <c r="R6" s="181">
        <v>8080241</v>
      </c>
      <c r="S6" s="181">
        <v>1335562</v>
      </c>
      <c r="T6" s="181">
        <v>4063650</v>
      </c>
      <c r="U6" s="209">
        <v>13479453</v>
      </c>
    </row>
    <row r="7" spans="1:30" ht="15" customHeight="1" x14ac:dyDescent="0.25">
      <c r="A7" s="55"/>
      <c r="B7" s="54">
        <v>2018</v>
      </c>
      <c r="C7" s="54">
        <v>2019</v>
      </c>
      <c r="D7" s="54">
        <v>2020</v>
      </c>
      <c r="E7" s="54">
        <v>2021</v>
      </c>
      <c r="F7" s="54">
        <v>2022</v>
      </c>
      <c r="G7" s="106"/>
      <c r="H7" s="106"/>
      <c r="I7" s="106"/>
      <c r="J7" s="106"/>
      <c r="K7" s="106"/>
      <c r="L7" s="106"/>
      <c r="M7" s="106"/>
      <c r="N7" s="106"/>
      <c r="O7" s="106"/>
      <c r="P7" s="106"/>
      <c r="Q7" s="241" t="s">
        <v>553</v>
      </c>
      <c r="R7" s="181">
        <v>8450594</v>
      </c>
      <c r="S7" s="181">
        <v>1495755</v>
      </c>
      <c r="T7" s="181">
        <v>4697919</v>
      </c>
      <c r="U7" s="209">
        <v>14644268</v>
      </c>
    </row>
    <row r="8" spans="1:30" s="105" customFormat="1" ht="20.100000000000001" customHeight="1" x14ac:dyDescent="0.25">
      <c r="A8" s="114" t="s">
        <v>263</v>
      </c>
      <c r="B8" s="165">
        <v>8182409</v>
      </c>
      <c r="C8" s="165">
        <v>8260611</v>
      </c>
      <c r="D8" s="165">
        <v>7740397</v>
      </c>
      <c r="E8" s="165">
        <v>8080241</v>
      </c>
      <c r="F8" s="165">
        <v>8450594</v>
      </c>
      <c r="G8" s="165"/>
      <c r="H8" s="165"/>
      <c r="I8" s="165"/>
      <c r="J8" s="165"/>
      <c r="K8" s="165"/>
      <c r="L8" s="165"/>
      <c r="M8" s="165"/>
      <c r="N8" s="165"/>
      <c r="O8" s="139"/>
      <c r="P8" s="139"/>
    </row>
    <row r="9" spans="1:30" s="105" customFormat="1" ht="20.100000000000001" customHeight="1" x14ac:dyDescent="0.25">
      <c r="A9" s="114" t="s">
        <v>264</v>
      </c>
      <c r="B9" s="165">
        <v>1039856</v>
      </c>
      <c r="C9" s="165">
        <v>1072396</v>
      </c>
      <c r="D9" s="165">
        <v>1207962</v>
      </c>
      <c r="E9" s="165">
        <v>1335562</v>
      </c>
      <c r="F9" s="165">
        <v>1495755</v>
      </c>
      <c r="G9" s="165"/>
      <c r="H9" s="165"/>
      <c r="I9" s="165"/>
      <c r="J9" s="165"/>
      <c r="K9" s="165"/>
      <c r="L9" s="165"/>
      <c r="M9" s="165"/>
      <c r="N9" s="165"/>
      <c r="O9" s="139"/>
      <c r="P9" s="139"/>
    </row>
    <row r="10" spans="1:30" s="105" customFormat="1" ht="20.100000000000001" customHeight="1" x14ac:dyDescent="0.25">
      <c r="A10" s="114" t="s">
        <v>265</v>
      </c>
      <c r="B10" s="165">
        <v>4724575</v>
      </c>
      <c r="C10" s="165">
        <v>3927427</v>
      </c>
      <c r="D10" s="165">
        <v>3195291</v>
      </c>
      <c r="E10" s="165">
        <v>4063650</v>
      </c>
      <c r="F10" s="165">
        <v>4697919</v>
      </c>
      <c r="G10" s="165"/>
      <c r="H10" s="165"/>
      <c r="I10" s="165"/>
      <c r="J10" s="165"/>
      <c r="K10" s="165"/>
      <c r="L10" s="165"/>
      <c r="M10" s="165"/>
      <c r="N10" s="165"/>
      <c r="O10" s="139"/>
      <c r="P10" s="139"/>
      <c r="Q10" s="2" t="s">
        <v>5</v>
      </c>
      <c r="R10" s="2"/>
      <c r="S10" s="2"/>
      <c r="T10" s="2"/>
      <c r="U10" s="2"/>
    </row>
    <row r="11" spans="1:30" s="2" customFormat="1" ht="20.100000000000001" customHeight="1" thickBot="1" x14ac:dyDescent="0.3">
      <c r="A11" s="183" t="s">
        <v>190</v>
      </c>
      <c r="B11" s="184">
        <v>13946840</v>
      </c>
      <c r="C11" s="184">
        <v>13260434</v>
      </c>
      <c r="D11" s="184">
        <v>12143650</v>
      </c>
      <c r="E11" s="184">
        <v>13479453</v>
      </c>
      <c r="F11" s="184">
        <v>14644268</v>
      </c>
      <c r="G11" s="186"/>
      <c r="H11" s="186"/>
      <c r="I11" s="186"/>
      <c r="J11" s="186"/>
      <c r="K11" s="186"/>
      <c r="L11" s="186"/>
      <c r="M11" s="186"/>
      <c r="N11" s="186"/>
      <c r="O11" s="185"/>
      <c r="P11" s="186"/>
      <c r="Q11" s="182"/>
      <c r="R11" s="36" t="s">
        <v>263</v>
      </c>
      <c r="S11" s="36" t="s">
        <v>264</v>
      </c>
      <c r="T11" s="36" t="s">
        <v>265</v>
      </c>
      <c r="U11" s="106" t="s">
        <v>190</v>
      </c>
    </row>
    <row r="12" spans="1:30" ht="30.75" customHeight="1" thickTop="1" x14ac:dyDescent="0.25">
      <c r="A12" s="422" t="s">
        <v>407</v>
      </c>
      <c r="B12" s="423"/>
      <c r="C12" s="423"/>
      <c r="D12" s="423"/>
      <c r="E12" s="423"/>
      <c r="Q12" s="241" t="s">
        <v>549</v>
      </c>
      <c r="R12" s="213">
        <v>3015043</v>
      </c>
      <c r="S12" s="213">
        <v>1605343</v>
      </c>
      <c r="T12" s="213">
        <v>262118</v>
      </c>
      <c r="U12" s="210">
        <v>4882504</v>
      </c>
    </row>
    <row r="13" spans="1:30" x14ac:dyDescent="0.25">
      <c r="A13" s="6"/>
      <c r="B13" s="24"/>
      <c r="C13" s="25"/>
      <c r="D13" s="25"/>
      <c r="E13" s="25"/>
      <c r="Q13" s="241" t="s">
        <v>550</v>
      </c>
      <c r="R13" s="213">
        <v>2980662</v>
      </c>
      <c r="S13" s="213">
        <v>1636554</v>
      </c>
      <c r="T13" s="213">
        <v>202106</v>
      </c>
      <c r="U13" s="210">
        <v>4819322</v>
      </c>
    </row>
    <row r="14" spans="1:30" x14ac:dyDescent="0.25">
      <c r="A14" s="6"/>
      <c r="B14" s="24"/>
      <c r="C14" s="25"/>
      <c r="D14" s="25"/>
      <c r="E14" s="25"/>
      <c r="Q14" s="241" t="s">
        <v>551</v>
      </c>
      <c r="R14" s="213">
        <v>3133230</v>
      </c>
      <c r="S14" s="213">
        <v>1444267</v>
      </c>
      <c r="T14" s="213">
        <v>146471</v>
      </c>
      <c r="U14" s="210">
        <v>4723968</v>
      </c>
    </row>
    <row r="15" spans="1:30" x14ac:dyDescent="0.25">
      <c r="A15" s="6"/>
      <c r="B15" s="24"/>
      <c r="C15" s="25"/>
      <c r="D15" s="25"/>
      <c r="E15" s="25"/>
      <c r="Q15" s="241" t="s">
        <v>552</v>
      </c>
      <c r="R15" s="213">
        <v>4101446</v>
      </c>
      <c r="S15" s="213">
        <v>2331495</v>
      </c>
      <c r="T15" s="213">
        <v>412111</v>
      </c>
      <c r="U15" s="210">
        <v>6845052</v>
      </c>
    </row>
    <row r="16" spans="1:30" x14ac:dyDescent="0.25">
      <c r="Q16" s="241" t="s">
        <v>553</v>
      </c>
      <c r="R16" s="213">
        <v>4814272</v>
      </c>
      <c r="S16" s="213">
        <v>2234156</v>
      </c>
      <c r="T16" s="213">
        <v>273763</v>
      </c>
      <c r="U16" s="210">
        <v>7322191</v>
      </c>
    </row>
    <row r="17" spans="17:22" x14ac:dyDescent="0.25">
      <c r="R17" s="211"/>
      <c r="S17" s="211"/>
      <c r="T17" s="211"/>
    </row>
    <row r="19" spans="17:22" x14ac:dyDescent="0.25">
      <c r="Q19" s="212"/>
      <c r="R19" s="212"/>
      <c r="S19" s="212"/>
      <c r="U19" s="212"/>
    </row>
    <row r="20" spans="17:22" x14ac:dyDescent="0.25">
      <c r="Q20" s="212"/>
      <c r="R20" s="212"/>
      <c r="S20" s="212"/>
      <c r="U20" s="212"/>
    </row>
    <row r="21" spans="17:22" x14ac:dyDescent="0.25">
      <c r="Q21" s="212"/>
      <c r="R21" s="212"/>
      <c r="S21" s="212"/>
      <c r="U21" s="212"/>
    </row>
    <row r="22" spans="17:22" x14ac:dyDescent="0.25">
      <c r="Q22" s="212"/>
      <c r="R22" s="212"/>
      <c r="S22" s="212"/>
    </row>
    <row r="23" spans="17:22" x14ac:dyDescent="0.25">
      <c r="Q23" s="212"/>
      <c r="R23" s="212"/>
      <c r="S23" s="212"/>
      <c r="T23" s="212"/>
      <c r="U23" s="212"/>
      <c r="V23" s="40"/>
    </row>
    <row r="24" spans="17:22" x14ac:dyDescent="0.25">
      <c r="Q24" s="212"/>
      <c r="R24" s="212"/>
      <c r="S24" s="212"/>
      <c r="T24" s="212"/>
      <c r="U24" s="212"/>
      <c r="V24" s="40"/>
    </row>
    <row r="25" spans="17:22" x14ac:dyDescent="0.25">
      <c r="Q25" s="212"/>
      <c r="R25" s="212"/>
      <c r="S25" s="212"/>
      <c r="T25" s="212"/>
      <c r="U25" s="212"/>
      <c r="V25" s="40"/>
    </row>
    <row r="26" spans="17:22" x14ac:dyDescent="0.25">
      <c r="Q26" s="212"/>
      <c r="R26" s="212"/>
      <c r="S26" s="212"/>
      <c r="T26" s="212"/>
      <c r="U26" s="212"/>
      <c r="V26" s="40"/>
    </row>
    <row r="27" spans="17:22" x14ac:dyDescent="0.25">
      <c r="Q27" s="212"/>
      <c r="R27" s="212"/>
      <c r="S27" s="212"/>
    </row>
    <row r="28" spans="17:22" x14ac:dyDescent="0.25">
      <c r="Q28" s="212"/>
      <c r="R28" s="212"/>
      <c r="S28" s="212"/>
      <c r="T28" s="212"/>
      <c r="U28" s="212"/>
      <c r="V28" s="40"/>
    </row>
    <row r="29" spans="17:22" x14ac:dyDescent="0.25">
      <c r="Q29" s="212"/>
      <c r="R29" s="212"/>
      <c r="S29" s="212"/>
      <c r="T29" s="212"/>
      <c r="U29" s="212"/>
      <c r="V29" s="40"/>
    </row>
    <row r="30" spans="17:22" x14ac:dyDescent="0.25">
      <c r="Q30" s="212"/>
      <c r="R30" s="212"/>
      <c r="S30" s="212"/>
      <c r="T30" s="212"/>
      <c r="U30" s="212"/>
      <c r="V30" s="40"/>
    </row>
    <row r="31" spans="17:22" x14ac:dyDescent="0.25">
      <c r="Q31" s="212"/>
      <c r="R31" s="212"/>
      <c r="S31" s="212"/>
      <c r="T31" s="212"/>
      <c r="U31" s="212"/>
      <c r="V31" s="40"/>
    </row>
    <row r="32" spans="17:22" x14ac:dyDescent="0.25">
      <c r="Q32" s="212"/>
      <c r="R32" s="211"/>
      <c r="S32" s="211"/>
      <c r="T32" s="211"/>
      <c r="U32" s="211"/>
    </row>
    <row r="33" spans="1:30" x14ac:dyDescent="0.25">
      <c r="Q33" s="212"/>
      <c r="R33" s="211"/>
      <c r="S33" s="211"/>
      <c r="T33" s="211"/>
      <c r="U33" s="211"/>
      <c r="V33" s="40"/>
    </row>
    <row r="34" spans="1:30" x14ac:dyDescent="0.25">
      <c r="Q34" s="212"/>
      <c r="R34" s="211"/>
      <c r="S34" s="211"/>
      <c r="T34" s="211"/>
      <c r="U34" s="211"/>
      <c r="V34" s="40"/>
    </row>
    <row r="35" spans="1:30" x14ac:dyDescent="0.25">
      <c r="Q35" s="212"/>
      <c r="R35" s="211"/>
      <c r="S35" s="211"/>
      <c r="T35" s="211"/>
      <c r="U35" s="211"/>
      <c r="V35" s="40"/>
    </row>
    <row r="36" spans="1:30" x14ac:dyDescent="0.25">
      <c r="Q36" s="212"/>
      <c r="R36" s="211"/>
      <c r="S36" s="211"/>
      <c r="T36" s="211"/>
      <c r="U36" s="211"/>
      <c r="V36" s="40"/>
    </row>
    <row r="37" spans="1:30" s="34" customFormat="1" ht="15.9" customHeight="1" x14ac:dyDescent="0.25">
      <c r="A37" s="417" t="s">
        <v>417</v>
      </c>
      <c r="B37" s="417"/>
      <c r="C37" s="417"/>
      <c r="D37" s="417"/>
      <c r="E37" s="417"/>
      <c r="F37" s="417"/>
      <c r="G37" s="402"/>
      <c r="H37" s="402"/>
      <c r="I37" s="402"/>
      <c r="J37" s="402"/>
      <c r="K37" s="402"/>
      <c r="L37" s="402"/>
      <c r="M37" s="402"/>
      <c r="N37" s="402"/>
      <c r="O37" s="402"/>
      <c r="P37" s="402"/>
      <c r="Q37" s="212"/>
      <c r="R37" s="211"/>
      <c r="S37" s="211"/>
      <c r="T37" s="211"/>
      <c r="U37" s="211"/>
      <c r="V37" s="40"/>
      <c r="W37" s="29"/>
      <c r="X37" s="29"/>
      <c r="AA37" s="30"/>
      <c r="AB37" s="30"/>
      <c r="AC37" s="30"/>
      <c r="AD37" s="29"/>
    </row>
    <row r="38" spans="1:30" ht="13.5" customHeight="1" x14ac:dyDescent="0.25">
      <c r="A38" s="415" t="s">
        <v>243</v>
      </c>
      <c r="B38" s="415"/>
      <c r="C38" s="415"/>
      <c r="D38" s="415"/>
      <c r="E38" s="415"/>
      <c r="F38" s="415"/>
      <c r="G38" s="402"/>
      <c r="H38" s="402"/>
      <c r="I38" s="402"/>
      <c r="J38" s="402"/>
      <c r="K38" s="402"/>
      <c r="L38" s="402"/>
      <c r="M38" s="402"/>
      <c r="N38" s="402"/>
      <c r="O38" s="402"/>
      <c r="P38" s="402"/>
      <c r="R38" s="211"/>
      <c r="S38" s="211"/>
      <c r="T38" s="211"/>
      <c r="U38" s="211"/>
      <c r="V38" s="40"/>
    </row>
    <row r="39" spans="1:30" s="34" customFormat="1" ht="15.9" customHeight="1" x14ac:dyDescent="0.25">
      <c r="A39" s="415" t="s">
        <v>128</v>
      </c>
      <c r="B39" s="415"/>
      <c r="C39" s="415"/>
      <c r="D39" s="415"/>
      <c r="E39" s="415"/>
      <c r="F39" s="415"/>
      <c r="G39" s="402"/>
      <c r="H39" s="402"/>
      <c r="I39" s="402"/>
      <c r="J39" s="402"/>
      <c r="K39" s="402"/>
      <c r="L39" s="402"/>
      <c r="M39" s="402"/>
      <c r="N39" s="402"/>
      <c r="O39" s="402"/>
      <c r="P39" s="402"/>
      <c r="Q39" s="105"/>
      <c r="R39" s="211"/>
      <c r="S39" s="211"/>
      <c r="T39" s="211"/>
      <c r="U39" s="211"/>
      <c r="V39" s="40"/>
      <c r="W39" s="29"/>
      <c r="X39" s="29"/>
      <c r="Z39" s="35"/>
      <c r="AA39" s="30"/>
      <c r="AB39" s="30"/>
      <c r="AC39" s="30"/>
      <c r="AD39" s="29"/>
    </row>
    <row r="40" spans="1:30" s="34" customFormat="1" ht="15.9" customHeight="1" x14ac:dyDescent="0.25">
      <c r="A40" s="415" t="s">
        <v>236</v>
      </c>
      <c r="B40" s="415"/>
      <c r="C40" s="415"/>
      <c r="D40" s="415"/>
      <c r="E40" s="415"/>
      <c r="F40" s="415"/>
      <c r="G40" s="402"/>
      <c r="H40" s="402"/>
      <c r="I40" s="402"/>
      <c r="J40" s="402"/>
      <c r="K40" s="402"/>
      <c r="L40" s="402"/>
      <c r="M40" s="402"/>
      <c r="N40" s="402"/>
      <c r="O40" s="402"/>
      <c r="P40" s="402"/>
      <c r="Q40" s="105"/>
      <c r="R40" s="211"/>
      <c r="S40" s="211"/>
      <c r="T40" s="211"/>
      <c r="U40" s="211"/>
      <c r="V40" s="40"/>
      <c r="W40" s="29"/>
      <c r="X40" s="29"/>
      <c r="AD40" s="29"/>
    </row>
    <row r="41" spans="1:30" ht="13.8" thickBot="1" x14ac:dyDescent="0.3">
      <c r="B41" s="41"/>
      <c r="C41" s="41"/>
      <c r="D41" s="41"/>
      <c r="E41" s="41"/>
      <c r="F41" s="41"/>
      <c r="G41" s="41"/>
      <c r="H41" s="41"/>
      <c r="I41" s="41"/>
      <c r="J41" s="41"/>
      <c r="K41" s="41"/>
      <c r="L41" s="41"/>
      <c r="M41" s="41"/>
      <c r="N41" s="41"/>
      <c r="O41" s="41"/>
      <c r="P41" s="41"/>
      <c r="V41" s="40"/>
    </row>
    <row r="42" spans="1:30" ht="13.8" thickTop="1" x14ac:dyDescent="0.25">
      <c r="A42" s="53" t="s">
        <v>129</v>
      </c>
      <c r="B42" s="424" t="s">
        <v>547</v>
      </c>
      <c r="C42" s="424"/>
      <c r="D42" s="424"/>
      <c r="E42" s="424"/>
      <c r="F42" s="424"/>
      <c r="G42" s="106"/>
      <c r="H42" s="106"/>
      <c r="I42" s="106"/>
      <c r="J42" s="106"/>
      <c r="K42" s="106"/>
      <c r="L42" s="106"/>
      <c r="M42" s="106"/>
      <c r="N42" s="106"/>
      <c r="O42" s="106"/>
      <c r="P42" s="106"/>
      <c r="V42" s="40"/>
    </row>
    <row r="43" spans="1:30" ht="15" customHeight="1" x14ac:dyDescent="0.25">
      <c r="A43" s="55"/>
      <c r="B43" s="54">
        <v>2018</v>
      </c>
      <c r="C43" s="54">
        <v>2019</v>
      </c>
      <c r="D43" s="54">
        <v>2020</v>
      </c>
      <c r="E43" s="54">
        <v>2021</v>
      </c>
      <c r="F43" s="54">
        <v>2022</v>
      </c>
      <c r="G43" s="106"/>
      <c r="H43" s="106"/>
      <c r="I43" s="106"/>
      <c r="J43" s="106"/>
      <c r="K43" s="106"/>
      <c r="L43" s="106"/>
      <c r="M43" s="106"/>
      <c r="N43" s="106"/>
      <c r="O43" s="106"/>
      <c r="P43" s="106"/>
    </row>
    <row r="44" spans="1:30" ht="20.100000000000001" customHeight="1" x14ac:dyDescent="0.25">
      <c r="A44" s="114" t="s">
        <v>263</v>
      </c>
      <c r="B44" s="165">
        <v>3015043</v>
      </c>
      <c r="C44" s="165">
        <v>2980662</v>
      </c>
      <c r="D44" s="165">
        <v>3133230</v>
      </c>
      <c r="E44" s="165">
        <v>4101446</v>
      </c>
      <c r="F44" s="165">
        <v>4814272</v>
      </c>
      <c r="G44" s="165"/>
      <c r="H44" s="165"/>
      <c r="I44" s="165"/>
      <c r="J44" s="165"/>
      <c r="K44" s="165"/>
      <c r="L44" s="165"/>
      <c r="M44" s="165"/>
      <c r="N44" s="165"/>
      <c r="O44" s="52"/>
      <c r="P44" s="52"/>
    </row>
    <row r="45" spans="1:30" ht="20.100000000000001" customHeight="1" x14ac:dyDescent="0.25">
      <c r="A45" s="114" t="s">
        <v>264</v>
      </c>
      <c r="B45" s="165">
        <v>1605343</v>
      </c>
      <c r="C45" s="165">
        <v>1636554</v>
      </c>
      <c r="D45" s="165">
        <v>1444267</v>
      </c>
      <c r="E45" s="165">
        <v>2331495</v>
      </c>
      <c r="F45" s="165">
        <v>2234156</v>
      </c>
      <c r="G45" s="165"/>
      <c r="H45" s="165"/>
      <c r="I45" s="165"/>
      <c r="J45" s="165"/>
      <c r="K45" s="165"/>
      <c r="L45" s="165"/>
      <c r="M45" s="165"/>
      <c r="N45" s="165"/>
      <c r="O45" s="42"/>
      <c r="P45" s="42"/>
    </row>
    <row r="46" spans="1:30" ht="20.100000000000001" customHeight="1" x14ac:dyDescent="0.25">
      <c r="A46" s="114" t="s">
        <v>265</v>
      </c>
      <c r="B46" s="165">
        <v>262118</v>
      </c>
      <c r="C46" s="165">
        <v>202106</v>
      </c>
      <c r="D46" s="165">
        <v>146471</v>
      </c>
      <c r="E46" s="165">
        <v>412111</v>
      </c>
      <c r="F46" s="165">
        <v>273763</v>
      </c>
      <c r="G46" s="165"/>
      <c r="H46" s="165"/>
      <c r="I46" s="165"/>
      <c r="J46" s="165"/>
      <c r="K46" s="165"/>
      <c r="L46" s="165"/>
      <c r="M46" s="165"/>
      <c r="N46" s="165"/>
      <c r="O46" s="42"/>
      <c r="P46" s="42"/>
    </row>
    <row r="47" spans="1:30" s="2" customFormat="1" ht="20.100000000000001" customHeight="1" thickBot="1" x14ac:dyDescent="0.3">
      <c r="A47" s="187" t="s">
        <v>190</v>
      </c>
      <c r="B47" s="188">
        <v>4882504</v>
      </c>
      <c r="C47" s="188">
        <v>4819322</v>
      </c>
      <c r="D47" s="188">
        <v>4723968</v>
      </c>
      <c r="E47" s="188">
        <v>6845052</v>
      </c>
      <c r="F47" s="188">
        <v>7322191</v>
      </c>
      <c r="G47" s="221"/>
      <c r="H47" s="221"/>
      <c r="I47" s="221"/>
      <c r="J47" s="221"/>
      <c r="K47" s="221"/>
      <c r="L47" s="221"/>
      <c r="M47" s="221"/>
      <c r="N47" s="221"/>
      <c r="O47" s="186"/>
      <c r="P47" s="186"/>
    </row>
    <row r="48" spans="1:30" ht="30.75" customHeight="1" thickTop="1" x14ac:dyDescent="0.25">
      <c r="A48" s="422" t="s">
        <v>408</v>
      </c>
      <c r="B48" s="423"/>
      <c r="C48" s="423"/>
      <c r="D48" s="423"/>
      <c r="E48" s="423"/>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horizontalDpi="4294967294" verticalDpi="4294967294" r:id="rId1"/>
  <headerFooter alignWithMargins="0">
    <oddFooter>&amp;C&amp;P</oddFooter>
    <firstFooter>&amp;C1</firstFooter>
  </headerFooter>
  <rowBreaks count="1" manualBreakCount="1">
    <brk id="36"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activeCell="H17" sqref="H17"/>
    </sheetView>
  </sheetViews>
  <sheetFormatPr baseColWidth="10" defaultColWidth="11.44140625" defaultRowHeight="13.2" x14ac:dyDescent="0.25"/>
  <cols>
    <col min="1" max="1" width="24" style="34" customWidth="1"/>
    <col min="2" max="2" width="14.109375" style="34" bestFit="1" customWidth="1"/>
    <col min="3" max="3" width="13.6640625" style="34" bestFit="1" customWidth="1"/>
    <col min="4" max="4" width="13.44140625" style="34" bestFit="1" customWidth="1"/>
    <col min="5" max="5" width="11.6640625" style="34" customWidth="1"/>
    <col min="6" max="6" width="15.5546875" style="34" customWidth="1"/>
    <col min="7" max="7" width="12.44140625" style="34" customWidth="1"/>
    <col min="8" max="10" width="11.44140625" style="34"/>
    <col min="11" max="11" width="13.109375" style="34" bestFit="1" customWidth="1"/>
    <col min="12" max="15" width="11.44140625" style="29"/>
    <col min="16" max="16" width="42.5546875" style="29" bestFit="1" customWidth="1"/>
    <col min="17" max="17" width="11.44140625" style="29"/>
    <col min="18" max="18" width="11.44140625" style="34"/>
    <col min="19" max="20" width="11.5546875" style="34" bestFit="1" customWidth="1"/>
    <col min="21" max="16384" width="11.44140625" style="34"/>
  </cols>
  <sheetData>
    <row r="1" spans="1:21" ht="15.9" customHeight="1" x14ac:dyDescent="0.25">
      <c r="A1" s="417" t="s">
        <v>517</v>
      </c>
      <c r="B1" s="417"/>
      <c r="C1" s="417"/>
      <c r="D1" s="417"/>
      <c r="E1" s="417"/>
      <c r="F1" s="417"/>
      <c r="U1" s="32"/>
    </row>
    <row r="2" spans="1:21" ht="15.9" customHeight="1" x14ac:dyDescent="0.25">
      <c r="A2" s="415" t="s">
        <v>136</v>
      </c>
      <c r="B2" s="415"/>
      <c r="C2" s="415"/>
      <c r="D2" s="415"/>
      <c r="E2" s="415"/>
      <c r="F2" s="415"/>
      <c r="G2" s="404"/>
      <c r="H2" s="404"/>
      <c r="U2" s="29"/>
    </row>
    <row r="3" spans="1:21" ht="15.9" customHeight="1" x14ac:dyDescent="0.25">
      <c r="A3" s="415" t="s">
        <v>128</v>
      </c>
      <c r="B3" s="415"/>
      <c r="C3" s="415"/>
      <c r="D3" s="415"/>
      <c r="E3" s="415"/>
      <c r="F3" s="415"/>
      <c r="G3" s="404"/>
      <c r="H3" s="404"/>
      <c r="R3" s="35" t="s">
        <v>124</v>
      </c>
      <c r="U3" s="56"/>
    </row>
    <row r="4" spans="1:21" ht="15.9" customHeight="1" thickBot="1" x14ac:dyDescent="0.3">
      <c r="A4" s="415" t="s">
        <v>236</v>
      </c>
      <c r="B4" s="415"/>
      <c r="C4" s="415"/>
      <c r="D4" s="415"/>
      <c r="E4" s="415"/>
      <c r="F4" s="415"/>
      <c r="G4" s="404"/>
      <c r="H4" s="404"/>
      <c r="M4" s="36"/>
      <c r="N4" s="426"/>
      <c r="O4" s="426"/>
      <c r="R4" s="35"/>
      <c r="U4" s="29"/>
    </row>
    <row r="5" spans="1:21" ht="18" customHeight="1" thickTop="1" x14ac:dyDescent="0.25">
      <c r="A5" s="61" t="s">
        <v>137</v>
      </c>
      <c r="B5" s="420">
        <v>2021</v>
      </c>
      <c r="C5" s="427" t="s">
        <v>547</v>
      </c>
      <c r="D5" s="427"/>
      <c r="E5" s="62" t="s">
        <v>142</v>
      </c>
      <c r="F5" s="62" t="s">
        <v>135</v>
      </c>
      <c r="G5" s="36"/>
      <c r="H5" s="36"/>
      <c r="M5" s="36"/>
      <c r="N5" s="36"/>
      <c r="O5" s="36"/>
      <c r="S5" s="30">
        <v>14644269</v>
      </c>
      <c r="U5" s="29"/>
    </row>
    <row r="6" spans="1:21" ht="18" customHeight="1" thickBot="1" x14ac:dyDescent="0.3">
      <c r="A6" s="63"/>
      <c r="B6" s="431"/>
      <c r="C6" s="50">
        <v>2021</v>
      </c>
      <c r="D6" s="50">
        <v>2022</v>
      </c>
      <c r="E6" s="50" t="s">
        <v>515</v>
      </c>
      <c r="F6" s="51">
        <v>2022</v>
      </c>
      <c r="G6" s="36"/>
      <c r="H6" s="36"/>
      <c r="M6" s="23"/>
      <c r="N6" s="23"/>
      <c r="O6" s="23"/>
      <c r="R6" s="34" t="s">
        <v>6</v>
      </c>
      <c r="S6" s="30">
        <v>5393231</v>
      </c>
      <c r="T6" s="57">
        <v>36.828270499538078</v>
      </c>
      <c r="U6" s="32"/>
    </row>
    <row r="7" spans="1:21" ht="18" customHeight="1" thickTop="1" x14ac:dyDescent="0.25">
      <c r="A7" s="415" t="s">
        <v>140</v>
      </c>
      <c r="B7" s="415"/>
      <c r="C7" s="415"/>
      <c r="D7" s="415"/>
      <c r="E7" s="415"/>
      <c r="F7" s="415"/>
      <c r="G7" s="36"/>
      <c r="H7" s="36"/>
      <c r="M7" s="23"/>
      <c r="N7" s="23"/>
      <c r="O7" s="23"/>
      <c r="R7" s="34" t="s">
        <v>7</v>
      </c>
      <c r="S7" s="30">
        <v>9251038</v>
      </c>
      <c r="T7" s="57">
        <v>63.171729500461929</v>
      </c>
      <c r="U7" s="29"/>
    </row>
    <row r="8" spans="1:21" ht="18" customHeight="1" x14ac:dyDescent="0.25">
      <c r="A8" s="58" t="s">
        <v>130</v>
      </c>
      <c r="B8" s="23">
        <v>17897423</v>
      </c>
      <c r="C8" s="23">
        <v>13479453</v>
      </c>
      <c r="D8" s="23">
        <v>14644268</v>
      </c>
      <c r="E8" s="31">
        <v>8.6414114875433004E-2</v>
      </c>
      <c r="F8" s="58"/>
      <c r="G8" s="28"/>
      <c r="H8" s="28"/>
      <c r="M8" s="23"/>
      <c r="N8" s="23"/>
      <c r="O8" s="23"/>
      <c r="T8" s="57">
        <v>100</v>
      </c>
      <c r="U8" s="29"/>
    </row>
    <row r="9" spans="1:21" s="35" customFormat="1" ht="18" customHeight="1" x14ac:dyDescent="0.25">
      <c r="A9" s="26" t="s">
        <v>139</v>
      </c>
      <c r="B9" s="22">
        <v>6924841</v>
      </c>
      <c r="C9" s="22">
        <v>5480799</v>
      </c>
      <c r="D9" s="22">
        <v>5393231</v>
      </c>
      <c r="E9" s="27">
        <v>-1.5977232516645838E-2</v>
      </c>
      <c r="F9" s="27">
        <v>0.36828273014397167</v>
      </c>
      <c r="G9" s="28"/>
      <c r="H9" s="28"/>
      <c r="M9" s="22"/>
      <c r="N9" s="22"/>
      <c r="O9" s="22"/>
      <c r="P9" s="32"/>
      <c r="Q9" s="32"/>
      <c r="R9" s="35" t="s">
        <v>123</v>
      </c>
      <c r="S9" s="30">
        <v>14644269</v>
      </c>
      <c r="T9" s="57"/>
      <c r="U9" s="29"/>
    </row>
    <row r="10" spans="1:21" ht="18" customHeight="1" x14ac:dyDescent="0.25">
      <c r="A10" s="111" t="s">
        <v>266</v>
      </c>
      <c r="B10" s="23">
        <v>6513476</v>
      </c>
      <c r="C10" s="23">
        <v>5162233</v>
      </c>
      <c r="D10" s="23">
        <v>5127552</v>
      </c>
      <c r="E10" s="31">
        <v>-6.7182167097068262E-3</v>
      </c>
      <c r="F10" s="31">
        <v>0.95073843490108245</v>
      </c>
      <c r="G10" s="58"/>
      <c r="H10" s="23"/>
      <c r="I10" s="23"/>
      <c r="J10" s="23"/>
      <c r="M10" s="23"/>
      <c r="N10" s="23"/>
      <c r="O10" s="23"/>
      <c r="R10" s="34" t="s">
        <v>8</v>
      </c>
      <c r="S10" s="30">
        <v>8450595</v>
      </c>
      <c r="T10" s="57">
        <v>57.705816521125087</v>
      </c>
      <c r="U10" s="32"/>
    </row>
    <row r="11" spans="1:21" ht="18" customHeight="1" x14ac:dyDescent="0.25">
      <c r="A11" s="111" t="s">
        <v>267</v>
      </c>
      <c r="B11" s="23">
        <v>115232</v>
      </c>
      <c r="C11" s="23">
        <v>86074</v>
      </c>
      <c r="D11" s="23">
        <v>85215</v>
      </c>
      <c r="E11" s="31">
        <v>-9.9797848363036464E-3</v>
      </c>
      <c r="F11" s="31">
        <v>1.5800361601422227E-2</v>
      </c>
      <c r="G11" s="58"/>
      <c r="H11" s="23"/>
      <c r="I11" s="23"/>
      <c r="J11" s="23"/>
      <c r="M11" s="23"/>
      <c r="N11" s="23"/>
      <c r="O11" s="23"/>
      <c r="R11" s="34" t="s">
        <v>9</v>
      </c>
      <c r="S11" s="30">
        <v>1495755</v>
      </c>
      <c r="T11" s="57">
        <v>10.21392737322703</v>
      </c>
      <c r="U11" s="29"/>
    </row>
    <row r="12" spans="1:21" ht="18" customHeight="1" x14ac:dyDescent="0.25">
      <c r="A12" s="111" t="s">
        <v>268</v>
      </c>
      <c r="B12" s="23">
        <v>296133</v>
      </c>
      <c r="C12" s="23">
        <v>232492</v>
      </c>
      <c r="D12" s="23">
        <v>180464</v>
      </c>
      <c r="E12" s="31">
        <v>-0.22378404418216541</v>
      </c>
      <c r="F12" s="31">
        <v>3.3461203497495283E-2</v>
      </c>
      <c r="G12" s="28"/>
      <c r="H12" s="33"/>
      <c r="M12" s="23"/>
      <c r="N12" s="23"/>
      <c r="O12" s="23"/>
      <c r="R12" s="34" t="s">
        <v>10</v>
      </c>
      <c r="S12" s="30">
        <v>4697919</v>
      </c>
      <c r="T12" s="57">
        <v>32.080256105647884</v>
      </c>
      <c r="U12" s="29"/>
    </row>
    <row r="13" spans="1:21" s="35" customFormat="1" ht="18" customHeight="1" x14ac:dyDescent="0.25">
      <c r="A13" s="26" t="s">
        <v>138</v>
      </c>
      <c r="B13" s="22">
        <v>10972581</v>
      </c>
      <c r="C13" s="22">
        <v>7998654</v>
      </c>
      <c r="D13" s="22">
        <v>9251038</v>
      </c>
      <c r="E13" s="27">
        <v>0.15657434363331629</v>
      </c>
      <c r="F13" s="27">
        <v>0.63171733814213182</v>
      </c>
      <c r="G13" s="28"/>
      <c r="H13" s="28"/>
      <c r="M13" s="22"/>
      <c r="N13" s="22"/>
      <c r="O13" s="22"/>
      <c r="P13" s="32"/>
      <c r="Q13" s="32"/>
      <c r="R13" s="34"/>
      <c r="S13" s="34"/>
      <c r="T13" s="57">
        <v>100</v>
      </c>
      <c r="U13" s="29"/>
    </row>
    <row r="14" spans="1:21" ht="18" customHeight="1" x14ac:dyDescent="0.25">
      <c r="A14" s="111" t="s">
        <v>266</v>
      </c>
      <c r="B14" s="23">
        <v>3982578</v>
      </c>
      <c r="C14" s="23">
        <v>2918008</v>
      </c>
      <c r="D14" s="23">
        <v>3323043</v>
      </c>
      <c r="E14" s="31">
        <v>0.13880530827879842</v>
      </c>
      <c r="F14" s="31">
        <v>0.35920758297609412</v>
      </c>
      <c r="G14" s="28"/>
      <c r="H14" s="33"/>
      <c r="M14" s="23"/>
      <c r="N14" s="23"/>
      <c r="O14" s="23"/>
      <c r="T14" s="57"/>
      <c r="U14" s="29"/>
    </row>
    <row r="15" spans="1:21" ht="18" customHeight="1" x14ac:dyDescent="0.25">
      <c r="A15" s="111" t="s">
        <v>267</v>
      </c>
      <c r="B15" s="23">
        <v>1644456</v>
      </c>
      <c r="C15" s="23">
        <v>1249489</v>
      </c>
      <c r="D15" s="23">
        <v>1410540</v>
      </c>
      <c r="E15" s="31">
        <v>0.12889349165939035</v>
      </c>
      <c r="F15" s="31">
        <v>0.15247370078903577</v>
      </c>
      <c r="G15" s="28"/>
      <c r="H15" s="33"/>
      <c r="J15" s="30"/>
      <c r="U15" s="29"/>
    </row>
    <row r="16" spans="1:21" ht="18" customHeight="1" x14ac:dyDescent="0.25">
      <c r="A16" s="111" t="s">
        <v>268</v>
      </c>
      <c r="B16" s="23">
        <v>5345547</v>
      </c>
      <c r="C16" s="23">
        <v>3831157</v>
      </c>
      <c r="D16" s="23">
        <v>4517455</v>
      </c>
      <c r="E16" s="31">
        <v>0.17913596336563603</v>
      </c>
      <c r="F16" s="31">
        <v>0.48831871623487005</v>
      </c>
      <c r="G16" s="28"/>
      <c r="H16" s="33"/>
      <c r="M16" s="23"/>
      <c r="N16" s="23"/>
      <c r="O16" s="23"/>
    </row>
    <row r="17" spans="1:15" ht="18" customHeight="1" x14ac:dyDescent="0.25">
      <c r="A17" s="415" t="s">
        <v>141</v>
      </c>
      <c r="B17" s="415"/>
      <c r="C17" s="415"/>
      <c r="D17" s="415"/>
      <c r="E17" s="415"/>
      <c r="F17" s="415"/>
      <c r="G17" s="28"/>
      <c r="H17" s="33"/>
      <c r="M17" s="23"/>
      <c r="N17" s="23"/>
      <c r="O17" s="23"/>
    </row>
    <row r="18" spans="1:15" ht="18" customHeight="1" x14ac:dyDescent="0.25">
      <c r="A18" s="58" t="s">
        <v>130</v>
      </c>
      <c r="B18" s="23">
        <v>9581783</v>
      </c>
      <c r="C18" s="23">
        <v>6845052</v>
      </c>
      <c r="D18" s="23">
        <v>7322191</v>
      </c>
      <c r="E18" s="31">
        <v>6.9705679372486867E-2</v>
      </c>
      <c r="F18" s="59"/>
      <c r="G18" s="28"/>
      <c r="K18" s="115"/>
      <c r="M18" s="23"/>
      <c r="N18" s="23"/>
      <c r="O18" s="23"/>
    </row>
    <row r="19" spans="1:15" ht="18" customHeight="1" x14ac:dyDescent="0.25">
      <c r="A19" s="26" t="s">
        <v>139</v>
      </c>
      <c r="B19" s="22">
        <v>1985691</v>
      </c>
      <c r="C19" s="22">
        <v>1436985</v>
      </c>
      <c r="D19" s="22">
        <v>1570130</v>
      </c>
      <c r="E19" s="27">
        <v>9.2655803644436097E-2</v>
      </c>
      <c r="F19" s="27">
        <v>0.21443445001639536</v>
      </c>
      <c r="G19" s="28"/>
      <c r="H19" s="22"/>
      <c r="I19" s="30"/>
      <c r="K19" s="220"/>
      <c r="L19" s="34"/>
      <c r="M19" s="23"/>
      <c r="N19" s="23"/>
      <c r="O19" s="23"/>
    </row>
    <row r="20" spans="1:15" ht="18" customHeight="1" x14ac:dyDescent="0.25">
      <c r="A20" s="111" t="s">
        <v>266</v>
      </c>
      <c r="B20" s="23">
        <v>1887525</v>
      </c>
      <c r="C20" s="23">
        <v>1365665</v>
      </c>
      <c r="D20" s="23">
        <v>1481246</v>
      </c>
      <c r="E20" s="31">
        <v>8.4633493572728299E-2</v>
      </c>
      <c r="F20" s="31">
        <v>0.94339067465751247</v>
      </c>
      <c r="G20" s="28"/>
      <c r="H20" s="23"/>
      <c r="M20" s="23"/>
      <c r="N20" s="23"/>
      <c r="O20" s="23"/>
    </row>
    <row r="21" spans="1:15" ht="18" customHeight="1" x14ac:dyDescent="0.25">
      <c r="A21" s="111" t="s">
        <v>267</v>
      </c>
      <c r="B21" s="23">
        <v>67786</v>
      </c>
      <c r="C21" s="23">
        <v>49618</v>
      </c>
      <c r="D21" s="23">
        <v>65229</v>
      </c>
      <c r="E21" s="31">
        <v>0.31462372526099397</v>
      </c>
      <c r="F21" s="31">
        <v>4.1543693834268501E-2</v>
      </c>
      <c r="G21" s="28"/>
      <c r="H21" s="23"/>
      <c r="J21" s="115"/>
      <c r="K21" s="30"/>
      <c r="M21" s="23"/>
      <c r="N21" s="23"/>
      <c r="O21" s="23"/>
    </row>
    <row r="22" spans="1:15" ht="18" customHeight="1" x14ac:dyDescent="0.25">
      <c r="A22" s="111" t="s">
        <v>268</v>
      </c>
      <c r="B22" s="23">
        <v>30380</v>
      </c>
      <c r="C22" s="23">
        <v>21702</v>
      </c>
      <c r="D22" s="23">
        <v>23655</v>
      </c>
      <c r="E22" s="31">
        <v>8.9991705833563723E-2</v>
      </c>
      <c r="F22" s="31">
        <v>1.5065631508219065E-2</v>
      </c>
      <c r="G22" s="28"/>
      <c r="H22" s="23"/>
      <c r="J22" s="115"/>
      <c r="K22" s="30"/>
      <c r="M22" s="23"/>
      <c r="N22" s="23"/>
      <c r="O22" s="23"/>
    </row>
    <row r="23" spans="1:15" ht="18" customHeight="1" x14ac:dyDescent="0.25">
      <c r="A23" s="26" t="s">
        <v>138</v>
      </c>
      <c r="B23" s="22">
        <v>7596092</v>
      </c>
      <c r="C23" s="22">
        <v>5408067</v>
      </c>
      <c r="D23" s="22">
        <v>5752062</v>
      </c>
      <c r="E23" s="27">
        <v>6.3607754859545937E-2</v>
      </c>
      <c r="F23" s="27">
        <v>0.78556568655474845</v>
      </c>
      <c r="G23" s="28"/>
      <c r="H23" s="22"/>
      <c r="J23" s="115"/>
      <c r="K23" s="30"/>
      <c r="M23" s="23"/>
      <c r="N23" s="23"/>
      <c r="O23" s="23"/>
    </row>
    <row r="24" spans="1:15" ht="18" customHeight="1" x14ac:dyDescent="0.25">
      <c r="A24" s="111" t="s">
        <v>266</v>
      </c>
      <c r="B24" s="23">
        <v>3928780</v>
      </c>
      <c r="C24" s="23">
        <v>2735781</v>
      </c>
      <c r="D24" s="23">
        <v>3333026</v>
      </c>
      <c r="E24" s="31">
        <v>0.21830877544657265</v>
      </c>
      <c r="F24" s="31">
        <v>0.57944890023786255</v>
      </c>
      <c r="G24" s="28"/>
      <c r="H24" s="23"/>
      <c r="M24" s="23"/>
      <c r="N24" s="23"/>
      <c r="O24" s="23"/>
    </row>
    <row r="25" spans="1:15" ht="18" customHeight="1" x14ac:dyDescent="0.25">
      <c r="A25" s="111" t="s">
        <v>267</v>
      </c>
      <c r="B25" s="23">
        <v>3116809</v>
      </c>
      <c r="C25" s="23">
        <v>2281877</v>
      </c>
      <c r="D25" s="23">
        <v>2168927</v>
      </c>
      <c r="E25" s="31">
        <v>-4.9498724076714039E-2</v>
      </c>
      <c r="F25" s="31">
        <v>0.37706947525948087</v>
      </c>
      <c r="G25" s="28"/>
      <c r="H25" s="23"/>
    </row>
    <row r="26" spans="1:15" ht="18" customHeight="1" x14ac:dyDescent="0.25">
      <c r="A26" s="111" t="s">
        <v>268</v>
      </c>
      <c r="B26" s="23">
        <v>550503</v>
      </c>
      <c r="C26" s="23">
        <v>390409</v>
      </c>
      <c r="D26" s="23">
        <v>250109</v>
      </c>
      <c r="E26" s="31">
        <v>-0.35936671541895809</v>
      </c>
      <c r="F26" s="31">
        <v>4.3481624502656614E-2</v>
      </c>
      <c r="G26" s="28"/>
      <c r="H26" s="23"/>
      <c r="M26" s="23"/>
      <c r="N26" s="23"/>
      <c r="O26" s="23"/>
    </row>
    <row r="27" spans="1:15" ht="18" customHeight="1" x14ac:dyDescent="0.25">
      <c r="A27" s="415" t="s">
        <v>132</v>
      </c>
      <c r="B27" s="415"/>
      <c r="C27" s="415"/>
      <c r="D27" s="415"/>
      <c r="E27" s="415"/>
      <c r="F27" s="415"/>
      <c r="G27" s="28"/>
      <c r="H27" s="33"/>
      <c r="M27" s="23"/>
      <c r="N27" s="23"/>
      <c r="O27" s="23"/>
    </row>
    <row r="28" spans="1:15" ht="18" customHeight="1" x14ac:dyDescent="0.25">
      <c r="A28" s="58" t="s">
        <v>130</v>
      </c>
      <c r="B28" s="23">
        <v>8315640</v>
      </c>
      <c r="C28" s="23">
        <v>6634401</v>
      </c>
      <c r="D28" s="23">
        <v>7322077</v>
      </c>
      <c r="E28" s="31">
        <v>0.10365306528803429</v>
      </c>
      <c r="F28" s="28"/>
      <c r="G28" s="28"/>
      <c r="H28" s="28"/>
      <c r="M28" s="23"/>
      <c r="N28" s="23"/>
      <c r="O28" s="23"/>
    </row>
    <row r="29" spans="1:15" ht="18" customHeight="1" x14ac:dyDescent="0.25">
      <c r="A29" s="26" t="s">
        <v>317</v>
      </c>
      <c r="B29" s="22">
        <v>4939150</v>
      </c>
      <c r="C29" s="22">
        <v>4043814</v>
      </c>
      <c r="D29" s="22">
        <v>3823101</v>
      </c>
      <c r="E29" s="27">
        <v>-5.4580403549718159E-2</v>
      </c>
      <c r="F29" s="27">
        <v>0.52213340558969812</v>
      </c>
      <c r="G29" s="28"/>
      <c r="H29" s="33"/>
      <c r="M29" s="23"/>
      <c r="N29" s="23"/>
      <c r="O29" s="23"/>
    </row>
    <row r="30" spans="1:15" ht="18" customHeight="1" x14ac:dyDescent="0.25">
      <c r="A30" s="111" t="s">
        <v>318</v>
      </c>
      <c r="B30" s="23">
        <v>4625951</v>
      </c>
      <c r="C30" s="23">
        <v>3796568</v>
      </c>
      <c r="D30" s="23">
        <v>3646306</v>
      </c>
      <c r="E30" s="31">
        <v>-3.9578377102688536E-2</v>
      </c>
      <c r="F30" s="31">
        <v>0.95375612624411443</v>
      </c>
      <c r="G30" s="28"/>
      <c r="H30" s="33"/>
      <c r="M30" s="23"/>
      <c r="N30" s="23"/>
      <c r="O30" s="23"/>
    </row>
    <row r="31" spans="1:15" ht="18" customHeight="1" x14ac:dyDescent="0.25">
      <c r="A31" s="111" t="s">
        <v>319</v>
      </c>
      <c r="B31" s="23">
        <v>47446</v>
      </c>
      <c r="C31" s="23">
        <v>36456</v>
      </c>
      <c r="D31" s="23">
        <v>19986</v>
      </c>
      <c r="E31" s="31">
        <v>-0.45177748518762345</v>
      </c>
      <c r="F31" s="31">
        <v>5.2276934352505989E-3</v>
      </c>
      <c r="G31" s="28"/>
      <c r="H31" s="33"/>
      <c r="M31" s="23"/>
      <c r="N31" s="23"/>
      <c r="O31" s="23"/>
    </row>
    <row r="32" spans="1:15" ht="18" customHeight="1" x14ac:dyDescent="0.25">
      <c r="A32" s="111" t="s">
        <v>320</v>
      </c>
      <c r="B32" s="23">
        <v>265753</v>
      </c>
      <c r="C32" s="23">
        <v>210790</v>
      </c>
      <c r="D32" s="23">
        <v>156809</v>
      </c>
      <c r="E32" s="31">
        <v>-0.25608899852934203</v>
      </c>
      <c r="F32" s="31">
        <v>4.1016180320635004E-2</v>
      </c>
      <c r="G32" s="28"/>
      <c r="H32" s="33"/>
      <c r="M32" s="23"/>
      <c r="N32" s="23"/>
      <c r="O32" s="23"/>
    </row>
    <row r="33" spans="1:15" ht="18" customHeight="1" x14ac:dyDescent="0.25">
      <c r="A33" s="26" t="s">
        <v>321</v>
      </c>
      <c r="B33" s="22">
        <v>3376489</v>
      </c>
      <c r="C33" s="22">
        <v>2590587</v>
      </c>
      <c r="D33" s="22">
        <v>3498976</v>
      </c>
      <c r="E33" s="27">
        <v>0.35064987201742309</v>
      </c>
      <c r="F33" s="27">
        <v>0.47786659441030188</v>
      </c>
      <c r="G33" s="28"/>
      <c r="H33" s="33"/>
      <c r="M33" s="23"/>
      <c r="N33" s="23"/>
      <c r="O33" s="23"/>
    </row>
    <row r="34" spans="1:15" ht="18" customHeight="1" x14ac:dyDescent="0.25">
      <c r="A34" s="111" t="s">
        <v>318</v>
      </c>
      <c r="B34" s="23">
        <v>53798</v>
      </c>
      <c r="C34" s="23">
        <v>182227</v>
      </c>
      <c r="D34" s="23">
        <v>-9983</v>
      </c>
      <c r="E34" s="31">
        <v>-1.0547833197056418</v>
      </c>
      <c r="F34" s="31">
        <v>-2.8531204558133578E-3</v>
      </c>
      <c r="G34" s="28"/>
      <c r="H34" s="33"/>
      <c r="M34" s="23"/>
      <c r="N34" s="23"/>
      <c r="O34" s="23"/>
    </row>
    <row r="35" spans="1:15" ht="18" customHeight="1" x14ac:dyDescent="0.25">
      <c r="A35" s="111" t="s">
        <v>319</v>
      </c>
      <c r="B35" s="23">
        <v>-1472353</v>
      </c>
      <c r="C35" s="23">
        <v>-1032388</v>
      </c>
      <c r="D35" s="23">
        <v>-758387</v>
      </c>
      <c r="E35" s="31">
        <v>0.26540506088796073</v>
      </c>
      <c r="F35" s="31">
        <v>-0.21674541351526846</v>
      </c>
      <c r="G35" s="33"/>
      <c r="H35" s="33"/>
      <c r="M35" s="23"/>
      <c r="N35" s="23"/>
      <c r="O35" s="23"/>
    </row>
    <row r="36" spans="1:15" ht="18" customHeight="1" thickBot="1" x14ac:dyDescent="0.3">
      <c r="A36" s="64" t="s">
        <v>320</v>
      </c>
      <c r="B36" s="64">
        <v>4795044</v>
      </c>
      <c r="C36" s="64">
        <v>3440748</v>
      </c>
      <c r="D36" s="64">
        <v>4267346</v>
      </c>
      <c r="E36" s="65">
        <v>0.24023787850781284</v>
      </c>
      <c r="F36" s="65">
        <v>1.2195985339710818</v>
      </c>
      <c r="G36" s="28"/>
      <c r="H36" s="33"/>
      <c r="M36" s="23"/>
      <c r="N36" s="23"/>
      <c r="O36" s="23"/>
    </row>
    <row r="37" spans="1:15" ht="25.5" customHeight="1" thickTop="1" x14ac:dyDescent="0.25">
      <c r="A37" s="422" t="s">
        <v>407</v>
      </c>
      <c r="B37" s="423"/>
      <c r="C37" s="423"/>
      <c r="D37" s="423"/>
      <c r="E37" s="423"/>
      <c r="F37" s="58"/>
      <c r="G37" s="58"/>
      <c r="H37" s="58"/>
      <c r="M37" s="23"/>
      <c r="N37" s="23"/>
      <c r="O37" s="23"/>
    </row>
    <row r="39" spans="1:15" ht="15.9" customHeight="1" x14ac:dyDescent="0.25">
      <c r="A39" s="430"/>
      <c r="B39" s="430"/>
      <c r="C39" s="430"/>
      <c r="D39" s="430"/>
      <c r="E39" s="430"/>
      <c r="F39" s="404"/>
      <c r="G39" s="404"/>
      <c r="H39" s="404"/>
    </row>
    <row r="40" spans="1:15" ht="15.9" customHeight="1" x14ac:dyDescent="0.25"/>
    <row r="41" spans="1:15" ht="15.9" customHeight="1" x14ac:dyDescent="0.25">
      <c r="G41" s="404"/>
    </row>
    <row r="42" spans="1:15" ht="15.9" customHeight="1" x14ac:dyDescent="0.25">
      <c r="H42" s="60"/>
      <c r="I42" s="30"/>
      <c r="J42" s="30"/>
      <c r="K42" s="30"/>
    </row>
    <row r="43" spans="1:15" ht="15.9" customHeight="1" x14ac:dyDescent="0.25">
      <c r="G43" s="404"/>
      <c r="I43" s="30"/>
      <c r="J43" s="30"/>
      <c r="K43" s="30"/>
    </row>
    <row r="44" spans="1:15" ht="15.9" customHeight="1" x14ac:dyDescent="0.25">
      <c r="I44" s="30"/>
      <c r="J44" s="30"/>
      <c r="K44" s="30"/>
    </row>
    <row r="45" spans="1:15" ht="15.9" customHeight="1" x14ac:dyDescent="0.25">
      <c r="G45" s="404"/>
      <c r="I45" s="30"/>
      <c r="J45" s="30"/>
      <c r="K45" s="30"/>
    </row>
    <row r="46" spans="1:15" ht="15.9" customHeight="1" x14ac:dyDescent="0.25">
      <c r="I46" s="30"/>
      <c r="J46" s="30"/>
      <c r="K46" s="30"/>
    </row>
    <row r="47" spans="1:15" ht="15.9" customHeight="1" x14ac:dyDescent="0.25">
      <c r="G47" s="404"/>
      <c r="I47" s="30"/>
      <c r="J47" s="30"/>
      <c r="K47" s="30"/>
    </row>
    <row r="48" spans="1:15" ht="15.9" customHeight="1" x14ac:dyDescent="0.25">
      <c r="I48" s="30"/>
      <c r="J48" s="30"/>
      <c r="K48" s="30"/>
    </row>
    <row r="49" spans="7:11" ht="15.9" customHeight="1" x14ac:dyDescent="0.25">
      <c r="G49" s="404"/>
      <c r="I49" s="30"/>
      <c r="J49" s="30"/>
      <c r="K49" s="30"/>
    </row>
    <row r="50" spans="7:11" ht="15.9" customHeight="1" x14ac:dyDescent="0.25">
      <c r="I50" s="30"/>
      <c r="J50" s="30"/>
      <c r="K50" s="30"/>
    </row>
    <row r="51" spans="7:11" ht="15.9" customHeight="1" x14ac:dyDescent="0.25">
      <c r="G51" s="404"/>
    </row>
    <row r="52" spans="7:11" ht="15.9" customHeight="1" x14ac:dyDescent="0.25">
      <c r="I52" s="30"/>
      <c r="J52" s="30"/>
      <c r="K52" s="30"/>
    </row>
    <row r="53" spans="7:11" ht="15.9" customHeight="1" x14ac:dyDescent="0.25">
      <c r="G53" s="404"/>
      <c r="I53" s="30"/>
      <c r="J53" s="30"/>
      <c r="K53" s="30"/>
    </row>
    <row r="54" spans="7:11" ht="15.9" customHeight="1" x14ac:dyDescent="0.25">
      <c r="I54" s="30"/>
      <c r="J54" s="30"/>
      <c r="K54" s="30"/>
    </row>
    <row r="55" spans="7:11" ht="15.9" customHeight="1" x14ac:dyDescent="0.25">
      <c r="G55" s="404"/>
      <c r="I55" s="30"/>
      <c r="J55" s="30"/>
      <c r="K55" s="30"/>
    </row>
    <row r="56" spans="7:11" ht="15.9" customHeight="1" x14ac:dyDescent="0.25">
      <c r="I56" s="30"/>
      <c r="J56" s="30"/>
      <c r="K56" s="30"/>
    </row>
    <row r="57" spans="7:11" ht="15.9" customHeight="1" x14ac:dyDescent="0.25">
      <c r="G57" s="404"/>
      <c r="I57" s="30"/>
      <c r="J57" s="30"/>
      <c r="K57" s="30"/>
    </row>
    <row r="58" spans="7:11" ht="15.9" customHeight="1" x14ac:dyDescent="0.25">
      <c r="I58" s="30"/>
      <c r="J58" s="30"/>
      <c r="K58" s="30"/>
    </row>
    <row r="59" spans="7:11" ht="15.9" customHeight="1" x14ac:dyDescent="0.25">
      <c r="I59" s="30"/>
      <c r="J59" s="30"/>
      <c r="K59" s="30"/>
    </row>
    <row r="60" spans="7:11" ht="15.9" customHeight="1" x14ac:dyDescent="0.25">
      <c r="G60" s="404"/>
      <c r="I60" s="30"/>
      <c r="J60" s="30"/>
      <c r="K60" s="30"/>
    </row>
    <row r="61" spans="7:11" ht="15.9" customHeight="1" x14ac:dyDescent="0.25"/>
    <row r="62" spans="7:11" ht="15.9" customHeight="1" x14ac:dyDescent="0.25">
      <c r="G62" s="404"/>
      <c r="I62" s="30"/>
      <c r="J62" s="30"/>
      <c r="K62" s="30"/>
    </row>
    <row r="63" spans="7:11" ht="15.9" customHeight="1" x14ac:dyDescent="0.25">
      <c r="I63" s="30"/>
      <c r="J63" s="30"/>
      <c r="K63" s="30"/>
    </row>
    <row r="64" spans="7:11" ht="15.9" customHeight="1" x14ac:dyDescent="0.25">
      <c r="G64" s="404"/>
      <c r="I64" s="30"/>
      <c r="J64" s="30"/>
      <c r="K64" s="30"/>
    </row>
    <row r="65" spans="1:11" ht="15.9" customHeight="1" x14ac:dyDescent="0.25">
      <c r="I65" s="30"/>
      <c r="J65" s="30"/>
      <c r="K65" s="30"/>
    </row>
    <row r="66" spans="1:11" ht="15.9" customHeight="1" x14ac:dyDescent="0.25">
      <c r="G66" s="404"/>
      <c r="I66" s="30"/>
      <c r="J66" s="30"/>
      <c r="K66" s="30"/>
    </row>
    <row r="67" spans="1:11" ht="15.9" customHeight="1" x14ac:dyDescent="0.25">
      <c r="I67" s="30"/>
      <c r="J67" s="30"/>
      <c r="K67" s="30"/>
    </row>
    <row r="68" spans="1:11" ht="15.9" customHeight="1" x14ac:dyDescent="0.25">
      <c r="G68" s="404"/>
      <c r="I68" s="30"/>
      <c r="J68" s="30"/>
      <c r="K68" s="30"/>
    </row>
    <row r="69" spans="1:11" ht="15.9" customHeight="1" x14ac:dyDescent="0.25">
      <c r="I69" s="30"/>
      <c r="J69" s="30"/>
      <c r="K69" s="30"/>
    </row>
    <row r="70" spans="1:11" ht="15.9" customHeight="1" x14ac:dyDescent="0.25">
      <c r="G70" s="404"/>
      <c r="I70" s="30"/>
      <c r="J70" s="30"/>
      <c r="K70" s="30"/>
    </row>
    <row r="71" spans="1:11" ht="15.9" customHeight="1" x14ac:dyDescent="0.25"/>
    <row r="72" spans="1:11" ht="15.9" customHeight="1" x14ac:dyDescent="0.25">
      <c r="G72" s="404"/>
    </row>
    <row r="73" spans="1:11" ht="15.9" customHeight="1" x14ac:dyDescent="0.25"/>
    <row r="74" spans="1:11" ht="15.9" customHeight="1" x14ac:dyDescent="0.25">
      <c r="G74" s="404"/>
    </row>
    <row r="75" spans="1:11" ht="15.9" customHeight="1" x14ac:dyDescent="0.25"/>
    <row r="76" spans="1:11" ht="15.9" customHeight="1" x14ac:dyDescent="0.25">
      <c r="G76" s="404"/>
    </row>
    <row r="77" spans="1:11" ht="15.9" customHeight="1" x14ac:dyDescent="0.25"/>
    <row r="78" spans="1:11" ht="15.9" customHeight="1" x14ac:dyDescent="0.25">
      <c r="G78" s="404"/>
    </row>
    <row r="79" spans="1:11" ht="15.9" customHeight="1" x14ac:dyDescent="0.25">
      <c r="A79" s="29"/>
      <c r="B79" s="29"/>
      <c r="C79" s="29"/>
      <c r="D79" s="29"/>
      <c r="E79" s="29"/>
    </row>
    <row r="80" spans="1:11" ht="15.9" customHeight="1" thickBot="1" x14ac:dyDescent="0.3">
      <c r="A80" s="98"/>
      <c r="B80" s="98"/>
      <c r="C80" s="98"/>
      <c r="D80" s="98"/>
      <c r="E80" s="98"/>
      <c r="F80" s="98"/>
    </row>
    <row r="81" spans="1:6" ht="26.25" customHeight="1" thickTop="1" x14ac:dyDescent="0.25">
      <c r="A81" s="428"/>
      <c r="B81" s="429"/>
      <c r="C81" s="429"/>
      <c r="D81" s="429"/>
      <c r="E81" s="429"/>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horizontalDpi="4294967294" verticalDpi="4294967294" r:id="rId1"/>
  <headerFooter alignWithMargins="0">
    <oddFooter>&amp;C&amp;P</oddFooter>
  </headerFooter>
  <rowBreaks count="1" manualBreakCount="1">
    <brk id="37" max="5" man="1"/>
  </rowBreaks>
  <colBreaks count="1" manualBreakCount="1">
    <brk id="7" max="7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activeCell="G24" sqref="G24"/>
    </sheetView>
  </sheetViews>
  <sheetFormatPr baseColWidth="10" defaultColWidth="11.44140625" defaultRowHeight="11.4" x14ac:dyDescent="0.2"/>
  <cols>
    <col min="1" max="1" width="34.6640625" style="66" customWidth="1"/>
    <col min="2" max="2" width="13.6640625" style="66" customWidth="1"/>
    <col min="3" max="3" width="13.5546875" style="82" customWidth="1"/>
    <col min="4" max="4" width="11.6640625" style="66" customWidth="1"/>
    <col min="5" max="5" width="12.88671875" style="66" customWidth="1"/>
    <col min="6" max="6" width="12.6640625" style="66" customWidth="1"/>
    <col min="7" max="7" width="17.44140625" style="66" customWidth="1"/>
    <col min="8" max="13" width="14.33203125" style="66" customWidth="1"/>
    <col min="14" max="16384" width="11.44140625" style="66"/>
  </cols>
  <sheetData>
    <row r="1" spans="1:256" ht="15.9" customHeight="1" x14ac:dyDescent="0.2">
      <c r="A1" s="417" t="s">
        <v>518</v>
      </c>
      <c r="B1" s="417"/>
      <c r="C1" s="417"/>
      <c r="D1" s="417"/>
      <c r="U1" s="67"/>
      <c r="V1" s="67"/>
      <c r="W1" s="67"/>
      <c r="X1" s="67"/>
      <c r="Y1" s="67"/>
      <c r="Z1" s="67"/>
    </row>
    <row r="2" spans="1:256" ht="15.9" customHeight="1" x14ac:dyDescent="0.2">
      <c r="A2" s="415" t="s">
        <v>145</v>
      </c>
      <c r="B2" s="415"/>
      <c r="C2" s="415"/>
      <c r="D2" s="415"/>
      <c r="E2" s="67"/>
      <c r="F2" s="67"/>
      <c r="G2" s="67"/>
      <c r="H2" s="67"/>
      <c r="I2" s="67"/>
      <c r="J2" s="67"/>
      <c r="K2" s="67"/>
      <c r="L2" s="67"/>
      <c r="M2" s="67"/>
      <c r="N2" s="67"/>
      <c r="O2" s="67"/>
      <c r="P2" s="67"/>
      <c r="Q2" s="432"/>
      <c r="R2" s="432"/>
      <c r="S2" s="432"/>
      <c r="T2" s="432"/>
      <c r="U2" s="67"/>
      <c r="V2" s="67" t="s">
        <v>163</v>
      </c>
      <c r="W2" s="67"/>
      <c r="X2" s="67"/>
      <c r="Y2" s="67"/>
      <c r="Z2" s="67"/>
      <c r="AA2" s="405"/>
      <c r="AB2" s="405"/>
      <c r="AC2" s="432"/>
      <c r="AD2" s="432"/>
      <c r="AE2" s="432"/>
      <c r="AF2" s="432"/>
      <c r="AG2" s="432"/>
      <c r="AH2" s="432"/>
      <c r="AI2" s="432"/>
      <c r="AJ2" s="432"/>
      <c r="AK2" s="432"/>
      <c r="AL2" s="432"/>
      <c r="AM2" s="432"/>
      <c r="AN2" s="432"/>
      <c r="AO2" s="432"/>
      <c r="AP2" s="432"/>
      <c r="AQ2" s="432"/>
      <c r="AR2" s="432"/>
      <c r="AS2" s="432"/>
      <c r="AT2" s="432"/>
      <c r="AU2" s="432"/>
      <c r="AV2" s="432"/>
      <c r="AW2" s="432"/>
      <c r="AX2" s="432"/>
      <c r="AY2" s="432"/>
      <c r="AZ2" s="432"/>
      <c r="BA2" s="432"/>
      <c r="BB2" s="432"/>
      <c r="BC2" s="432"/>
      <c r="BD2" s="432"/>
      <c r="BE2" s="432"/>
      <c r="BF2" s="432"/>
      <c r="BG2" s="432"/>
      <c r="BH2" s="432"/>
      <c r="BI2" s="432"/>
      <c r="BJ2" s="432"/>
      <c r="BK2" s="432"/>
      <c r="BL2" s="432"/>
      <c r="BM2" s="432"/>
      <c r="BN2" s="432"/>
      <c r="BO2" s="432"/>
      <c r="BP2" s="432"/>
      <c r="BQ2" s="432"/>
      <c r="BR2" s="432"/>
      <c r="BS2" s="432"/>
      <c r="BT2" s="432"/>
      <c r="BU2" s="432"/>
      <c r="BV2" s="432"/>
      <c r="BW2" s="432"/>
      <c r="BX2" s="432"/>
      <c r="BY2" s="432"/>
      <c r="BZ2" s="432"/>
      <c r="CA2" s="432"/>
      <c r="CB2" s="432"/>
      <c r="CC2" s="432"/>
      <c r="CD2" s="432"/>
      <c r="CE2" s="432"/>
      <c r="CF2" s="432"/>
      <c r="CG2" s="432"/>
      <c r="CH2" s="432"/>
      <c r="CI2" s="432"/>
      <c r="CJ2" s="432"/>
      <c r="CK2" s="432"/>
      <c r="CL2" s="432"/>
      <c r="CM2" s="432"/>
      <c r="CN2" s="432"/>
      <c r="CO2" s="432"/>
      <c r="CP2" s="432"/>
      <c r="CQ2" s="432"/>
      <c r="CR2" s="432"/>
      <c r="CS2" s="432"/>
      <c r="CT2" s="432"/>
      <c r="CU2" s="432"/>
      <c r="CV2" s="432"/>
      <c r="CW2" s="432"/>
      <c r="CX2" s="432"/>
      <c r="CY2" s="432"/>
      <c r="CZ2" s="432"/>
      <c r="DA2" s="432"/>
      <c r="DB2" s="432"/>
      <c r="DC2" s="432"/>
      <c r="DD2" s="432"/>
      <c r="DE2" s="432"/>
      <c r="DF2" s="432"/>
      <c r="DG2" s="432"/>
      <c r="DH2" s="432"/>
      <c r="DI2" s="432"/>
      <c r="DJ2" s="432"/>
      <c r="DK2" s="432"/>
      <c r="DL2" s="432"/>
      <c r="DM2" s="432"/>
      <c r="DN2" s="432"/>
      <c r="DO2" s="432"/>
      <c r="DP2" s="432"/>
      <c r="DQ2" s="432"/>
      <c r="DR2" s="432"/>
      <c r="DS2" s="432"/>
      <c r="DT2" s="432"/>
      <c r="DU2" s="432"/>
      <c r="DV2" s="432"/>
      <c r="DW2" s="432"/>
      <c r="DX2" s="432"/>
      <c r="DY2" s="432"/>
      <c r="DZ2" s="432"/>
      <c r="EA2" s="432"/>
      <c r="EB2" s="432"/>
      <c r="EC2" s="432"/>
      <c r="ED2" s="432"/>
      <c r="EE2" s="432"/>
      <c r="EF2" s="432"/>
      <c r="EG2" s="432"/>
      <c r="EH2" s="432"/>
      <c r="EI2" s="432"/>
      <c r="EJ2" s="432"/>
      <c r="EK2" s="432"/>
      <c r="EL2" s="432"/>
      <c r="EM2" s="432"/>
      <c r="EN2" s="432"/>
      <c r="EO2" s="432"/>
      <c r="EP2" s="432"/>
      <c r="EQ2" s="432"/>
      <c r="ER2" s="432"/>
      <c r="ES2" s="432"/>
      <c r="ET2" s="432"/>
      <c r="EU2" s="432"/>
      <c r="EV2" s="432"/>
      <c r="EW2" s="432"/>
      <c r="EX2" s="432"/>
      <c r="EY2" s="432"/>
      <c r="EZ2" s="432"/>
      <c r="FA2" s="432"/>
      <c r="FB2" s="432"/>
      <c r="FC2" s="432"/>
      <c r="FD2" s="432"/>
      <c r="FE2" s="432"/>
      <c r="FF2" s="432"/>
      <c r="FG2" s="432"/>
      <c r="FH2" s="432"/>
      <c r="FI2" s="432"/>
      <c r="FJ2" s="432"/>
      <c r="FK2" s="432"/>
      <c r="FL2" s="432"/>
      <c r="FM2" s="432"/>
      <c r="FN2" s="432"/>
      <c r="FO2" s="432"/>
      <c r="FP2" s="432"/>
      <c r="FQ2" s="432"/>
      <c r="FR2" s="432"/>
      <c r="FS2" s="432"/>
      <c r="FT2" s="432"/>
      <c r="FU2" s="432"/>
      <c r="FV2" s="432"/>
      <c r="FW2" s="432"/>
      <c r="FX2" s="432"/>
      <c r="FY2" s="432"/>
      <c r="FZ2" s="432"/>
      <c r="GA2" s="432"/>
      <c r="GB2" s="432"/>
      <c r="GC2" s="432"/>
      <c r="GD2" s="432"/>
      <c r="GE2" s="432"/>
      <c r="GF2" s="432"/>
      <c r="GG2" s="432"/>
      <c r="GH2" s="432"/>
      <c r="GI2" s="432"/>
      <c r="GJ2" s="432"/>
      <c r="GK2" s="432"/>
      <c r="GL2" s="432"/>
      <c r="GM2" s="432"/>
      <c r="GN2" s="432"/>
      <c r="GO2" s="432"/>
      <c r="GP2" s="432"/>
      <c r="GQ2" s="432"/>
      <c r="GR2" s="432"/>
      <c r="GS2" s="432"/>
      <c r="GT2" s="432"/>
      <c r="GU2" s="432"/>
      <c r="GV2" s="432"/>
      <c r="GW2" s="432"/>
      <c r="GX2" s="432"/>
      <c r="GY2" s="432"/>
      <c r="GZ2" s="432"/>
      <c r="HA2" s="432"/>
      <c r="HB2" s="432"/>
      <c r="HC2" s="432"/>
      <c r="HD2" s="432"/>
      <c r="HE2" s="432"/>
      <c r="HF2" s="432"/>
      <c r="HG2" s="432"/>
      <c r="HH2" s="432"/>
      <c r="HI2" s="432"/>
      <c r="HJ2" s="432"/>
      <c r="HK2" s="432"/>
      <c r="HL2" s="432"/>
      <c r="HM2" s="432"/>
      <c r="HN2" s="432"/>
      <c r="HO2" s="432"/>
      <c r="HP2" s="432"/>
      <c r="HQ2" s="432"/>
      <c r="HR2" s="432"/>
      <c r="HS2" s="432"/>
      <c r="HT2" s="432"/>
      <c r="HU2" s="432"/>
      <c r="HV2" s="432"/>
      <c r="HW2" s="432"/>
      <c r="HX2" s="432"/>
      <c r="HY2" s="432"/>
      <c r="HZ2" s="432"/>
      <c r="IA2" s="432"/>
      <c r="IB2" s="432"/>
      <c r="IC2" s="432"/>
      <c r="ID2" s="432"/>
      <c r="IE2" s="432"/>
      <c r="IF2" s="432"/>
      <c r="IG2" s="432"/>
      <c r="IH2" s="432"/>
      <c r="II2" s="432"/>
      <c r="IJ2" s="432"/>
      <c r="IK2" s="432"/>
      <c r="IL2" s="432"/>
      <c r="IM2" s="432"/>
      <c r="IN2" s="432"/>
      <c r="IO2" s="432"/>
      <c r="IP2" s="432"/>
      <c r="IQ2" s="432"/>
      <c r="IR2" s="432"/>
      <c r="IS2" s="432"/>
      <c r="IT2" s="432"/>
      <c r="IU2" s="432"/>
      <c r="IV2" s="432"/>
    </row>
    <row r="3" spans="1:256" ht="15.9" customHeight="1" thickBot="1" x14ac:dyDescent="0.25">
      <c r="A3" s="438" t="s">
        <v>236</v>
      </c>
      <c r="B3" s="438"/>
      <c r="C3" s="438"/>
      <c r="D3" s="438"/>
      <c r="E3" s="67"/>
      <c r="F3" s="67"/>
      <c r="M3" s="67"/>
      <c r="N3" s="67"/>
      <c r="O3" s="67"/>
      <c r="P3" s="67"/>
      <c r="Q3" s="432"/>
      <c r="R3" s="432"/>
      <c r="S3" s="432"/>
      <c r="T3" s="432"/>
      <c r="U3" s="67"/>
      <c r="V3" s="67"/>
      <c r="W3" s="67"/>
      <c r="X3" s="67"/>
      <c r="Y3" s="67"/>
      <c r="Z3" s="67"/>
      <c r="AA3" s="405"/>
      <c r="AB3" s="405"/>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2"/>
      <c r="BB3" s="432"/>
      <c r="BC3" s="432"/>
      <c r="BD3" s="432"/>
      <c r="BE3" s="432"/>
      <c r="BF3" s="432"/>
      <c r="BG3" s="432"/>
      <c r="BH3" s="432"/>
      <c r="BI3" s="432"/>
      <c r="BJ3" s="432"/>
      <c r="BK3" s="432"/>
      <c r="BL3" s="432"/>
      <c r="BM3" s="432"/>
      <c r="BN3" s="432"/>
      <c r="BO3" s="432"/>
      <c r="BP3" s="432"/>
      <c r="BQ3" s="432"/>
      <c r="BR3" s="432"/>
      <c r="BS3" s="432"/>
      <c r="BT3" s="432"/>
      <c r="BU3" s="432"/>
      <c r="BV3" s="432"/>
      <c r="BW3" s="432"/>
      <c r="BX3" s="432"/>
      <c r="BY3" s="432"/>
      <c r="BZ3" s="432"/>
      <c r="CA3" s="432"/>
      <c r="CB3" s="432"/>
      <c r="CC3" s="432"/>
      <c r="CD3" s="432"/>
      <c r="CE3" s="432"/>
      <c r="CF3" s="432"/>
      <c r="CG3" s="432"/>
      <c r="CH3" s="432"/>
      <c r="CI3" s="432"/>
      <c r="CJ3" s="432"/>
      <c r="CK3" s="432"/>
      <c r="CL3" s="432"/>
      <c r="CM3" s="432"/>
      <c r="CN3" s="432"/>
      <c r="CO3" s="432"/>
      <c r="CP3" s="432"/>
      <c r="CQ3" s="432"/>
      <c r="CR3" s="432"/>
      <c r="CS3" s="432"/>
      <c r="CT3" s="432"/>
      <c r="CU3" s="432"/>
      <c r="CV3" s="432"/>
      <c r="CW3" s="432"/>
      <c r="CX3" s="432"/>
      <c r="CY3" s="432"/>
      <c r="CZ3" s="432"/>
      <c r="DA3" s="432"/>
      <c r="DB3" s="432"/>
      <c r="DC3" s="432"/>
      <c r="DD3" s="432"/>
      <c r="DE3" s="432"/>
      <c r="DF3" s="432"/>
      <c r="DG3" s="432"/>
      <c r="DH3" s="432"/>
      <c r="DI3" s="432"/>
      <c r="DJ3" s="432"/>
      <c r="DK3" s="432"/>
      <c r="DL3" s="432"/>
      <c r="DM3" s="432"/>
      <c r="DN3" s="432"/>
      <c r="DO3" s="432"/>
      <c r="DP3" s="432"/>
      <c r="DQ3" s="432"/>
      <c r="DR3" s="432"/>
      <c r="DS3" s="432"/>
      <c r="DT3" s="432"/>
      <c r="DU3" s="432"/>
      <c r="DV3" s="432"/>
      <c r="DW3" s="432"/>
      <c r="DX3" s="432"/>
      <c r="DY3" s="432"/>
      <c r="DZ3" s="432"/>
      <c r="EA3" s="432"/>
      <c r="EB3" s="432"/>
      <c r="EC3" s="432"/>
      <c r="ED3" s="432"/>
      <c r="EE3" s="432"/>
      <c r="EF3" s="432"/>
      <c r="EG3" s="432"/>
      <c r="EH3" s="432"/>
      <c r="EI3" s="432"/>
      <c r="EJ3" s="432"/>
      <c r="EK3" s="432"/>
      <c r="EL3" s="432"/>
      <c r="EM3" s="432"/>
      <c r="EN3" s="432"/>
      <c r="EO3" s="432"/>
      <c r="EP3" s="432"/>
      <c r="EQ3" s="432"/>
      <c r="ER3" s="432"/>
      <c r="ES3" s="432"/>
      <c r="ET3" s="432"/>
      <c r="EU3" s="432"/>
      <c r="EV3" s="432"/>
      <c r="EW3" s="432"/>
      <c r="EX3" s="432"/>
      <c r="EY3" s="432"/>
      <c r="EZ3" s="432"/>
      <c r="FA3" s="432"/>
      <c r="FB3" s="432"/>
      <c r="FC3" s="432"/>
      <c r="FD3" s="432"/>
      <c r="FE3" s="432"/>
      <c r="FF3" s="432"/>
      <c r="FG3" s="432"/>
      <c r="FH3" s="432"/>
      <c r="FI3" s="432"/>
      <c r="FJ3" s="432"/>
      <c r="FK3" s="432"/>
      <c r="FL3" s="432"/>
      <c r="FM3" s="432"/>
      <c r="FN3" s="432"/>
      <c r="FO3" s="432"/>
      <c r="FP3" s="432"/>
      <c r="FQ3" s="432"/>
      <c r="FR3" s="432"/>
      <c r="FS3" s="432"/>
      <c r="FT3" s="432"/>
      <c r="FU3" s="432"/>
      <c r="FV3" s="432"/>
      <c r="FW3" s="432"/>
      <c r="FX3" s="432"/>
      <c r="FY3" s="432"/>
      <c r="FZ3" s="432"/>
      <c r="GA3" s="432"/>
      <c r="GB3" s="432"/>
      <c r="GC3" s="432"/>
      <c r="GD3" s="432"/>
      <c r="GE3" s="432"/>
      <c r="GF3" s="432"/>
      <c r="GG3" s="432"/>
      <c r="GH3" s="432"/>
      <c r="GI3" s="432"/>
      <c r="GJ3" s="432"/>
      <c r="GK3" s="432"/>
      <c r="GL3" s="432"/>
      <c r="GM3" s="432"/>
      <c r="GN3" s="432"/>
      <c r="GO3" s="432"/>
      <c r="GP3" s="432"/>
      <c r="GQ3" s="432"/>
      <c r="GR3" s="432"/>
      <c r="GS3" s="432"/>
      <c r="GT3" s="432"/>
      <c r="GU3" s="432"/>
      <c r="GV3" s="432"/>
      <c r="GW3" s="432"/>
      <c r="GX3" s="432"/>
      <c r="GY3" s="432"/>
      <c r="GZ3" s="432"/>
      <c r="HA3" s="432"/>
      <c r="HB3" s="432"/>
      <c r="HC3" s="432"/>
      <c r="HD3" s="432"/>
      <c r="HE3" s="432"/>
      <c r="HF3" s="432"/>
      <c r="HG3" s="432"/>
      <c r="HH3" s="432"/>
      <c r="HI3" s="432"/>
      <c r="HJ3" s="432"/>
      <c r="HK3" s="432"/>
      <c r="HL3" s="432"/>
      <c r="HM3" s="432"/>
      <c r="HN3" s="432"/>
      <c r="HO3" s="432"/>
      <c r="HP3" s="432"/>
      <c r="HQ3" s="432"/>
      <c r="HR3" s="432"/>
      <c r="HS3" s="432"/>
      <c r="HT3" s="432"/>
      <c r="HU3" s="432"/>
      <c r="HV3" s="432"/>
      <c r="HW3" s="432"/>
      <c r="HX3" s="432"/>
      <c r="HY3" s="432"/>
      <c r="HZ3" s="432"/>
      <c r="IA3" s="432"/>
      <c r="IB3" s="432"/>
      <c r="IC3" s="432"/>
      <c r="ID3" s="432"/>
      <c r="IE3" s="432"/>
      <c r="IF3" s="432"/>
      <c r="IG3" s="432"/>
      <c r="IH3" s="432"/>
      <c r="II3" s="432"/>
      <c r="IJ3" s="432"/>
      <c r="IK3" s="432"/>
      <c r="IL3" s="432"/>
      <c r="IM3" s="432"/>
      <c r="IN3" s="432"/>
      <c r="IO3" s="432"/>
      <c r="IP3" s="432"/>
      <c r="IQ3" s="432"/>
      <c r="IR3" s="432"/>
      <c r="IS3" s="432"/>
      <c r="IT3" s="432"/>
      <c r="IU3" s="432"/>
      <c r="IV3" s="432"/>
    </row>
    <row r="4" spans="1:256" s="67" customFormat="1" ht="14.1" customHeight="1" thickTop="1" x14ac:dyDescent="0.25">
      <c r="A4" s="38" t="s">
        <v>146</v>
      </c>
      <c r="B4" s="62" t="s">
        <v>4</v>
      </c>
      <c r="C4" s="62" t="s">
        <v>5</v>
      </c>
      <c r="D4" s="62" t="s">
        <v>34</v>
      </c>
      <c r="U4" s="66"/>
      <c r="V4" s="66" t="s">
        <v>33</v>
      </c>
      <c r="W4" s="68">
        <v>14644268</v>
      </c>
      <c r="X4" s="69">
        <v>100</v>
      </c>
      <c r="Y4" s="66"/>
      <c r="Z4" s="66"/>
    </row>
    <row r="5" spans="1:256" s="67" customFormat="1" ht="14.1" customHeight="1" thickBot="1" x14ac:dyDescent="0.3">
      <c r="A5" s="63"/>
      <c r="B5" s="39"/>
      <c r="C5" s="242"/>
      <c r="D5" s="39"/>
      <c r="E5" s="71"/>
      <c r="F5" s="71"/>
      <c r="U5" s="66"/>
      <c r="V5" s="66" t="s">
        <v>39</v>
      </c>
      <c r="W5" s="68">
        <v>6119906.2340299981</v>
      </c>
      <c r="X5" s="72">
        <v>41.790455036946867</v>
      </c>
      <c r="Y5" s="66"/>
      <c r="Z5" s="66"/>
    </row>
    <row r="6" spans="1:256" ht="14.1" customHeight="1" thickTop="1" x14ac:dyDescent="0.2">
      <c r="A6" s="437" t="s">
        <v>36</v>
      </c>
      <c r="B6" s="437"/>
      <c r="C6" s="437"/>
      <c r="D6" s="437"/>
      <c r="E6" s="67"/>
      <c r="F6" s="67"/>
      <c r="V6" s="66" t="s">
        <v>37</v>
      </c>
      <c r="W6" s="68">
        <v>563746.28762999992</v>
      </c>
      <c r="X6" s="72">
        <v>3.8496037332149338</v>
      </c>
    </row>
    <row r="7" spans="1:256" ht="14.1" customHeight="1" x14ac:dyDescent="0.25">
      <c r="A7" s="243">
        <v>2021</v>
      </c>
      <c r="B7" s="244">
        <v>7886910.7180199986</v>
      </c>
      <c r="C7" s="164">
        <v>858044.52627999976</v>
      </c>
      <c r="D7" s="244">
        <v>7028866.1917399988</v>
      </c>
      <c r="E7" s="73"/>
      <c r="F7" s="73"/>
      <c r="V7" s="66" t="s">
        <v>38</v>
      </c>
      <c r="W7" s="68">
        <v>4415797.9417999983</v>
      </c>
      <c r="X7" s="72">
        <v>30.153763518941325</v>
      </c>
    </row>
    <row r="8" spans="1:256" ht="14.1" customHeight="1" x14ac:dyDescent="0.25">
      <c r="A8" s="245" t="s">
        <v>555</v>
      </c>
      <c r="B8" s="244">
        <v>5928350.1001799982</v>
      </c>
      <c r="C8" s="164">
        <v>649998.4322299998</v>
      </c>
      <c r="D8" s="244">
        <v>5278351.6679499988</v>
      </c>
      <c r="E8" s="73"/>
      <c r="F8" s="73"/>
      <c r="V8" s="66" t="s">
        <v>40</v>
      </c>
      <c r="W8" s="68">
        <v>1526656.83773</v>
      </c>
      <c r="X8" s="72">
        <v>10.424944679583849</v>
      </c>
    </row>
    <row r="9" spans="1:256" ht="14.1" customHeight="1" x14ac:dyDescent="0.25">
      <c r="A9" s="245" t="s">
        <v>556</v>
      </c>
      <c r="B9" s="244">
        <v>6119906.2340299981</v>
      </c>
      <c r="C9" s="164">
        <v>609142.47050000005</v>
      </c>
      <c r="D9" s="244">
        <v>5510763.7635299983</v>
      </c>
      <c r="E9" s="73"/>
      <c r="F9" s="73"/>
      <c r="V9" s="66" t="s">
        <v>41</v>
      </c>
      <c r="W9" s="68">
        <v>2018160.6988100037</v>
      </c>
      <c r="X9" s="72">
        <v>13.781233031313029</v>
      </c>
    </row>
    <row r="10" spans="1:256" ht="14.1" customHeight="1" x14ac:dyDescent="0.25">
      <c r="A10" s="163" t="s">
        <v>557</v>
      </c>
      <c r="B10" s="248">
        <v>3.2311879462750381</v>
      </c>
      <c r="C10" s="248">
        <v>-6.2855477342971477</v>
      </c>
      <c r="D10" s="248">
        <v>4.4031188181568037</v>
      </c>
      <c r="E10" s="75"/>
      <c r="F10" s="75"/>
      <c r="V10" s="67" t="s">
        <v>164</v>
      </c>
    </row>
    <row r="11" spans="1:256" ht="14.1" customHeight="1" x14ac:dyDescent="0.25">
      <c r="A11" s="163"/>
      <c r="B11" s="246"/>
      <c r="C11" s="247"/>
      <c r="D11" s="246"/>
      <c r="E11" s="75"/>
      <c r="F11" s="75"/>
      <c r="G11"/>
      <c r="H11" s="304"/>
      <c r="I11" s="304"/>
      <c r="J11" s="382"/>
      <c r="K11" s="382"/>
      <c r="L11" s="382"/>
      <c r="M11" s="382"/>
      <c r="V11" s="66" t="s">
        <v>35</v>
      </c>
      <c r="W11" s="68">
        <v>7322191</v>
      </c>
      <c r="X11" s="69">
        <v>100</v>
      </c>
    </row>
    <row r="12" spans="1:256" ht="14.1" customHeight="1" x14ac:dyDescent="0.25">
      <c r="A12" s="437" t="s">
        <v>511</v>
      </c>
      <c r="B12" s="437"/>
      <c r="C12" s="437"/>
      <c r="D12" s="437"/>
      <c r="E12" s="67"/>
      <c r="F12" s="67"/>
      <c r="G12"/>
      <c r="H12" s="304"/>
      <c r="I12" s="304"/>
      <c r="J12" s="382"/>
      <c r="K12" s="382"/>
      <c r="L12" s="382"/>
      <c r="M12" s="382"/>
      <c r="V12" s="66" t="s">
        <v>39</v>
      </c>
      <c r="W12" s="68">
        <v>609142.47050000005</v>
      </c>
      <c r="X12" s="72">
        <v>8.3191283934002822</v>
      </c>
    </row>
    <row r="13" spans="1:256" ht="14.1" customHeight="1" x14ac:dyDescent="0.25">
      <c r="A13" s="243">
        <v>2021</v>
      </c>
      <c r="B13" s="244">
        <v>2304719.8900799998</v>
      </c>
      <c r="C13" s="164">
        <v>1159254.8230000003</v>
      </c>
      <c r="D13" s="244">
        <v>1145465.0670799995</v>
      </c>
      <c r="E13" s="73"/>
      <c r="F13" s="73"/>
      <c r="G13"/>
      <c r="H13" s="304"/>
      <c r="I13" s="304"/>
      <c r="J13" s="382"/>
      <c r="K13" s="382"/>
      <c r="L13" s="382"/>
      <c r="M13" s="382"/>
      <c r="V13" s="66" t="s">
        <v>37</v>
      </c>
      <c r="W13" s="68">
        <v>3958573.6415999974</v>
      </c>
      <c r="X13" s="72">
        <v>54.06269300541323</v>
      </c>
    </row>
    <row r="14" spans="1:256" ht="14.1" customHeight="1" x14ac:dyDescent="0.25">
      <c r="A14" s="245" t="s">
        <v>555</v>
      </c>
      <c r="B14" s="244">
        <v>1747072.9378900006</v>
      </c>
      <c r="C14" s="164">
        <v>812339.6539299998</v>
      </c>
      <c r="D14" s="244">
        <v>934733.28396000084</v>
      </c>
      <c r="E14" s="73"/>
      <c r="F14" s="73"/>
      <c r="G14"/>
      <c r="H14" s="304"/>
      <c r="I14" s="304"/>
      <c r="J14" s="382"/>
      <c r="K14" s="382"/>
      <c r="L14" s="382"/>
      <c r="M14" s="382"/>
      <c r="V14" s="66" t="s">
        <v>38</v>
      </c>
      <c r="W14" s="68">
        <v>1079369.400270001</v>
      </c>
      <c r="X14" s="72">
        <v>14.741071357876365</v>
      </c>
    </row>
    <row r="15" spans="1:256" ht="14.1" customHeight="1" x14ac:dyDescent="0.25">
      <c r="A15" s="245" t="s">
        <v>556</v>
      </c>
      <c r="B15" s="244">
        <v>1526656.83773</v>
      </c>
      <c r="C15" s="164">
        <v>814746.13155999966</v>
      </c>
      <c r="D15" s="244">
        <v>711910.70617000037</v>
      </c>
      <c r="E15" s="73"/>
      <c r="F15" s="73"/>
      <c r="G15"/>
      <c r="H15"/>
      <c r="I15"/>
      <c r="J15"/>
      <c r="K15"/>
      <c r="V15" s="66" t="s">
        <v>40</v>
      </c>
      <c r="W15" s="68">
        <v>814746.13155999966</v>
      </c>
      <c r="X15" s="72">
        <v>11.127081109465728</v>
      </c>
    </row>
    <row r="16" spans="1:256" ht="14.1" customHeight="1" x14ac:dyDescent="0.25">
      <c r="A16" s="243" t="s">
        <v>557</v>
      </c>
      <c r="B16" s="248">
        <v>-12.616307847238739</v>
      </c>
      <c r="C16" s="248">
        <v>0.29624032488844154</v>
      </c>
      <c r="D16" s="248">
        <v>-23.838091743776559</v>
      </c>
      <c r="E16" s="75"/>
      <c r="F16" s="75"/>
      <c r="G16"/>
      <c r="H16" s="304"/>
      <c r="I16" s="304"/>
      <c r="J16" s="304"/>
      <c r="K16" s="304"/>
      <c r="L16" s="382"/>
      <c r="M16" s="382"/>
      <c r="V16" s="66" t="s">
        <v>41</v>
      </c>
      <c r="W16" s="68">
        <v>860359.35607000161</v>
      </c>
      <c r="X16" s="72">
        <v>11.750026133844386</v>
      </c>
    </row>
    <row r="17" spans="1:13" ht="14.1" customHeight="1" x14ac:dyDescent="0.25">
      <c r="A17" s="163"/>
      <c r="B17" s="248"/>
      <c r="C17" s="249"/>
      <c r="D17" s="248"/>
      <c r="E17" s="75"/>
      <c r="F17" s="75"/>
      <c r="G17" s="40"/>
      <c r="H17" s="40"/>
      <c r="I17" s="40"/>
      <c r="J17" s="304"/>
      <c r="K17" s="304"/>
      <c r="L17" s="382"/>
      <c r="M17" s="382"/>
    </row>
    <row r="18" spans="1:13" ht="14.1" customHeight="1" x14ac:dyDescent="0.25">
      <c r="A18" s="437" t="s">
        <v>37</v>
      </c>
      <c r="B18" s="437"/>
      <c r="C18" s="437"/>
      <c r="D18" s="437"/>
      <c r="E18" s="67"/>
      <c r="F18" s="67"/>
      <c r="G18" s="40"/>
      <c r="H18" s="40"/>
      <c r="I18" s="40"/>
      <c r="J18" s="304"/>
      <c r="K18" s="304"/>
      <c r="L18" s="382"/>
      <c r="M18" s="382"/>
    </row>
    <row r="19" spans="1:13" ht="14.1" customHeight="1" x14ac:dyDescent="0.25">
      <c r="A19" s="243">
        <v>2021</v>
      </c>
      <c r="B19" s="244">
        <v>608965.76896000025</v>
      </c>
      <c r="C19" s="164">
        <v>5034252.8784499979</v>
      </c>
      <c r="D19" s="244">
        <v>-4425287.1094899978</v>
      </c>
      <c r="E19" s="73"/>
      <c r="F19" s="73"/>
      <c r="G19" s="218"/>
      <c r="H19" s="304"/>
      <c r="I19" s="304"/>
      <c r="J19" s="304"/>
      <c r="K19" s="304"/>
      <c r="L19" s="382"/>
      <c r="M19" s="382"/>
    </row>
    <row r="20" spans="1:13" ht="14.1" customHeight="1" x14ac:dyDescent="0.25">
      <c r="A20" s="245" t="s">
        <v>555</v>
      </c>
      <c r="B20" s="244">
        <v>420578.49262000015</v>
      </c>
      <c r="C20" s="164">
        <v>3539222.2459899983</v>
      </c>
      <c r="D20" s="244">
        <v>-3118643.7533699982</v>
      </c>
      <c r="E20" s="73"/>
      <c r="F20" s="73"/>
      <c r="G20"/>
      <c r="H20"/>
      <c r="I20"/>
      <c r="J20"/>
      <c r="K20"/>
    </row>
    <row r="21" spans="1:13" ht="14.1" customHeight="1" x14ac:dyDescent="0.25">
      <c r="A21" s="245" t="s">
        <v>556</v>
      </c>
      <c r="B21" s="244">
        <v>563746.28762999992</v>
      </c>
      <c r="C21" s="164">
        <v>3958573.6415999974</v>
      </c>
      <c r="D21" s="244">
        <v>-3394827.3539699977</v>
      </c>
      <c r="E21" s="73"/>
      <c r="F21" s="73"/>
      <c r="G21"/>
      <c r="H21"/>
      <c r="I21"/>
      <c r="J21"/>
      <c r="K21"/>
    </row>
    <row r="22" spans="1:13" ht="14.1" customHeight="1" x14ac:dyDescent="0.25">
      <c r="A22" s="243" t="s">
        <v>557</v>
      </c>
      <c r="B22" s="248">
        <v>34.040683849079834</v>
      </c>
      <c r="C22" s="248">
        <v>11.848687832054949</v>
      </c>
      <c r="D22" s="248">
        <v>8.8558880860167619</v>
      </c>
      <c r="E22" s="75"/>
      <c r="F22" s="75"/>
      <c r="G22"/>
      <c r="H22"/>
      <c r="I22"/>
      <c r="J22"/>
      <c r="K22"/>
    </row>
    <row r="23" spans="1:13" ht="14.1" customHeight="1" x14ac:dyDescent="0.25">
      <c r="A23" s="163"/>
      <c r="B23" s="248"/>
      <c r="C23" s="249"/>
      <c r="D23" s="248"/>
      <c r="E23" s="75"/>
      <c r="F23" s="75"/>
      <c r="G23"/>
      <c r="H23"/>
      <c r="I23"/>
      <c r="J23"/>
      <c r="K23"/>
    </row>
    <row r="24" spans="1:13" ht="14.1" customHeight="1" x14ac:dyDescent="0.25">
      <c r="A24" s="437" t="s">
        <v>38</v>
      </c>
      <c r="B24" s="437"/>
      <c r="C24" s="437"/>
      <c r="D24" s="437"/>
      <c r="E24" s="67"/>
      <c r="F24" s="67"/>
      <c r="G24"/>
      <c r="H24"/>
      <c r="I24"/>
      <c r="J24"/>
      <c r="K24"/>
    </row>
    <row r="25" spans="1:13" ht="14.1" customHeight="1" x14ac:dyDescent="0.25">
      <c r="A25" s="243">
        <v>2021</v>
      </c>
      <c r="B25" s="244">
        <v>4796135.9373599989</v>
      </c>
      <c r="C25" s="164">
        <v>1651443.4403800005</v>
      </c>
      <c r="D25" s="244">
        <v>3144692.4969799984</v>
      </c>
      <c r="E25" s="73"/>
      <c r="F25" s="73"/>
      <c r="G25" s="68"/>
      <c r="H25" s="68"/>
      <c r="I25" s="68"/>
      <c r="J25" s="68"/>
    </row>
    <row r="26" spans="1:13" ht="14.1" customHeight="1" x14ac:dyDescent="0.25">
      <c r="A26" s="245" t="s">
        <v>555</v>
      </c>
      <c r="B26" s="244">
        <v>3678155.2504099999</v>
      </c>
      <c r="C26" s="164">
        <v>1205071.4412199992</v>
      </c>
      <c r="D26" s="244">
        <v>2473083.8091900004</v>
      </c>
      <c r="E26" s="73"/>
      <c r="F26" s="73"/>
    </row>
    <row r="27" spans="1:13" ht="14.1" customHeight="1" x14ac:dyDescent="0.25">
      <c r="A27" s="245" t="s">
        <v>556</v>
      </c>
      <c r="B27" s="244">
        <v>4415797.9417999983</v>
      </c>
      <c r="C27" s="164">
        <v>1079369.400270001</v>
      </c>
      <c r="D27" s="244">
        <v>3336428.5415299973</v>
      </c>
      <c r="E27" s="73"/>
      <c r="F27" s="73"/>
    </row>
    <row r="28" spans="1:13" ht="14.1" customHeight="1" x14ac:dyDescent="0.25">
      <c r="A28" s="243" t="s">
        <v>557</v>
      </c>
      <c r="B28" s="248">
        <v>20.054691582357066</v>
      </c>
      <c r="C28" s="248">
        <v>-10.431086212012374</v>
      </c>
      <c r="D28" s="248">
        <v>34.909643139945381</v>
      </c>
      <c r="E28" s="70"/>
      <c r="F28" s="75"/>
    </row>
    <row r="29" spans="1:13" ht="14.1" customHeight="1" x14ac:dyDescent="0.25">
      <c r="A29" s="163"/>
      <c r="B29" s="248"/>
      <c r="C29" s="249"/>
      <c r="D29" s="248"/>
      <c r="E29" s="75"/>
      <c r="F29" s="76"/>
      <c r="G29" s="77"/>
      <c r="H29" s="78"/>
    </row>
    <row r="30" spans="1:13" ht="14.1" customHeight="1" x14ac:dyDescent="0.2">
      <c r="A30" s="437" t="s">
        <v>147</v>
      </c>
      <c r="B30" s="437"/>
      <c r="C30" s="437"/>
      <c r="D30" s="437"/>
      <c r="E30" s="67"/>
      <c r="F30" s="67"/>
    </row>
    <row r="31" spans="1:13" ht="14.1" customHeight="1" x14ac:dyDescent="0.25">
      <c r="A31" s="243">
        <v>2021</v>
      </c>
      <c r="B31" s="244">
        <v>2300690.6855800003</v>
      </c>
      <c r="C31" s="164">
        <v>878787.33189000189</v>
      </c>
      <c r="D31" s="244">
        <v>1421903.3536900012</v>
      </c>
      <c r="E31" s="79"/>
      <c r="F31" s="73"/>
      <c r="G31" s="73"/>
      <c r="H31" s="73"/>
    </row>
    <row r="32" spans="1:13" ht="14.1" customHeight="1" x14ac:dyDescent="0.25">
      <c r="A32" s="245" t="s">
        <v>555</v>
      </c>
      <c r="B32" s="244">
        <v>1705296.2189000007</v>
      </c>
      <c r="C32" s="164">
        <v>638420.22663000319</v>
      </c>
      <c r="D32" s="244">
        <v>1066875.9922699984</v>
      </c>
      <c r="E32" s="80"/>
      <c r="F32" s="73"/>
      <c r="G32" s="73"/>
      <c r="H32" s="73"/>
    </row>
    <row r="33" spans="1:8" ht="14.1" customHeight="1" x14ac:dyDescent="0.25">
      <c r="A33" s="245" t="s">
        <v>556</v>
      </c>
      <c r="B33" s="244">
        <v>2018160.6988100037</v>
      </c>
      <c r="C33" s="164">
        <v>860359.35607000161</v>
      </c>
      <c r="D33" s="244">
        <v>1157801.3427400021</v>
      </c>
      <c r="E33" s="80"/>
      <c r="F33" s="73"/>
      <c r="G33" s="73"/>
      <c r="H33" s="73"/>
    </row>
    <row r="34" spans="1:8" ht="14.1" customHeight="1" x14ac:dyDescent="0.25">
      <c r="A34" s="243" t="s">
        <v>557</v>
      </c>
      <c r="B34" s="248">
        <v>18.346635408117894</v>
      </c>
      <c r="C34" s="248">
        <v>34.763799795557439</v>
      </c>
      <c r="D34" s="248">
        <v>8.5225791121741565</v>
      </c>
      <c r="E34" s="75"/>
      <c r="F34" s="73"/>
      <c r="G34" s="73"/>
      <c r="H34" s="73"/>
    </row>
    <row r="35" spans="1:8" ht="14.1" customHeight="1" x14ac:dyDescent="0.25">
      <c r="A35" s="163"/>
      <c r="B35" s="244"/>
      <c r="C35" s="164"/>
      <c r="D35" s="115"/>
      <c r="E35" s="75"/>
      <c r="F35" s="81"/>
      <c r="G35" s="81"/>
      <c r="H35" s="73"/>
    </row>
    <row r="36" spans="1:8" ht="14.1" customHeight="1" x14ac:dyDescent="0.25">
      <c r="A36" s="415" t="s">
        <v>132</v>
      </c>
      <c r="B36" s="415"/>
      <c r="C36" s="415"/>
      <c r="D36" s="415"/>
      <c r="E36" s="77"/>
      <c r="F36" s="77"/>
      <c r="G36" s="77"/>
      <c r="H36" s="78"/>
    </row>
    <row r="37" spans="1:8" ht="14.1" customHeight="1" x14ac:dyDescent="0.25">
      <c r="A37" s="243">
        <v>2021</v>
      </c>
      <c r="B37" s="244">
        <v>17897423</v>
      </c>
      <c r="C37" s="164">
        <v>9581783</v>
      </c>
      <c r="D37" s="244">
        <v>8315640</v>
      </c>
      <c r="E37" s="79"/>
      <c r="F37" s="73"/>
      <c r="G37" s="73"/>
      <c r="H37" s="73"/>
    </row>
    <row r="38" spans="1:8" ht="14.1" customHeight="1" x14ac:dyDescent="0.25">
      <c r="A38" s="245" t="s">
        <v>555</v>
      </c>
      <c r="B38" s="244">
        <v>13479453</v>
      </c>
      <c r="C38" s="164">
        <v>6845052</v>
      </c>
      <c r="D38" s="244">
        <v>6634401</v>
      </c>
      <c r="E38" s="81"/>
      <c r="F38" s="73"/>
      <c r="G38" s="73"/>
      <c r="H38" s="73"/>
    </row>
    <row r="39" spans="1:8" ht="14.1" customHeight="1" x14ac:dyDescent="0.25">
      <c r="A39" s="245" t="s">
        <v>556</v>
      </c>
      <c r="B39" s="244">
        <v>14644268</v>
      </c>
      <c r="C39" s="164">
        <v>7322191</v>
      </c>
      <c r="D39" s="244">
        <v>7322077</v>
      </c>
      <c r="E39" s="81"/>
      <c r="F39" s="73"/>
      <c r="G39" s="73"/>
      <c r="H39" s="73"/>
    </row>
    <row r="40" spans="1:8" ht="14.1" customHeight="1" thickBot="1" x14ac:dyDescent="0.3">
      <c r="A40" s="250" t="s">
        <v>557</v>
      </c>
      <c r="B40" s="250">
        <v>8.6414114875432944</v>
      </c>
      <c r="C40" s="250">
        <v>6.970567937248684</v>
      </c>
      <c r="D40" s="250">
        <v>10.36530652880343</v>
      </c>
      <c r="E40" s="75"/>
      <c r="F40" s="73"/>
      <c r="G40" s="73"/>
      <c r="H40" s="73"/>
    </row>
    <row r="41" spans="1:8" ht="26.25" customHeight="1" thickTop="1" x14ac:dyDescent="0.2">
      <c r="A41" s="435" t="s">
        <v>409</v>
      </c>
      <c r="B41" s="436"/>
      <c r="C41" s="436"/>
      <c r="D41" s="436"/>
      <c r="E41" s="75"/>
      <c r="F41" s="73"/>
      <c r="G41" s="73"/>
      <c r="H41" s="73"/>
    </row>
    <row r="42" spans="1:8" ht="14.1" customHeight="1" x14ac:dyDescent="0.2">
      <c r="E42" s="75"/>
      <c r="F42" s="73"/>
      <c r="G42" s="73"/>
      <c r="H42" s="73"/>
    </row>
    <row r="43" spans="1:8" ht="14.1" customHeight="1" x14ac:dyDescent="0.2"/>
    <row r="44" spans="1:8" ht="14.1" customHeight="1" x14ac:dyDescent="0.25">
      <c r="E44" s="79"/>
      <c r="F44" s="68"/>
      <c r="G44" s="68"/>
      <c r="H44" s="68"/>
    </row>
    <row r="45" spans="1:8" ht="14.1" customHeight="1" x14ac:dyDescent="0.25">
      <c r="E45" s="81"/>
      <c r="F45" s="68"/>
      <c r="G45" s="68"/>
      <c r="H45" s="68"/>
    </row>
    <row r="46" spans="1:8" ht="14.1" customHeight="1" x14ac:dyDescent="0.25">
      <c r="E46" s="81"/>
      <c r="F46" s="68"/>
      <c r="G46" s="68"/>
      <c r="H46" s="6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7"/>
      <c r="B82" s="67"/>
      <c r="C82" s="74"/>
      <c r="D82" s="67"/>
    </row>
    <row r="83" spans="1:4" ht="34.5" customHeight="1" x14ac:dyDescent="0.2">
      <c r="A83" s="433"/>
      <c r="B83" s="434"/>
      <c r="C83" s="434"/>
      <c r="D83" s="434"/>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horizontalDpi="4294967294" verticalDpi="4294967294" r:id="rId1"/>
  <headerFooter alignWithMargins="0">
    <oddFooter>&amp;C&amp;P</oddFooter>
  </headerFooter>
  <rowBreaks count="1" manualBreakCount="1">
    <brk id="41" max="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activeCell="G1" sqref="G1"/>
    </sheetView>
  </sheetViews>
  <sheetFormatPr baseColWidth="10" defaultColWidth="11.44140625" defaultRowHeight="10.199999999999999" x14ac:dyDescent="0.2"/>
  <cols>
    <col min="1" max="1" width="30.6640625" style="4" customWidth="1"/>
    <col min="2" max="2" width="12.33203125" style="4" bestFit="1" customWidth="1"/>
    <col min="3" max="5" width="11.44140625" style="4"/>
    <col min="6" max="6" width="14.5546875" style="8" bestFit="1" customWidth="1"/>
    <col min="7" max="16384" width="11.44140625" style="4"/>
  </cols>
  <sheetData>
    <row r="1" spans="1:6" ht="15.9" customHeight="1" x14ac:dyDescent="0.2">
      <c r="A1" s="439" t="s">
        <v>166</v>
      </c>
      <c r="B1" s="439"/>
      <c r="C1" s="439"/>
      <c r="D1" s="439"/>
      <c r="E1" s="439"/>
      <c r="F1" s="439"/>
    </row>
    <row r="2" spans="1:6" ht="15.9" customHeight="1" x14ac:dyDescent="0.2">
      <c r="A2" s="440" t="s">
        <v>148</v>
      </c>
      <c r="B2" s="440"/>
      <c r="C2" s="440"/>
      <c r="D2" s="440"/>
      <c r="E2" s="440"/>
      <c r="F2" s="440"/>
    </row>
    <row r="3" spans="1:6" ht="15.9" customHeight="1" thickBot="1" x14ac:dyDescent="0.25">
      <c r="A3" s="440" t="s">
        <v>237</v>
      </c>
      <c r="B3" s="440"/>
      <c r="C3" s="440"/>
      <c r="D3" s="440"/>
      <c r="E3" s="440"/>
      <c r="F3" s="440"/>
    </row>
    <row r="4" spans="1:6" ht="12.75" customHeight="1" thickTop="1" x14ac:dyDescent="0.2">
      <c r="A4" s="442" t="s">
        <v>23</v>
      </c>
      <c r="B4" s="445">
        <v>2021</v>
      </c>
      <c r="C4" s="444" t="s">
        <v>547</v>
      </c>
      <c r="D4" s="444"/>
      <c r="E4" s="99" t="s">
        <v>143</v>
      </c>
      <c r="F4" s="100" t="s">
        <v>135</v>
      </c>
    </row>
    <row r="5" spans="1:6" ht="13.5" customHeight="1" thickBot="1" x14ac:dyDescent="0.25">
      <c r="A5" s="443"/>
      <c r="B5" s="446"/>
      <c r="C5" s="410">
        <v>2021</v>
      </c>
      <c r="D5" s="410">
        <v>2022</v>
      </c>
      <c r="E5" s="48" t="s">
        <v>515</v>
      </c>
      <c r="F5" s="49">
        <v>2022</v>
      </c>
    </row>
    <row r="6" spans="1:6" ht="10.8" thickTop="1" x14ac:dyDescent="0.2">
      <c r="A6" s="46"/>
      <c r="B6" s="44"/>
      <c r="C6" s="44"/>
      <c r="D6" s="44"/>
      <c r="E6" s="44"/>
      <c r="F6" s="47"/>
    </row>
    <row r="7" spans="1:6" ht="12.75" customHeight="1" x14ac:dyDescent="0.2">
      <c r="A7" s="43" t="s">
        <v>17</v>
      </c>
      <c r="B7" s="44">
        <v>5074093.5292300014</v>
      </c>
      <c r="C7" s="44">
        <v>3792424.7204099977</v>
      </c>
      <c r="D7" s="44">
        <v>3873508.2679599994</v>
      </c>
      <c r="E7" s="3">
        <v>2.1380397378391661E-2</v>
      </c>
      <c r="F7" s="45">
        <v>0.26450678640680431</v>
      </c>
    </row>
    <row r="8" spans="1:6" x14ac:dyDescent="0.2">
      <c r="A8" s="43" t="s">
        <v>12</v>
      </c>
      <c r="B8" s="44">
        <v>3829116.5150599987</v>
      </c>
      <c r="C8" s="44">
        <v>2961465.1232999996</v>
      </c>
      <c r="D8" s="44">
        <v>3434551.2303899978</v>
      </c>
      <c r="E8" s="3">
        <v>0.15974731674801293</v>
      </c>
      <c r="F8" s="45">
        <v>0.23453212071712959</v>
      </c>
    </row>
    <row r="9" spans="1:6" x14ac:dyDescent="0.2">
      <c r="A9" s="43" t="s">
        <v>14</v>
      </c>
      <c r="B9" s="44">
        <v>637293.74243999994</v>
      </c>
      <c r="C9" s="44">
        <v>463733.98985000013</v>
      </c>
      <c r="D9" s="44">
        <v>709132.28195000032</v>
      </c>
      <c r="E9" s="3">
        <v>0.52917900665288087</v>
      </c>
      <c r="F9" s="45">
        <v>4.8423880384461708E-2</v>
      </c>
    </row>
    <row r="10" spans="1:6" x14ac:dyDescent="0.2">
      <c r="A10" s="43" t="s">
        <v>13</v>
      </c>
      <c r="B10" s="44">
        <v>811267.76079000009</v>
      </c>
      <c r="C10" s="44">
        <v>618743.83661000011</v>
      </c>
      <c r="D10" s="44">
        <v>647777.22230999975</v>
      </c>
      <c r="E10" s="3">
        <v>4.6923110958274714E-2</v>
      </c>
      <c r="F10" s="45">
        <v>4.4234182433017459E-2</v>
      </c>
    </row>
    <row r="11" spans="1:6" x14ac:dyDescent="0.2">
      <c r="A11" s="43" t="s">
        <v>102</v>
      </c>
      <c r="B11" s="44">
        <v>645683.51039999991</v>
      </c>
      <c r="C11" s="44">
        <v>486205.03290999978</v>
      </c>
      <c r="D11" s="44">
        <v>544009.1117799998</v>
      </c>
      <c r="E11" s="3">
        <v>0.11888827749074329</v>
      </c>
      <c r="F11" s="45">
        <v>3.714826249970294E-2</v>
      </c>
    </row>
    <row r="12" spans="1:6" x14ac:dyDescent="0.2">
      <c r="A12" s="43" t="s">
        <v>15</v>
      </c>
      <c r="B12" s="44">
        <v>760840.73499000026</v>
      </c>
      <c r="C12" s="44">
        <v>548074.65493000019</v>
      </c>
      <c r="D12" s="44">
        <v>522681.8165399998</v>
      </c>
      <c r="E12" s="3">
        <v>-4.6330984586841657E-2</v>
      </c>
      <c r="F12" s="45">
        <v>3.5691904610049459E-2</v>
      </c>
    </row>
    <row r="13" spans="1:6" x14ac:dyDescent="0.2">
      <c r="A13" s="43" t="s">
        <v>27</v>
      </c>
      <c r="B13" s="44">
        <v>412423.44190000027</v>
      </c>
      <c r="C13" s="44">
        <v>287524.71705000009</v>
      </c>
      <c r="D13" s="44">
        <v>378457.26568000001</v>
      </c>
      <c r="E13" s="3">
        <v>0.31625993606033836</v>
      </c>
      <c r="F13" s="45">
        <v>2.5843372006029937E-2</v>
      </c>
    </row>
    <row r="14" spans="1:6" x14ac:dyDescent="0.2">
      <c r="A14" s="43" t="s">
        <v>16</v>
      </c>
      <c r="B14" s="44">
        <v>482808.15026999987</v>
      </c>
      <c r="C14" s="44">
        <v>363221.91711999982</v>
      </c>
      <c r="D14" s="44">
        <v>344083.23523999983</v>
      </c>
      <c r="E14" s="3">
        <v>-5.2691429062847621E-2</v>
      </c>
      <c r="F14" s="45">
        <v>2.3496103406465917E-2</v>
      </c>
    </row>
    <row r="15" spans="1:6" x14ac:dyDescent="0.2">
      <c r="A15" s="43" t="s">
        <v>20</v>
      </c>
      <c r="B15" s="44">
        <v>330866.52953999996</v>
      </c>
      <c r="C15" s="44">
        <v>229535.96963999997</v>
      </c>
      <c r="D15" s="44">
        <v>331384.21868000011</v>
      </c>
      <c r="E15" s="3">
        <v>0.44371367677029916</v>
      </c>
      <c r="F15" s="45">
        <v>2.2628937047587502E-2</v>
      </c>
    </row>
    <row r="16" spans="1:6" x14ac:dyDescent="0.2">
      <c r="A16" s="43" t="s">
        <v>19</v>
      </c>
      <c r="B16" s="44">
        <v>329725.67986000021</v>
      </c>
      <c r="C16" s="44">
        <v>252956.13725999993</v>
      </c>
      <c r="D16" s="44">
        <v>272114.42945999984</v>
      </c>
      <c r="E16" s="3">
        <v>7.5737605766442173E-2</v>
      </c>
      <c r="F16" s="45">
        <v>1.8581634087821926E-2</v>
      </c>
    </row>
    <row r="17" spans="1:9" x14ac:dyDescent="0.2">
      <c r="A17" s="43" t="s">
        <v>165</v>
      </c>
      <c r="B17" s="44">
        <v>331136.9896400001</v>
      </c>
      <c r="C17" s="44">
        <v>237962.39799999999</v>
      </c>
      <c r="D17" s="44">
        <v>261495.9648399998</v>
      </c>
      <c r="E17" s="3">
        <v>9.8896157703032603E-2</v>
      </c>
      <c r="F17" s="45">
        <v>1.7856540514008607E-2</v>
      </c>
    </row>
    <row r="18" spans="1:9" x14ac:dyDescent="0.2">
      <c r="A18" s="43" t="s">
        <v>18</v>
      </c>
      <c r="B18" s="44">
        <v>381579.84460999985</v>
      </c>
      <c r="C18" s="44">
        <v>293043.92918000027</v>
      </c>
      <c r="D18" s="44">
        <v>233600.56105000008</v>
      </c>
      <c r="E18" s="3">
        <v>-0.20284797673964949</v>
      </c>
      <c r="F18" s="45">
        <v>1.5951672084258503E-2</v>
      </c>
    </row>
    <row r="19" spans="1:9" x14ac:dyDescent="0.2">
      <c r="A19" s="43" t="s">
        <v>346</v>
      </c>
      <c r="B19" s="44">
        <v>259163.83665000004</v>
      </c>
      <c r="C19" s="44">
        <v>201547.99040999997</v>
      </c>
      <c r="D19" s="44">
        <v>225624.51634999996</v>
      </c>
      <c r="E19" s="3">
        <v>0.11945803027369414</v>
      </c>
      <c r="F19" s="45">
        <v>1.5407019070533261E-2</v>
      </c>
    </row>
    <row r="20" spans="1:9" x14ac:dyDescent="0.2">
      <c r="A20" s="43" t="s">
        <v>313</v>
      </c>
      <c r="B20" s="44">
        <v>326102.22104999999</v>
      </c>
      <c r="C20" s="44">
        <v>265282.98468999995</v>
      </c>
      <c r="D20" s="44">
        <v>200671.43638000014</v>
      </c>
      <c r="E20" s="3">
        <v>-0.24355707692863346</v>
      </c>
      <c r="F20" s="45">
        <v>1.3703070469619933E-2</v>
      </c>
    </row>
    <row r="21" spans="1:9" x14ac:dyDescent="0.2">
      <c r="A21" s="43" t="s">
        <v>345</v>
      </c>
      <c r="B21" s="44">
        <v>228568.53707999995</v>
      </c>
      <c r="C21" s="44">
        <v>179703.77478000001</v>
      </c>
      <c r="D21" s="44">
        <v>192362.83455</v>
      </c>
      <c r="E21" s="3">
        <v>7.0444039283524676E-2</v>
      </c>
      <c r="F21" s="45">
        <v>1.3135708425303334E-2</v>
      </c>
    </row>
    <row r="22" spans="1:9" x14ac:dyDescent="0.2">
      <c r="A22" s="46" t="s">
        <v>21</v>
      </c>
      <c r="B22" s="44">
        <v>3056751.9764900003</v>
      </c>
      <c r="C22" s="44">
        <v>2298025.8238600027</v>
      </c>
      <c r="D22" s="44">
        <v>2472813.6068400033</v>
      </c>
      <c r="E22" s="3">
        <v>7.6059973375933995E-2</v>
      </c>
      <c r="F22" s="45">
        <v>0.16885880583720561</v>
      </c>
      <c r="I22" s="5"/>
    </row>
    <row r="23" spans="1:9" ht="10.8" thickBot="1" x14ac:dyDescent="0.25">
      <c r="A23" s="101" t="s">
        <v>22</v>
      </c>
      <c r="B23" s="102">
        <v>17897423</v>
      </c>
      <c r="C23" s="102">
        <v>13479453</v>
      </c>
      <c r="D23" s="102">
        <v>14644268</v>
      </c>
      <c r="E23" s="103">
        <v>8.6414114875433004E-2</v>
      </c>
      <c r="F23" s="104">
        <v>1</v>
      </c>
    </row>
    <row r="24" spans="1:9" s="46" customFormat="1" ht="31.5" customHeight="1" thickTop="1" x14ac:dyDescent="0.2">
      <c r="A24" s="441" t="s">
        <v>410</v>
      </c>
      <c r="B24" s="441"/>
      <c r="C24" s="441"/>
      <c r="D24" s="441"/>
      <c r="E24" s="441"/>
      <c r="F24" s="441"/>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 customHeight="1" x14ac:dyDescent="0.2">
      <c r="A49" s="439" t="s">
        <v>152</v>
      </c>
      <c r="B49" s="439"/>
      <c r="C49" s="439"/>
      <c r="D49" s="439"/>
      <c r="E49" s="439"/>
      <c r="F49" s="439"/>
    </row>
    <row r="50" spans="1:9" ht="15.9" customHeight="1" x14ac:dyDescent="0.2">
      <c r="A50" s="440" t="s">
        <v>162</v>
      </c>
      <c r="B50" s="440"/>
      <c r="C50" s="440"/>
      <c r="D50" s="440"/>
      <c r="E50" s="440"/>
      <c r="F50" s="440"/>
    </row>
    <row r="51" spans="1:9" ht="15.9" customHeight="1" thickBot="1" x14ac:dyDescent="0.25">
      <c r="A51" s="447" t="s">
        <v>238</v>
      </c>
      <c r="B51" s="447"/>
      <c r="C51" s="447"/>
      <c r="D51" s="447"/>
      <c r="E51" s="447"/>
      <c r="F51" s="447"/>
    </row>
    <row r="52" spans="1:9" ht="12.75" customHeight="1" thickTop="1" x14ac:dyDescent="0.2">
      <c r="A52" s="442" t="s">
        <v>23</v>
      </c>
      <c r="B52" s="445">
        <v>2021</v>
      </c>
      <c r="C52" s="444" t="s">
        <v>547</v>
      </c>
      <c r="D52" s="444"/>
      <c r="E52" s="99" t="s">
        <v>143</v>
      </c>
      <c r="F52" s="100" t="s">
        <v>135</v>
      </c>
    </row>
    <row r="53" spans="1:9" ht="13.5" customHeight="1" thickBot="1" x14ac:dyDescent="0.25">
      <c r="A53" s="443"/>
      <c r="B53" s="446"/>
      <c r="C53" s="410">
        <v>2021</v>
      </c>
      <c r="D53" s="410">
        <v>2022</v>
      </c>
      <c r="E53" s="48" t="s">
        <v>515</v>
      </c>
      <c r="F53" s="49">
        <v>2022</v>
      </c>
    </row>
    <row r="54" spans="1:9" ht="10.8" thickTop="1" x14ac:dyDescent="0.2">
      <c r="A54" s="46"/>
      <c r="B54" s="44"/>
      <c r="C54" s="44"/>
      <c r="D54" s="44"/>
      <c r="E54" s="44"/>
      <c r="F54" s="47"/>
    </row>
    <row r="55" spans="1:9" ht="12.75" customHeight="1" x14ac:dyDescent="0.2">
      <c r="A55" s="46" t="s">
        <v>26</v>
      </c>
      <c r="B55" s="44">
        <v>2466525.0253099999</v>
      </c>
      <c r="C55" s="44">
        <v>1679266.957979999</v>
      </c>
      <c r="D55" s="44">
        <v>2084985.4539399985</v>
      </c>
      <c r="E55" s="3">
        <v>0.24160452513639694</v>
      </c>
      <c r="F55" s="45">
        <v>0.28474884825320707</v>
      </c>
      <c r="I55" s="44"/>
    </row>
    <row r="56" spans="1:9" x14ac:dyDescent="0.2">
      <c r="A56" s="46" t="s">
        <v>27</v>
      </c>
      <c r="B56" s="44">
        <v>1496905.3622799986</v>
      </c>
      <c r="C56" s="44">
        <v>1003440.7224099993</v>
      </c>
      <c r="D56" s="44">
        <v>1045447.4379899994</v>
      </c>
      <c r="E56" s="3">
        <v>4.186267772660357E-2</v>
      </c>
      <c r="F56" s="45">
        <v>0.14277795239020663</v>
      </c>
      <c r="I56" s="44"/>
    </row>
    <row r="57" spans="1:9" x14ac:dyDescent="0.2">
      <c r="A57" s="46" t="s">
        <v>12</v>
      </c>
      <c r="B57" s="44">
        <v>1122147.4688800003</v>
      </c>
      <c r="C57" s="44">
        <v>853104.02073999937</v>
      </c>
      <c r="D57" s="44">
        <v>786259.99347000092</v>
      </c>
      <c r="E57" s="3">
        <v>-7.8353900163331325E-2</v>
      </c>
      <c r="F57" s="45">
        <v>0.10738042663323054</v>
      </c>
      <c r="I57" s="44"/>
    </row>
    <row r="58" spans="1:9" x14ac:dyDescent="0.2">
      <c r="A58" s="46" t="s">
        <v>28</v>
      </c>
      <c r="B58" s="44">
        <v>971936.69212000002</v>
      </c>
      <c r="C58" s="44">
        <v>788087.96442000021</v>
      </c>
      <c r="D58" s="44">
        <v>706879.46925999981</v>
      </c>
      <c r="E58" s="3">
        <v>-0.10304496303247881</v>
      </c>
      <c r="F58" s="45">
        <v>9.6539337646341081E-2</v>
      </c>
      <c r="I58" s="44"/>
    </row>
    <row r="59" spans="1:9" x14ac:dyDescent="0.2">
      <c r="A59" s="46" t="s">
        <v>29</v>
      </c>
      <c r="B59" s="44">
        <v>143365.3836</v>
      </c>
      <c r="C59" s="44">
        <v>111025.50611</v>
      </c>
      <c r="D59" s="44">
        <v>248534.22477999993</v>
      </c>
      <c r="E59" s="3">
        <v>1.2385326893602386</v>
      </c>
      <c r="F59" s="45">
        <v>3.3942603351920203E-2</v>
      </c>
      <c r="I59" s="44"/>
    </row>
    <row r="60" spans="1:9" x14ac:dyDescent="0.2">
      <c r="A60" s="46" t="s">
        <v>17</v>
      </c>
      <c r="B60" s="44">
        <v>359867.0502900001</v>
      </c>
      <c r="C60" s="44">
        <v>253141.74832999991</v>
      </c>
      <c r="D60" s="44">
        <v>222792.64944000004</v>
      </c>
      <c r="E60" s="3">
        <v>-0.11988974197348228</v>
      </c>
      <c r="F60" s="45">
        <v>3.042704696449465E-2</v>
      </c>
      <c r="I60" s="44"/>
    </row>
    <row r="61" spans="1:9" x14ac:dyDescent="0.2">
      <c r="A61" s="46" t="s">
        <v>165</v>
      </c>
      <c r="B61" s="44">
        <v>275897.1744799997</v>
      </c>
      <c r="C61" s="44">
        <v>222103.24456999978</v>
      </c>
      <c r="D61" s="44">
        <v>217096.08498999997</v>
      </c>
      <c r="E61" s="3">
        <v>-2.2544288309222373E-2</v>
      </c>
      <c r="F61" s="45">
        <v>2.9649060641821549E-2</v>
      </c>
      <c r="I61" s="44"/>
    </row>
    <row r="62" spans="1:9" x14ac:dyDescent="0.2">
      <c r="A62" s="46" t="s">
        <v>344</v>
      </c>
      <c r="B62" s="44">
        <v>206008.46373999998</v>
      </c>
      <c r="C62" s="44">
        <v>140135.24264000001</v>
      </c>
      <c r="D62" s="44">
        <v>168991.00986999983</v>
      </c>
      <c r="E62" s="3">
        <v>0.20591370654795779</v>
      </c>
      <c r="F62" s="45">
        <v>2.3079295510046081E-2</v>
      </c>
      <c r="I62" s="44"/>
    </row>
    <row r="63" spans="1:9" x14ac:dyDescent="0.2">
      <c r="A63" s="46" t="s">
        <v>19</v>
      </c>
      <c r="B63" s="44">
        <v>327328.67230000015</v>
      </c>
      <c r="C63" s="44">
        <v>201370.27686999994</v>
      </c>
      <c r="D63" s="44">
        <v>159625.01374000008</v>
      </c>
      <c r="E63" s="3">
        <v>-0.2073059826845729</v>
      </c>
      <c r="F63" s="45">
        <v>2.1800170705735495E-2</v>
      </c>
      <c r="I63" s="44"/>
    </row>
    <row r="64" spans="1:9" x14ac:dyDescent="0.2">
      <c r="A64" s="46" t="s">
        <v>18</v>
      </c>
      <c r="B64" s="44">
        <v>289873.44351000001</v>
      </c>
      <c r="C64" s="44">
        <v>203326.20515000017</v>
      </c>
      <c r="D64" s="44">
        <v>155392.8577900001</v>
      </c>
      <c r="E64" s="3">
        <v>-0.23574603836548333</v>
      </c>
      <c r="F64" s="45">
        <v>2.1222180326899435E-2</v>
      </c>
      <c r="I64" s="44"/>
    </row>
    <row r="65" spans="1:9" x14ac:dyDescent="0.2">
      <c r="A65" s="46" t="s">
        <v>20</v>
      </c>
      <c r="B65" s="44">
        <v>183370.95075999995</v>
      </c>
      <c r="C65" s="44">
        <v>130194.48359000011</v>
      </c>
      <c r="D65" s="44">
        <v>151270.18458000003</v>
      </c>
      <c r="E65" s="3">
        <v>0.16187860198724038</v>
      </c>
      <c r="F65" s="45">
        <v>2.0659142131091639E-2</v>
      </c>
      <c r="I65" s="44"/>
    </row>
    <row r="66" spans="1:9" x14ac:dyDescent="0.2">
      <c r="A66" s="46" t="s">
        <v>30</v>
      </c>
      <c r="B66" s="44">
        <v>176329.55705</v>
      </c>
      <c r="C66" s="44">
        <v>123016.74191999999</v>
      </c>
      <c r="D66" s="44">
        <v>147328.49979999999</v>
      </c>
      <c r="E66" s="3">
        <v>0.19762966812932162</v>
      </c>
      <c r="F66" s="45">
        <v>2.0120821732183714E-2</v>
      </c>
      <c r="I66" s="44"/>
    </row>
    <row r="67" spans="1:9" x14ac:dyDescent="0.2">
      <c r="A67" s="46" t="s">
        <v>14</v>
      </c>
      <c r="B67" s="44">
        <v>201967.29920000001</v>
      </c>
      <c r="C67" s="44">
        <v>150597.14360999997</v>
      </c>
      <c r="D67" s="44">
        <v>133484.39306</v>
      </c>
      <c r="E67" s="3">
        <v>-0.11363263697960102</v>
      </c>
      <c r="F67" s="45">
        <v>1.8230116239797624E-2</v>
      </c>
      <c r="I67" s="44"/>
    </row>
    <row r="68" spans="1:9" x14ac:dyDescent="0.2">
      <c r="A68" s="46" t="s">
        <v>15</v>
      </c>
      <c r="B68" s="44">
        <v>163064.44521999999</v>
      </c>
      <c r="C68" s="44">
        <v>115694.01028999995</v>
      </c>
      <c r="D68" s="44">
        <v>129182.14371999999</v>
      </c>
      <c r="E68" s="3">
        <v>0.11658454397241944</v>
      </c>
      <c r="F68" s="45">
        <v>1.7642553126516365E-2</v>
      </c>
      <c r="I68" s="44"/>
    </row>
    <row r="69" spans="1:9" x14ac:dyDescent="0.2">
      <c r="A69" s="46" t="s">
        <v>201</v>
      </c>
      <c r="B69" s="44">
        <v>98885.798740000013</v>
      </c>
      <c r="C69" s="44">
        <v>68426.601180000012</v>
      </c>
      <c r="D69" s="44">
        <v>121261.28040999999</v>
      </c>
      <c r="E69" s="3">
        <v>0.77213654220549977</v>
      </c>
      <c r="F69" s="45">
        <v>1.6560791764377629E-2</v>
      </c>
      <c r="I69" s="44"/>
    </row>
    <row r="70" spans="1:9" x14ac:dyDescent="0.2">
      <c r="A70" s="46" t="s">
        <v>21</v>
      </c>
      <c r="B70" s="44">
        <v>1098310.2125200015</v>
      </c>
      <c r="C70" s="44">
        <v>802121.1301900018</v>
      </c>
      <c r="D70" s="44">
        <v>843660.30316000059</v>
      </c>
      <c r="E70" s="3">
        <v>5.1786658406766113E-2</v>
      </c>
      <c r="F70" s="45">
        <v>0.11521965258213021</v>
      </c>
      <c r="I70" s="44"/>
    </row>
    <row r="71" spans="1:9" ht="12.75" customHeight="1" thickBot="1" x14ac:dyDescent="0.25">
      <c r="A71" s="101" t="s">
        <v>22</v>
      </c>
      <c r="B71" s="102">
        <v>9581783</v>
      </c>
      <c r="C71" s="102">
        <v>6845052</v>
      </c>
      <c r="D71" s="102">
        <v>7322191</v>
      </c>
      <c r="E71" s="103">
        <v>6.9705679372486867E-2</v>
      </c>
      <c r="F71" s="104">
        <v>1</v>
      </c>
      <c r="I71" s="5"/>
    </row>
    <row r="72" spans="1:9" ht="22.5" customHeight="1" thickTop="1" x14ac:dyDescent="0.2">
      <c r="A72" s="441" t="s">
        <v>411</v>
      </c>
      <c r="B72" s="441"/>
      <c r="C72" s="441"/>
      <c r="D72" s="441"/>
      <c r="E72" s="441"/>
      <c r="F72" s="441"/>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horizontalDpi="4294967294" verticalDpi="4294967294" r:id="rId1"/>
  <headerFooter alignWithMargins="0">
    <oddFooter>&amp;C&amp;P</oddFooter>
  </headerFooter>
  <rowBreaks count="1" manualBreakCount="1">
    <brk id="47"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2971D8F0F6E044594E482D7E4FFB036" ma:contentTypeVersion="2" ma:contentTypeDescription="Crear nuevo documento." ma:contentTypeScope="" ma:versionID="e9a8bd5e199ad25429f21456be00899c">
  <xsd:schema xmlns:xsd="http://www.w3.org/2001/XMLSchema" xmlns:xs="http://www.w3.org/2001/XMLSchema" xmlns:p="http://schemas.microsoft.com/office/2006/metadata/properties" xmlns:ns2="0040ebc2-0a72-45c0-9206-365a209a7bbd" targetNamespace="http://schemas.microsoft.com/office/2006/metadata/properties" ma:root="true" ma:fieldsID="0749d3fc982e161077474ab1be7d8969" ns2:_="">
    <xsd:import namespace="0040ebc2-0a72-45c0-9206-365a209a7bb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40ebc2-0a72-45c0-9206-365a209a7b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5A17D8-E7E2-4FCD-98E8-46E3044C84E6}">
  <ds:schemaRefs>
    <ds:schemaRef ds:uri="http://schemas.microsoft.com/sharepoint/v3/contenttype/forms"/>
  </ds:schemaRefs>
</ds:datastoreItem>
</file>

<file path=customXml/itemProps2.xml><?xml version="1.0" encoding="utf-8"?>
<ds:datastoreItem xmlns:ds="http://schemas.openxmlformats.org/officeDocument/2006/customXml" ds:itemID="{F626F7E5-2BA9-4B63-8A6B-274D08531C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40ebc2-0a72-45c0-9206-365a209a7b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089CF5-5DBF-4CFD-9C69-4B34E6FD659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12</vt:i4>
      </vt:variant>
    </vt:vector>
  </HeadingPairs>
  <TitlesOfParts>
    <vt:vector size="26" baseType="lpstr">
      <vt:lpstr>Portada </vt:lpstr>
      <vt:lpstr>TitulosGraficos</vt:lpstr>
      <vt:lpstr>balanza país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OMC</vt:lpstr>
      <vt:lpstr>CAS</vt:lpstr>
      <vt:lpstr>'balanza país'!Área_de_impresión</vt:lpstr>
      <vt:lpstr>'balanza productos_clase_sector'!Área_de_impresión</vt:lpstr>
      <vt:lpstr>balanza_anuales!Área_de_impresión</vt:lpstr>
      <vt:lpstr>balanza_periodos!Área_de_impresión</vt:lpstr>
      <vt:lpstr>evolución_comercio!Área_de_impresión</vt:lpstr>
      <vt:lpstr>OMC!Área_de_impresión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Ivonne López Tapia</cp:lastModifiedBy>
  <cp:lastPrinted>2022-04-06T20:12:08Z</cp:lastPrinted>
  <dcterms:created xsi:type="dcterms:W3CDTF">2004-11-22T15:10:56Z</dcterms:created>
  <dcterms:modified xsi:type="dcterms:W3CDTF">2022-10-07T15:14:46Z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y fmtid="{D5CDD505-2E9C-101B-9397-08002B2CF9AE}" pid="3" name="ContentTypeId">
    <vt:lpwstr>0x01010032971D8F0F6E044594E482D7E4FFB036</vt:lpwstr>
  </property>
</Properties>
</file>