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charts/chart6.xml" ContentType="application/vnd.openxmlformats-officedocument.drawingml.chart+xml"/>
  <Override PartName="/xl/drawings/drawing11.xml" ContentType="application/vnd.openxmlformats-officedocument.drawingml.chartshapes+xml"/>
  <Override PartName="/xl/charts/chart7.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8.xml" ContentType="application/vnd.openxmlformats-officedocument.drawingml.chart+xml"/>
  <Override PartName="/xl/drawings/drawing14.xml" ContentType="application/vnd.openxmlformats-officedocument.drawingml.chartshapes+xml"/>
  <Override PartName="/xl/charts/chart9.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10.xml" ContentType="application/vnd.openxmlformats-officedocument.drawingml.chart+xml"/>
  <Override PartName="/xl/drawings/drawing17.xml" ContentType="application/vnd.openxmlformats-officedocument.drawingml.chartshapes+xml"/>
  <Override PartName="/xl/charts/chart11.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2.xml" ContentType="application/vnd.openxmlformats-officedocument.drawingml.chart+xml"/>
  <Override PartName="/xl/drawings/drawing20.xml" ContentType="application/vnd.openxmlformats-officedocument.drawingml.chartshapes+xml"/>
  <Override PartName="/xl/charts/chart13.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14.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3.xml" ContentType="application/vnd.openxmlformats-officedocument.drawingml.chartshapes+xml"/>
  <Override PartName="/xl/charts/chart15.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hidePivotFieldList="1"/>
  <mc:AlternateContent xmlns:mc="http://schemas.openxmlformats.org/markup-compatibility/2006">
    <mc:Choice Requires="x15">
      <x15ac:absPath xmlns:x15ac="http://schemas.microsoft.com/office/spreadsheetml/2010/11/ac" url="C:\Users\gpino\Dropbox\PC (2)\Downloads\"/>
    </mc:Choice>
  </mc:AlternateContent>
  <xr:revisionPtr revIDLastSave="0" documentId="8_{31E6F206-4E45-42D1-91BE-111F89957A6E}" xr6:coauthVersionLast="47" xr6:coauthVersionMax="47" xr10:uidLastSave="{00000000-0000-0000-0000-000000000000}"/>
  <bookViews>
    <workbookView xWindow="-120" yWindow="-16320" windowWidth="29040" windowHeight="15840" xr2:uid="{7B0AF086-C140-4575-AA12-977816377580}"/>
  </bookViews>
  <sheets>
    <sheet name="Portada " sheetId="26" r:id="rId1"/>
    <sheet name="TitulosGraficos" sheetId="86" state="hidden" r:id="rId2"/>
    <sheet name="balanza país" sheetId="106" r:id="rId3"/>
    <sheet name="balanza_periodos" sheetId="11" r:id="rId4"/>
    <sheet name="balanza_anuales" sheetId="88" r:id="rId5"/>
    <sheet name="evolución_comercio" sheetId="22" r:id="rId6"/>
    <sheet name="balanza productos_clase_sector" sheetId="18" r:id="rId7"/>
    <sheet name="zona economica" sheetId="1" r:id="rId8"/>
    <sheet name="prin paises exp e imp" sheetId="4" r:id="rId9"/>
    <sheet name="prin prod exp e imp" sheetId="5" state="hidden" r:id="rId10"/>
    <sheet name="Principales Rubros" sheetId="24" r:id="rId11"/>
    <sheet name="productos" sheetId="12" r:id="rId12"/>
    <sheet name="OMC" sheetId="93" r:id="rId13"/>
    <sheet name="CAS" sheetId="92" r:id="rId14"/>
  </sheets>
  <definedNames>
    <definedName name="_xlnm.Print_Area" localSheetId="2">'balanza país'!$A$1:$F$23</definedName>
    <definedName name="_xlnm.Print_Area" localSheetId="6">'balanza productos_clase_sector'!$A$1:$F$81</definedName>
    <definedName name="_xlnm.Print_Area" localSheetId="4">balanza_anuales!$A$1:$H$43</definedName>
    <definedName name="_xlnm.Print_Area" localSheetId="3">balanza_periodos!$A$1:$F$44</definedName>
    <definedName name="_xlnm.Print_Area" localSheetId="5">evolución_comercio!$A$1:$F$73</definedName>
    <definedName name="_xlnm.Print_Area" localSheetId="12">OMC!$A$1:$F$24</definedName>
    <definedName name="_xlnm.Print_Area" localSheetId="0">'Portada '!$A$1:$H$133</definedName>
    <definedName name="_xlnm.Print_Area" localSheetId="8">'prin paises exp e imp'!$A$1:$F$95</definedName>
    <definedName name="_xlnm.Print_Area" localSheetId="9">'prin prod exp e imp'!$A$1:$G$98</definedName>
    <definedName name="_xlnm.Print_Area" localSheetId="10">'Principales Rubros'!$A$1:$K$114</definedName>
    <definedName name="_xlnm.Print_Area" localSheetId="11">productos!$A$1:$J$503</definedName>
    <definedName name="_xlnm.Print_Area" localSheetId="7">'zona economica'!$A$1:$D$82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 i="86" l="1"/>
  <c r="K2" i="86" l="1"/>
  <c r="K4" i="86"/>
  <c r="C2" i="86"/>
  <c r="D2" i="86"/>
  <c r="E2" i="86"/>
  <c r="F2" i="86"/>
  <c r="G2" i="86"/>
  <c r="H2" i="86"/>
  <c r="I2" i="86"/>
  <c r="B2" i="86"/>
  <c r="B4" i="86"/>
  <c r="B5" i="86" s="1"/>
  <c r="J4" i="86"/>
  <c r="J5" i="86" s="1"/>
  <c r="I4" i="86"/>
  <c r="I5" i="86" s="1"/>
  <c r="H4" i="86"/>
  <c r="H5" i="86" s="1"/>
  <c r="G4" i="86"/>
  <c r="G5" i="86" s="1"/>
  <c r="F4" i="86"/>
  <c r="F5" i="86" s="1"/>
  <c r="E4" i="86"/>
  <c r="E5" i="86" s="1"/>
  <c r="D4" i="86"/>
  <c r="D5" i="86" s="1"/>
  <c r="C4" i="86"/>
  <c r="C5" i="86" s="1"/>
  <c r="B57" i="5"/>
  <c r="A57" i="5" s="1"/>
  <c r="C57" i="5"/>
  <c r="D57" i="5"/>
  <c r="E57" i="5"/>
  <c r="B58" i="5"/>
  <c r="A58" i="5" s="1"/>
  <c r="C58" i="5"/>
  <c r="D58" i="5"/>
  <c r="E58" i="5"/>
  <c r="B59" i="5"/>
  <c r="A59" i="5" s="1"/>
  <c r="C59" i="5"/>
  <c r="D59" i="5"/>
  <c r="E59" i="5"/>
  <c r="B60" i="5"/>
  <c r="A60" i="5" s="1"/>
  <c r="C60" i="5"/>
  <c r="D60" i="5"/>
  <c r="E60" i="5"/>
  <c r="B61" i="5"/>
  <c r="A61" i="5" s="1"/>
  <c r="C61" i="5"/>
  <c r="D61" i="5"/>
  <c r="E61" i="5"/>
  <c r="B62" i="5"/>
  <c r="A62" i="5" s="1"/>
  <c r="C62" i="5"/>
  <c r="D62" i="5"/>
  <c r="E62" i="5"/>
  <c r="B63" i="5"/>
  <c r="A63" i="5" s="1"/>
  <c r="C63" i="5"/>
  <c r="D63" i="5"/>
  <c r="E63" i="5"/>
  <c r="B64" i="5"/>
  <c r="A64" i="5" s="1"/>
  <c r="C64" i="5"/>
  <c r="D64" i="5"/>
  <c r="E64" i="5"/>
  <c r="B65" i="5"/>
  <c r="A65" i="5" s="1"/>
  <c r="C65" i="5"/>
  <c r="D65" i="5"/>
  <c r="E65" i="5"/>
  <c r="B66" i="5"/>
  <c r="A66" i="5" s="1"/>
  <c r="C66" i="5"/>
  <c r="D66" i="5"/>
  <c r="E66" i="5"/>
  <c r="B67" i="5"/>
  <c r="A67" i="5" s="1"/>
  <c r="C67" i="5"/>
  <c r="D67" i="5"/>
  <c r="E67" i="5"/>
  <c r="B68" i="5"/>
  <c r="A68" i="5" s="1"/>
  <c r="C68" i="5"/>
  <c r="D68" i="5"/>
  <c r="E68" i="5"/>
  <c r="B69" i="5"/>
  <c r="A69" i="5" s="1"/>
  <c r="C69" i="5"/>
  <c r="D69" i="5"/>
  <c r="E69" i="5"/>
  <c r="B70" i="5"/>
  <c r="A70" i="5" s="1"/>
  <c r="C70" i="5"/>
  <c r="D70" i="5"/>
  <c r="E70" i="5"/>
  <c r="E56" i="5"/>
  <c r="D56" i="5"/>
  <c r="C56" i="5"/>
  <c r="B56" i="5"/>
  <c r="A56" i="5" s="1"/>
  <c r="B8" i="5"/>
  <c r="A8" i="5" s="1"/>
  <c r="C8" i="5"/>
  <c r="D8" i="5"/>
  <c r="E8" i="5"/>
  <c r="B9" i="5"/>
  <c r="A9" i="5" s="1"/>
  <c r="C9" i="5"/>
  <c r="D9" i="5"/>
  <c r="E9" i="5"/>
  <c r="B10" i="5"/>
  <c r="A10" i="5" s="1"/>
  <c r="C10" i="5"/>
  <c r="D10" i="5"/>
  <c r="E10" i="5"/>
  <c r="B11" i="5"/>
  <c r="A11" i="5" s="1"/>
  <c r="C11" i="5"/>
  <c r="D11" i="5"/>
  <c r="E11" i="5"/>
  <c r="B12" i="5"/>
  <c r="A12" i="5" s="1"/>
  <c r="C12" i="5"/>
  <c r="D12" i="5"/>
  <c r="E12" i="5"/>
  <c r="B13" i="5"/>
  <c r="A13" i="5" s="1"/>
  <c r="C13" i="5"/>
  <c r="D13" i="5"/>
  <c r="E13" i="5"/>
  <c r="B14" i="5"/>
  <c r="A14" i="5" s="1"/>
  <c r="C14" i="5"/>
  <c r="D14" i="5"/>
  <c r="E14" i="5"/>
  <c r="B15" i="5"/>
  <c r="A15" i="5" s="1"/>
  <c r="C15" i="5"/>
  <c r="D15" i="5"/>
  <c r="E15" i="5"/>
  <c r="B16" i="5"/>
  <c r="A16" i="5" s="1"/>
  <c r="C16" i="5"/>
  <c r="D16" i="5"/>
  <c r="E16" i="5"/>
  <c r="B17" i="5"/>
  <c r="A17" i="5" s="1"/>
  <c r="C17" i="5"/>
  <c r="D17" i="5"/>
  <c r="E17" i="5"/>
  <c r="B18" i="5"/>
  <c r="A18" i="5" s="1"/>
  <c r="C18" i="5"/>
  <c r="D18" i="5"/>
  <c r="E18" i="5"/>
  <c r="B19" i="5"/>
  <c r="A19" i="5" s="1"/>
  <c r="C19" i="5"/>
  <c r="D19" i="5"/>
  <c r="E19" i="5"/>
  <c r="B20" i="5"/>
  <c r="A20" i="5" s="1"/>
  <c r="C20" i="5"/>
  <c r="D20" i="5"/>
  <c r="E20" i="5"/>
  <c r="B21" i="5"/>
  <c r="A21" i="5" s="1"/>
  <c r="C21" i="5"/>
  <c r="D21" i="5"/>
  <c r="E21" i="5"/>
  <c r="C7" i="5"/>
  <c r="B7" i="5"/>
  <c r="A7" i="5" s="1"/>
  <c r="E7" i="5"/>
  <c r="D7" i="5"/>
  <c r="F63" i="5" l="1"/>
  <c r="K5" i="86"/>
  <c r="F58" i="5"/>
  <c r="F59" i="5"/>
  <c r="F16" i="5"/>
  <c r="F8" i="5"/>
  <c r="F70" i="5"/>
  <c r="F68" i="5"/>
  <c r="F15" i="5"/>
  <c r="F13" i="5"/>
  <c r="F11" i="5"/>
  <c r="F65" i="5"/>
  <c r="E5" i="5"/>
  <c r="E54" i="5" s="1"/>
  <c r="C4" i="5"/>
  <c r="C53" i="5" s="1"/>
  <c r="F57" i="5"/>
  <c r="F18" i="5"/>
  <c r="F66" i="5"/>
  <c r="F64" i="5"/>
  <c r="F60" i="5"/>
  <c r="F10" i="5"/>
  <c r="F9" i="5"/>
  <c r="F69" i="5"/>
  <c r="F67" i="5"/>
  <c r="F21" i="5"/>
  <c r="F19" i="5"/>
  <c r="F14" i="5"/>
  <c r="F12" i="5"/>
  <c r="F20" i="5"/>
  <c r="F56" i="5"/>
  <c r="F7" i="5"/>
  <c r="F62" i="5"/>
  <c r="F17" i="5"/>
  <c r="F61" i="5"/>
  <c r="C72" i="5"/>
  <c r="C71" i="5" s="1"/>
  <c r="E23" i="5" l="1"/>
  <c r="G15" i="5" s="1"/>
  <c r="C23" i="5"/>
  <c r="C22" i="5" s="1"/>
  <c r="D72" i="5"/>
  <c r="D71" i="5" s="1"/>
  <c r="D23" i="5"/>
  <c r="D22" i="5" s="1"/>
  <c r="D5" i="5"/>
  <c r="D54" i="5"/>
  <c r="D4" i="5"/>
  <c r="D53" i="5" s="1"/>
  <c r="E72" i="5"/>
  <c r="G19" i="5" l="1"/>
  <c r="G20" i="5"/>
  <c r="G11" i="5"/>
  <c r="G12" i="5"/>
  <c r="G16" i="5"/>
  <c r="G21" i="5"/>
  <c r="G8" i="5"/>
  <c r="G17" i="5"/>
  <c r="G18" i="5"/>
  <c r="G13" i="5"/>
  <c r="G7" i="5"/>
  <c r="G23" i="5"/>
  <c r="G14" i="5"/>
  <c r="E22" i="5"/>
  <c r="G22" i="5" s="1"/>
  <c r="G10" i="5"/>
  <c r="G9" i="5"/>
  <c r="F23" i="5"/>
  <c r="G5" i="5"/>
  <c r="G54" i="5" s="1"/>
  <c r="F5" i="5"/>
  <c r="F54" i="5" s="1"/>
  <c r="E71" i="5"/>
  <c r="G63" i="5"/>
  <c r="G69" i="5"/>
  <c r="F72" i="5"/>
  <c r="G72" i="5"/>
  <c r="G59" i="5"/>
  <c r="G67" i="5"/>
  <c r="G66" i="5"/>
  <c r="G65" i="5"/>
  <c r="G64" i="5"/>
  <c r="G70" i="5"/>
  <c r="G57" i="5"/>
  <c r="G58" i="5"/>
  <c r="G60" i="5"/>
  <c r="G68" i="5"/>
  <c r="G56" i="5"/>
  <c r="G62" i="5"/>
  <c r="G61" i="5"/>
  <c r="F22" i="5" l="1"/>
  <c r="F71" i="5"/>
  <c r="G71" i="5"/>
</calcChain>
</file>

<file path=xl/sharedStrings.xml><?xml version="1.0" encoding="utf-8"?>
<sst xmlns="http://schemas.openxmlformats.org/spreadsheetml/2006/main" count="1068" uniqueCount="561">
  <si>
    <t>Otros</t>
  </si>
  <si>
    <t>Deshidratados</t>
  </si>
  <si>
    <t>Jugos</t>
  </si>
  <si>
    <t>Azúcar refinada</t>
  </si>
  <si>
    <t>Exportaciones</t>
  </si>
  <si>
    <t>Importaciones</t>
  </si>
  <si>
    <t>Primarias</t>
  </si>
  <si>
    <t>Industriales</t>
  </si>
  <si>
    <t>Agrícolas</t>
  </si>
  <si>
    <t>Pecuarias</t>
  </si>
  <si>
    <t>Forestales</t>
  </si>
  <si>
    <t>Papel prensa (para periódico)</t>
  </si>
  <si>
    <t>Estados Unidos</t>
  </si>
  <si>
    <t>Japón</t>
  </si>
  <si>
    <t>México</t>
  </si>
  <si>
    <t>Holanda</t>
  </si>
  <si>
    <t>Reino Unido</t>
  </si>
  <si>
    <t>China</t>
  </si>
  <si>
    <t>Alemania</t>
  </si>
  <si>
    <t>Canadá</t>
  </si>
  <si>
    <t>Colombia</t>
  </si>
  <si>
    <t>Otros países</t>
  </si>
  <si>
    <t>TOTAL</t>
  </si>
  <si>
    <t>País</t>
  </si>
  <si>
    <t>Los demás productos</t>
  </si>
  <si>
    <t xml:space="preserve"> Producto</t>
  </si>
  <si>
    <t>Argentina</t>
  </si>
  <si>
    <t>Brasil</t>
  </si>
  <si>
    <t>Paraguay</t>
  </si>
  <si>
    <t>Bolivia</t>
  </si>
  <si>
    <t>Ecuador</t>
  </si>
  <si>
    <t>Habas de soja, incluso quebrantadas</t>
  </si>
  <si>
    <t>SACH</t>
  </si>
  <si>
    <t>EXPORTACIONES</t>
  </si>
  <si>
    <t>Saldo</t>
  </si>
  <si>
    <t>IMPORTACIONES</t>
  </si>
  <si>
    <t>APEC  (Excluido NAFTA)</t>
  </si>
  <si>
    <t>MERCOSUR</t>
  </si>
  <si>
    <t>NAFTA</t>
  </si>
  <si>
    <t>APEC(Excluido Nafta)</t>
  </si>
  <si>
    <t>UE</t>
  </si>
  <si>
    <t>OTRAS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</si>
  <si>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</si>
  <si>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</si>
  <si>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</si>
  <si>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</si>
  <si>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</si>
  <si>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</si>
  <si>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</si>
  <si>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</si>
  <si>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</si>
  <si>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</si>
  <si>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</si>
  <si>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</si>
  <si>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Gráfico</t>
  </si>
  <si>
    <t>Vino espumoso</t>
  </si>
  <si>
    <t>Pisco</t>
  </si>
  <si>
    <t>Equinos vivos  **</t>
  </si>
  <si>
    <t>Porcinos vivos  **</t>
  </si>
  <si>
    <t>Lana sucia y lavada</t>
  </si>
  <si>
    <t>Miel natural</t>
  </si>
  <si>
    <t>Otros pecuarios</t>
  </si>
  <si>
    <t>Lácteos</t>
  </si>
  <si>
    <t>Leche líquida</t>
  </si>
  <si>
    <t>Leche en polvo descremada</t>
  </si>
  <si>
    <t>Leche en polvo entera</t>
  </si>
  <si>
    <t>Yogur</t>
  </si>
  <si>
    <t>Quesos</t>
  </si>
  <si>
    <t>Dulce de leche (manjar)</t>
  </si>
  <si>
    <t>Carnes y subproductos</t>
  </si>
  <si>
    <t>Carne bovina</t>
  </si>
  <si>
    <t>Carne ovina</t>
  </si>
  <si>
    <t>Otras carnes y subproductos</t>
  </si>
  <si>
    <t>Otros productos pecuarios</t>
  </si>
  <si>
    <t xml:space="preserve">  Nº 10</t>
  </si>
  <si>
    <t>Maderas en plaquitas</t>
  </si>
  <si>
    <t>Otros forestales</t>
  </si>
  <si>
    <t>Celulosa</t>
  </si>
  <si>
    <t>Maíz consumo</t>
  </si>
  <si>
    <t>Cebada</t>
  </si>
  <si>
    <t>Otros productos silvoagropecuarios</t>
  </si>
  <si>
    <t>Arroz descascarillado</t>
  </si>
  <si>
    <t>Arroz blanqueado</t>
  </si>
  <si>
    <t>Arroz partido</t>
  </si>
  <si>
    <t>Harina de trigo</t>
  </si>
  <si>
    <t>Aceite de soja en bruto</t>
  </si>
  <si>
    <t>Aceite de soja refinado</t>
  </si>
  <si>
    <t>Mezclas de aceites</t>
  </si>
  <si>
    <t xml:space="preserve">  Nº 11</t>
  </si>
  <si>
    <t xml:space="preserve">  Nº 12</t>
  </si>
  <si>
    <t>No coníferas</t>
  </si>
  <si>
    <t>Madera aserrada otras</t>
  </si>
  <si>
    <t>Código</t>
  </si>
  <si>
    <t>Manzanas</t>
  </si>
  <si>
    <t>Kiwis</t>
  </si>
  <si>
    <t>Ciruelas</t>
  </si>
  <si>
    <t>Melocotones (duraznos)</t>
  </si>
  <si>
    <t>Cerezas</t>
  </si>
  <si>
    <t>Nueces de nogal con cáscara</t>
  </si>
  <si>
    <t>Naranjas</t>
  </si>
  <si>
    <t>Leche condensada</t>
  </si>
  <si>
    <t>Volumen (toneladas)</t>
  </si>
  <si>
    <t>Corea del Sur</t>
  </si>
  <si>
    <t xml:space="preserve">  Nº 13</t>
  </si>
  <si>
    <t xml:space="preserve">  Nº 14</t>
  </si>
  <si>
    <t>Conservas</t>
  </si>
  <si>
    <t xml:space="preserve">  Nº 15</t>
  </si>
  <si>
    <t>Ajos</t>
  </si>
  <si>
    <t>Cebollas</t>
  </si>
  <si>
    <t>Chalotes</t>
  </si>
  <si>
    <t>Espárragos</t>
  </si>
  <si>
    <t>Lechugas</t>
  </si>
  <si>
    <t>Melones frescos</t>
  </si>
  <si>
    <t>Orégano, fresco o seco</t>
  </si>
  <si>
    <t>Tomates</t>
  </si>
  <si>
    <t>Zanahorias y nabos</t>
  </si>
  <si>
    <t>Achicorias, radicchios</t>
  </si>
  <si>
    <t>Papas, excepto para siembra</t>
  </si>
  <si>
    <t>Bulbos de lilium</t>
  </si>
  <si>
    <t>Bulbos de tulipán</t>
  </si>
  <si>
    <t>-</t>
  </si>
  <si>
    <t>Otras hortalizas</t>
  </si>
  <si>
    <t>Pastas pulpas y jugos</t>
  </si>
  <si>
    <t>Grafico Nº3</t>
  </si>
  <si>
    <t>Grafico Nº2</t>
  </si>
  <si>
    <t>Volumen (miles de litros)</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</si>
  <si>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</si>
  <si>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</si>
  <si>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</si>
  <si>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</si>
  <si>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</si>
  <si>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</si>
  <si>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</si>
  <si>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</si>
  <si>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</si>
  <si>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</si>
  <si>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</si>
  <si>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</si>
  <si>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</si>
  <si>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</si>
  <si>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</si>
  <si>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</si>
  <si>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</si>
  <si>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</si>
  <si>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</si>
  <si>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</si>
  <si>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</si>
  <si>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</si>
  <si>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</si>
  <si>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Principales productos silvoagropecuarios exportados*</t>
  </si>
  <si>
    <t>Principales productos silvoagropecuarios importados</t>
  </si>
  <si>
    <t>Exportaciones de frutas  *</t>
  </si>
  <si>
    <t>Cuadro N° 9</t>
  </si>
  <si>
    <t>Exportaciones de semillas para siembra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</si>
  <si>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</si>
  <si>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</si>
  <si>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</si>
  <si>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</si>
  <si>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</si>
  <si>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</si>
  <si>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</si>
  <si>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</si>
  <si>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</si>
  <si>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</si>
  <si>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</si>
  <si>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</si>
  <si>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Liliana Yáñez Barrios</t>
  </si>
  <si>
    <t>Cuadro N° 8</t>
  </si>
  <si>
    <t>Uvas</t>
  </si>
  <si>
    <t>Limones</t>
  </si>
  <si>
    <t>Avellanas con cáscara, frescas o secas</t>
  </si>
  <si>
    <t>Frutos secos</t>
  </si>
  <si>
    <t>Fruta fresca</t>
  </si>
  <si>
    <t>Herbicidas</t>
  </si>
  <si>
    <t>Fungicidas</t>
  </si>
  <si>
    <t>Insecticidas</t>
  </si>
  <si>
    <t>Otros agroquímicos</t>
  </si>
  <si>
    <t>Fertilizantes</t>
  </si>
  <si>
    <t>Urea</t>
  </si>
  <si>
    <t>Superfosfatos</t>
  </si>
  <si>
    <t>Otros fertilizantes</t>
  </si>
  <si>
    <t>Medicamentos veterinarios</t>
  </si>
  <si>
    <t>Antibióticos</t>
  </si>
  <si>
    <t>Vacunas</t>
  </si>
  <si>
    <t>Cuchillas y hojas cortantes, para madera y máquinas</t>
  </si>
  <si>
    <t>Sacos y talegas</t>
  </si>
  <si>
    <t>Tractores</t>
  </si>
  <si>
    <t>Cosechadoras-trilladoras</t>
  </si>
  <si>
    <t>Sembradoras, plantadoras y transplantadoras</t>
  </si>
  <si>
    <t>Otras maquinarias y herramientas</t>
  </si>
  <si>
    <t xml:space="preserve">  Nº 16</t>
  </si>
  <si>
    <t>Total</t>
  </si>
  <si>
    <t>Cuadro N°  3</t>
  </si>
  <si>
    <t>Exportaciones miles</t>
  </si>
  <si>
    <t>Evolucion Balanza (miles)</t>
  </si>
  <si>
    <t>Cuadro N°  4</t>
  </si>
  <si>
    <t>Cuadro N° 16</t>
  </si>
  <si>
    <t>Cuadro N° 17</t>
  </si>
  <si>
    <t>Cuadro N° 18</t>
  </si>
  <si>
    <t>Cuadro N° 19</t>
  </si>
  <si>
    <t xml:space="preserve">  Nº 17</t>
  </si>
  <si>
    <t xml:space="preserve">  Nº 18</t>
  </si>
  <si>
    <t>Uruguay</t>
  </si>
  <si>
    <t>Frambuesas</t>
  </si>
  <si>
    <t>Frutillas</t>
  </si>
  <si>
    <t>Moras</t>
  </si>
  <si>
    <t>Las demás</t>
  </si>
  <si>
    <t>Otras conservas</t>
  </si>
  <si>
    <t>Ciruelas secas</t>
  </si>
  <si>
    <t>Mosquetas</t>
  </si>
  <si>
    <t>Pasas</t>
  </si>
  <si>
    <t>Otros deshidratados</t>
  </si>
  <si>
    <t>Aceite de oliva, virgen</t>
  </si>
  <si>
    <t>Aceite de rosa mosqueta y sus fracciones</t>
  </si>
  <si>
    <t>Uva (Incluido el mosto)</t>
  </si>
  <si>
    <t>Congelados</t>
  </si>
  <si>
    <t>Balanza comercial de productos silvoagropecuarios</t>
  </si>
  <si>
    <t>Balanza de productos silvoagropecuarios por clase y subsector</t>
  </si>
  <si>
    <t>Principales productos silvoagropecuarios exportados</t>
  </si>
  <si>
    <t>Exportaciones de frutas</t>
  </si>
  <si>
    <t>Exportaciones de bulbos, flores y musgos</t>
  </si>
  <si>
    <t>Exportaciones de vinos y alcoholes</t>
  </si>
  <si>
    <t>Exportaciones pecuarias</t>
  </si>
  <si>
    <t>Exportaciones forestales</t>
  </si>
  <si>
    <t>Importaciones de productos silvoagropecuarios</t>
  </si>
  <si>
    <t>Importaciones de insumos y maquinaria</t>
  </si>
  <si>
    <t>Exportaciones silvoagropecuarios por clase</t>
  </si>
  <si>
    <t>Exportaciones silvoagropecuarios por subsector</t>
  </si>
  <si>
    <t>Exportación de productos silvoagropecuarios por país de destino</t>
  </si>
  <si>
    <t>Importación de productos silvoagropecuarios por país de origen</t>
  </si>
  <si>
    <t>Balanza de productos silvoagropecuarios por zona ecónomica</t>
  </si>
  <si>
    <t>Exportaciones de hortalizas y tubérculos</t>
  </si>
  <si>
    <t>Exportaciones de productos silvoagropecuarios por zona económica</t>
  </si>
  <si>
    <t>Importaciones de productos silvoagropecuarios por zona económica</t>
  </si>
  <si>
    <t>Se puede reproducir total o parcialmente citando la fuente</t>
  </si>
  <si>
    <t>Los demás frutos de cáscara, frescos o secos, incluso sin cáscara o mondados</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</si>
  <si>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eventualmente, el  ajuste  de los valores de exportación.</t>
  </si>
  <si>
    <t>Miles de dólares</t>
  </si>
  <si>
    <t>Miles de dólares FOB</t>
  </si>
  <si>
    <t>Miles de dólares CIF</t>
  </si>
  <si>
    <t>Miles de dólares  FOB</t>
  </si>
  <si>
    <t>Miles de  dólares CIF</t>
  </si>
  <si>
    <t xml:space="preserve">Total </t>
  </si>
  <si>
    <t>Evolución de las exportaciones silvoagropecuarias por sector*</t>
  </si>
  <si>
    <t>Evolución de las importaciones silvoagropecuarias por sector</t>
  </si>
  <si>
    <t>Fruta procesada</t>
  </si>
  <si>
    <t>Hortalizas frescas</t>
  </si>
  <si>
    <t>Hortalizas procesadas</t>
  </si>
  <si>
    <t>Semillas para siembra</t>
  </si>
  <si>
    <t>Principales rubros exportados</t>
  </si>
  <si>
    <t>Exportaciones totales</t>
  </si>
  <si>
    <t>Cuadro N° 10</t>
  </si>
  <si>
    <t>Cuadro N° 11</t>
  </si>
  <si>
    <t>Primario</t>
  </si>
  <si>
    <t>Industrial</t>
  </si>
  <si>
    <t>Insumos</t>
  </si>
  <si>
    <t>Productos</t>
  </si>
  <si>
    <t xml:space="preserve">  Nº 19</t>
  </si>
  <si>
    <t xml:space="preserve">Principales rubros exportados </t>
  </si>
  <si>
    <r>
      <t>Volumen (toneladas/miles de litros</t>
    </r>
    <r>
      <rPr>
        <b/>
        <vertAlign val="superscript"/>
        <sz val="8"/>
        <rFont val="Arial"/>
        <family val="2"/>
      </rPr>
      <t>1</t>
    </r>
    <r>
      <rPr>
        <b/>
        <sz val="8"/>
        <rFont val="Arial"/>
        <family val="2"/>
      </rPr>
      <t>)</t>
    </r>
  </si>
  <si>
    <t>Vinos y alcoholes</t>
  </si>
  <si>
    <r>
      <t xml:space="preserve">Nota </t>
    </r>
    <r>
      <rPr>
        <vertAlign val="superscript"/>
        <sz val="8"/>
        <rFont val="Arial"/>
        <family val="2"/>
      </rPr>
      <t>1</t>
    </r>
    <r>
      <rPr>
        <sz val="8"/>
        <rFont val="Arial"/>
        <family val="2"/>
      </rPr>
      <t>: volumen de vinos y alcoholes en miles de litros.</t>
    </r>
  </si>
  <si>
    <t>Rubro</t>
  </si>
  <si>
    <t>Maderas aserradas</t>
  </si>
  <si>
    <t>Agrícola</t>
  </si>
  <si>
    <t>Pecuario</t>
  </si>
  <si>
    <t>Forestal</t>
  </si>
  <si>
    <t xml:space="preserve">           Agrícola</t>
  </si>
  <si>
    <t xml:space="preserve">           Pecuario</t>
  </si>
  <si>
    <t xml:space="preserve">           Forestal</t>
  </si>
  <si>
    <t xml:space="preserve">       Balanza comercial de productos</t>
  </si>
  <si>
    <t xml:space="preserve">       silvoagropecuarios</t>
  </si>
  <si>
    <t>Publicación  de la Oficina de Estudios y Políticas Agrarias (Odepa)</t>
  </si>
  <si>
    <t>del Ministerio de Agricultura, Gobierno de Chile</t>
  </si>
  <si>
    <t xml:space="preserve">www.odepa.gob.cl  </t>
  </si>
  <si>
    <t>TABLA DE CONTENIDO</t>
  </si>
  <si>
    <t>Exportaciones de semillas para siembra</t>
  </si>
  <si>
    <t>Fruta fresca y frutos secos</t>
  </si>
  <si>
    <t>Cuadro N° 20</t>
  </si>
  <si>
    <t>Exportaciones de insumos y maquinaria</t>
  </si>
  <si>
    <t xml:space="preserve">  Nº 20</t>
  </si>
  <si>
    <t>Extracción de aceites</t>
  </si>
  <si>
    <t>Celulosa cruda coníferas</t>
  </si>
  <si>
    <t>Celulosa cruda no coníferas</t>
  </si>
  <si>
    <t>Madera aserrada coníferas</t>
  </si>
  <si>
    <t>Madera aserrada no coníferas</t>
  </si>
  <si>
    <t>Total frutas</t>
  </si>
  <si>
    <t>Total semillas</t>
  </si>
  <si>
    <t>Total hortalizas y tubérculos</t>
  </si>
  <si>
    <t>Total vinos y alcoholes</t>
  </si>
  <si>
    <t>Aceite de palta</t>
  </si>
  <si>
    <t>Naranja</t>
  </si>
  <si>
    <t>Papas</t>
  </si>
  <si>
    <t>Trigo duro</t>
  </si>
  <si>
    <t>Girasol</t>
  </si>
  <si>
    <t>Mostaza</t>
  </si>
  <si>
    <t>Hortalizas</t>
  </si>
  <si>
    <t>Volumen (toneladas/unidades)</t>
  </si>
  <si>
    <r>
      <t xml:space="preserve">Bulbos en reposo vegetativo </t>
    </r>
    <r>
      <rPr>
        <b/>
        <vertAlign val="superscript"/>
        <sz val="8"/>
        <rFont val="Arial"/>
        <family val="2"/>
      </rPr>
      <t>1</t>
    </r>
  </si>
  <si>
    <r>
      <t xml:space="preserve">Bulbos en vegetación o en flor </t>
    </r>
    <r>
      <rPr>
        <b/>
        <vertAlign val="superscript"/>
        <sz val="8"/>
        <rFont val="Arial"/>
        <family val="2"/>
      </rPr>
      <t>1</t>
    </r>
  </si>
  <si>
    <t>Azucenas frescas</t>
  </si>
  <si>
    <t>Las demás flores</t>
  </si>
  <si>
    <t>Mezclas de vinos blancos</t>
  </si>
  <si>
    <t>Merlot</t>
  </si>
  <si>
    <t>Syrah</t>
  </si>
  <si>
    <t>Los demás vinos tintos</t>
  </si>
  <si>
    <t>Damascos</t>
  </si>
  <si>
    <t>Duraznos</t>
  </si>
  <si>
    <t>Compotas</t>
  </si>
  <si>
    <t>Aceitunas</t>
  </si>
  <si>
    <t>Peras</t>
  </si>
  <si>
    <t>Otras frutas</t>
  </si>
  <si>
    <t>Arvejas</t>
  </si>
  <si>
    <t>Zapallos</t>
  </si>
  <si>
    <t>Italia</t>
  </si>
  <si>
    <t>Almendras con cáscara, frescas o secas</t>
  </si>
  <si>
    <r>
      <t>Plaguicidas y productos químicos</t>
    </r>
    <r>
      <rPr>
        <b/>
        <vertAlign val="superscript"/>
        <sz val="8"/>
        <rFont val="Arial"/>
        <family val="2"/>
      </rPr>
      <t>1</t>
    </r>
  </si>
  <si>
    <t>Alcachofas</t>
  </si>
  <si>
    <t xml:space="preserve">   Primario</t>
  </si>
  <si>
    <t xml:space="preserve">      Agrícola</t>
  </si>
  <si>
    <t xml:space="preserve">      Pecuario</t>
  </si>
  <si>
    <t xml:space="preserve">      Forestal</t>
  </si>
  <si>
    <t xml:space="preserve">   Industrial</t>
  </si>
  <si>
    <t>Bulbos de cala</t>
  </si>
  <si>
    <t>Los demás bulbos en reposo</t>
  </si>
  <si>
    <t>Musgos y líquenes</t>
  </si>
  <si>
    <t>Madera elaborada las demás</t>
  </si>
  <si>
    <t>Otros celulosa</t>
  </si>
  <si>
    <t>Nectarines</t>
  </si>
  <si>
    <t>Avellanas sin cáscara, frescas o secas</t>
  </si>
  <si>
    <t>Nueces de nogal sin cáscara</t>
  </si>
  <si>
    <t>Las demás frutas preparadas o conservadas</t>
  </si>
  <si>
    <t>Los demás frutos de cáscara y semillas, incluidas las mezclas, conservados</t>
  </si>
  <si>
    <t>Tulipán</t>
  </si>
  <si>
    <t>Calas</t>
  </si>
  <si>
    <t>Pimientos frescos o refrigerados</t>
  </si>
  <si>
    <t>Otros lácteos</t>
  </si>
  <si>
    <t>Pinot Noir</t>
  </si>
  <si>
    <t>Mezclas de vino tinto</t>
  </si>
  <si>
    <t>Chardonnay</t>
  </si>
  <si>
    <t>Los demás vinos blancos</t>
  </si>
  <si>
    <t>Otros insumos</t>
  </si>
  <si>
    <t>Coníferas</t>
  </si>
  <si>
    <t>Avena</t>
  </si>
  <si>
    <t>España</t>
  </si>
  <si>
    <t>Taiwán</t>
  </si>
  <si>
    <t>Maderas elaboradas</t>
  </si>
  <si>
    <t>Madera elaborada coníferas</t>
  </si>
  <si>
    <t>Madera elaborada no coníferas</t>
  </si>
  <si>
    <t>Porotos y frejoles</t>
  </si>
  <si>
    <t>Maíz</t>
  </si>
  <si>
    <t>Forrajera</t>
  </si>
  <si>
    <t>Flores de corte</t>
  </si>
  <si>
    <t>Los demás follajes frescos</t>
  </si>
  <si>
    <t>Los demás vinos (con D.O.)</t>
  </si>
  <si>
    <t>Los demás bulbos</t>
  </si>
  <si>
    <t>David Cohen Pacini</t>
  </si>
  <si>
    <t>ene - dic</t>
  </si>
  <si>
    <t>Castañas, frescas o secas, incluso sin cáscara</t>
  </si>
  <si>
    <t>Otros jugos</t>
  </si>
  <si>
    <t>Maderas en bruto ***</t>
  </si>
  <si>
    <t>** Cifras en Metros Cúbicos</t>
  </si>
  <si>
    <t>Manzanas frescas</t>
  </si>
  <si>
    <t>Almendras sin cáscara</t>
  </si>
  <si>
    <t>GRÁFICO:</t>
  </si>
  <si>
    <t>Maquinaria (unidades)</t>
  </si>
  <si>
    <t>Miel</t>
  </si>
  <si>
    <t>Vinos</t>
  </si>
  <si>
    <t>Exportaciones silvoagropecuarias por clase</t>
  </si>
  <si>
    <t>Exportaciones silvoagropecuarias por sector</t>
  </si>
  <si>
    <t>Exportación de productos silvoagropecuarios por zona económica</t>
  </si>
  <si>
    <t>Importación de productos silvoagropecuarios por zona económica</t>
  </si>
  <si>
    <t>Exportación de productos silvoagropecuarios por país de  destino</t>
  </si>
  <si>
    <t>Arándanos</t>
  </si>
  <si>
    <t>Total insumos y maquinaria</t>
  </si>
  <si>
    <t>Nitrato de amonio</t>
  </si>
  <si>
    <t>Fosfato diamónico</t>
  </si>
  <si>
    <t>Fosfato monoamónico</t>
  </si>
  <si>
    <t>Otros insumos veterinarios</t>
  </si>
  <si>
    <r>
      <t xml:space="preserve">Mandarinas, clementinas, </t>
    </r>
    <r>
      <rPr>
        <i/>
        <sz val="8"/>
        <rFont val="Arial"/>
        <family val="2"/>
      </rPr>
      <t>wilking</t>
    </r>
    <r>
      <rPr>
        <sz val="8"/>
        <rFont val="Arial"/>
        <family val="2"/>
      </rPr>
      <t xml:space="preserve"> e híbridas</t>
    </r>
  </si>
  <si>
    <t>Mezclas preparadas o conservadas</t>
  </si>
  <si>
    <t>Zarzamoras, mora-frambuesas y grosellas</t>
  </si>
  <si>
    <t>Peonías</t>
  </si>
  <si>
    <t>Judías (porotos)</t>
  </si>
  <si>
    <t>Chenin Blanc</t>
  </si>
  <si>
    <t>Pedro Jiménez</t>
  </si>
  <si>
    <t>Pinot Blanc</t>
  </si>
  <si>
    <t>Riesling y Viognier</t>
  </si>
  <si>
    <t>Sauvignon Blanc</t>
  </si>
  <si>
    <t>Cabernet Franc</t>
  </si>
  <si>
    <t>Cabernet Sauvignon</t>
  </si>
  <si>
    <t>Carménère</t>
  </si>
  <si>
    <t>Cot (Malbec)</t>
  </si>
  <si>
    <t>** Cifras en unidades.</t>
  </si>
  <si>
    <t>Celulosa blanqueada o semiblanqueada coníferas</t>
  </si>
  <si>
    <t>Celulosa blanqueada o semiblanqueada no coníferas</t>
  </si>
  <si>
    <t>Maderas aserradas ***</t>
  </si>
  <si>
    <t>Total importaciones</t>
  </si>
  <si>
    <t>Trigo blando</t>
  </si>
  <si>
    <t>Aceite de maravilla refinado</t>
  </si>
  <si>
    <t>Aceite de maravilla en bruto</t>
  </si>
  <si>
    <r>
      <rPr>
        <i/>
        <sz val="8"/>
        <rFont val="Arial"/>
        <family val="2"/>
      </rPr>
      <t>Fuente</t>
    </r>
    <r>
      <rPr>
        <sz val="8"/>
        <rFont val="Arial"/>
        <family val="2"/>
      </rPr>
      <t>: elaborado por Odepa con información del Servicio Nacional de Aduanas.  * Cifras sujetas a revisión por informes de variación de valor (IVV).</t>
    </r>
  </si>
  <si>
    <r>
      <rPr>
        <i/>
        <sz val="8"/>
        <rFont val="Arial"/>
        <family val="2"/>
      </rPr>
      <t>Fuente</t>
    </r>
    <r>
      <rPr>
        <sz val="8"/>
        <rFont val="Arial"/>
        <family val="2"/>
      </rPr>
      <t>: elaborado por Odepa con información del Servicio Nacional de Aduanas.  * Cifras sujetas a revisión por informes de variación de valor (IVV). 1/ Unidades</t>
    </r>
  </si>
  <si>
    <r>
      <rPr>
        <i/>
        <sz val="8"/>
        <rFont val="Arial"/>
        <family val="2"/>
      </rPr>
      <t>Fuente</t>
    </r>
    <r>
      <rPr>
        <sz val="8"/>
        <rFont val="Arial"/>
        <family val="2"/>
      </rPr>
      <t xml:space="preserve">: elaborado por Odepa con información del Servicio Nacional de Aduanas.  * Cifras sujetas a revisión por informes de variación de valor (IVV). </t>
    </r>
    <r>
      <rPr>
        <vertAlign val="superscript"/>
        <sz val="8"/>
        <rFont val="Arial"/>
        <family val="2"/>
      </rPr>
      <t>1</t>
    </r>
    <r>
      <rPr>
        <sz val="8"/>
        <rFont val="Arial"/>
        <family val="2"/>
      </rPr>
      <t>/ Industria, domésticos y agrícolas</t>
    </r>
  </si>
  <si>
    <r>
      <rPr>
        <i/>
        <sz val="8"/>
        <rFont val="Arial"/>
        <family val="2"/>
      </rPr>
      <t>Fuente</t>
    </r>
    <r>
      <rPr>
        <sz val="8"/>
        <rFont val="Arial"/>
        <family val="2"/>
      </rPr>
      <t xml:space="preserve">: elaborado por Odepa con información del Servicio Nacional de Aduanas.  </t>
    </r>
  </si>
  <si>
    <r>
      <rPr>
        <i/>
        <sz val="8"/>
        <rFont val="Arial"/>
        <family val="2"/>
      </rPr>
      <t>Fuente</t>
    </r>
    <r>
      <rPr>
        <sz val="8"/>
        <rFont val="Arial"/>
        <family val="2"/>
      </rPr>
      <t xml:space="preserve">: elaborado por Odepa con información del Servicio Nacional de Aduanas. </t>
    </r>
    <r>
      <rPr>
        <vertAlign val="superscript"/>
        <sz val="8"/>
        <rFont val="Arial"/>
        <family val="2"/>
      </rPr>
      <t xml:space="preserve"> 1</t>
    </r>
    <r>
      <rPr>
        <sz val="8"/>
        <rFont val="Arial"/>
        <family val="2"/>
      </rPr>
      <t>/ Industria, domésticos y agrícolas</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</si>
  <si>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</si>
  <si>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t>
    </r>
  </si>
  <si>
    <r>
      <rPr>
        <i/>
        <sz val="10"/>
        <rFont val="Arial"/>
        <family val="2"/>
      </rPr>
      <t>Fuente</t>
    </r>
    <r>
      <rPr>
        <sz val="10"/>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</si>
  <si>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</si>
  <si>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t>
    </r>
  </si>
  <si>
    <t>Valor (miles de USD FOB)*</t>
  </si>
  <si>
    <t>Valor (miles de USD FOB)</t>
  </si>
  <si>
    <t>Valor (miles de USD CIF)</t>
  </si>
  <si>
    <t>Paltas (aguacates)</t>
  </si>
  <si>
    <t>Cuadro N°  5</t>
  </si>
  <si>
    <t>Evolución de las exportaciones silvoagropecuarias por sector</t>
  </si>
  <si>
    <t>Evolución de las exportaciones silvoagropecuarias</t>
  </si>
  <si>
    <t>Evolución de las importaciones silvoagropecuarias</t>
  </si>
  <si>
    <t>Balanza de productos silvoagropecuarios, anual</t>
  </si>
  <si>
    <t>Balanza de productos silvoagropecuarios, por periodo</t>
  </si>
  <si>
    <t>Bovinos</t>
  </si>
  <si>
    <t>Frutas</t>
  </si>
  <si>
    <t>Cereales</t>
  </si>
  <si>
    <t>Oleaginosas</t>
  </si>
  <si>
    <t>Hortalizas y tubérculos</t>
  </si>
  <si>
    <t>Bovinos vivos **</t>
  </si>
  <si>
    <t>Exportaciones país</t>
  </si>
  <si>
    <t>Mineria</t>
  </si>
  <si>
    <t>Exportaciones país - Balanza comercial de productos silvoagropecuarios por sector *</t>
  </si>
  <si>
    <t>Exportaciones país - Balanza de productos silvoagropecuarios, anual</t>
  </si>
  <si>
    <r>
      <rPr>
        <i/>
        <sz val="8"/>
        <rFont val="Arial"/>
        <family val="2"/>
      </rPr>
      <t>Fuente</t>
    </r>
    <r>
      <rPr>
        <sz val="8"/>
        <rFont val="Arial"/>
        <family val="2"/>
      </rPr>
      <t xml:space="preserve">: elaborado por ODEPA con información del Servicio Nacional de Aduanas y Banco Central
* Cifras sujetas a revisión por informes de variación de valor (IVV).
</t>
    </r>
  </si>
  <si>
    <r>
      <rPr>
        <i/>
        <sz val="8"/>
        <rFont val="Arial"/>
        <family val="2"/>
      </rPr>
      <t>Fuente</t>
    </r>
    <r>
      <rPr>
        <sz val="8"/>
        <rFont val="Arial"/>
        <family val="2"/>
      </rPr>
      <t xml:space="preserve">: elaborado por ODEPA con información del Servicio Nacional de Aduanas; Banco Central
* Cifras sujetas a revisión por informes de variación de valor (IVV).
</t>
    </r>
  </si>
  <si>
    <t>Carne de ave y despojos</t>
  </si>
  <si>
    <t>Otras preparaciones bovinas</t>
  </si>
  <si>
    <t>Otras preparaciones de aves</t>
  </si>
  <si>
    <t>Aves</t>
  </si>
  <si>
    <t>Cerdo</t>
  </si>
  <si>
    <t>Carne cerdo y despojos</t>
  </si>
  <si>
    <t>Carne cerdo</t>
  </si>
  <si>
    <t>Otras preparaciones de cerdo</t>
  </si>
  <si>
    <r>
      <rPr>
        <i/>
        <sz val="8"/>
        <rFont val="Arial"/>
        <family val="2"/>
      </rPr>
      <t>Fuente</t>
    </r>
    <r>
      <rPr>
        <sz val="8"/>
        <rFont val="Arial"/>
        <family val="2"/>
      </rPr>
      <t xml:space="preserve">: elaborado por Odepa con información del Servicio Nacional de Aduanas. </t>
    </r>
  </si>
  <si>
    <t>Despojos bovinos</t>
  </si>
  <si>
    <t>Carne bovina y despojos</t>
  </si>
  <si>
    <t>Carne de ave</t>
  </si>
  <si>
    <t>Despojos de aves</t>
  </si>
  <si>
    <t>Despojos de cerdo</t>
  </si>
  <si>
    <t>Principales rubros importados</t>
  </si>
  <si>
    <t>Valor (miles de USD CIF)*</t>
  </si>
  <si>
    <t>Importaciones totales</t>
  </si>
  <si>
    <t>Plátanos o bananas</t>
  </si>
  <si>
    <t>Cerveza malta *</t>
  </si>
  <si>
    <r>
      <rPr>
        <i/>
        <sz val="8"/>
        <rFont val="Arial"/>
        <family val="2"/>
      </rPr>
      <t>Fuente</t>
    </r>
    <r>
      <rPr>
        <sz val="8"/>
        <rFont val="Arial"/>
        <family val="2"/>
      </rPr>
      <t>: elaborado por Odepa con información del Servicio Nacional de Aduanas.   * Miles de litros</t>
    </r>
  </si>
  <si>
    <t xml:space="preserve">   Cerdos</t>
  </si>
  <si>
    <t xml:space="preserve">   Aves</t>
  </si>
  <si>
    <t xml:space="preserve">   Trigo</t>
  </si>
  <si>
    <t xml:space="preserve">   Maiz</t>
  </si>
  <si>
    <t xml:space="preserve">   Arroz</t>
  </si>
  <si>
    <t xml:space="preserve">  Aceites</t>
  </si>
  <si>
    <t xml:space="preserve">  Maderas elaboradas</t>
  </si>
  <si>
    <t xml:space="preserve">   Bovinos</t>
  </si>
  <si>
    <t>Tortas y residuos de soya</t>
  </si>
  <si>
    <t xml:space="preserve">  Tortas y residuos de soya</t>
  </si>
  <si>
    <t>Piñas</t>
  </si>
  <si>
    <t>Guayabas, mangos y mangostanes</t>
  </si>
  <si>
    <t>Vino granel</t>
  </si>
  <si>
    <t>Mostos</t>
  </si>
  <si>
    <r>
      <rPr>
        <i/>
        <sz val="8"/>
        <rFont val="Arial"/>
        <family val="2"/>
      </rPr>
      <t>Fuente</t>
    </r>
    <r>
      <rPr>
        <sz val="8"/>
        <rFont val="Arial"/>
        <family val="2"/>
      </rPr>
      <t xml:space="preserve">: elaborado por Odepa con información del Servicio Nacional de Aduanas.   </t>
    </r>
  </si>
  <si>
    <t>Vinos con pulpa de frutas capacidad &lt;= a 2 lts.</t>
  </si>
  <si>
    <t>Otros mostos y alcoholes</t>
  </si>
  <si>
    <t>Vinos en envases entre 2 y 10 lts.</t>
  </si>
  <si>
    <t>Vinos capacidad inferior o igual a 2 lts.</t>
  </si>
  <si>
    <r>
      <rPr>
        <i/>
        <sz val="8"/>
        <rFont val="Arial"/>
        <family val="2"/>
      </rPr>
      <t>Fuente</t>
    </r>
    <r>
      <rPr>
        <sz val="8"/>
        <rFont val="Arial"/>
        <family val="2"/>
      </rPr>
      <t>: elaborado por Odepa con información del Servicio Nacional de Aduanas.  * Cifras sujetas a revisión por informes de variación de valor (IVV).** Banco Central considera "Vinos en envases entre 2 y 10 lts" en vinos granel.</t>
    </r>
  </si>
  <si>
    <t>Otros vinos envasados</t>
  </si>
  <si>
    <t>Vino con denominación de origen (envasado)</t>
  </si>
  <si>
    <t>Vinos envasados**</t>
  </si>
  <si>
    <t>Raps/nabos</t>
  </si>
  <si>
    <t>Flores</t>
  </si>
  <si>
    <t>Remolacha</t>
  </si>
  <si>
    <t>Soya</t>
  </si>
  <si>
    <t>Trigo</t>
  </si>
  <si>
    <t xml:space="preserve"> Brocoli</t>
  </si>
  <si>
    <t xml:space="preserve"> Pimiento</t>
  </si>
  <si>
    <t xml:space="preserve"> Repollo</t>
  </si>
  <si>
    <t xml:space="preserve"> Coliflor</t>
  </si>
  <si>
    <t xml:space="preserve"> Zanahoria</t>
  </si>
  <si>
    <t xml:space="preserve"> Zapallo</t>
  </si>
  <si>
    <t xml:space="preserve"> Pepino</t>
  </si>
  <si>
    <t xml:space="preserve"> Sandía</t>
  </si>
  <si>
    <t xml:space="preserve"> Otras hortalizas</t>
  </si>
  <si>
    <t>Otras semillas</t>
  </si>
  <si>
    <t>De base agraria (productos primarios y agroindustriales)</t>
  </si>
  <si>
    <t>* Cifras sujetas a revisión por informes de variación de valor (IVV).</t>
  </si>
  <si>
    <t>Importaciones silvoagropecuarias</t>
  </si>
  <si>
    <t>Silvoagropecuario</t>
  </si>
  <si>
    <t xml:space="preserve">Exportaciones </t>
  </si>
  <si>
    <t>Exportaciones  silvoagropecuarias</t>
  </si>
  <si>
    <t>Exportaciones  país</t>
  </si>
  <si>
    <t>Importaciones  país</t>
  </si>
  <si>
    <t xml:space="preserve">Balanza comercial </t>
  </si>
  <si>
    <t>Balanza comercial</t>
  </si>
  <si>
    <t>Exportaciones  OMC</t>
  </si>
  <si>
    <t>Importaciones OMC</t>
  </si>
  <si>
    <t>Fuente: elaborado por Odepa con información del Servicio Nacional de Aduanas, Banco Central y bienes de base agraria CAS</t>
  </si>
  <si>
    <t>Balanza comercial según método de la Organización Mundial del Comercio - OMC-</t>
  </si>
  <si>
    <t>Balanza comercial según método Odepa</t>
  </si>
  <si>
    <t>Balanza comercial según método - Consejo Agropecuario del Sur  - CAS -</t>
  </si>
  <si>
    <t>Resto país</t>
  </si>
  <si>
    <t>Total  país</t>
  </si>
  <si>
    <t>UE (27) Brexit</t>
  </si>
  <si>
    <t>Teatinos 40, piso 7. Santiago, Chile</t>
  </si>
  <si>
    <t>Teléfono : 800360990</t>
  </si>
  <si>
    <t xml:space="preserve"> * Valores 2022 con ajuste parcial de informes de variación de valor (IVV). Estos valores se irán ajustando en los próximos meses y en algunos casos difieren del Banco Central  por las proyecciones de IVV que realiza.</t>
  </si>
  <si>
    <t>2022-2021</t>
  </si>
  <si>
    <t>Cuadro N° 2</t>
  </si>
  <si>
    <t>Cuadro N°  6</t>
  </si>
  <si>
    <t>Cuadro N° 7</t>
  </si>
  <si>
    <t>Cuadro N° 12 (continuación)</t>
  </si>
  <si>
    <t>Cuadro N° 20 continuación…</t>
  </si>
  <si>
    <t>Cuadro N° 21</t>
  </si>
  <si>
    <t>Cuadro N° 22</t>
  </si>
  <si>
    <t>Cuadro N° 23</t>
  </si>
  <si>
    <t>Balanza de comercial país</t>
  </si>
  <si>
    <t xml:space="preserve">  Nº 21</t>
  </si>
  <si>
    <t xml:space="preserve">  Nº 22</t>
  </si>
  <si>
    <t xml:space="preserve">  Nº 23</t>
  </si>
  <si>
    <t>Director y Representante Legal</t>
  </si>
  <si>
    <t>Balanza comercial según método Organización Mundial del Comercio - OMC</t>
  </si>
  <si>
    <t>Balanza comercial según método  Consejo Agropecuario del Sur - CAS</t>
  </si>
  <si>
    <t>Iván Rodríguez Rojas (S)</t>
  </si>
  <si>
    <t>Total flores/bulbos/musgos/plantas frutales</t>
  </si>
  <si>
    <t>Exportaciones de bulbos, flores de corte, musgos y plantas frutales*</t>
  </si>
  <si>
    <t>Plantas de arándano y cranberry</t>
  </si>
  <si>
    <t>Otras plantas frutales</t>
  </si>
  <si>
    <t>Material de cultivo «in vitro» frutales</t>
  </si>
  <si>
    <t>Plantas de frutilla</t>
  </si>
  <si>
    <t>Plantas de frambueso y mora</t>
  </si>
  <si>
    <t>Frutilla</t>
  </si>
  <si>
    <t>Arándano y cranberry</t>
  </si>
  <si>
    <t>Otros materiales de cultivo</t>
  </si>
  <si>
    <t>Flores, bulbos, tubérculos y plantas</t>
  </si>
  <si>
    <t>Plantas de vides (excluye Vitis vinífera)</t>
  </si>
  <si>
    <r>
      <t xml:space="preserve">Plantas frutales </t>
    </r>
    <r>
      <rPr>
        <b/>
        <vertAlign val="superscript"/>
        <sz val="8"/>
        <rFont val="Arial"/>
        <family val="2"/>
      </rPr>
      <t>1</t>
    </r>
  </si>
  <si>
    <t>Avance mensual  enero a  agosto  de  2022</t>
  </si>
  <si>
    <t xml:space="preserve">          Septiembre 2022</t>
  </si>
  <si>
    <t>Avance mensual enero - agosto 2022</t>
  </si>
  <si>
    <t>enero - agosto</t>
  </si>
  <si>
    <t>ene-ago</t>
  </si>
  <si>
    <t>ene-ago 18</t>
  </si>
  <si>
    <t>ene-ago 19</t>
  </si>
  <si>
    <t>ene-ago 20</t>
  </si>
  <si>
    <t>ene-ago 21</t>
  </si>
  <si>
    <t>ene-ago 22</t>
  </si>
  <si>
    <t>2021-20</t>
  </si>
  <si>
    <t>ene-ago 2021</t>
  </si>
  <si>
    <t>ene-ago 2022</t>
  </si>
  <si>
    <t>Var. (%)   2022/2021</t>
  </si>
  <si>
    <t>Var % 22/21</t>
  </si>
  <si>
    <t>Part. 2022</t>
  </si>
  <si>
    <t>enero - agosto*</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</si>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</sst>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1">
    <numFmt numFmtId="41" formatCode="_ * #,##0_ ;_ * \-#,##0_ ;_ * &quot;-&quot;_ ;_ @_ "/>
    <numFmt numFmtId="164" formatCode="_-* #,##0.00_-;\-* #,##0.00_-;_-* &quot;-&quot;??_-;_-@_-"/>
    <numFmt numFmtId="165" formatCode="_-* #,##0.00\ _p_t_a_-;\-* #,##0.00\ _p_t_a_-;_-* &quot;-&quot;??\ _p_t_a_-;_-@_-"/>
    <numFmt numFmtId="166" formatCode="0.0"/>
    <numFmt numFmtId="167" formatCode="0.0%"/>
    <numFmt numFmtId="168" formatCode="#,##0.0"/>
    <numFmt numFmtId="169" formatCode="_-* #,##0\ _p_t_a_-;\-* #,##0\ _p_t_a_-;_-* &quot;-&quot;??\ _p_t_a_-;_-@_-"/>
    <numFmt numFmtId="170" formatCode="00000000"/>
    <numFmt numFmtId="171" formatCode="yyyy"/>
    <numFmt numFmtId="172" formatCode="_ * #,##0.00_ ;_ * \-#,##0.00_ ;_ * &quot;-&quot;_ ;_ @_ "/>
    <numFmt numFmtId="173" formatCode="General_)"/>
  </numFmts>
  <fonts count="62" x14ac:knownFonts="1">
    <font>
      <sz val="10"/>
      <name val="Arial"/>
    </font>
    <font>
      <sz val="11"/>
      <color theme="1"/>
      <name val="Calibri"/>
      <family val="2"/>
      <scheme val="minor"/>
    </font>
    <font>
      <sz val="10"/>
      <name val="Arial"/>
      <family val="2"/>
    </font>
    <font>
      <sz val="8"/>
      <name val="Arial"/>
      <family val="2"/>
    </font>
    <font>
      <b/>
      <sz val="8"/>
      <name val="Arial"/>
      <family val="2"/>
    </font>
    <font>
      <b/>
      <sz val="10"/>
      <name val="Arial"/>
      <family val="2"/>
    </font>
    <font>
      <sz val="10"/>
      <name val="Arial"/>
      <family val="2"/>
    </font>
    <font>
      <sz val="9"/>
      <name val="Arial"/>
      <family val="2"/>
    </font>
    <font>
      <sz val="12"/>
      <name val="Arial"/>
      <family val="2"/>
    </font>
    <font>
      <sz val="10"/>
      <color indexed="10"/>
      <name val="Arial"/>
      <family val="2"/>
    </font>
    <font>
      <b/>
      <sz val="9"/>
      <name val="Arial"/>
      <family val="2"/>
    </font>
    <font>
      <b/>
      <sz val="8"/>
      <color indexed="63"/>
      <name val="Verdana"/>
      <family val="2"/>
    </font>
    <font>
      <b/>
      <sz val="10"/>
      <color indexed="10"/>
      <name val="Arial"/>
      <family val="2"/>
    </font>
    <font>
      <sz val="10"/>
      <name val="Arial"/>
      <family val="2"/>
    </font>
    <font>
      <b/>
      <sz val="12"/>
      <name val="Arial"/>
      <family val="2"/>
    </font>
    <font>
      <sz val="7"/>
      <name val="Verdana"/>
      <family val="2"/>
    </font>
    <font>
      <b/>
      <vertAlign val="superscript"/>
      <sz val="8"/>
      <name val="Arial"/>
      <family val="2"/>
    </font>
    <font>
      <vertAlign val="superscript"/>
      <sz val="8"/>
      <name val="Arial"/>
      <family val="2"/>
    </font>
    <font>
      <b/>
      <sz val="9"/>
      <name val="Verdana"/>
      <family val="2"/>
    </font>
    <font>
      <sz val="8"/>
      <name val="Verdana"/>
      <family val="2"/>
    </font>
    <font>
      <sz val="9"/>
      <name val="Verdana"/>
      <family val="2"/>
    </font>
    <font>
      <sz val="10"/>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0"/>
      <color theme="10"/>
      <name val="Arial"/>
      <family val="2"/>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0"/>
      <color theme="1"/>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8"/>
      <color rgb="FFFF0000"/>
      <name val="Arial"/>
      <family val="2"/>
    </font>
    <font>
      <sz val="16"/>
      <color rgb="FF0066CC"/>
      <name val="Verdana"/>
      <family val="2"/>
    </font>
    <font>
      <u/>
      <sz val="10"/>
      <color theme="10"/>
      <name val="Arial"/>
      <family val="2"/>
    </font>
    <font>
      <b/>
      <sz val="11"/>
      <name val="Arial"/>
      <family val="2"/>
    </font>
    <font>
      <i/>
      <sz val="8"/>
      <name val="Arial"/>
      <family val="2"/>
    </font>
    <font>
      <b/>
      <sz val="8"/>
      <name val="Verdana"/>
      <family val="2"/>
    </font>
    <font>
      <i/>
      <sz val="10"/>
      <name val="Arial"/>
      <family val="2"/>
    </font>
    <font>
      <b/>
      <sz val="8"/>
      <color theme="1"/>
      <name val="Arial"/>
      <family val="2"/>
    </font>
    <font>
      <b/>
      <sz val="10"/>
      <color theme="1"/>
      <name val="Arial"/>
      <family val="2"/>
    </font>
    <font>
      <sz val="8"/>
      <color theme="1"/>
      <name val="Arial"/>
      <family val="2"/>
    </font>
    <font>
      <sz val="10"/>
      <color theme="1"/>
      <name val="Calibri"/>
      <family val="2"/>
      <scheme val="minor"/>
    </font>
    <font>
      <sz val="10"/>
      <name val="Arial"/>
      <family val="2"/>
    </font>
    <font>
      <sz val="11"/>
      <color rgb="FF000000"/>
      <name val="Calibri"/>
      <family val="2"/>
    </font>
  </fonts>
  <fills count="41">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rgb="FFFFFFFF"/>
        <bgColor rgb="FFFFFFCC"/>
      </patternFill>
    </fill>
    <fill>
      <patternFill patternType="solid">
        <fgColor theme="4" tint="0.79998168889431442"/>
        <bgColor indexed="64"/>
      </patternFill>
    </fill>
    <fill>
      <patternFill patternType="solid">
        <fgColor theme="4" tint="0.79998168889431442"/>
        <bgColor rgb="FFFF99CC"/>
      </patternFill>
    </fill>
  </fills>
  <borders count="31">
    <border>
      <left/>
      <right/>
      <top/>
      <bottom/>
      <diagonal/>
    </border>
    <border>
      <left/>
      <right/>
      <top/>
      <bottom style="double">
        <color indexed="55"/>
      </bottom>
      <diagonal/>
    </border>
    <border>
      <left/>
      <right/>
      <top style="thin">
        <color indexed="64"/>
      </top>
      <bottom/>
      <diagonal/>
    </border>
    <border>
      <left/>
      <right/>
      <top/>
      <bottom style="thin">
        <color indexed="6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right/>
      <top style="thin">
        <color indexed="64"/>
      </top>
      <bottom style="thin">
        <color indexed="64"/>
      </bottom>
      <diagonal/>
    </border>
    <border>
      <left/>
      <right/>
      <top style="thin">
        <color indexed="64"/>
      </top>
      <bottom style="double">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style="double">
        <color theme="1" tint="0.499984740745262"/>
      </top>
      <bottom/>
      <diagonal/>
    </border>
    <border>
      <left/>
      <right/>
      <top/>
      <bottom style="double">
        <color theme="1" tint="0.499984740745262"/>
      </bottom>
      <diagonal/>
    </border>
    <border>
      <left/>
      <right/>
      <top style="double">
        <color theme="1" tint="0.499984740745262"/>
      </top>
      <bottom style="thin">
        <color theme="1" tint="0.499984740745262"/>
      </bottom>
      <diagonal/>
    </border>
    <border>
      <left/>
      <right/>
      <top style="thin">
        <color theme="1" tint="0.499984740745262"/>
      </top>
      <bottom style="double">
        <color theme="1" tint="0.499984740745262"/>
      </bottom>
      <diagonal/>
    </border>
    <border>
      <left/>
      <right/>
      <top style="thin">
        <color theme="1" tint="0.499984740745262"/>
      </top>
      <bottom style="thin">
        <color theme="1" tint="0.499984740745262"/>
      </bottom>
      <diagonal/>
    </border>
    <border>
      <left/>
      <right/>
      <top/>
      <bottom style="thin">
        <color theme="1" tint="0.499984740745262"/>
      </bottom>
      <diagonal/>
    </border>
    <border>
      <left/>
      <right/>
      <top style="thin">
        <color theme="1" tint="0.499984740745262"/>
      </top>
      <bottom/>
      <diagonal/>
    </border>
    <border>
      <left/>
      <right/>
      <top style="thin">
        <color indexed="64"/>
      </top>
      <bottom style="thin">
        <color indexed="55"/>
      </bottom>
      <diagonal/>
    </border>
    <border>
      <left/>
      <right/>
      <top/>
      <bottom style="double">
        <color indexed="64"/>
      </bottom>
      <diagonal/>
    </border>
    <border>
      <left/>
      <right/>
      <top style="thin">
        <color theme="1" tint="0.499984740745262"/>
      </top>
      <bottom style="double">
        <color indexed="64"/>
      </bottom>
      <diagonal/>
    </border>
    <border>
      <left/>
      <right/>
      <top style="thin">
        <color indexed="55"/>
      </top>
      <bottom style="thin">
        <color indexed="64"/>
      </bottom>
      <diagonal/>
    </border>
    <border>
      <left/>
      <right/>
      <top/>
      <bottom style="thin">
        <color indexed="64"/>
      </bottom>
      <diagonal/>
    </border>
    <border>
      <left/>
      <right/>
      <top style="thin">
        <color indexed="64"/>
      </top>
      <bottom/>
      <diagonal/>
    </border>
  </borders>
  <cellStyleXfs count="72">
    <xf numFmtId="0" fontId="0" fillId="0" borderId="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4" fillId="22" borderId="0" applyNumberFormat="0" applyBorder="0" applyAlignment="0" applyProtection="0"/>
    <xf numFmtId="0" fontId="25" fillId="23" borderId="9" applyNumberFormat="0" applyAlignment="0" applyProtection="0"/>
    <xf numFmtId="0" fontId="26" fillId="24" borderId="10" applyNumberFormat="0" applyAlignment="0" applyProtection="0"/>
    <xf numFmtId="0" fontId="27" fillId="0" borderId="11" applyNumberFormat="0" applyFill="0" applyAlignment="0" applyProtection="0"/>
    <xf numFmtId="0" fontId="28" fillId="0" borderId="0" applyNumberFormat="0" applyFill="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9" fillId="31" borderId="9" applyNumberFormat="0" applyAlignment="0" applyProtection="0"/>
    <xf numFmtId="0" fontId="30" fillId="0" borderId="0" applyNumberFormat="0" applyFill="0" applyBorder="0" applyAlignment="0" applyProtection="0">
      <alignment vertical="top"/>
      <protection locked="0"/>
    </xf>
    <xf numFmtId="0" fontId="31" fillId="32" borderId="0" applyNumberFormat="0" applyBorder="0" applyAlignment="0" applyProtection="0"/>
    <xf numFmtId="165" fontId="2" fillId="0" borderId="0" applyFont="0" applyFill="0" applyBorder="0" applyAlignment="0" applyProtection="0"/>
    <xf numFmtId="164" fontId="2" fillId="0" borderId="0" applyFont="0" applyFill="0" applyBorder="0" applyAlignment="0" applyProtection="0"/>
    <xf numFmtId="0" fontId="32" fillId="33" borderId="0" applyNumberFormat="0" applyBorder="0" applyAlignment="0" applyProtection="0"/>
    <xf numFmtId="0" fontId="2" fillId="0" borderId="0"/>
    <xf numFmtId="0" fontId="22" fillId="0" borderId="0"/>
    <xf numFmtId="0" fontId="2" fillId="0" borderId="0"/>
    <xf numFmtId="0" fontId="22" fillId="0" borderId="0"/>
    <xf numFmtId="0" fontId="22" fillId="0" borderId="0"/>
    <xf numFmtId="0" fontId="22" fillId="0" borderId="0"/>
    <xf numFmtId="0" fontId="22" fillId="0" borderId="0"/>
    <xf numFmtId="0" fontId="8" fillId="0" borderId="0"/>
    <xf numFmtId="0" fontId="22" fillId="34" borderId="12" applyNumberFormat="0" applyFont="0" applyAlignment="0" applyProtection="0"/>
    <xf numFmtId="0" fontId="22" fillId="34" borderId="12" applyNumberFormat="0" applyFont="0" applyAlignment="0" applyProtection="0"/>
    <xf numFmtId="0" fontId="22" fillId="34" borderId="12" applyNumberFormat="0" applyFont="0" applyAlignment="0" applyProtection="0"/>
    <xf numFmtId="0" fontId="22" fillId="34" borderId="12" applyNumberFormat="0" applyFont="0" applyAlignment="0" applyProtection="0"/>
    <xf numFmtId="0" fontId="22" fillId="34" borderId="12" applyNumberFormat="0" applyFont="0" applyAlignment="0" applyProtection="0"/>
    <xf numFmtId="0" fontId="22" fillId="34" borderId="12" applyNumberFormat="0" applyFont="0" applyAlignment="0" applyProtection="0"/>
    <xf numFmtId="0" fontId="22" fillId="34" borderId="12" applyNumberFormat="0" applyFont="0" applyAlignment="0" applyProtection="0"/>
    <xf numFmtId="0" fontId="22" fillId="34" borderId="12" applyNumberFormat="0" applyFont="0" applyAlignment="0" applyProtection="0"/>
    <xf numFmtId="0" fontId="22" fillId="34" borderId="12" applyNumberFormat="0" applyFont="0" applyAlignment="0" applyProtection="0"/>
    <xf numFmtId="0" fontId="22" fillId="34" borderId="12" applyNumberFormat="0" applyFont="0" applyAlignment="0" applyProtection="0"/>
    <xf numFmtId="0" fontId="22" fillId="34" borderId="12" applyNumberFormat="0" applyFont="0" applyAlignment="0" applyProtection="0"/>
    <xf numFmtId="0" fontId="22" fillId="34" borderId="12" applyNumberFormat="0" applyFont="0" applyAlignment="0" applyProtection="0"/>
    <xf numFmtId="0" fontId="22" fillId="34" borderId="12" applyNumberFormat="0" applyFont="0" applyAlignment="0" applyProtection="0"/>
    <xf numFmtId="0" fontId="22" fillId="34" borderId="12" applyNumberFormat="0" applyFont="0" applyAlignment="0" applyProtection="0"/>
    <xf numFmtId="9" fontId="2" fillId="0" borderId="0" applyFont="0" applyFill="0" applyBorder="0" applyAlignment="0" applyProtection="0"/>
    <xf numFmtId="9" fontId="21" fillId="0" borderId="0" applyFont="0" applyFill="0" applyBorder="0" applyAlignment="0" applyProtection="0"/>
    <xf numFmtId="0" fontId="3" fillId="0" borderId="0" applyBorder="0" applyProtection="0">
      <alignment horizontal="left" vertical="top"/>
      <protection locked="0"/>
    </xf>
    <xf numFmtId="0" fontId="33" fillId="23" borderId="13"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14" applyNumberFormat="0" applyFill="0" applyAlignment="0" applyProtection="0"/>
    <xf numFmtId="0" fontId="38" fillId="0" borderId="15" applyNumberFormat="0" applyFill="0" applyAlignment="0" applyProtection="0"/>
    <xf numFmtId="0" fontId="28" fillId="0" borderId="16" applyNumberFormat="0" applyFill="0" applyAlignment="0" applyProtection="0"/>
    <xf numFmtId="0" fontId="39" fillId="0" borderId="17" applyNumberFormat="0" applyFill="0" applyAlignment="0" applyProtection="0"/>
    <xf numFmtId="0" fontId="51" fillId="0" borderId="0" applyNumberFormat="0" applyFill="0" applyBorder="0" applyAlignment="0" applyProtection="0"/>
    <xf numFmtId="41" fontId="60" fillId="0" borderId="0" applyFont="0" applyFill="0" applyBorder="0" applyAlignment="0" applyProtection="0"/>
    <xf numFmtId="0" fontId="61" fillId="0" borderId="0"/>
  </cellStyleXfs>
  <cellXfs count="465">
    <xf numFmtId="0" fontId="0" fillId="0" borderId="0" xfId="0"/>
    <xf numFmtId="0" fontId="6" fillId="0" borderId="0" xfId="0" applyFont="1"/>
    <xf numFmtId="0" fontId="5" fillId="0" borderId="0" xfId="0" applyFont="1"/>
    <xf numFmtId="167" fontId="3" fillId="2" borderId="0" xfId="58" applyNumberFormat="1" applyFont="1" applyFill="1" applyBorder="1"/>
    <xf numFmtId="0" fontId="3" fillId="3" borderId="0" xfId="0" applyFont="1" applyFill="1"/>
    <xf numFmtId="3" fontId="3" fillId="3" borderId="0" xfId="0" applyNumberFormat="1" applyFont="1" applyFill="1"/>
    <xf numFmtId="3" fontId="6" fillId="0" borderId="0" xfId="0" applyNumberFormat="1" applyFont="1"/>
    <xf numFmtId="0" fontId="6" fillId="2" borderId="0" xfId="0" applyFont="1" applyFill="1"/>
    <xf numFmtId="0" fontId="3" fillId="3" borderId="0" xfId="0" applyFont="1" applyFill="1" applyAlignment="1">
      <alignment horizontal="center"/>
    </xf>
    <xf numFmtId="0" fontId="3" fillId="0" borderId="0" xfId="0" applyFont="1" applyFill="1" applyBorder="1"/>
    <xf numFmtId="0" fontId="3" fillId="0" borderId="0" xfId="0" applyFont="1" applyFill="1"/>
    <xf numFmtId="3" fontId="3" fillId="0" borderId="0" xfId="0" applyNumberFormat="1" applyFont="1" applyFill="1" applyBorder="1"/>
    <xf numFmtId="168" fontId="3" fillId="0" borderId="0" xfId="0" applyNumberFormat="1" applyFont="1" applyFill="1" applyBorder="1"/>
    <xf numFmtId="3" fontId="3" fillId="0" borderId="0" xfId="0" applyNumberFormat="1" applyFont="1" applyFill="1" applyAlignment="1">
      <alignment vertical="center"/>
    </xf>
    <xf numFmtId="0" fontId="3" fillId="0" borderId="0" xfId="0" applyFont="1" applyFill="1" applyAlignment="1">
      <alignment vertical="center"/>
    </xf>
    <xf numFmtId="168" fontId="3" fillId="0" borderId="0" xfId="0" applyNumberFormat="1" applyFont="1" applyFill="1" applyAlignment="1">
      <alignment vertical="center"/>
    </xf>
    <xf numFmtId="168" fontId="4" fillId="0" borderId="0" xfId="0" applyNumberFormat="1" applyFont="1" applyFill="1" applyBorder="1"/>
    <xf numFmtId="0" fontId="4" fillId="0" borderId="0" xfId="0" applyFont="1" applyFill="1" applyBorder="1"/>
    <xf numFmtId="3" fontId="4" fillId="0" borderId="0" xfId="0" applyNumberFormat="1" applyFont="1" applyFill="1" applyBorder="1"/>
    <xf numFmtId="168" fontId="4" fillId="0" borderId="0" xfId="0" applyNumberFormat="1" applyFont="1" applyFill="1" applyAlignment="1">
      <alignment vertical="center"/>
    </xf>
    <xf numFmtId="0" fontId="4" fillId="0" borderId="0" xfId="0" applyFont="1" applyFill="1" applyAlignment="1">
      <alignment vertical="center"/>
    </xf>
    <xf numFmtId="3" fontId="4" fillId="0" borderId="0" xfId="0" applyNumberFormat="1" applyFont="1" applyFill="1" applyBorder="1" applyAlignment="1">
      <alignment vertical="center"/>
    </xf>
    <xf numFmtId="3" fontId="5" fillId="0" borderId="0" xfId="0" applyNumberFormat="1" applyFont="1" applyFill="1" applyBorder="1"/>
    <xf numFmtId="3" fontId="6" fillId="0" borderId="0" xfId="0" applyNumberFormat="1" applyFont="1" applyFill="1" applyBorder="1"/>
    <xf numFmtId="169" fontId="6" fillId="0" borderId="0" xfId="33" applyNumberFormat="1" applyFont="1"/>
    <xf numFmtId="169" fontId="6" fillId="0" borderId="0" xfId="33" applyNumberFormat="1" applyFont="1" applyBorder="1"/>
    <xf numFmtId="0" fontId="5" fillId="0" borderId="0" xfId="0" applyFont="1" applyFill="1" applyBorder="1" applyAlignment="1">
      <alignment horizontal="left"/>
    </xf>
    <xf numFmtId="167" fontId="5" fillId="0" borderId="0" xfId="58" applyNumberFormat="1" applyFont="1" applyFill="1" applyBorder="1"/>
    <xf numFmtId="166" fontId="5" fillId="0" borderId="0" xfId="0" applyNumberFormat="1" applyFont="1" applyFill="1" applyBorder="1"/>
    <xf numFmtId="0" fontId="6" fillId="0" borderId="0" xfId="0" applyFont="1" applyFill="1" applyBorder="1"/>
    <xf numFmtId="3" fontId="6" fillId="0" borderId="0" xfId="0" applyNumberFormat="1" applyFont="1" applyFill="1"/>
    <xf numFmtId="167" fontId="6" fillId="0" borderId="0" xfId="58" applyNumberFormat="1" applyFont="1" applyFill="1" applyBorder="1"/>
    <xf numFmtId="0" fontId="5" fillId="0" borderId="0" xfId="0" applyFont="1" applyFill="1" applyBorder="1"/>
    <xf numFmtId="166" fontId="6" fillId="0" borderId="0" xfId="0" applyNumberFormat="1" applyFont="1" applyFill="1" applyBorder="1"/>
    <xf numFmtId="0" fontId="6" fillId="0" borderId="0" xfId="0" applyFont="1" applyFill="1"/>
    <xf numFmtId="0" fontId="5" fillId="0" borderId="0" xfId="0" applyFont="1" applyFill="1"/>
    <xf numFmtId="0" fontId="5" fillId="0" borderId="0" xfId="0" applyFont="1" applyFill="1" applyBorder="1" applyAlignment="1">
      <alignment horizontal="center"/>
    </xf>
    <xf numFmtId="169" fontId="6" fillId="0" borderId="0" xfId="33" applyNumberFormat="1" applyFont="1" applyFill="1" applyBorder="1"/>
    <xf numFmtId="0" fontId="5" fillId="0" borderId="18" xfId="0" applyFont="1" applyFill="1" applyBorder="1" applyAlignment="1">
      <alignment horizontal="left"/>
    </xf>
    <xf numFmtId="0" fontId="5" fillId="0" borderId="19" xfId="0" applyFont="1" applyFill="1" applyBorder="1" applyAlignment="1">
      <alignment horizontal="center"/>
    </xf>
    <xf numFmtId="3" fontId="0" fillId="0" borderId="0" xfId="0" applyNumberFormat="1"/>
    <xf numFmtId="0" fontId="6" fillId="0" borderId="0" xfId="0" applyFont="1" applyBorder="1" applyAlignment="1"/>
    <xf numFmtId="169" fontId="0" fillId="0" borderId="0" xfId="33" applyNumberFormat="1" applyFont="1" applyBorder="1" applyAlignment="1">
      <alignment horizontal="center"/>
    </xf>
    <xf numFmtId="10" fontId="3" fillId="3" borderId="0" xfId="0" applyNumberFormat="1" applyFont="1" applyFill="1" applyBorder="1"/>
    <xf numFmtId="3" fontId="3" fillId="3" borderId="0" xfId="0" applyNumberFormat="1" applyFont="1" applyFill="1" applyBorder="1"/>
    <xf numFmtId="167" fontId="3" fillId="3" borderId="0" xfId="58" applyNumberFormat="1" applyFont="1" applyFill="1" applyBorder="1" applyAlignment="1">
      <alignment horizontal="center"/>
    </xf>
    <xf numFmtId="0" fontId="3" fillId="3" borderId="0" xfId="0" applyFont="1" applyFill="1" applyBorder="1"/>
    <xf numFmtId="3" fontId="3" fillId="3" borderId="0" xfId="0" applyNumberFormat="1" applyFont="1" applyFill="1" applyBorder="1" applyAlignment="1">
      <alignment horizontal="center"/>
    </xf>
    <xf numFmtId="0" fontId="4" fillId="2" borderId="19" xfId="0" applyFont="1" applyFill="1" applyBorder="1" applyAlignment="1">
      <alignment horizontal="right"/>
    </xf>
    <xf numFmtId="0" fontId="4" fillId="3" borderId="19" xfId="0" applyFont="1" applyFill="1" applyBorder="1" applyAlignment="1">
      <alignment horizontal="center"/>
    </xf>
    <xf numFmtId="0" fontId="5" fillId="0" borderId="21" xfId="0" applyFont="1" applyFill="1" applyBorder="1" applyAlignment="1">
      <alignment horizontal="center"/>
    </xf>
    <xf numFmtId="0" fontId="5" fillId="0" borderId="21" xfId="0" applyFont="1" applyFill="1" applyBorder="1" applyAlignment="1">
      <alignment horizontal="right"/>
    </xf>
    <xf numFmtId="169" fontId="13" fillId="0" borderId="0" xfId="33" applyNumberFormat="1" applyFont="1" applyBorder="1" applyAlignment="1">
      <alignment horizontal="center"/>
    </xf>
    <xf numFmtId="0" fontId="5" fillId="0" borderId="18" xfId="0" applyFont="1" applyBorder="1"/>
    <xf numFmtId="0" fontId="5" fillId="0" borderId="22" xfId="0" applyFont="1" applyBorder="1" applyAlignment="1">
      <alignment horizontal="center"/>
    </xf>
    <xf numFmtId="0" fontId="5" fillId="0" borderId="23" xfId="0" applyFont="1" applyBorder="1"/>
    <xf numFmtId="0" fontId="9" fillId="0" borderId="0" xfId="0" applyFont="1" applyFill="1" applyBorder="1"/>
    <xf numFmtId="2" fontId="6" fillId="0" borderId="0" xfId="0" applyNumberFormat="1" applyFont="1" applyFill="1"/>
    <xf numFmtId="0" fontId="6" fillId="0" borderId="0" xfId="0" applyFont="1" applyFill="1" applyBorder="1" applyAlignment="1">
      <alignment horizontal="left"/>
    </xf>
    <xf numFmtId="166" fontId="12" fillId="0" borderId="0" xfId="0" applyNumberFormat="1" applyFont="1" applyFill="1" applyBorder="1"/>
    <xf numFmtId="0" fontId="9" fillId="0" borderId="0" xfId="0" applyFont="1" applyFill="1"/>
    <xf numFmtId="0" fontId="5" fillId="0" borderId="18" xfId="0" applyFont="1" applyFill="1" applyBorder="1"/>
    <xf numFmtId="0" fontId="5" fillId="0" borderId="18" xfId="0" applyFont="1" applyFill="1" applyBorder="1" applyAlignment="1">
      <alignment horizontal="right"/>
    </xf>
    <xf numFmtId="0" fontId="5" fillId="0" borderId="19" xfId="0" applyFont="1" applyFill="1" applyBorder="1"/>
    <xf numFmtId="3" fontId="6" fillId="0" borderId="19" xfId="0" applyNumberFormat="1" applyFont="1" applyFill="1" applyBorder="1"/>
    <xf numFmtId="167" fontId="6" fillId="0" borderId="19" xfId="58" applyNumberFormat="1" applyFont="1" applyFill="1" applyBorder="1"/>
    <xf numFmtId="0" fontId="7" fillId="0" borderId="0" xfId="0" applyFont="1" applyFill="1"/>
    <xf numFmtId="0" fontId="7" fillId="0" borderId="0" xfId="0" applyFont="1" applyFill="1" applyBorder="1"/>
    <xf numFmtId="3" fontId="7" fillId="0" borderId="0" xfId="0" applyNumberFormat="1" applyFont="1" applyFill="1"/>
    <xf numFmtId="168" fontId="7" fillId="0" borderId="0" xfId="0" applyNumberFormat="1" applyFont="1" applyFill="1"/>
    <xf numFmtId="0" fontId="10" fillId="0" borderId="0" xfId="0" applyFont="1" applyFill="1" applyBorder="1"/>
    <xf numFmtId="0" fontId="10" fillId="0" borderId="0" xfId="0" applyFont="1" applyFill="1" applyBorder="1" applyAlignment="1">
      <alignment horizontal="center"/>
    </xf>
    <xf numFmtId="166" fontId="7" fillId="0" borderId="0" xfId="0" applyNumberFormat="1" applyFont="1" applyFill="1"/>
    <xf numFmtId="3" fontId="7" fillId="0" borderId="0" xfId="0" applyNumberFormat="1" applyFont="1" applyFill="1" applyBorder="1"/>
    <xf numFmtId="0" fontId="7" fillId="0" borderId="0" xfId="0" applyFont="1" applyFill="1" applyBorder="1" applyAlignment="1">
      <alignment horizontal="right"/>
    </xf>
    <xf numFmtId="166" fontId="7" fillId="0" borderId="0" xfId="0" applyNumberFormat="1" applyFont="1" applyFill="1" applyBorder="1"/>
    <xf numFmtId="166" fontId="10" fillId="0" borderId="0" xfId="0" applyNumberFormat="1" applyFont="1" applyFill="1" applyBorder="1" applyAlignment="1">
      <alignment horizontal="center"/>
    </xf>
    <xf numFmtId="0" fontId="10" fillId="0" borderId="0" xfId="0" applyFont="1" applyFill="1" applyAlignment="1"/>
    <xf numFmtId="0" fontId="10" fillId="0" borderId="0" xfId="0" applyFont="1" applyFill="1" applyAlignment="1">
      <alignment horizontal="center"/>
    </xf>
    <xf numFmtId="1" fontId="10" fillId="0" borderId="0" xfId="0" applyNumberFormat="1" applyFont="1" applyFill="1" applyBorder="1"/>
    <xf numFmtId="3" fontId="10" fillId="0" borderId="0" xfId="0" quotePrefix="1" applyNumberFormat="1" applyFont="1" applyFill="1" applyBorder="1"/>
    <xf numFmtId="3" fontId="10" fillId="0" borderId="0" xfId="0" applyNumberFormat="1" applyFont="1" applyFill="1" applyBorder="1"/>
    <xf numFmtId="0" fontId="7" fillId="0" borderId="0" xfId="0" applyFont="1" applyFill="1" applyAlignment="1">
      <alignment horizontal="right"/>
    </xf>
    <xf numFmtId="0" fontId="3" fillId="0" borderId="0" xfId="0" applyFont="1" applyFill="1" applyBorder="1" applyAlignment="1">
      <alignment vertical="center"/>
    </xf>
    <xf numFmtId="0" fontId="3" fillId="0" borderId="4" xfId="0" applyFont="1" applyFill="1" applyBorder="1"/>
    <xf numFmtId="4" fontId="11" fillId="0" borderId="0" xfId="0" applyNumberFormat="1" applyFont="1" applyFill="1" applyBorder="1" applyAlignment="1">
      <alignment horizontal="right" wrapText="1"/>
    </xf>
    <xf numFmtId="3" fontId="4" fillId="0" borderId="0" xfId="0" applyNumberFormat="1" applyFont="1" applyFill="1" applyBorder="1" applyAlignment="1">
      <alignment vertical="center" wrapText="1"/>
    </xf>
    <xf numFmtId="168" fontId="4" fillId="0" borderId="0" xfId="0" applyNumberFormat="1" applyFont="1" applyFill="1" applyBorder="1" applyAlignment="1">
      <alignment vertical="center" wrapText="1"/>
    </xf>
    <xf numFmtId="3" fontId="3" fillId="0" borderId="0" xfId="0" applyNumberFormat="1" applyFont="1" applyFill="1" applyBorder="1" applyAlignment="1">
      <alignment vertical="center"/>
    </xf>
    <xf numFmtId="0" fontId="4" fillId="0" borderId="0" xfId="0" applyFont="1" applyFill="1"/>
    <xf numFmtId="3" fontId="3" fillId="0" borderId="4" xfId="0" applyNumberFormat="1" applyFont="1" applyFill="1" applyBorder="1"/>
    <xf numFmtId="0" fontId="4" fillId="0" borderId="0" xfId="0" applyFont="1" applyFill="1" applyBorder="1" applyAlignment="1">
      <alignment vertical="center"/>
    </xf>
    <xf numFmtId="9" fontId="3" fillId="0" borderId="0" xfId="0" applyNumberFormat="1" applyFont="1" applyFill="1" applyAlignment="1">
      <alignment vertical="center"/>
    </xf>
    <xf numFmtId="3" fontId="3" fillId="0" borderId="0" xfId="0" applyNumberFormat="1" applyFont="1" applyFill="1"/>
    <xf numFmtId="9" fontId="3" fillId="0" borderId="0" xfId="58" applyFont="1" applyFill="1" applyAlignment="1">
      <alignment vertical="center"/>
    </xf>
    <xf numFmtId="0" fontId="3" fillId="0" borderId="0" xfId="0" applyFont="1" applyFill="1" applyBorder="1" applyAlignment="1">
      <alignment vertical="center" wrapText="1"/>
    </xf>
    <xf numFmtId="0" fontId="3" fillId="0" borderId="4" xfId="0" applyFont="1" applyFill="1" applyBorder="1" applyAlignment="1">
      <alignment vertical="center"/>
    </xf>
    <xf numFmtId="3" fontId="3" fillId="0" borderId="4" xfId="0" applyNumberFormat="1" applyFont="1" applyFill="1" applyBorder="1" applyAlignment="1">
      <alignment vertical="center"/>
    </xf>
    <xf numFmtId="0" fontId="6" fillId="0" borderId="19" xfId="0" applyFont="1" applyFill="1" applyBorder="1"/>
    <xf numFmtId="0" fontId="4" fillId="2" borderId="20" xfId="0" applyFont="1" applyFill="1" applyBorder="1" applyAlignment="1">
      <alignment horizontal="right"/>
    </xf>
    <xf numFmtId="0" fontId="4" fillId="2" borderId="20" xfId="0" applyFont="1" applyFill="1" applyBorder="1" applyAlignment="1">
      <alignment horizontal="center"/>
    </xf>
    <xf numFmtId="0" fontId="3" fillId="3" borderId="19" xfId="0" applyFont="1" applyFill="1" applyBorder="1"/>
    <xf numFmtId="3" fontId="3" fillId="3" borderId="19" xfId="0" applyNumberFormat="1" applyFont="1" applyFill="1" applyBorder="1"/>
    <xf numFmtId="167" fontId="3" fillId="2" borderId="19" xfId="58" applyNumberFormat="1" applyFont="1" applyFill="1" applyBorder="1"/>
    <xf numFmtId="167" fontId="3" fillId="3" borderId="19" xfId="58" applyNumberFormat="1" applyFont="1" applyFill="1" applyBorder="1" applyAlignment="1">
      <alignment horizontal="center"/>
    </xf>
    <xf numFmtId="0" fontId="2" fillId="0" borderId="0" xfId="0" applyFont="1"/>
    <xf numFmtId="0" fontId="5" fillId="0" borderId="0" xfId="0" applyFont="1" applyBorder="1" applyAlignment="1">
      <alignment horizontal="center"/>
    </xf>
    <xf numFmtId="0" fontId="3" fillId="0" borderId="0" xfId="0" applyFont="1"/>
    <xf numFmtId="0" fontId="5" fillId="0" borderId="0" xfId="0" applyFont="1" applyFill="1" applyAlignment="1">
      <alignment vertical="center"/>
    </xf>
    <xf numFmtId="3" fontId="0" fillId="0" borderId="0" xfId="0" applyNumberFormat="1" applyFill="1"/>
    <xf numFmtId="3" fontId="2" fillId="0" borderId="0" xfId="0" quotePrefix="1" applyNumberFormat="1" applyFont="1"/>
    <xf numFmtId="0" fontId="2" fillId="0" borderId="0" xfId="0" applyFont="1" applyFill="1" applyBorder="1" applyAlignment="1">
      <alignment horizontal="left"/>
    </xf>
    <xf numFmtId="0" fontId="2" fillId="0" borderId="19" xfId="0" applyFont="1" applyFill="1" applyBorder="1"/>
    <xf numFmtId="3" fontId="5" fillId="0" borderId="0" xfId="0" applyNumberFormat="1" applyFont="1" applyFill="1"/>
    <xf numFmtId="0" fontId="2" fillId="0" borderId="0" xfId="0" applyFont="1" applyBorder="1"/>
    <xf numFmtId="0" fontId="2" fillId="0" borderId="0" xfId="0" applyFont="1" applyFill="1"/>
    <xf numFmtId="3" fontId="3" fillId="0" borderId="0" xfId="0" applyNumberFormat="1" applyFont="1"/>
    <xf numFmtId="0" fontId="3" fillId="0" borderId="4" xfId="0" applyFont="1" applyBorder="1"/>
    <xf numFmtId="3" fontId="3" fillId="0" borderId="4" xfId="0" applyNumberFormat="1" applyFont="1" applyBorder="1"/>
    <xf numFmtId="167" fontId="3" fillId="0" borderId="0" xfId="58" applyNumberFormat="1" applyFont="1" applyFill="1" applyBorder="1"/>
    <xf numFmtId="167" fontId="3" fillId="0" borderId="0" xfId="58" applyNumberFormat="1" applyFont="1"/>
    <xf numFmtId="167" fontId="3" fillId="0" borderId="4" xfId="58" applyNumberFormat="1" applyFont="1" applyBorder="1"/>
    <xf numFmtId="0" fontId="4" fillId="0" borderId="5" xfId="0" quotePrefix="1" applyFont="1" applyFill="1" applyBorder="1" applyAlignment="1">
      <alignment horizontal="right"/>
    </xf>
    <xf numFmtId="0" fontId="4" fillId="0" borderId="4" xfId="0" applyFont="1" applyFill="1" applyBorder="1"/>
    <xf numFmtId="0" fontId="4" fillId="0" borderId="6" xfId="0" quotePrefix="1" applyFont="1" applyFill="1" applyBorder="1" applyAlignment="1">
      <alignment horizontal="right"/>
    </xf>
    <xf numFmtId="0" fontId="4" fillId="0" borderId="4" xfId="0" applyFont="1" applyFill="1" applyBorder="1" applyAlignment="1">
      <alignment horizontal="center"/>
    </xf>
    <xf numFmtId="3" fontId="4" fillId="0" borderId="0" xfId="0" applyNumberFormat="1" applyFont="1"/>
    <xf numFmtId="167" fontId="4" fillId="0" borderId="0" xfId="58" applyNumberFormat="1" applyFont="1" applyFill="1" applyBorder="1"/>
    <xf numFmtId="167" fontId="4" fillId="0" borderId="0" xfId="58" applyNumberFormat="1" applyFont="1"/>
    <xf numFmtId="169" fontId="8" fillId="0" borderId="0" xfId="33" applyNumberFormat="1" applyFont="1" applyFill="1" applyAlignment="1">
      <alignment vertical="center"/>
    </xf>
    <xf numFmtId="0" fontId="8" fillId="0" borderId="0" xfId="0" applyFont="1" applyFill="1" applyAlignment="1">
      <alignment vertical="center"/>
    </xf>
    <xf numFmtId="3" fontId="8" fillId="0" borderId="0" xfId="0" applyNumberFormat="1" applyFont="1" applyFill="1" applyAlignment="1">
      <alignment vertical="center"/>
    </xf>
    <xf numFmtId="0" fontId="15" fillId="0" borderId="0" xfId="0" applyFont="1" applyFill="1" applyAlignment="1">
      <alignment horizontal="center" wrapText="1"/>
    </xf>
    <xf numFmtId="4" fontId="15" fillId="0" borderId="0" xfId="0" applyNumberFormat="1" applyFont="1" applyFill="1" applyAlignment="1">
      <alignment horizontal="right"/>
    </xf>
    <xf numFmtId="3" fontId="3" fillId="0" borderId="0" xfId="0" applyNumberFormat="1" applyFont="1" applyAlignment="1">
      <alignment horizontal="right"/>
    </xf>
    <xf numFmtId="167" fontId="3" fillId="0" borderId="0" xfId="58" applyNumberFormat="1" applyFont="1" applyFill="1" applyBorder="1" applyAlignment="1">
      <alignment horizontal="right"/>
    </xf>
    <xf numFmtId="0" fontId="14" fillId="0" borderId="0" xfId="0" applyFont="1" applyFill="1" applyBorder="1" applyAlignment="1">
      <alignment vertical="center"/>
    </xf>
    <xf numFmtId="169" fontId="14" fillId="0" borderId="0" xfId="33" applyNumberFormat="1" applyFont="1" applyFill="1" applyAlignment="1">
      <alignment vertical="center"/>
    </xf>
    <xf numFmtId="169" fontId="22" fillId="0" borderId="0" xfId="33" applyNumberFormat="1" applyFont="1"/>
    <xf numFmtId="169" fontId="2" fillId="0" borderId="0" xfId="33" applyNumberFormat="1" applyFont="1" applyBorder="1" applyAlignment="1">
      <alignment horizontal="center"/>
    </xf>
    <xf numFmtId="0" fontId="41" fillId="0" borderId="0" xfId="40" applyFont="1"/>
    <xf numFmtId="0" fontId="42" fillId="0" borderId="0" xfId="40" applyFont="1"/>
    <xf numFmtId="0" fontId="22" fillId="0" borderId="0" xfId="40"/>
    <xf numFmtId="0" fontId="43" fillId="0" borderId="0" xfId="40" applyFont="1" applyAlignment="1">
      <alignment horizontal="center"/>
    </xf>
    <xf numFmtId="17" fontId="43" fillId="0" borderId="0" xfId="40" quotePrefix="1" applyNumberFormat="1" applyFont="1" applyAlignment="1">
      <alignment horizontal="center"/>
    </xf>
    <xf numFmtId="0" fontId="44" fillId="0" borderId="0" xfId="40" applyFont="1" applyAlignment="1">
      <alignment horizontal="left" indent="15"/>
    </xf>
    <xf numFmtId="0" fontId="46" fillId="0" borderId="0" xfId="40" applyFont="1" applyAlignment="1"/>
    <xf numFmtId="0" fontId="47" fillId="0" borderId="0" xfId="40" applyFont="1"/>
    <xf numFmtId="0" fontId="41" fillId="0" borderId="0" xfId="40" quotePrefix="1" applyFont="1"/>
    <xf numFmtId="17" fontId="43" fillId="0" borderId="0" xfId="40" applyNumberFormat="1" applyFont="1" applyAlignment="1">
      <alignment horizontal="center"/>
    </xf>
    <xf numFmtId="0" fontId="48" fillId="0" borderId="0" xfId="40" applyFont="1"/>
    <xf numFmtId="0" fontId="19" fillId="0" borderId="0" xfId="43" applyFont="1" applyBorder="1" applyProtection="1"/>
    <xf numFmtId="0" fontId="18" fillId="0" borderId="7" xfId="43" applyFont="1" applyBorder="1" applyAlignment="1" applyProtection="1">
      <alignment horizontal="left"/>
    </xf>
    <xf numFmtId="0" fontId="18" fillId="0" borderId="7" xfId="43" applyFont="1" applyBorder="1" applyProtection="1"/>
    <xf numFmtId="0" fontId="18" fillId="0" borderId="7" xfId="43" applyFont="1" applyBorder="1" applyAlignment="1" applyProtection="1">
      <alignment horizontal="center"/>
    </xf>
    <xf numFmtId="0" fontId="20" fillId="0" borderId="0" xfId="43" applyFont="1" applyBorder="1" applyProtection="1"/>
    <xf numFmtId="0" fontId="20" fillId="0" borderId="0" xfId="43" applyFont="1" applyBorder="1" applyAlignment="1" applyProtection="1">
      <alignment horizontal="center"/>
    </xf>
    <xf numFmtId="0" fontId="19" fillId="0" borderId="0" xfId="43" applyFont="1" applyBorder="1" applyAlignment="1" applyProtection="1">
      <alignment horizontal="left"/>
    </xf>
    <xf numFmtId="0" fontId="19" fillId="0" borderId="0" xfId="40" applyFont="1"/>
    <xf numFmtId="0" fontId="19" fillId="0" borderId="0" xfId="43" applyFont="1" applyBorder="1" applyAlignment="1" applyProtection="1">
      <alignment horizontal="right"/>
    </xf>
    <xf numFmtId="0" fontId="18" fillId="0" borderId="0" xfId="43" applyFont="1" applyBorder="1" applyAlignment="1" applyProtection="1">
      <alignment horizontal="left"/>
    </xf>
    <xf numFmtId="0" fontId="20" fillId="0" borderId="0" xfId="43" applyFont="1" applyBorder="1" applyAlignment="1" applyProtection="1">
      <alignment horizontal="right"/>
    </xf>
    <xf numFmtId="3" fontId="5" fillId="0" borderId="0" xfId="0" applyNumberFormat="1" applyFont="1" applyFill="1" applyBorder="1" applyAlignment="1">
      <alignment horizontal="right"/>
    </xf>
    <xf numFmtId="0" fontId="2" fillId="0" borderId="0" xfId="0" applyFont="1" applyFill="1" applyBorder="1" applyAlignment="1">
      <alignment horizontal="right"/>
    </xf>
    <xf numFmtId="3" fontId="2" fillId="0" borderId="0" xfId="0" applyNumberFormat="1" applyFont="1" applyFill="1" applyBorder="1" applyAlignment="1">
      <alignment horizontal="right"/>
    </xf>
    <xf numFmtId="169" fontId="40" fillId="0" borderId="0" xfId="33" applyNumberFormat="1" applyFont="1" applyAlignment="1"/>
    <xf numFmtId="0" fontId="3" fillId="0" borderId="0" xfId="0" applyFont="1" applyFill="1" applyBorder="1" applyAlignment="1">
      <alignment horizontal="right" vertical="center"/>
    </xf>
    <xf numFmtId="0" fontId="4" fillId="0" borderId="0" xfId="0" applyFont="1" applyFill="1" applyBorder="1" applyAlignment="1">
      <alignment horizontal="right" vertical="center"/>
    </xf>
    <xf numFmtId="0" fontId="4" fillId="0" borderId="0" xfId="0" applyFont="1" applyFill="1" applyAlignment="1">
      <alignment horizontal="right" vertical="center"/>
    </xf>
    <xf numFmtId="0" fontId="3" fillId="0" borderId="0" xfId="0" applyFont="1" applyFill="1" applyAlignment="1">
      <alignment horizontal="right" vertical="center"/>
    </xf>
    <xf numFmtId="168" fontId="4" fillId="0" borderId="0" xfId="0" applyNumberFormat="1" applyFont="1" applyFill="1" applyAlignment="1">
      <alignment horizontal="right" vertical="center"/>
    </xf>
    <xf numFmtId="168" fontId="3" fillId="0" borderId="0" xfId="0" applyNumberFormat="1" applyFont="1" applyFill="1" applyAlignment="1">
      <alignment horizontal="right" vertical="center"/>
    </xf>
    <xf numFmtId="3" fontId="3" fillId="0" borderId="0" xfId="0" applyNumberFormat="1" applyFont="1" applyFill="1" applyAlignment="1">
      <alignment horizontal="right" vertical="center"/>
    </xf>
    <xf numFmtId="168" fontId="3" fillId="0" borderId="0" xfId="0" applyNumberFormat="1" applyFont="1" applyFill="1" applyBorder="1" applyAlignment="1">
      <alignment horizontal="right" vertical="center"/>
    </xf>
    <xf numFmtId="0" fontId="5" fillId="0" borderId="0" xfId="0" applyFont="1" applyFill="1" applyAlignment="1">
      <alignment horizontal="right" vertical="center"/>
    </xf>
    <xf numFmtId="3" fontId="4" fillId="0" borderId="0" xfId="0" applyNumberFormat="1" applyFont="1" applyFill="1" applyAlignment="1">
      <alignment horizontal="right" vertical="center"/>
    </xf>
    <xf numFmtId="3" fontId="4" fillId="0" borderId="0" xfId="0" applyNumberFormat="1" applyFont="1" applyFill="1" applyAlignment="1">
      <alignment vertical="center"/>
    </xf>
    <xf numFmtId="169" fontId="3" fillId="0" borderId="0" xfId="33" applyNumberFormat="1" applyFont="1" applyFill="1" applyAlignment="1">
      <alignment horizontal="right" vertical="center"/>
    </xf>
    <xf numFmtId="169" fontId="3" fillId="0" borderId="0" xfId="33" applyNumberFormat="1" applyFont="1" applyFill="1" applyAlignment="1">
      <alignment vertical="center"/>
    </xf>
    <xf numFmtId="169" fontId="3" fillId="3" borderId="0" xfId="33" applyNumberFormat="1" applyFont="1" applyFill="1"/>
    <xf numFmtId="169" fontId="49" fillId="3" borderId="0" xfId="33" applyNumberFormat="1" applyFont="1" applyFill="1"/>
    <xf numFmtId="169" fontId="40" fillId="0" borderId="0" xfId="33" applyNumberFormat="1" applyFont="1" applyAlignment="1">
      <alignment horizontal="right"/>
    </xf>
    <xf numFmtId="0" fontId="5" fillId="0" borderId="0" xfId="0" applyFont="1" applyBorder="1"/>
    <xf numFmtId="0" fontId="5" fillId="0" borderId="8" xfId="0" applyFont="1" applyBorder="1"/>
    <xf numFmtId="169" fontId="5" fillId="0" borderId="8" xfId="33" applyNumberFormat="1" applyFont="1" applyBorder="1" applyAlignment="1">
      <alignment horizontal="center"/>
    </xf>
    <xf numFmtId="9" fontId="5" fillId="0" borderId="0" xfId="58" applyFont="1" applyBorder="1" applyAlignment="1">
      <alignment horizontal="center"/>
    </xf>
    <xf numFmtId="169" fontId="5" fillId="0" borderId="0" xfId="33" applyNumberFormat="1" applyFont="1" applyBorder="1" applyAlignment="1">
      <alignment horizontal="center"/>
    </xf>
    <xf numFmtId="0" fontId="5" fillId="0" borderId="21" xfId="0" applyFont="1" applyBorder="1"/>
    <xf numFmtId="169" fontId="5" fillId="0" borderId="21" xfId="33" applyNumberFormat="1" applyFont="1" applyBorder="1"/>
    <xf numFmtId="0" fontId="5" fillId="0" borderId="0" xfId="0" applyFont="1" applyAlignment="1">
      <alignment horizontal="center"/>
    </xf>
    <xf numFmtId="0" fontId="5" fillId="0" borderId="0" xfId="0" applyFont="1" applyFill="1" applyBorder="1" applyAlignment="1">
      <alignment vertical="center"/>
    </xf>
    <xf numFmtId="0" fontId="3" fillId="0" borderId="0" xfId="0" applyFont="1" applyBorder="1"/>
    <xf numFmtId="3" fontId="3" fillId="0" borderId="0" xfId="0" applyNumberFormat="1" applyFont="1" applyBorder="1"/>
    <xf numFmtId="167" fontId="3" fillId="0" borderId="0" xfId="58" applyNumberFormat="1" applyFont="1" applyBorder="1"/>
    <xf numFmtId="0" fontId="6" fillId="35" borderId="0" xfId="0" applyFont="1" applyFill="1"/>
    <xf numFmtId="169" fontId="6" fillId="35" borderId="0" xfId="33" applyNumberFormat="1" applyFont="1" applyFill="1" applyBorder="1"/>
    <xf numFmtId="3" fontId="3" fillId="0" borderId="0" xfId="0" quotePrefix="1" applyNumberFormat="1" applyFont="1" applyFill="1" applyBorder="1" applyAlignment="1">
      <alignment vertical="center"/>
    </xf>
    <xf numFmtId="168" fontId="3" fillId="0" borderId="0" xfId="0" applyNumberFormat="1" applyFont="1" applyFill="1" applyAlignment="1">
      <alignment horizontal="left" vertical="center"/>
    </xf>
    <xf numFmtId="3" fontId="4" fillId="0" borderId="0" xfId="0" applyNumberFormat="1" applyFont="1" applyFill="1" applyBorder="1" applyAlignment="1">
      <alignment horizontal="right" vertical="center"/>
    </xf>
    <xf numFmtId="168" fontId="4" fillId="0" borderId="0" xfId="0" applyNumberFormat="1" applyFont="1" applyFill="1" applyBorder="1" applyAlignment="1">
      <alignment horizontal="right" vertical="center"/>
    </xf>
    <xf numFmtId="0" fontId="5" fillId="0" borderId="0" xfId="0" applyFont="1" applyFill="1" applyAlignment="1">
      <alignment horizontal="right"/>
    </xf>
    <xf numFmtId="3" fontId="5" fillId="0" borderId="0" xfId="0" applyNumberFormat="1" applyFont="1" applyFill="1" applyAlignment="1">
      <alignment horizontal="right"/>
    </xf>
    <xf numFmtId="0" fontId="14" fillId="0" borderId="0" xfId="0" applyFont="1" applyFill="1" applyAlignment="1">
      <alignment vertical="center"/>
    </xf>
    <xf numFmtId="3" fontId="3" fillId="0" borderId="0" xfId="36" applyNumberFormat="1" applyFont="1" applyFill="1"/>
    <xf numFmtId="3" fontId="3" fillId="0" borderId="0" xfId="38" applyNumberFormat="1" applyFont="1" applyFill="1"/>
    <xf numFmtId="0" fontId="4" fillId="0" borderId="0" xfId="0" applyFont="1" applyFill="1" applyBorder="1" applyAlignment="1">
      <alignment horizontal="left" wrapText="1"/>
    </xf>
    <xf numFmtId="0" fontId="3" fillId="0" borderId="0" xfId="0" applyFont="1" applyFill="1" applyAlignment="1">
      <alignment vertical="distributed"/>
    </xf>
    <xf numFmtId="0" fontId="4" fillId="0" borderId="0" xfId="0" applyFont="1" applyFill="1" applyBorder="1" applyAlignment="1">
      <alignment vertical="justify"/>
    </xf>
    <xf numFmtId="0" fontId="3" fillId="0" borderId="0" xfId="0" applyFont="1" applyFill="1" applyBorder="1" applyAlignment="1">
      <alignment vertical="justify"/>
    </xf>
    <xf numFmtId="169" fontId="2" fillId="0" borderId="0" xfId="33" applyNumberFormat="1" applyFont="1" applyFill="1" applyBorder="1" applyAlignment="1">
      <alignment horizontal="center"/>
    </xf>
    <xf numFmtId="169" fontId="2" fillId="0" borderId="0" xfId="33" applyNumberFormat="1" applyFont="1" applyBorder="1"/>
    <xf numFmtId="169" fontId="2" fillId="0" borderId="0" xfId="33" applyNumberFormat="1" applyFont="1"/>
    <xf numFmtId="3" fontId="2" fillId="0" borderId="0" xfId="0" applyNumberFormat="1" applyFont="1"/>
    <xf numFmtId="169" fontId="40" fillId="0" borderId="0" xfId="33" applyNumberFormat="1" applyFont="1"/>
    <xf numFmtId="0" fontId="2" fillId="36" borderId="0" xfId="0" applyFont="1" applyFill="1"/>
    <xf numFmtId="0" fontId="4" fillId="0" borderId="0" xfId="0" applyFont="1" applyFill="1" applyAlignment="1">
      <alignment horizontal="left" vertical="center"/>
    </xf>
    <xf numFmtId="3" fontId="5" fillId="0" borderId="0" xfId="0" applyNumberFormat="1" applyFont="1" applyFill="1" applyBorder="1" applyAlignment="1">
      <alignment horizontal="left"/>
    </xf>
    <xf numFmtId="3" fontId="2" fillId="0" borderId="0" xfId="0" applyNumberFormat="1" applyFont="1" applyFill="1" applyBorder="1" applyAlignment="1">
      <alignment horizontal="left"/>
    </xf>
    <xf numFmtId="169" fontId="0" fillId="0" borderId="0" xfId="33" applyNumberFormat="1" applyFont="1"/>
    <xf numFmtId="0" fontId="0" fillId="0" borderId="0" xfId="0" applyFill="1"/>
    <xf numFmtId="1" fontId="5" fillId="0" borderId="0" xfId="0" applyNumberFormat="1" applyFont="1" applyFill="1" applyBorder="1"/>
    <xf numFmtId="169" fontId="5" fillId="0" borderId="0" xfId="33" applyNumberFormat="1" applyFont="1" applyBorder="1"/>
    <xf numFmtId="0" fontId="0" fillId="36" borderId="0" xfId="0" applyFill="1"/>
    <xf numFmtId="0" fontId="51" fillId="0" borderId="0" xfId="69" applyBorder="1" applyAlignment="1" applyProtection="1">
      <alignment horizontal="center"/>
    </xf>
    <xf numFmtId="0" fontId="3" fillId="37" borderId="0" xfId="0" applyFont="1" applyFill="1" applyAlignment="1">
      <alignment vertical="center"/>
    </xf>
    <xf numFmtId="3" fontId="3" fillId="37" borderId="0" xfId="0" applyNumberFormat="1" applyFont="1" applyFill="1" applyAlignment="1">
      <alignment vertical="center"/>
    </xf>
    <xf numFmtId="167" fontId="3" fillId="37" borderId="0" xfId="58" applyNumberFormat="1" applyFont="1" applyFill="1" applyBorder="1"/>
    <xf numFmtId="167" fontId="3" fillId="37" borderId="0" xfId="58" applyNumberFormat="1" applyFont="1" applyFill="1" applyAlignment="1">
      <alignment vertical="center"/>
    </xf>
    <xf numFmtId="3" fontId="3" fillId="37" borderId="0" xfId="0" applyNumberFormat="1" applyFont="1" applyFill="1"/>
    <xf numFmtId="3" fontId="3" fillId="37" borderId="0" xfId="0" quotePrefix="1" applyNumberFormat="1" applyFont="1" applyFill="1" applyAlignment="1">
      <alignment horizontal="right"/>
    </xf>
    <xf numFmtId="0" fontId="4" fillId="37" borderId="18" xfId="0" applyFont="1" applyFill="1" applyBorder="1" applyAlignment="1">
      <alignment horizontal="center"/>
    </xf>
    <xf numFmtId="0" fontId="4" fillId="37" borderId="18" xfId="0" quotePrefix="1" applyFont="1" applyFill="1" applyBorder="1" applyAlignment="1">
      <alignment horizontal="center"/>
    </xf>
    <xf numFmtId="0" fontId="4" fillId="37" borderId="19" xfId="0" applyFont="1" applyFill="1" applyBorder="1" applyAlignment="1">
      <alignment horizontal="center"/>
    </xf>
    <xf numFmtId="0" fontId="4" fillId="37" borderId="21" xfId="0" applyFont="1" applyFill="1" applyBorder="1" applyAlignment="1">
      <alignment horizontal="center"/>
    </xf>
    <xf numFmtId="0" fontId="4" fillId="37" borderId="21" xfId="0" applyNumberFormat="1" applyFont="1" applyFill="1" applyBorder="1" applyAlignment="1">
      <alignment horizontal="center"/>
    </xf>
    <xf numFmtId="0" fontId="3" fillId="37" borderId="0" xfId="0" applyFont="1" applyFill="1"/>
    <xf numFmtId="167" fontId="3" fillId="37" borderId="0" xfId="58" applyNumberFormat="1" applyFont="1" applyFill="1" applyAlignment="1">
      <alignment vertical="top"/>
    </xf>
    <xf numFmtId="0" fontId="3" fillId="37" borderId="19" xfId="0" applyFont="1" applyFill="1" applyBorder="1"/>
    <xf numFmtId="3" fontId="3" fillId="37" borderId="19" xfId="0" applyNumberFormat="1" applyFont="1" applyFill="1" applyBorder="1"/>
    <xf numFmtId="0" fontId="3" fillId="37" borderId="1" xfId="0" applyFont="1" applyFill="1" applyBorder="1"/>
    <xf numFmtId="3" fontId="3" fillId="37" borderId="1" xfId="0" applyNumberFormat="1" applyFont="1" applyFill="1" applyBorder="1"/>
    <xf numFmtId="3" fontId="2" fillId="0" borderId="0" xfId="0" quotePrefix="1" applyNumberFormat="1" applyFont="1" applyBorder="1"/>
    <xf numFmtId="0" fontId="5" fillId="0" borderId="19" xfId="0" applyFont="1" applyFill="1" applyBorder="1" applyAlignment="1">
      <alignment horizontal="right"/>
    </xf>
    <xf numFmtId="0" fontId="2" fillId="0" borderId="0" xfId="0" quotePrefix="1" applyFont="1" applyFill="1" applyBorder="1" applyAlignment="1">
      <alignment horizontal="right"/>
    </xf>
    <xf numFmtId="3" fontId="2" fillId="0" borderId="0" xfId="0" applyNumberFormat="1" applyFont="1" applyFill="1" applyBorder="1"/>
    <xf numFmtId="17" fontId="2" fillId="0" borderId="0" xfId="0" quotePrefix="1" applyNumberFormat="1" applyFont="1" applyFill="1" applyBorder="1" applyAlignment="1">
      <alignment horizontal="right"/>
    </xf>
    <xf numFmtId="166" fontId="2" fillId="0" borderId="0" xfId="0" applyNumberFormat="1" applyFont="1" applyFill="1" applyBorder="1"/>
    <xf numFmtId="166" fontId="2" fillId="0" borderId="0" xfId="0" applyNumberFormat="1" applyFont="1" applyFill="1" applyBorder="1" applyAlignment="1">
      <alignment horizontal="right"/>
    </xf>
    <xf numFmtId="168" fontId="2" fillId="0" borderId="0" xfId="0" applyNumberFormat="1" applyFont="1" applyFill="1" applyBorder="1"/>
    <xf numFmtId="168" fontId="2" fillId="0" borderId="0" xfId="0" applyNumberFormat="1" applyFont="1" applyFill="1" applyBorder="1" applyAlignment="1">
      <alignment horizontal="right"/>
    </xf>
    <xf numFmtId="166" fontId="2" fillId="0" borderId="1" xfId="0" applyNumberFormat="1" applyFont="1" applyFill="1" applyBorder="1" applyAlignment="1">
      <alignment horizontal="right"/>
    </xf>
    <xf numFmtId="170" fontId="3" fillId="37" borderId="0" xfId="0" quotePrefix="1" applyNumberFormat="1" applyFont="1" applyFill="1" applyAlignment="1">
      <alignment horizontal="right"/>
    </xf>
    <xf numFmtId="0" fontId="5" fillId="36" borderId="0" xfId="0" applyFont="1" applyFill="1" applyAlignment="1">
      <alignment horizontal="center" vertical="top" wrapText="1"/>
    </xf>
    <xf numFmtId="0" fontId="4" fillId="0" borderId="0" xfId="0" quotePrefix="1" applyFont="1" applyFill="1" applyBorder="1" applyAlignment="1">
      <alignment horizontal="right"/>
    </xf>
    <xf numFmtId="0" fontId="4" fillId="0" borderId="6" xfId="0" quotePrefix="1" applyFont="1" applyFill="1" applyBorder="1" applyAlignment="1">
      <alignment horizontal="center"/>
    </xf>
    <xf numFmtId="4" fontId="54" fillId="0" borderId="0" xfId="0" applyNumberFormat="1" applyFont="1" applyFill="1" applyBorder="1" applyAlignment="1">
      <alignment horizontal="right" wrapText="1"/>
    </xf>
    <xf numFmtId="4" fontId="19" fillId="0" borderId="0" xfId="0" applyNumberFormat="1" applyFont="1" applyFill="1" applyBorder="1" applyAlignment="1">
      <alignment horizontal="right" wrapText="1"/>
    </xf>
    <xf numFmtId="0" fontId="54" fillId="0" borderId="0" xfId="0" applyFont="1" applyFill="1" applyBorder="1" applyAlignment="1">
      <alignment horizontal="right" wrapText="1"/>
    </xf>
    <xf numFmtId="0" fontId="2" fillId="0" borderId="0" xfId="0" applyFont="1" applyFill="1" applyAlignment="1">
      <alignment horizontal="right"/>
    </xf>
    <xf numFmtId="3" fontId="2" fillId="0" borderId="0" xfId="0" applyNumberFormat="1" applyFont="1" applyFill="1" applyAlignment="1">
      <alignment horizontal="right"/>
    </xf>
    <xf numFmtId="3" fontId="2" fillId="0" borderId="0" xfId="0" applyNumberFormat="1" applyFont="1" applyFill="1"/>
    <xf numFmtId="167" fontId="2" fillId="0" borderId="0" xfId="58" applyNumberFormat="1" applyFont="1" applyFill="1" applyBorder="1"/>
    <xf numFmtId="3" fontId="2" fillId="0" borderId="0" xfId="0" applyNumberFormat="1" applyFont="1" applyFill="1" applyAlignment="1">
      <alignment horizontal="left"/>
    </xf>
    <xf numFmtId="0" fontId="3" fillId="0" borderId="0" xfId="0" applyFont="1" applyFill="1" applyAlignment="1">
      <alignment horizontal="left" vertical="center"/>
    </xf>
    <xf numFmtId="167" fontId="3" fillId="0" borderId="4" xfId="58" applyNumberFormat="1" applyFont="1" applyFill="1" applyBorder="1"/>
    <xf numFmtId="1" fontId="2" fillId="0" borderId="0" xfId="0" quotePrefix="1" applyNumberFormat="1" applyFont="1"/>
    <xf numFmtId="0" fontId="51" fillId="0" borderId="0" xfId="69" applyFill="1" applyAlignment="1">
      <alignment horizontal="center"/>
    </xf>
    <xf numFmtId="0" fontId="51" fillId="0" borderId="0" xfId="69" applyAlignment="1">
      <alignment horizontal="center"/>
    </xf>
    <xf numFmtId="0" fontId="56" fillId="0" borderId="0" xfId="0" applyFont="1" applyFill="1" applyBorder="1"/>
    <xf numFmtId="3" fontId="56" fillId="0" borderId="0" xfId="0" applyNumberFormat="1" applyFont="1" applyFill="1" applyBorder="1"/>
    <xf numFmtId="168" fontId="56" fillId="0" borderId="0" xfId="0" applyNumberFormat="1" applyFont="1" applyFill="1" applyBorder="1"/>
    <xf numFmtId="0" fontId="56" fillId="0" borderId="0" xfId="0" applyFont="1" applyFill="1" applyAlignment="1">
      <alignment vertical="center"/>
    </xf>
    <xf numFmtId="3" fontId="57" fillId="0" borderId="0" xfId="0" applyNumberFormat="1" applyFont="1" applyFill="1" applyBorder="1"/>
    <xf numFmtId="0" fontId="58" fillId="0" borderId="0" xfId="0" applyFont="1" applyFill="1" applyBorder="1"/>
    <xf numFmtId="3" fontId="58" fillId="0" borderId="0" xfId="0" applyNumberFormat="1" applyFont="1" applyFill="1" applyBorder="1"/>
    <xf numFmtId="168" fontId="58" fillId="0" borderId="0" xfId="0" applyNumberFormat="1" applyFont="1" applyFill="1" applyBorder="1"/>
    <xf numFmtId="0" fontId="58" fillId="0" borderId="0" xfId="0" applyFont="1" applyFill="1" applyAlignment="1">
      <alignment vertical="center"/>
    </xf>
    <xf numFmtId="3" fontId="40" fillId="0" borderId="0" xfId="0" applyNumberFormat="1" applyFont="1" applyFill="1" applyBorder="1"/>
    <xf numFmtId="3" fontId="58" fillId="0" borderId="0" xfId="0" applyNumberFormat="1" applyFont="1" applyFill="1" applyAlignment="1">
      <alignment vertical="center"/>
    </xf>
    <xf numFmtId="0" fontId="5" fillId="0" borderId="0" xfId="0" applyFont="1" applyFill="1" applyBorder="1" applyAlignment="1">
      <alignment horizontal="right"/>
    </xf>
    <xf numFmtId="3" fontId="59" fillId="0" borderId="0" xfId="0" applyNumberFormat="1" applyFont="1" applyBorder="1" applyAlignment="1">
      <alignment wrapText="1"/>
    </xf>
    <xf numFmtId="0" fontId="5" fillId="0" borderId="26" xfId="0" applyFont="1" applyFill="1" applyBorder="1" applyAlignment="1">
      <alignment horizontal="center"/>
    </xf>
    <xf numFmtId="0" fontId="5" fillId="0" borderId="27" xfId="0" applyFont="1" applyFill="1" applyBorder="1" applyAlignment="1">
      <alignment horizontal="center"/>
    </xf>
    <xf numFmtId="0" fontId="5" fillId="0" borderId="27" xfId="0" applyFont="1" applyFill="1" applyBorder="1" applyAlignment="1">
      <alignment horizontal="right"/>
    </xf>
    <xf numFmtId="4" fontId="15" fillId="0" borderId="0" xfId="0" applyNumberFormat="1" applyFont="1" applyFill="1" applyBorder="1" applyAlignment="1">
      <alignment horizontal="right"/>
    </xf>
    <xf numFmtId="3" fontId="59" fillId="0" borderId="0" xfId="0" applyNumberFormat="1" applyFont="1" applyBorder="1" applyAlignment="1">
      <alignment horizontal="left" wrapText="1"/>
    </xf>
    <xf numFmtId="167" fontId="6" fillId="0" borderId="0" xfId="58" applyNumberFormat="1" applyFont="1" applyFill="1"/>
    <xf numFmtId="3" fontId="15" fillId="0" borderId="0" xfId="0" applyNumberFormat="1" applyFont="1" applyFill="1" applyAlignment="1">
      <alignment horizontal="right"/>
    </xf>
    <xf numFmtId="167" fontId="0" fillId="0" borderId="0" xfId="58" applyNumberFormat="1" applyFont="1"/>
    <xf numFmtId="172" fontId="4" fillId="0" borderId="0" xfId="70" applyNumberFormat="1" applyFont="1" applyFill="1" applyAlignment="1">
      <alignment horizontal="right" vertical="center"/>
    </xf>
    <xf numFmtId="4" fontId="5" fillId="0" borderId="0" xfId="0" applyNumberFormat="1" applyFont="1" applyFill="1" applyBorder="1" applyAlignment="1">
      <alignment horizontal="right"/>
    </xf>
    <xf numFmtId="3" fontId="4" fillId="0" borderId="0" xfId="36" applyNumberFormat="1" applyFont="1" applyFill="1"/>
    <xf numFmtId="3" fontId="4" fillId="0" borderId="0" xfId="38" applyNumberFormat="1" applyFont="1" applyFill="1"/>
    <xf numFmtId="0" fontId="4" fillId="0" borderId="0" xfId="0" applyFont="1"/>
    <xf numFmtId="37" fontId="0" fillId="0" borderId="0" xfId="0" applyNumberFormat="1"/>
    <xf numFmtId="167" fontId="4" fillId="0" borderId="0" xfId="0" applyNumberFormat="1" applyFont="1"/>
    <xf numFmtId="167" fontId="3" fillId="0" borderId="0" xfId="0" applyNumberFormat="1" applyFont="1"/>
    <xf numFmtId="167" fontId="3" fillId="0" borderId="0" xfId="0" applyNumberFormat="1" applyFont="1" applyFill="1" applyAlignment="1">
      <alignment vertical="center"/>
    </xf>
    <xf numFmtId="167" fontId="2" fillId="0" borderId="0" xfId="58" applyNumberFormat="1" applyFont="1" applyFill="1"/>
    <xf numFmtId="3" fontId="5" fillId="0" borderId="0" xfId="0" applyNumberFormat="1" applyFont="1" applyFill="1" applyBorder="1" applyAlignment="1">
      <alignment horizontal="center"/>
    </xf>
    <xf numFmtId="41" fontId="4" fillId="0" borderId="0" xfId="0" applyNumberFormat="1" applyFont="1"/>
    <xf numFmtId="0" fontId="4" fillId="0" borderId="0" xfId="0" applyFont="1" applyBorder="1"/>
    <xf numFmtId="3" fontId="4" fillId="0" borderId="0" xfId="0" applyNumberFormat="1" applyFont="1" applyBorder="1"/>
    <xf numFmtId="167" fontId="4" fillId="0" borderId="0" xfId="58" applyNumberFormat="1" applyFont="1" applyBorder="1"/>
    <xf numFmtId="4" fontId="0" fillId="0" borderId="0" xfId="0" applyNumberFormat="1"/>
    <xf numFmtId="41" fontId="0" fillId="0" borderId="0" xfId="0" applyNumberFormat="1"/>
    <xf numFmtId="41" fontId="5" fillId="0" borderId="0" xfId="0" applyNumberFormat="1" applyFont="1"/>
    <xf numFmtId="37" fontId="4" fillId="0" borderId="0" xfId="0" applyNumberFormat="1" applyFont="1"/>
    <xf numFmtId="0" fontId="4" fillId="0" borderId="3" xfId="0" applyFont="1" applyBorder="1"/>
    <xf numFmtId="3" fontId="4" fillId="0" borderId="3" xfId="0" applyNumberFormat="1" applyFont="1" applyBorder="1"/>
    <xf numFmtId="167" fontId="4" fillId="0" borderId="3" xfId="58" applyNumberFormat="1" applyFont="1" applyFill="1" applyBorder="1"/>
    <xf numFmtId="167" fontId="4" fillId="0" borderId="3" xfId="58" applyNumberFormat="1" applyFont="1" applyBorder="1"/>
    <xf numFmtId="168" fontId="4" fillId="0" borderId="0" xfId="0" applyNumberFormat="1" applyFont="1" applyFill="1" applyAlignment="1">
      <alignment horizontal="left" vertical="center"/>
    </xf>
    <xf numFmtId="9" fontId="3" fillId="0" borderId="0" xfId="58" applyFont="1" applyFill="1" applyBorder="1"/>
    <xf numFmtId="0" fontId="5" fillId="39" borderId="20" xfId="0" quotePrefix="1" applyFont="1" applyFill="1" applyBorder="1" applyAlignment="1">
      <alignment horizontal="center"/>
    </xf>
    <xf numFmtId="0" fontId="5" fillId="39" borderId="21" xfId="0" applyFont="1" applyFill="1" applyBorder="1" applyAlignment="1">
      <alignment horizontal="center"/>
    </xf>
    <xf numFmtId="0" fontId="5" fillId="39" borderId="20" xfId="0" applyFont="1" applyFill="1" applyBorder="1" applyAlignment="1">
      <alignment horizontal="right"/>
    </xf>
    <xf numFmtId="0" fontId="5" fillId="39" borderId="21" xfId="0" applyFont="1" applyFill="1" applyBorder="1" applyAlignment="1">
      <alignment horizontal="right"/>
    </xf>
    <xf numFmtId="0" fontId="5" fillId="39" borderId="18" xfId="0" applyFont="1" applyFill="1" applyBorder="1" applyAlignment="1">
      <alignment horizontal="left"/>
    </xf>
    <xf numFmtId="0" fontId="5" fillId="39" borderId="19" xfId="0" applyFont="1" applyFill="1" applyBorder="1" applyAlignment="1">
      <alignment horizontal="center"/>
    </xf>
    <xf numFmtId="3" fontId="0" fillId="0" borderId="0" xfId="0" applyNumberFormat="1" applyFill="1" applyBorder="1"/>
    <xf numFmtId="0" fontId="2" fillId="0" borderId="29" xfId="0" applyFont="1" applyFill="1" applyBorder="1" applyAlignment="1">
      <alignment horizontal="left"/>
    </xf>
    <xf numFmtId="3" fontId="0" fillId="0" borderId="29" xfId="0" applyNumberFormat="1" applyFill="1" applyBorder="1"/>
    <xf numFmtId="167" fontId="6" fillId="0" borderId="29" xfId="58" applyNumberFormat="1" applyFont="1" applyFill="1" applyBorder="1"/>
    <xf numFmtId="0" fontId="5" fillId="39" borderId="0" xfId="0" applyFont="1" applyFill="1" applyBorder="1" applyAlignment="1">
      <alignment horizontal="left"/>
    </xf>
    <xf numFmtId="3" fontId="5" fillId="39" borderId="0" xfId="0" applyNumberFormat="1" applyFont="1" applyFill="1" applyBorder="1"/>
    <xf numFmtId="167" fontId="5" fillId="39" borderId="0" xfId="58" applyNumberFormat="1" applyFont="1" applyFill="1" applyBorder="1"/>
    <xf numFmtId="3" fontId="6" fillId="0" borderId="29" xfId="0" applyNumberFormat="1" applyFont="1" applyFill="1" applyBorder="1"/>
    <xf numFmtId="0" fontId="5" fillId="39" borderId="30" xfId="0" applyFont="1" applyFill="1" applyBorder="1"/>
    <xf numFmtId="3" fontId="5" fillId="39" borderId="30" xfId="0" applyNumberFormat="1" applyFont="1" applyFill="1" applyBorder="1"/>
    <xf numFmtId="167" fontId="5" fillId="39" borderId="30" xfId="58" applyNumberFormat="1" applyFont="1" applyFill="1" applyBorder="1"/>
    <xf numFmtId="166" fontId="5" fillId="39" borderId="30" xfId="0" applyNumberFormat="1" applyFont="1" applyFill="1" applyBorder="1"/>
    <xf numFmtId="0" fontId="5" fillId="39" borderId="0" xfId="0" applyFont="1" applyFill="1" applyBorder="1"/>
    <xf numFmtId="3" fontId="5" fillId="39" borderId="0" xfId="0" applyNumberFormat="1" applyFont="1" applyFill="1"/>
    <xf numFmtId="166" fontId="6" fillId="39" borderId="0" xfId="0" applyNumberFormat="1" applyFont="1" applyFill="1" applyBorder="1"/>
    <xf numFmtId="0" fontId="5" fillId="39" borderId="20" xfId="0" quotePrefix="1" applyFont="1" applyFill="1" applyBorder="1" applyAlignment="1">
      <alignment horizontal="left"/>
    </xf>
    <xf numFmtId="0" fontId="5" fillId="0" borderId="29" xfId="0" applyFont="1" applyFill="1" applyBorder="1" applyAlignment="1">
      <alignment horizontal="left"/>
    </xf>
    <xf numFmtId="167" fontId="5" fillId="0" borderId="29" xfId="58" applyNumberFormat="1" applyFont="1" applyFill="1" applyBorder="1"/>
    <xf numFmtId="0" fontId="5" fillId="39" borderId="30" xfId="0" applyFont="1" applyFill="1" applyBorder="1" applyAlignment="1">
      <alignment horizontal="center"/>
    </xf>
    <xf numFmtId="3" fontId="5" fillId="39" borderId="30" xfId="0" applyNumberFormat="1" applyFont="1" applyFill="1" applyBorder="1" applyAlignment="1">
      <alignment horizontal="center"/>
    </xf>
    <xf numFmtId="0" fontId="5" fillId="39" borderId="30" xfId="0" applyFont="1" applyFill="1" applyBorder="1" applyAlignment="1">
      <alignment horizontal="right"/>
    </xf>
    <xf numFmtId="0" fontId="5" fillId="39" borderId="30" xfId="0" applyFont="1" applyFill="1" applyBorder="1" applyAlignment="1">
      <alignment horizontal="center" vertical="center" wrapText="1"/>
    </xf>
    <xf numFmtId="3" fontId="5" fillId="39" borderId="30" xfId="0" applyNumberFormat="1" applyFont="1" applyFill="1" applyBorder="1" applyAlignment="1">
      <alignment horizontal="center" vertical="center" wrapText="1"/>
    </xf>
    <xf numFmtId="0" fontId="2" fillId="0" borderId="26" xfId="0" applyFont="1" applyFill="1" applyBorder="1" applyAlignment="1">
      <alignment horizontal="left"/>
    </xf>
    <xf numFmtId="3" fontId="6" fillId="0" borderId="26" xfId="0" applyNumberFormat="1" applyFont="1" applyFill="1" applyBorder="1"/>
    <xf numFmtId="167" fontId="6" fillId="0" borderId="26" xfId="58" applyNumberFormat="1" applyFont="1" applyFill="1" applyBorder="1"/>
    <xf numFmtId="166" fontId="6" fillId="39" borderId="30" xfId="0" applyNumberFormat="1" applyFont="1" applyFill="1" applyBorder="1"/>
    <xf numFmtId="3" fontId="5" fillId="39" borderId="30" xfId="0" applyNumberFormat="1" applyFont="1" applyFill="1" applyBorder="1" applyAlignment="1">
      <alignment horizontal="right"/>
    </xf>
    <xf numFmtId="3" fontId="5" fillId="39" borderId="30" xfId="0" applyNumberFormat="1" applyFont="1" applyFill="1" applyBorder="1" applyAlignment="1">
      <alignment horizontal="right" vertical="center" wrapText="1"/>
    </xf>
    <xf numFmtId="3" fontId="2" fillId="0" borderId="29" xfId="0" applyNumberFormat="1" applyFont="1" applyFill="1" applyBorder="1"/>
    <xf numFmtId="167" fontId="3" fillId="0" borderId="0" xfId="58" applyNumberFormat="1" applyFont="1" applyFill="1" applyAlignment="1">
      <alignment vertical="center"/>
    </xf>
    <xf numFmtId="173" fontId="3" fillId="38" borderId="0" xfId="63" applyNumberFormat="1" applyFont="1" applyFill="1" applyBorder="1" applyAlignment="1" applyProtection="1">
      <alignment horizontal="left" vertical="center"/>
    </xf>
    <xf numFmtId="173" fontId="3" fillId="38" borderId="0" xfId="63" applyNumberFormat="1" applyFont="1" applyFill="1" applyBorder="1" applyAlignment="1" applyProtection="1">
      <alignment horizontal="center" vertical="center"/>
    </xf>
    <xf numFmtId="3" fontId="3" fillId="38" borderId="0" xfId="0" applyNumberFormat="1" applyFont="1" applyFill="1" applyAlignment="1">
      <alignment horizontal="center" vertical="center"/>
    </xf>
    <xf numFmtId="0" fontId="3" fillId="38" borderId="0" xfId="0" applyFont="1" applyFill="1" applyAlignment="1">
      <alignment horizontal="center"/>
    </xf>
    <xf numFmtId="0" fontId="2" fillId="38" borderId="0" xfId="33" applyNumberFormat="1" applyFont="1" applyFill="1" applyBorder="1" applyAlignment="1" applyProtection="1">
      <alignment horizontal="left" vertical="center" wrapText="1"/>
    </xf>
    <xf numFmtId="0" fontId="2" fillId="38" borderId="29" xfId="33" applyNumberFormat="1" applyFont="1" applyFill="1" applyBorder="1" applyAlignment="1" applyProtection="1">
      <alignment horizontal="left" vertical="center"/>
    </xf>
    <xf numFmtId="167" fontId="2" fillId="38" borderId="0" xfId="58" applyNumberFormat="1" applyFont="1" applyFill="1" applyBorder="1" applyAlignment="1" applyProtection="1">
      <alignment horizontal="center" vertical="center"/>
    </xf>
    <xf numFmtId="3" fontId="2" fillId="38" borderId="0" xfId="33" applyNumberFormat="1" applyFont="1" applyFill="1" applyBorder="1" applyAlignment="1" applyProtection="1">
      <alignment horizontal="center" vertical="center"/>
    </xf>
    <xf numFmtId="3" fontId="5" fillId="40" borderId="30" xfId="0" applyNumberFormat="1" applyFont="1" applyFill="1" applyBorder="1" applyAlignment="1">
      <alignment horizontal="center"/>
    </xf>
    <xf numFmtId="3" fontId="2" fillId="38" borderId="29" xfId="33" applyNumberFormat="1" applyFont="1" applyFill="1" applyBorder="1" applyAlignment="1" applyProtection="1">
      <alignment horizontal="center" vertical="center"/>
    </xf>
    <xf numFmtId="167" fontId="2" fillId="38" borderId="29" xfId="58" applyNumberFormat="1" applyFont="1" applyFill="1" applyBorder="1" applyAlignment="1" applyProtection="1">
      <alignment horizontal="center" vertical="center"/>
    </xf>
    <xf numFmtId="167" fontId="5" fillId="40" borderId="30" xfId="58" applyNumberFormat="1" applyFont="1" applyFill="1" applyBorder="1" applyAlignment="1">
      <alignment horizontal="center"/>
    </xf>
    <xf numFmtId="3" fontId="5" fillId="40" borderId="30" xfId="0" applyNumberFormat="1" applyFont="1" applyFill="1" applyBorder="1" applyAlignment="1">
      <alignment horizontal="center" vertical="center"/>
    </xf>
    <xf numFmtId="3" fontId="2" fillId="38" borderId="26" xfId="33" applyNumberFormat="1" applyFont="1" applyFill="1" applyBorder="1" applyAlignment="1" applyProtection="1">
      <alignment horizontal="left" vertical="center"/>
    </xf>
    <xf numFmtId="3" fontId="2" fillId="38" borderId="26" xfId="33" applyNumberFormat="1" applyFont="1" applyFill="1" applyBorder="1" applyAlignment="1" applyProtection="1">
      <alignment horizontal="center" vertical="center"/>
    </xf>
    <xf numFmtId="167" fontId="2" fillId="38" borderId="26" xfId="58" applyNumberFormat="1" applyFont="1" applyFill="1" applyBorder="1" applyAlignment="1" applyProtection="1">
      <alignment horizontal="center" vertical="center"/>
    </xf>
    <xf numFmtId="0" fontId="5" fillId="0" borderId="26" xfId="0" applyFont="1" applyFill="1" applyBorder="1" applyAlignment="1">
      <alignment horizontal="left"/>
    </xf>
    <xf numFmtId="4" fontId="3" fillId="0" borderId="0" xfId="0" applyNumberFormat="1" applyFont="1" applyFill="1" applyAlignment="1">
      <alignment vertical="center"/>
    </xf>
    <xf numFmtId="41" fontId="2" fillId="0" borderId="0" xfId="0" applyNumberFormat="1" applyFont="1"/>
    <xf numFmtId="41" fontId="2" fillId="38" borderId="0" xfId="70" applyFont="1" applyFill="1" applyBorder="1" applyAlignment="1" applyProtection="1">
      <alignment horizontal="center" vertical="center"/>
    </xf>
    <xf numFmtId="171" fontId="59" fillId="0" borderId="0" xfId="0" applyNumberFormat="1" applyFont="1" applyFill="1" applyBorder="1" applyAlignment="1">
      <alignment wrapText="1"/>
    </xf>
    <xf numFmtId="41" fontId="6" fillId="0" borderId="0" xfId="70" applyFont="1" applyFill="1"/>
    <xf numFmtId="41" fontId="6" fillId="0" borderId="0" xfId="70" applyFont="1"/>
    <xf numFmtId="41" fontId="6" fillId="0" borderId="0" xfId="0" applyNumberFormat="1" applyFont="1" applyFill="1"/>
    <xf numFmtId="0" fontId="53" fillId="0" borderId="0" xfId="0" applyFont="1" applyFill="1" applyBorder="1"/>
    <xf numFmtId="41" fontId="4" fillId="0" borderId="0" xfId="70" applyFont="1"/>
    <xf numFmtId="9" fontId="4" fillId="0" borderId="0" xfId="58" applyFont="1" applyFill="1" applyBorder="1"/>
    <xf numFmtId="0" fontId="52" fillId="0" borderId="0" xfId="0" applyFont="1" applyFill="1" applyBorder="1" applyAlignment="1">
      <alignment horizontal="left" wrapText="1"/>
    </xf>
    <xf numFmtId="0" fontId="3" fillId="0" borderId="0" xfId="0" applyFont="1" applyFill="1" applyBorder="1" applyAlignment="1">
      <alignment horizontal="left" wrapText="1"/>
    </xf>
    <xf numFmtId="4" fontId="3" fillId="0" borderId="0" xfId="0" applyNumberFormat="1" applyFont="1" applyFill="1" applyBorder="1"/>
    <xf numFmtId="4" fontId="6" fillId="0" borderId="0" xfId="58" applyNumberFormat="1" applyFont="1" applyFill="1"/>
    <xf numFmtId="4" fontId="7" fillId="0" borderId="0" xfId="0" applyNumberFormat="1" applyFont="1" applyFill="1"/>
    <xf numFmtId="41" fontId="4" fillId="0" borderId="0" xfId="70" applyFont="1" applyFill="1" applyBorder="1"/>
    <xf numFmtId="41" fontId="2" fillId="0" borderId="0" xfId="70" applyFont="1" applyFill="1"/>
    <xf numFmtId="4" fontId="6" fillId="0" borderId="0" xfId="0" applyNumberFormat="1" applyFont="1"/>
    <xf numFmtId="41" fontId="2" fillId="0" borderId="0" xfId="70" applyFont="1" applyFill="1" applyBorder="1"/>
    <xf numFmtId="41" fontId="15" fillId="0" borderId="0" xfId="70" applyFont="1" applyFill="1" applyAlignment="1">
      <alignment horizontal="center" wrapText="1"/>
    </xf>
    <xf numFmtId="41" fontId="5" fillId="0" borderId="0" xfId="70" applyFont="1" applyFill="1" applyAlignment="1">
      <alignment horizontal="center"/>
    </xf>
    <xf numFmtId="41" fontId="5" fillId="0" borderId="0" xfId="70" applyFont="1" applyFill="1" applyBorder="1" applyAlignment="1">
      <alignment horizontal="center"/>
    </xf>
    <xf numFmtId="41" fontId="6" fillId="0" borderId="0" xfId="70" applyFont="1" applyFill="1" applyBorder="1"/>
    <xf numFmtId="167" fontId="5" fillId="0" borderId="0" xfId="58" applyNumberFormat="1" applyFont="1" applyFill="1" applyBorder="1" applyAlignment="1">
      <alignment horizontal="center" vertical="center" wrapText="1"/>
    </xf>
    <xf numFmtId="167" fontId="4" fillId="0" borderId="0" xfId="58" applyNumberFormat="1" applyFont="1" applyFill="1" applyAlignment="1">
      <alignment horizontal="right" vertical="center"/>
    </xf>
    <xf numFmtId="0" fontId="1" fillId="0" borderId="0" xfId="40" applyFont="1"/>
    <xf numFmtId="3" fontId="4" fillId="0" borderId="0" xfId="70" applyNumberFormat="1" applyFont="1" applyFill="1" applyAlignment="1">
      <alignment horizontal="right" vertical="center"/>
    </xf>
    <xf numFmtId="0" fontId="15" fillId="37" borderId="0" xfId="0" applyFont="1" applyFill="1"/>
    <xf numFmtId="0" fontId="0" fillId="37" borderId="0" xfId="0" applyFill="1"/>
    <xf numFmtId="0" fontId="19" fillId="37" borderId="0" xfId="0" applyFont="1" applyFill="1"/>
    <xf numFmtId="0" fontId="48" fillId="37" borderId="0" xfId="0" applyFont="1" applyFill="1"/>
    <xf numFmtId="0" fontId="5" fillId="37" borderId="0" xfId="0" applyFont="1" applyFill="1"/>
    <xf numFmtId="0" fontId="53" fillId="0" borderId="0" xfId="0" applyFont="1" applyFill="1" applyAlignment="1">
      <alignment vertical="distributed"/>
    </xf>
    <xf numFmtId="0" fontId="45" fillId="0" borderId="0" xfId="40" applyFont="1" applyAlignment="1">
      <alignment horizontal="center"/>
    </xf>
    <xf numFmtId="0" fontId="5" fillId="0" borderId="0" xfId="0" applyFont="1" applyFill="1" applyBorder="1" applyAlignment="1">
      <alignment horizontal="center" vertical="center" wrapText="1"/>
    </xf>
    <xf numFmtId="0" fontId="3" fillId="2" borderId="0" xfId="0" applyFont="1" applyFill="1" applyBorder="1" applyAlignment="1">
      <alignment horizontal="left" vertical="top" wrapText="1"/>
    </xf>
    <xf numFmtId="0" fontId="5" fillId="0" borderId="0" xfId="0" applyFont="1" applyFill="1" applyAlignment="1">
      <alignment horizontal="center"/>
    </xf>
    <xf numFmtId="0" fontId="10"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xf>
    <xf numFmtId="0" fontId="4" fillId="0" borderId="6" xfId="0" applyFont="1" applyFill="1" applyBorder="1" applyAlignment="1">
      <alignment horizontal="center"/>
    </xf>
    <xf numFmtId="0" fontId="4" fillId="2" borderId="19" xfId="0" applyFont="1" applyFill="1" applyBorder="1" applyAlignment="1">
      <alignment horizontal="center"/>
    </xf>
    <xf numFmtId="0" fontId="50" fillId="0" borderId="0" xfId="40" applyFont="1" applyAlignment="1">
      <alignment horizontal="left"/>
    </xf>
    <xf numFmtId="0" fontId="18" fillId="0" borderId="0" xfId="43" applyFont="1" applyBorder="1" applyAlignment="1" applyProtection="1">
      <alignment horizontal="center" vertical="center"/>
    </xf>
    <xf numFmtId="0" fontId="19" fillId="0" borderId="2" xfId="40" applyFont="1" applyBorder="1" applyAlignment="1">
      <alignment horizontal="justify" vertical="center" wrapText="1"/>
    </xf>
    <xf numFmtId="0" fontId="45" fillId="0" borderId="0" xfId="40" applyFont="1" applyAlignment="1">
      <alignment horizontal="center"/>
    </xf>
    <xf numFmtId="0" fontId="5" fillId="0" borderId="0" xfId="0" applyFont="1" applyFill="1" applyBorder="1" applyAlignment="1">
      <alignment horizontal="center" vertical="center" wrapText="1"/>
    </xf>
    <xf numFmtId="0" fontId="3" fillId="2" borderId="0" xfId="0" applyFont="1" applyFill="1" applyBorder="1" applyAlignment="1">
      <alignment horizontal="left" vertical="top" wrapText="1"/>
    </xf>
    <xf numFmtId="0" fontId="5" fillId="0" borderId="24" xfId="0" applyFont="1" applyFill="1" applyBorder="1" applyAlignment="1">
      <alignment horizontal="center" vertical="center" wrapText="1"/>
    </xf>
    <xf numFmtId="0" fontId="5" fillId="39" borderId="20" xfId="0" applyFont="1" applyFill="1" applyBorder="1" applyAlignment="1">
      <alignment horizontal="center"/>
    </xf>
    <xf numFmtId="0" fontId="5" fillId="0" borderId="30" xfId="0" applyFont="1" applyFill="1" applyBorder="1" applyAlignment="1">
      <alignment horizontal="center" vertical="center" wrapText="1"/>
    </xf>
    <xf numFmtId="0" fontId="5" fillId="0" borderId="18" xfId="0" quotePrefix="1" applyFont="1" applyFill="1" applyBorder="1" applyAlignment="1">
      <alignment horizontal="center" vertical="center"/>
    </xf>
    <xf numFmtId="0" fontId="5" fillId="0" borderId="26" xfId="0" quotePrefix="1" applyFont="1" applyFill="1" applyBorder="1" applyAlignment="1">
      <alignment horizontal="center" vertical="center"/>
    </xf>
    <xf numFmtId="0" fontId="5" fillId="0" borderId="20" xfId="0" applyFont="1" applyBorder="1" applyAlignment="1">
      <alignment horizontal="center"/>
    </xf>
    <xf numFmtId="0" fontId="3" fillId="2" borderId="0" xfId="0" applyFont="1" applyFill="1" applyBorder="1" applyAlignment="1">
      <alignment vertical="top" wrapText="1"/>
    </xf>
    <xf numFmtId="0" fontId="3" fillId="2" borderId="0" xfId="0" applyFont="1" applyFill="1" applyBorder="1" applyAlignment="1">
      <alignment vertical="top"/>
    </xf>
    <xf numFmtId="0" fontId="5" fillId="0" borderId="18" xfId="0" applyFont="1" applyBorder="1" applyAlignment="1">
      <alignment horizontal="center"/>
    </xf>
    <xf numFmtId="0" fontId="5" fillId="0" borderId="20" xfId="0" applyFont="1" applyFill="1" applyBorder="1" applyAlignment="1">
      <alignment horizontal="center"/>
    </xf>
    <xf numFmtId="0" fontId="3" fillId="0" borderId="0" xfId="0" applyFont="1" applyFill="1" applyBorder="1" applyAlignment="1">
      <alignment vertical="top" wrapText="1"/>
    </xf>
    <xf numFmtId="0" fontId="3" fillId="0" borderId="0" xfId="0" applyFont="1" applyFill="1" applyBorder="1" applyAlignment="1">
      <alignment vertical="top"/>
    </xf>
    <xf numFmtId="0" fontId="5" fillId="0" borderId="0" xfId="0" applyFont="1" applyFill="1" applyAlignment="1">
      <alignment horizontal="center"/>
    </xf>
    <xf numFmtId="0" fontId="5" fillId="0" borderId="19" xfId="0" quotePrefix="1" applyFont="1" applyFill="1" applyBorder="1" applyAlignment="1">
      <alignment horizontal="center" vertical="center"/>
    </xf>
    <xf numFmtId="0" fontId="5" fillId="0" borderId="0" xfId="0" applyFont="1" applyFill="1" applyBorder="1" applyAlignment="1">
      <alignment horizontal="center"/>
    </xf>
    <xf numFmtId="0" fontId="10" fillId="0" borderId="0"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7" fillId="0" borderId="5" xfId="0" applyFont="1" applyFill="1" applyBorder="1" applyAlignment="1">
      <alignment vertical="top" wrapText="1"/>
    </xf>
    <xf numFmtId="0" fontId="7" fillId="0" borderId="5" xfId="0" applyFont="1" applyFill="1" applyBorder="1" applyAlignment="1">
      <alignment vertical="top"/>
    </xf>
    <xf numFmtId="0" fontId="2" fillId="0" borderId="0" xfId="0" applyFont="1" applyFill="1" applyBorder="1" applyAlignment="1">
      <alignment vertical="top" wrapText="1"/>
    </xf>
    <xf numFmtId="0" fontId="2" fillId="0" borderId="0" xfId="0" applyFont="1" applyFill="1" applyBorder="1" applyAlignment="1">
      <alignment vertical="top"/>
    </xf>
    <xf numFmtId="0" fontId="4" fillId="0" borderId="24" xfId="0" applyFont="1" applyFill="1" applyBorder="1" applyAlignment="1">
      <alignment horizontal="center" vertical="center" wrapText="1"/>
    </xf>
    <xf numFmtId="0" fontId="4" fillId="2" borderId="20" xfId="0" applyFont="1" applyFill="1" applyBorder="1" applyAlignment="1">
      <alignment horizontal="center"/>
    </xf>
    <xf numFmtId="0" fontId="3" fillId="3" borderId="0" xfId="0" applyFont="1" applyFill="1" applyBorder="1" applyAlignment="1">
      <alignment vertical="top" wrapText="1"/>
    </xf>
    <xf numFmtId="0" fontId="4" fillId="2" borderId="18" xfId="0" applyFont="1" applyFill="1" applyBorder="1" applyAlignment="1">
      <alignment vertical="center" wrapText="1"/>
    </xf>
    <xf numFmtId="0" fontId="3" fillId="3" borderId="19"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2" borderId="18" xfId="0" quotePrefix="1" applyFont="1" applyFill="1" applyBorder="1" applyAlignment="1">
      <alignment horizontal="center" vertical="center"/>
    </xf>
    <xf numFmtId="0" fontId="4" fillId="2" borderId="19" xfId="0" quotePrefix="1" applyFont="1" applyFill="1" applyBorder="1" applyAlignment="1">
      <alignment horizontal="center" vertical="center"/>
    </xf>
    <xf numFmtId="0" fontId="4" fillId="37" borderId="20" xfId="0" quotePrefix="1" applyFont="1" applyFill="1" applyBorder="1" applyAlignment="1">
      <alignment horizontal="center"/>
    </xf>
    <xf numFmtId="0" fontId="4" fillId="37" borderId="24" xfId="0" applyFont="1" applyFill="1" applyBorder="1" applyAlignment="1">
      <alignment horizontal="center" vertical="center" wrapText="1"/>
    </xf>
    <xf numFmtId="0" fontId="4" fillId="37" borderId="0" xfId="0" applyFont="1" applyFill="1" applyBorder="1" applyAlignment="1">
      <alignment horizontal="center" vertical="center" wrapText="1"/>
    </xf>
    <xf numFmtId="0" fontId="3" fillId="37" borderId="0" xfId="0" applyFont="1" applyFill="1" applyBorder="1" applyAlignment="1">
      <alignment vertical="top" wrapText="1"/>
    </xf>
    <xf numFmtId="0" fontId="4" fillId="37" borderId="18" xfId="0" applyFont="1" applyFill="1" applyBorder="1" applyAlignment="1">
      <alignment horizontal="center" vertical="center" wrapText="1"/>
    </xf>
    <xf numFmtId="0" fontId="4" fillId="37" borderId="19"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Fill="1" applyBorder="1" applyAlignment="1">
      <alignment horizontal="center"/>
    </xf>
    <xf numFmtId="0" fontId="4" fillId="0" borderId="5" xfId="0" applyFont="1" applyFill="1" applyBorder="1" applyAlignment="1">
      <alignment horizontal="center"/>
    </xf>
    <xf numFmtId="0" fontId="4" fillId="0" borderId="25" xfId="0" applyFont="1" applyFill="1" applyBorder="1" applyAlignment="1">
      <alignment horizontal="center"/>
    </xf>
    <xf numFmtId="0" fontId="4" fillId="0" borderId="6" xfId="0" applyFont="1" applyFill="1" applyBorder="1" applyAlignment="1">
      <alignment horizontal="center"/>
    </xf>
    <xf numFmtId="0" fontId="4" fillId="0" borderId="5" xfId="0" quotePrefix="1" applyFont="1" applyFill="1" applyBorder="1" applyAlignment="1">
      <alignment horizontal="center" vertical="center"/>
    </xf>
    <xf numFmtId="0" fontId="2" fillId="0" borderId="4" xfId="0" applyFont="1" applyBorder="1" applyAlignment="1">
      <alignment horizontal="center" vertical="center"/>
    </xf>
    <xf numFmtId="0" fontId="52" fillId="0" borderId="3" xfId="0" applyFont="1" applyFill="1" applyBorder="1" applyAlignment="1">
      <alignment horizontal="left" wrapText="1"/>
    </xf>
    <xf numFmtId="0" fontId="3" fillId="0" borderId="28" xfId="0" applyFont="1" applyFill="1" applyBorder="1" applyAlignment="1">
      <alignment horizontal="left" wrapText="1"/>
    </xf>
    <xf numFmtId="0" fontId="4" fillId="0" borderId="4" xfId="0" quotePrefix="1" applyFont="1" applyFill="1" applyBorder="1" applyAlignment="1">
      <alignment horizontal="center" vertical="center"/>
    </xf>
    <xf numFmtId="0" fontId="5" fillId="38" borderId="0" xfId="0" applyFont="1" applyFill="1" applyAlignment="1">
      <alignment horizontal="center" vertical="center"/>
    </xf>
  </cellXfs>
  <cellStyles count="72">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1" xfId="65"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xfId="69" builtinId="8"/>
    <cellStyle name="Hipervínculo 2" xfId="31" xr:uid="{00000000-0005-0000-0000-000020000000}"/>
    <cellStyle name="Incorrecto" xfId="32" builtinId="27" customBuiltin="1"/>
    <cellStyle name="Millares" xfId="33" builtinId="3"/>
    <cellStyle name="Millares [0]" xfId="70" builtinId="6"/>
    <cellStyle name="Millares 12" xfId="34" xr:uid="{00000000-0005-0000-0000-000023000000}"/>
    <cellStyle name="Neutral" xfId="35" builtinId="28" customBuiltin="1"/>
    <cellStyle name="Normal" xfId="0" builtinId="0"/>
    <cellStyle name="Normal 2" xfId="36" xr:uid="{00000000-0005-0000-0000-000026000000}"/>
    <cellStyle name="Normal 2 2" xfId="37" xr:uid="{00000000-0005-0000-0000-000027000000}"/>
    <cellStyle name="Normal 3" xfId="38" xr:uid="{00000000-0005-0000-0000-000028000000}"/>
    <cellStyle name="Normal 3 2" xfId="39" xr:uid="{00000000-0005-0000-0000-000029000000}"/>
    <cellStyle name="Normal 4" xfId="40" xr:uid="{00000000-0005-0000-0000-00002A000000}"/>
    <cellStyle name="Normal 4 2" xfId="41" xr:uid="{00000000-0005-0000-0000-00002B000000}"/>
    <cellStyle name="Normal 5" xfId="71" xr:uid="{E6E7D721-1F89-406B-8F73-611830EEEB15}"/>
    <cellStyle name="Normal 5 2" xfId="42" xr:uid="{00000000-0005-0000-0000-00002C000000}"/>
    <cellStyle name="Normal_indice" xfId="43" xr:uid="{00000000-0005-0000-0000-00002D000000}"/>
    <cellStyle name="Notas 10" xfId="44" xr:uid="{00000000-0005-0000-0000-00002E000000}"/>
    <cellStyle name="Notas 11" xfId="45" xr:uid="{00000000-0005-0000-0000-00002F000000}"/>
    <cellStyle name="Notas 12" xfId="46" xr:uid="{00000000-0005-0000-0000-000030000000}"/>
    <cellStyle name="Notas 13" xfId="47" xr:uid="{00000000-0005-0000-0000-000031000000}"/>
    <cellStyle name="Notas 14" xfId="48" xr:uid="{00000000-0005-0000-0000-000032000000}"/>
    <cellStyle name="Notas 15" xfId="49" xr:uid="{00000000-0005-0000-0000-000033000000}"/>
    <cellStyle name="Notas 2" xfId="50" xr:uid="{00000000-0005-0000-0000-000034000000}"/>
    <cellStyle name="Notas 3" xfId="51" xr:uid="{00000000-0005-0000-0000-000035000000}"/>
    <cellStyle name="Notas 4" xfId="52" xr:uid="{00000000-0005-0000-0000-000036000000}"/>
    <cellStyle name="Notas 5" xfId="53" xr:uid="{00000000-0005-0000-0000-000037000000}"/>
    <cellStyle name="Notas 6" xfId="54" xr:uid="{00000000-0005-0000-0000-000038000000}"/>
    <cellStyle name="Notas 7" xfId="55" xr:uid="{00000000-0005-0000-0000-000039000000}"/>
    <cellStyle name="Notas 8" xfId="56" xr:uid="{00000000-0005-0000-0000-00003A000000}"/>
    <cellStyle name="Notas 9" xfId="57" xr:uid="{00000000-0005-0000-0000-00003B000000}"/>
    <cellStyle name="Porcentaje" xfId="58" builtinId="5"/>
    <cellStyle name="Porcentual 2" xfId="59" xr:uid="{00000000-0005-0000-0000-00003D000000}"/>
    <cellStyle name="Porcentual_Productos Sice" xfId="60" xr:uid="{00000000-0005-0000-0000-00003E000000}"/>
    <cellStyle name="Salida" xfId="61" builtinId="21" customBuiltin="1"/>
    <cellStyle name="Texto de advertencia" xfId="62" builtinId="11" customBuiltin="1"/>
    <cellStyle name="Texto explicativo" xfId="63" builtinId="53" customBuiltin="1"/>
    <cellStyle name="Título" xfId="64" builtinId="15" customBuiltin="1"/>
    <cellStyle name="Título 2" xfId="66" builtinId="17" customBuiltin="1"/>
    <cellStyle name="Título 3" xfId="67" builtinId="18" customBuiltin="1"/>
    <cellStyle name="Total" xfId="68" builtinId="25" customBuiltin="1"/>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1"/>
      <tableStyleElement type="headerRow" dxfId="0"/>
    </tableStyle>
  </tableStyles>
  <colors>
    <mruColors>
      <color rgb="FFFF00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3.xml"/><Relationship Id="rId2" Type="http://schemas.microsoft.com/office/2011/relationships/chartColorStyle" Target="colors1.xml"/><Relationship Id="rId1" Type="http://schemas.microsoft.com/office/2011/relationships/chartStyle" Target="style1.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2.xml"/><Relationship Id="rId1" Type="http://schemas.microsoft.com/office/2011/relationships/chartStyle" Target="style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Gráfico Nº 1</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balanza de productos silvoagropecuarios </a:t>
            </a:r>
          </a:p>
          <a:p>
            <a:pPr>
              <a:defRPr sz="1000" b="0" i="0" u="none" strike="noStrike" baseline="0">
                <a:solidFill>
                  <a:srgbClr val="000000"/>
                </a:solidFill>
                <a:latin typeface="Calibri"/>
                <a:ea typeface="Calibri"/>
                <a:cs typeface="Calibri"/>
              </a:defRPr>
            </a:pPr>
            <a:endParaRPr lang="es-ES"/>
          </a:p>
        </c:rich>
      </c:tx>
      <c:overlay val="0"/>
    </c:title>
    <c:autoTitleDeleted val="0"/>
    <c:plotArea>
      <c:layout>
        <c:manualLayout>
          <c:layoutTarget val="inner"/>
          <c:xMode val="edge"/>
          <c:yMode val="edge"/>
          <c:x val="0.18188693245334414"/>
          <c:y val="0.22056853062858667"/>
          <c:w val="0.65164965787334195"/>
          <c:h val="0.73515422237225336"/>
        </c:manualLayout>
      </c:layout>
      <c:lineChart>
        <c:grouping val="standard"/>
        <c:varyColors val="0"/>
        <c:ser>
          <c:idx val="0"/>
          <c:order val="0"/>
          <c:tx>
            <c:strRef>
              <c:f>balanza_periodos!$U$27</c:f>
              <c:strCache>
                <c:ptCount val="1"/>
                <c:pt idx="0">
                  <c:v>Agrícola</c:v>
                </c:pt>
              </c:strCache>
            </c:strRef>
          </c:tx>
          <c:cat>
            <c:strRef>
              <c:f>balanza_periodos!$T$28:$T$32</c:f>
              <c:strCache>
                <c:ptCount val="5"/>
                <c:pt idx="0">
                  <c:v>ene-ago 18</c:v>
                </c:pt>
                <c:pt idx="1">
                  <c:v>ene-ago 19</c:v>
                </c:pt>
                <c:pt idx="2">
                  <c:v>ene-ago 20</c:v>
                </c:pt>
                <c:pt idx="3">
                  <c:v>ene-ago 21</c:v>
                </c:pt>
                <c:pt idx="4">
                  <c:v>ene-ago 22</c:v>
                </c:pt>
              </c:strCache>
            </c:strRef>
          </c:cat>
          <c:val>
            <c:numRef>
              <c:f>balanza_periodos!$U$28:$U$32</c:f>
              <c:numCache>
                <c:formatCode>_-* #,##0\ _p_t_a_-;\-* #,##0\ _p_t_a_-;_-* "-"??\ _p_t_a_-;_-@_-</c:formatCode>
                <c:ptCount val="5"/>
                <c:pt idx="0">
                  <c:v>4943760</c:v>
                </c:pt>
                <c:pt idx="1">
                  <c:v>5042334</c:v>
                </c:pt>
                <c:pt idx="2">
                  <c:v>4373656</c:v>
                </c:pt>
                <c:pt idx="3">
                  <c:v>3833554</c:v>
                </c:pt>
                <c:pt idx="4">
                  <c:v>3599218</c:v>
                </c:pt>
              </c:numCache>
            </c:numRef>
          </c:val>
          <c:smooth val="0"/>
          <c:extLst>
            <c:ext xmlns:c16="http://schemas.microsoft.com/office/drawing/2014/chart" uri="{C3380CC4-5D6E-409C-BE32-E72D297353CC}">
              <c16:uniqueId val="{00000000-B6F2-43D3-A326-C07583E4992F}"/>
            </c:ext>
          </c:extLst>
        </c:ser>
        <c:ser>
          <c:idx val="1"/>
          <c:order val="1"/>
          <c:tx>
            <c:strRef>
              <c:f>balanza_periodos!$V$27</c:f>
              <c:strCache>
                <c:ptCount val="1"/>
                <c:pt idx="0">
                  <c:v>Pecuario</c:v>
                </c:pt>
              </c:strCache>
            </c:strRef>
          </c:tx>
          <c:cat>
            <c:strRef>
              <c:f>balanza_periodos!$T$28:$T$32</c:f>
              <c:strCache>
                <c:ptCount val="5"/>
                <c:pt idx="0">
                  <c:v>ene-ago 18</c:v>
                </c:pt>
                <c:pt idx="1">
                  <c:v>ene-ago 19</c:v>
                </c:pt>
                <c:pt idx="2">
                  <c:v>ene-ago 20</c:v>
                </c:pt>
                <c:pt idx="3">
                  <c:v>ene-ago 21</c:v>
                </c:pt>
                <c:pt idx="4">
                  <c:v>ene-ago 22</c:v>
                </c:pt>
              </c:strCache>
            </c:strRef>
          </c:cat>
          <c:val>
            <c:numRef>
              <c:f>balanza_periodos!$V$28:$V$32</c:f>
              <c:numCache>
                <c:formatCode>_-* #,##0\ _p_t_a_-;\-* #,##0\ _p_t_a_-;_-* "-"??\ _p_t_a_-;_-@_-</c:formatCode>
                <c:ptCount val="5"/>
                <c:pt idx="0">
                  <c:v>-506522</c:v>
                </c:pt>
                <c:pt idx="1">
                  <c:v>-504194</c:v>
                </c:pt>
                <c:pt idx="2">
                  <c:v>-166131</c:v>
                </c:pt>
                <c:pt idx="3">
                  <c:v>-822858</c:v>
                </c:pt>
                <c:pt idx="4">
                  <c:v>-673722</c:v>
                </c:pt>
              </c:numCache>
            </c:numRef>
          </c:val>
          <c:smooth val="0"/>
          <c:extLst>
            <c:ext xmlns:c16="http://schemas.microsoft.com/office/drawing/2014/chart" uri="{C3380CC4-5D6E-409C-BE32-E72D297353CC}">
              <c16:uniqueId val="{00000001-B6F2-43D3-A326-C07583E4992F}"/>
            </c:ext>
          </c:extLst>
        </c:ser>
        <c:ser>
          <c:idx val="2"/>
          <c:order val="2"/>
          <c:tx>
            <c:strRef>
              <c:f>balanza_periodos!$W$27</c:f>
              <c:strCache>
                <c:ptCount val="1"/>
                <c:pt idx="0">
                  <c:v>Forestal</c:v>
                </c:pt>
              </c:strCache>
            </c:strRef>
          </c:tx>
          <c:cat>
            <c:strRef>
              <c:f>balanza_periodos!$T$28:$T$32</c:f>
              <c:strCache>
                <c:ptCount val="5"/>
                <c:pt idx="0">
                  <c:v>ene-ago 18</c:v>
                </c:pt>
                <c:pt idx="1">
                  <c:v>ene-ago 19</c:v>
                </c:pt>
                <c:pt idx="2">
                  <c:v>ene-ago 20</c:v>
                </c:pt>
                <c:pt idx="3">
                  <c:v>ene-ago 21</c:v>
                </c:pt>
                <c:pt idx="4">
                  <c:v>ene-ago 22</c:v>
                </c:pt>
              </c:strCache>
            </c:strRef>
          </c:cat>
          <c:val>
            <c:numRef>
              <c:f>balanza_periodos!$W$28:$W$32</c:f>
              <c:numCache>
                <c:formatCode>_-* #,##0\ _p_t_a_-;\-* #,##0\ _p_t_a_-;_-* "-"??\ _p_t_a_-;_-@_-</c:formatCode>
                <c:ptCount val="5"/>
                <c:pt idx="0">
                  <c:v>3954164</c:v>
                </c:pt>
                <c:pt idx="1">
                  <c:v>3375441</c:v>
                </c:pt>
                <c:pt idx="2">
                  <c:v>2708939</c:v>
                </c:pt>
                <c:pt idx="3">
                  <c:v>3225112</c:v>
                </c:pt>
                <c:pt idx="4">
                  <c:v>3929718</c:v>
                </c:pt>
              </c:numCache>
            </c:numRef>
          </c:val>
          <c:smooth val="0"/>
          <c:extLst>
            <c:ext xmlns:c16="http://schemas.microsoft.com/office/drawing/2014/chart" uri="{C3380CC4-5D6E-409C-BE32-E72D297353CC}">
              <c16:uniqueId val="{00000002-B6F2-43D3-A326-C07583E4992F}"/>
            </c:ext>
          </c:extLst>
        </c:ser>
        <c:ser>
          <c:idx val="3"/>
          <c:order val="3"/>
          <c:tx>
            <c:strRef>
              <c:f>balanza_periodos!$X$27</c:f>
              <c:strCache>
                <c:ptCount val="1"/>
                <c:pt idx="0">
                  <c:v>Total</c:v>
                </c:pt>
              </c:strCache>
            </c:strRef>
          </c:tx>
          <c:cat>
            <c:strRef>
              <c:f>balanza_periodos!$T$28:$T$32</c:f>
              <c:strCache>
                <c:ptCount val="5"/>
                <c:pt idx="0">
                  <c:v>ene-ago 18</c:v>
                </c:pt>
                <c:pt idx="1">
                  <c:v>ene-ago 19</c:v>
                </c:pt>
                <c:pt idx="2">
                  <c:v>ene-ago 20</c:v>
                </c:pt>
                <c:pt idx="3">
                  <c:v>ene-ago 21</c:v>
                </c:pt>
                <c:pt idx="4">
                  <c:v>ene-ago 22</c:v>
                </c:pt>
              </c:strCache>
            </c:strRef>
          </c:cat>
          <c:val>
            <c:numRef>
              <c:f>balanza_periodos!$X$28:$X$32</c:f>
              <c:numCache>
                <c:formatCode>_-* #,##0\ _p_t_a_-;\-* #,##0\ _p_t_a_-;_-* "-"??\ _p_t_a_-;_-@_-</c:formatCode>
                <c:ptCount val="5"/>
                <c:pt idx="0">
                  <c:v>8391402</c:v>
                </c:pt>
                <c:pt idx="1">
                  <c:v>7913581</c:v>
                </c:pt>
                <c:pt idx="2">
                  <c:v>6916464</c:v>
                </c:pt>
                <c:pt idx="3">
                  <c:v>6235808</c:v>
                </c:pt>
                <c:pt idx="4">
                  <c:v>6855214</c:v>
                </c:pt>
              </c:numCache>
            </c:numRef>
          </c:val>
          <c:smooth val="0"/>
          <c:extLst>
            <c:ext xmlns:c16="http://schemas.microsoft.com/office/drawing/2014/chart" uri="{C3380CC4-5D6E-409C-BE32-E72D297353CC}">
              <c16:uniqueId val="{00000003-B6F2-43D3-A326-C07583E4992F}"/>
            </c:ext>
          </c:extLst>
        </c:ser>
        <c:dLbls>
          <c:showLegendKey val="0"/>
          <c:showVal val="0"/>
          <c:showCatName val="0"/>
          <c:showSerName val="0"/>
          <c:showPercent val="0"/>
          <c:showBubbleSize val="0"/>
        </c:dLbls>
        <c:marker val="1"/>
        <c:smooth val="0"/>
        <c:axId val="33084960"/>
        <c:axId val="33086592"/>
      </c:lineChart>
      <c:catAx>
        <c:axId val="33084960"/>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6592"/>
        <c:crosses val="autoZero"/>
        <c:auto val="1"/>
        <c:lblAlgn val="ctr"/>
        <c:lblOffset val="100"/>
        <c:noMultiLvlLbl val="0"/>
      </c:catAx>
      <c:valAx>
        <c:axId val="33086592"/>
        <c:scaling>
          <c:orientation val="minMax"/>
        </c:scaling>
        <c:delete val="0"/>
        <c:axPos val="l"/>
        <c:majorGridlines/>
        <c:numFmt formatCode="_-* #,##0\ _p_t_a_-;\-* #,##0\ _p_t_a_-;_-* &quot;-&quot;??\ _p_t_a_-;_-@_-"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4960"/>
        <c:crosses val="autoZero"/>
        <c:crossBetween val="between"/>
        <c:dispUnits>
          <c:builtInUnit val="thousands"/>
          <c:dispUnitsLbl>
            <c:layout>
              <c:manualLayout>
                <c:xMode val="edge"/>
                <c:yMode val="edge"/>
                <c:x val="2.6097271648873072E-2"/>
                <c:y val="0.31112148018534719"/>
              </c:manualLayout>
            </c:layout>
            <c:tx>
              <c:rich>
                <a:bodyPr rot="-5400000" vert="horz"/>
                <a:lstStyle/>
                <a:p>
                  <a:pPr algn="ctr">
                    <a:defRPr sz="1000" b="1" i="0" u="none" strike="noStrike" baseline="0">
                      <a:solidFill>
                        <a:srgbClr val="000000"/>
                      </a:solidFill>
                      <a:latin typeface="Calibri"/>
                      <a:ea typeface="Calibri"/>
                      <a:cs typeface="Calibri"/>
                    </a:defRPr>
                  </a:pPr>
                  <a:r>
                    <a:rPr lang="es-ES"/>
                    <a:t>Millones de dólares</a:t>
                  </a:r>
                </a:p>
              </c:rich>
            </c:tx>
          </c:dispUnitsLbl>
        </c:dispUnits>
      </c:valAx>
    </c:plotArea>
    <c:legend>
      <c:legendPos val="r"/>
      <c:layout>
        <c:manualLayout>
          <c:xMode val="edge"/>
          <c:yMode val="edge"/>
          <c:x val="0.82404539070136751"/>
          <c:y val="0.42762712318621671"/>
          <c:w val="0.16792576067483195"/>
          <c:h val="0.24213123800150071"/>
        </c:manualLayout>
      </c:layout>
      <c:overlay val="0"/>
      <c:txPr>
        <a:bodyPr/>
        <a:lstStyle/>
        <a:p>
          <a:pPr>
            <a:defRPr sz="800" b="0" i="0" u="none" strike="noStrike" baseline="0">
              <a:solidFill>
                <a:srgbClr val="000000"/>
              </a:solidFill>
              <a:latin typeface="Calibri"/>
              <a:ea typeface="Calibri"/>
              <a:cs typeface="Calibri"/>
            </a:defRPr>
          </a:pPr>
          <a:endParaRPr lang="es-CL"/>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7"/>
    </mc:Choice>
    <mc:Fallback>
      <c:style val="27"/>
    </mc:Fallback>
  </mc:AlternateContent>
  <c:chart>
    <c:title>
      <c:tx>
        <c:strRef>
          <c:f>TitulosGraficos!$G$5</c:f>
          <c:strCache>
            <c:ptCount val="1"/>
            <c:pt idx="0">
              <c:v>Gráfico  Nº 10
Importación de productos silvoagropecuarios por país de origen
Miles de dólares  enero - septiembre 2022</c:v>
            </c:pt>
          </c:strCache>
        </c:strRef>
      </c:tx>
      <c:layout>
        <c:manualLayout>
          <c:xMode val="edge"/>
          <c:yMode val="edge"/>
          <c:x val="0.21233355162628248"/>
          <c:y val="2.8030833917309039E-2"/>
        </c:manualLayout>
      </c:layout>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col"/>
        <c:grouping val="clustered"/>
        <c:varyColors val="0"/>
        <c:ser>
          <c:idx val="0"/>
          <c:order val="0"/>
          <c:invertIfNegative val="0"/>
          <c:cat>
            <c:strRef>
              <c:f>'prin paises exp e imp'!$A$55:$A$69</c:f>
              <c:strCache>
                <c:ptCount val="15"/>
                <c:pt idx="0">
                  <c:v>Argentina</c:v>
                </c:pt>
                <c:pt idx="1">
                  <c:v>Brasil</c:v>
                </c:pt>
                <c:pt idx="2">
                  <c:v>Estados Unidos</c:v>
                </c:pt>
                <c:pt idx="3">
                  <c:v>Paraguay</c:v>
                </c:pt>
                <c:pt idx="4">
                  <c:v>Bolivia</c:v>
                </c:pt>
                <c:pt idx="5">
                  <c:v>China</c:v>
                </c:pt>
                <c:pt idx="6">
                  <c:v>Perú</c:v>
                </c:pt>
                <c:pt idx="7">
                  <c:v>Canadá</c:v>
                </c:pt>
                <c:pt idx="8">
                  <c:v>España</c:v>
                </c:pt>
                <c:pt idx="9">
                  <c:v>Alemania</c:v>
                </c:pt>
                <c:pt idx="10">
                  <c:v>Ecuador</c:v>
                </c:pt>
                <c:pt idx="11">
                  <c:v>Colombia</c:v>
                </c:pt>
                <c:pt idx="12">
                  <c:v>México</c:v>
                </c:pt>
                <c:pt idx="13">
                  <c:v>Holanda</c:v>
                </c:pt>
                <c:pt idx="14">
                  <c:v>Uruguay</c:v>
                </c:pt>
              </c:strCache>
            </c:strRef>
          </c:cat>
          <c:val>
            <c:numRef>
              <c:f>'prin paises exp e imp'!$D$55:$D$69</c:f>
              <c:numCache>
                <c:formatCode>#,##0</c:formatCode>
                <c:ptCount val="15"/>
                <c:pt idx="0">
                  <c:v>1867785.4573499998</c:v>
                </c:pt>
                <c:pt idx="1">
                  <c:v>908834.33256999974</c:v>
                </c:pt>
                <c:pt idx="2">
                  <c:v>692411.2351400007</c:v>
                </c:pt>
                <c:pt idx="3">
                  <c:v>589087.88627999986</c:v>
                </c:pt>
                <c:pt idx="4">
                  <c:v>214777.42958</c:v>
                </c:pt>
                <c:pt idx="5">
                  <c:v>200656.48324000009</c:v>
                </c:pt>
                <c:pt idx="6">
                  <c:v>191364.2158699999</c:v>
                </c:pt>
                <c:pt idx="7">
                  <c:v>155247.29297000013</c:v>
                </c:pt>
                <c:pt idx="8">
                  <c:v>148876.45731000003</c:v>
                </c:pt>
                <c:pt idx="9">
                  <c:v>141721.19811000003</c:v>
                </c:pt>
                <c:pt idx="10">
                  <c:v>130698.16538999997</c:v>
                </c:pt>
                <c:pt idx="11">
                  <c:v>130636.36401</c:v>
                </c:pt>
                <c:pt idx="12">
                  <c:v>121825.68137000002</c:v>
                </c:pt>
                <c:pt idx="13">
                  <c:v>118005.82625000003</c:v>
                </c:pt>
                <c:pt idx="14">
                  <c:v>112099.30945</c:v>
                </c:pt>
              </c:numCache>
            </c:numRef>
          </c:val>
          <c:extLst>
            <c:ext xmlns:c16="http://schemas.microsoft.com/office/drawing/2014/chart" uri="{C3380CC4-5D6E-409C-BE32-E72D297353CC}">
              <c16:uniqueId val="{00000000-CD69-4EB8-9613-529E62A0A293}"/>
            </c:ext>
          </c:extLst>
        </c:ser>
        <c:dLbls>
          <c:showLegendKey val="0"/>
          <c:showVal val="0"/>
          <c:showCatName val="0"/>
          <c:showSerName val="0"/>
          <c:showPercent val="0"/>
          <c:showBubbleSize val="0"/>
        </c:dLbls>
        <c:gapWidth val="150"/>
        <c:axId val="33097472"/>
        <c:axId val="33089856"/>
      </c:barChart>
      <c:catAx>
        <c:axId val="33097472"/>
        <c:scaling>
          <c:orientation val="minMax"/>
        </c:scaling>
        <c:delete val="0"/>
        <c:axPos val="b"/>
        <c:numFmt formatCode="#,##0.00" sourceLinked="0"/>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33089856"/>
        <c:crosses val="autoZero"/>
        <c:auto val="1"/>
        <c:lblAlgn val="ctr"/>
        <c:lblOffset val="100"/>
        <c:noMultiLvlLbl val="0"/>
      </c:catAx>
      <c:valAx>
        <c:axId val="33089856"/>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7472"/>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59055118110236227" l="0.78740157480314965" r="0.78740157480314965" t="2.4409448818897639" header="0.31496062992125984" footer="0.31496062992125984"/>
    <c:pageSetup paperSize="119" orientation="portrait" horizontalDpi="300" verticalDpi="300"/>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7"/>
    </mc:Choice>
    <mc:Fallback>
      <c:style val="27"/>
    </mc:Fallback>
  </mc:AlternateContent>
  <c:chart>
    <c:title>
      <c:tx>
        <c:strRef>
          <c:f>TitulosGraficos!$F$5</c:f>
          <c:strCache>
            <c:ptCount val="1"/>
            <c:pt idx="0">
              <c:v>Gráfico  Nº 9
Exportación de productos silvoagropecuarios por país de  destino
Miles de dólares  enero - septiembre 2022</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col"/>
        <c:grouping val="clustered"/>
        <c:varyColors val="0"/>
        <c:ser>
          <c:idx val="0"/>
          <c:order val="0"/>
          <c:invertIfNegative val="0"/>
          <c:cat>
            <c:strRef>
              <c:f>'prin paises exp e imp'!$A$7:$A$21</c:f>
              <c:strCache>
                <c:ptCount val="15"/>
                <c:pt idx="0">
                  <c:v>China</c:v>
                </c:pt>
                <c:pt idx="1">
                  <c:v>Estados Unidos</c:v>
                </c:pt>
                <c:pt idx="2">
                  <c:v>México</c:v>
                </c:pt>
                <c:pt idx="3">
                  <c:v>Japón</c:v>
                </c:pt>
                <c:pt idx="4">
                  <c:v>Corea del Sur</c:v>
                </c:pt>
                <c:pt idx="5">
                  <c:v>Holanda</c:v>
                </c:pt>
                <c:pt idx="6">
                  <c:v>Brasil</c:v>
                </c:pt>
                <c:pt idx="7">
                  <c:v>Reino Unido</c:v>
                </c:pt>
                <c:pt idx="8">
                  <c:v>Colombia</c:v>
                </c:pt>
                <c:pt idx="9">
                  <c:v>Canadá</c:v>
                </c:pt>
                <c:pt idx="10">
                  <c:v>Perú</c:v>
                </c:pt>
                <c:pt idx="11">
                  <c:v>Taiwán</c:v>
                </c:pt>
                <c:pt idx="12">
                  <c:v>Alemania</c:v>
                </c:pt>
                <c:pt idx="13">
                  <c:v>Italia</c:v>
                </c:pt>
                <c:pt idx="14">
                  <c:v>Ecuador</c:v>
                </c:pt>
              </c:strCache>
            </c:strRef>
          </c:cat>
          <c:val>
            <c:numRef>
              <c:f>'prin paises exp e imp'!$D$7:$D$21</c:f>
              <c:numCache>
                <c:formatCode>#,##0</c:formatCode>
                <c:ptCount val="15"/>
                <c:pt idx="0">
                  <c:v>3678664.4562300001</c:v>
                </c:pt>
                <c:pt idx="1">
                  <c:v>3114306.4452099968</c:v>
                </c:pt>
                <c:pt idx="2">
                  <c:v>630547.0898599996</c:v>
                </c:pt>
                <c:pt idx="3">
                  <c:v>570909.22661999986</c:v>
                </c:pt>
                <c:pt idx="4">
                  <c:v>504039.40782000008</c:v>
                </c:pt>
                <c:pt idx="5">
                  <c:v>487298.31560999982</c:v>
                </c:pt>
                <c:pt idx="6">
                  <c:v>328339.78763999965</c:v>
                </c:pt>
                <c:pt idx="7">
                  <c:v>320696.63114999968</c:v>
                </c:pt>
                <c:pt idx="8">
                  <c:v>291746.55567000009</c:v>
                </c:pt>
                <c:pt idx="9">
                  <c:v>244714.44519999975</c:v>
                </c:pt>
                <c:pt idx="10">
                  <c:v>234626.74758999993</c:v>
                </c:pt>
                <c:pt idx="11">
                  <c:v>201424.68300999995</c:v>
                </c:pt>
                <c:pt idx="12">
                  <c:v>200919.60820000005</c:v>
                </c:pt>
                <c:pt idx="13">
                  <c:v>173552.49612999993</c:v>
                </c:pt>
                <c:pt idx="14">
                  <c:v>173511.75838999997</c:v>
                </c:pt>
              </c:numCache>
            </c:numRef>
          </c:val>
          <c:extLst>
            <c:ext xmlns:c16="http://schemas.microsoft.com/office/drawing/2014/chart" uri="{C3380CC4-5D6E-409C-BE32-E72D297353CC}">
              <c16:uniqueId val="{00000000-EDA1-42EA-AF74-F05AA0BC3164}"/>
            </c:ext>
          </c:extLst>
        </c:ser>
        <c:dLbls>
          <c:showLegendKey val="0"/>
          <c:showVal val="0"/>
          <c:showCatName val="0"/>
          <c:showSerName val="0"/>
          <c:showPercent val="0"/>
          <c:showBubbleSize val="0"/>
        </c:dLbls>
        <c:gapWidth val="150"/>
        <c:axId val="33083328"/>
        <c:axId val="33084416"/>
      </c:barChart>
      <c:catAx>
        <c:axId val="33083328"/>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33084416"/>
        <c:crosses val="autoZero"/>
        <c:auto val="1"/>
        <c:lblAlgn val="ctr"/>
        <c:lblOffset val="100"/>
        <c:noMultiLvlLbl val="0"/>
      </c:catAx>
      <c:valAx>
        <c:axId val="33084416"/>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3328"/>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44" l="0.7000000000000004" r="0.7000000000000004" t="0.75000000000000044" header="0.30000000000000021" footer="0.30000000000000021"/>
    <c:pageSetup orientation="portrait"/>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8"/>
    </mc:Choice>
    <mc:Fallback>
      <c:style val="28"/>
    </mc:Fallback>
  </mc:AlternateContent>
  <c:chart>
    <c:title>
      <c:tx>
        <c:strRef>
          <c:f>TitulosGraficos!$H$5</c:f>
          <c:strCache>
            <c:ptCount val="1"/>
            <c:pt idx="0">
              <c:v>Gráfico  Nº 11
Principales productos silvoagropecuarios exportados
Miles de dólares  enero - septiembre 2022</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bar"/>
        <c:grouping val="clustered"/>
        <c:varyColors val="0"/>
        <c:ser>
          <c:idx val="0"/>
          <c:order val="0"/>
          <c:invertIfNegative val="0"/>
          <c:cat>
            <c:numRef>
              <c:f>'prin prod exp e imp'!$A$7:$A$21</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cat>
          <c:val>
            <c:numRef>
              <c:f>'prin prod exp e imp'!$E$7:$E$21</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AE88-4EDD-BA85-1FA18FD2CDD9}"/>
            </c:ext>
          </c:extLst>
        </c:ser>
        <c:dLbls>
          <c:showLegendKey val="0"/>
          <c:showVal val="0"/>
          <c:showCatName val="0"/>
          <c:showSerName val="0"/>
          <c:showPercent val="0"/>
          <c:showBubbleSize val="0"/>
        </c:dLbls>
        <c:gapWidth val="150"/>
        <c:axId val="1978359472"/>
        <c:axId val="1978362192"/>
      </c:barChart>
      <c:catAx>
        <c:axId val="1978359472"/>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1978362192"/>
        <c:crosses val="autoZero"/>
        <c:auto val="1"/>
        <c:lblAlgn val="ctr"/>
        <c:lblOffset val="100"/>
        <c:tickLblSkip val="1"/>
        <c:noMultiLvlLbl val="0"/>
      </c:catAx>
      <c:valAx>
        <c:axId val="1978362192"/>
        <c:scaling>
          <c:orientation val="minMax"/>
          <c:min val="0"/>
        </c:scaling>
        <c:delete val="0"/>
        <c:axPos val="b"/>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1978359472"/>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8"/>
    </mc:Choice>
    <mc:Fallback>
      <c:style val="28"/>
    </mc:Fallback>
  </mc:AlternateContent>
  <c:chart>
    <c:title>
      <c:tx>
        <c:strRef>
          <c:f>TitulosGraficos!$I$5</c:f>
          <c:strCache>
            <c:ptCount val="1"/>
            <c:pt idx="0">
              <c:v>Gráfico  Nº 12
Principales productos silvoagropecuarios importados
Miles de dólares  enero - septiembre 2022</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bar"/>
        <c:grouping val="clustered"/>
        <c:varyColors val="0"/>
        <c:ser>
          <c:idx val="0"/>
          <c:order val="0"/>
          <c:invertIfNegative val="0"/>
          <c:cat>
            <c:numRef>
              <c:f>'prin prod exp e imp'!$A$56:$A$70</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cat>
          <c:val>
            <c:numRef>
              <c:f>'prin prod exp e imp'!$E$56:$E$70</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E684-4EB9-80B5-AEEF6B2A5878}"/>
            </c:ext>
          </c:extLst>
        </c:ser>
        <c:dLbls>
          <c:showLegendKey val="0"/>
          <c:showVal val="0"/>
          <c:showCatName val="0"/>
          <c:showSerName val="0"/>
          <c:showPercent val="0"/>
          <c:showBubbleSize val="0"/>
        </c:dLbls>
        <c:gapWidth val="150"/>
        <c:axId val="1978358384"/>
        <c:axId val="1978363824"/>
      </c:barChart>
      <c:catAx>
        <c:axId val="1978358384"/>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1978363824"/>
        <c:crossesAt val="0"/>
        <c:auto val="1"/>
        <c:lblAlgn val="ctr"/>
        <c:lblOffset val="100"/>
        <c:tickLblSkip val="1"/>
        <c:noMultiLvlLbl val="0"/>
      </c:catAx>
      <c:valAx>
        <c:axId val="1978363824"/>
        <c:scaling>
          <c:orientation val="minMax"/>
        </c:scaling>
        <c:delete val="0"/>
        <c:axPos val="b"/>
        <c:majorGridlines/>
        <c:numFmt formatCode="#,##0"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s-CL"/>
          </a:p>
        </c:txPr>
        <c:crossAx val="1978358384"/>
        <c:crosses val="autoZero"/>
        <c:crossBetween val="between"/>
        <c:minorUnit val="1000"/>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TitulosGraficos!$J$5</c:f>
          <c:strCache>
            <c:ptCount val="1"/>
            <c:pt idx="0">
              <c:v>Gráfico  Nº 11
Principales rubros exportados
Millones de dólares  enero - septiembre 2022</c:v>
            </c:pt>
          </c:strCache>
        </c:strRef>
      </c:tx>
      <c:layout>
        <c:manualLayout>
          <c:xMode val="edge"/>
          <c:yMode val="edge"/>
          <c:x val="0.30080084397878143"/>
          <c:y val="2.0746656544960902E-2"/>
        </c:manualLayout>
      </c:layout>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s-CL"/>
        </a:p>
      </c:txPr>
    </c:title>
    <c:autoTitleDeleted val="0"/>
    <c:plotArea>
      <c:layout>
        <c:manualLayout>
          <c:layoutTarget val="inner"/>
          <c:xMode val="edge"/>
          <c:yMode val="edge"/>
          <c:x val="0.26718870838065828"/>
          <c:y val="0.18565351490434084"/>
          <c:w val="0.66103923395313025"/>
          <c:h val="0.72140753679769365"/>
        </c:manualLayout>
      </c:layout>
      <c:barChart>
        <c:barDir val="bar"/>
        <c:grouping val="clustered"/>
        <c:varyColors val="0"/>
        <c:ser>
          <c:idx val="7"/>
          <c:order val="0"/>
          <c:spPr>
            <a:gradFill rotWithShape="1">
              <a:gsLst>
                <a:gs pos="0">
                  <a:schemeClr val="accent1">
                    <a:tint val="46000"/>
                    <a:shade val="51000"/>
                    <a:satMod val="130000"/>
                  </a:schemeClr>
                </a:gs>
                <a:gs pos="80000">
                  <a:schemeClr val="accent1">
                    <a:tint val="46000"/>
                    <a:shade val="93000"/>
                    <a:satMod val="130000"/>
                  </a:schemeClr>
                </a:gs>
                <a:gs pos="100000">
                  <a:schemeClr val="accent1">
                    <a:tint val="46000"/>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Ref>
              <c:f>'Principales Rubros'!$A$9:$A$22</c:f>
              <c:strCache>
                <c:ptCount val="14"/>
                <c:pt idx="0">
                  <c:v>Fruta fresca y frutos secos</c:v>
                </c:pt>
                <c:pt idx="1">
                  <c:v>Celulosa</c:v>
                </c:pt>
                <c:pt idx="2">
                  <c:v>Vinos y alcoholes</c:v>
                </c:pt>
                <c:pt idx="3">
                  <c:v>Fruta procesada</c:v>
                </c:pt>
                <c:pt idx="4">
                  <c:v>Maderas elaboradas</c:v>
                </c:pt>
                <c:pt idx="5">
                  <c:v>Carnes y subproductos</c:v>
                </c:pt>
                <c:pt idx="6">
                  <c:v>Maderas aserradas</c:v>
                </c:pt>
                <c:pt idx="7">
                  <c:v>Maderas en plaquitas</c:v>
                </c:pt>
                <c:pt idx="8">
                  <c:v>Semillas para siembra</c:v>
                </c:pt>
                <c:pt idx="9">
                  <c:v>Lácteos</c:v>
                </c:pt>
                <c:pt idx="10">
                  <c:v>Hortalizas procesadas</c:v>
                </c:pt>
                <c:pt idx="11">
                  <c:v>Hortalizas frescas</c:v>
                </c:pt>
                <c:pt idx="12">
                  <c:v>Flores, bulbos, tubérculos y plantas</c:v>
                </c:pt>
                <c:pt idx="13">
                  <c:v>Miel</c:v>
                </c:pt>
              </c:strCache>
            </c:strRef>
          </c:cat>
          <c:val>
            <c:numRef>
              <c:f>'Principales Rubros'!$I$9:$I$22</c:f>
              <c:numCache>
                <c:formatCode>#,##0</c:formatCode>
                <c:ptCount val="14"/>
                <c:pt idx="0">
                  <c:v>4496075.9095300008</c:v>
                </c:pt>
                <c:pt idx="1">
                  <c:v>1934666.0067800002</c:v>
                </c:pt>
                <c:pt idx="2">
                  <c:v>1341825.9363399998</c:v>
                </c:pt>
                <c:pt idx="3">
                  <c:v>1063481.5135799998</c:v>
                </c:pt>
                <c:pt idx="4">
                  <c:v>1334677.82296</c:v>
                </c:pt>
                <c:pt idx="5">
                  <c:v>1055615.4810800001</c:v>
                </c:pt>
                <c:pt idx="6">
                  <c:v>749215.81131000002</c:v>
                </c:pt>
                <c:pt idx="7">
                  <c:v>142273.15139000001</c:v>
                </c:pt>
                <c:pt idx="8">
                  <c:v>259528.64269000001</c:v>
                </c:pt>
                <c:pt idx="9">
                  <c:v>155943.38796999998</c:v>
                </c:pt>
                <c:pt idx="10">
                  <c:v>180449.72888999997</c:v>
                </c:pt>
                <c:pt idx="11">
                  <c:v>49502.040169999993</c:v>
                </c:pt>
                <c:pt idx="12">
                  <c:v>30963.584179999998</c:v>
                </c:pt>
                <c:pt idx="13">
                  <c:v>13993.58583</c:v>
                </c:pt>
              </c:numCache>
            </c:numRef>
          </c:val>
          <c:extLst>
            <c:ext xmlns:c16="http://schemas.microsoft.com/office/drawing/2014/chart" uri="{C3380CC4-5D6E-409C-BE32-E72D297353CC}">
              <c16:uniqueId val="{00000000-57EA-4DC0-B029-7F4C8FAF7D44}"/>
            </c:ext>
          </c:extLst>
        </c:ser>
        <c:dLbls>
          <c:showLegendKey val="0"/>
          <c:showVal val="0"/>
          <c:showCatName val="0"/>
          <c:showSerName val="0"/>
          <c:showPercent val="0"/>
          <c:showBubbleSize val="0"/>
        </c:dLbls>
        <c:gapWidth val="100"/>
        <c:axId val="1978353488"/>
        <c:axId val="1978350768"/>
      </c:barChart>
      <c:catAx>
        <c:axId val="1978353488"/>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2"/>
                </a:solidFill>
                <a:latin typeface="+mn-lt"/>
                <a:ea typeface="+mn-ea"/>
                <a:cs typeface="+mn-cs"/>
              </a:defRPr>
            </a:pPr>
            <a:endParaRPr lang="es-CL"/>
          </a:p>
        </c:txPr>
        <c:crossAx val="1978350768"/>
        <c:crosses val="autoZero"/>
        <c:auto val="1"/>
        <c:lblAlgn val="ctr"/>
        <c:lblOffset val="100"/>
        <c:noMultiLvlLbl val="0"/>
      </c:catAx>
      <c:valAx>
        <c:axId val="1978350768"/>
        <c:scaling>
          <c:orientation val="minMax"/>
        </c:scaling>
        <c:delete val="0"/>
        <c:axPos val="b"/>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2"/>
                </a:solidFill>
                <a:latin typeface="+mn-lt"/>
                <a:ea typeface="+mn-ea"/>
                <a:cs typeface="+mn-cs"/>
              </a:defRPr>
            </a:pPr>
            <a:endParaRPr lang="es-CL"/>
          </a:p>
        </c:txPr>
        <c:crossAx val="1978353488"/>
        <c:crosses val="autoZero"/>
        <c:crossBetween val="between"/>
        <c:dispUnits>
          <c:builtInUnit val="thousands"/>
        </c:dispUnits>
      </c:valAx>
      <c:spPr>
        <a:noFill/>
        <a:ln>
          <a:noFill/>
        </a:ln>
        <a:effectLst/>
      </c:spPr>
    </c:plotArea>
    <c:plotVisOnly val="1"/>
    <c:dispBlanksAs val="zero"/>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CL"/>
    </a:p>
  </c:txPr>
  <c:printSettings>
    <c:headerFooter/>
    <c:pageMargins b="0.74803149606299213" l="0.70866141732283472" r="0.70866141732283472" t="1.3130314960629921" header="0.30000000000000021" footer="0.30000000000000021"/>
    <c:pageSetup paperSize="9" orientation="portrait"/>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TitulosGraficos!$K$5</c:f>
          <c:strCache>
            <c:ptCount val="1"/>
            <c:pt idx="0">
              <c:v>Gráfico  Nº 12
Principales rubros importados
Millones de dólares  enero - septiembre 2022</c:v>
            </c:pt>
          </c:strCache>
        </c:strRef>
      </c:tx>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s-CL"/>
        </a:p>
      </c:txPr>
    </c:title>
    <c:autoTitleDeleted val="0"/>
    <c:plotArea>
      <c:layout>
        <c:manualLayout>
          <c:layoutTarget val="inner"/>
          <c:xMode val="edge"/>
          <c:yMode val="edge"/>
          <c:x val="0.26934970243792461"/>
          <c:y val="0.18565351490434084"/>
          <c:w val="0.66103923395313025"/>
          <c:h val="0.72140753679769365"/>
        </c:manualLayout>
      </c:layout>
      <c:barChart>
        <c:barDir val="bar"/>
        <c:grouping val="clustered"/>
        <c:varyColors val="0"/>
        <c:ser>
          <c:idx val="0"/>
          <c:order val="0"/>
          <c:spPr>
            <a:gradFill rotWithShape="1">
              <a:gsLst>
                <a:gs pos="0">
                  <a:schemeClr val="accent1">
                    <a:shade val="45000"/>
                    <a:shade val="51000"/>
                    <a:satMod val="130000"/>
                  </a:schemeClr>
                </a:gs>
                <a:gs pos="80000">
                  <a:schemeClr val="accent1">
                    <a:shade val="45000"/>
                    <a:shade val="93000"/>
                    <a:satMod val="130000"/>
                  </a:schemeClr>
                </a:gs>
                <a:gs pos="100000">
                  <a:schemeClr val="accent1">
                    <a:shade val="45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c:ext xmlns:c15="http://schemas.microsoft.com/office/drawing/2012/chart" uri="{02D57815-91ED-43cb-92C2-25804820EDAC}">
                  <c15:fullRef>
                    <c15:sqref>'Principales Rubros'!$A$62:$A$79</c15:sqref>
                  </c15:fullRef>
                </c:ext>
              </c:extLst>
              <c:f>('Principales Rubros'!$A$62,'Principales Rubros'!$A$66,'Principales Rubros'!$A$69,'Principales Rubros'!$A$73:$A$75,'Principales Rubros'!$A$77:$A$79)</c:f>
              <c:strCache>
                <c:ptCount val="9"/>
                <c:pt idx="0">
                  <c:v>Carnes y subproductos</c:v>
                </c:pt>
                <c:pt idx="1">
                  <c:v>Oleaginosas</c:v>
                </c:pt>
                <c:pt idx="2">
                  <c:v>Cereales</c:v>
                </c:pt>
                <c:pt idx="3">
                  <c:v>Frutas</c:v>
                </c:pt>
                <c:pt idx="4">
                  <c:v>Lácteos</c:v>
                </c:pt>
                <c:pt idx="5">
                  <c:v>Forestales</c:v>
                </c:pt>
                <c:pt idx="6">
                  <c:v>Vinos y alcoholes</c:v>
                </c:pt>
                <c:pt idx="7">
                  <c:v>Hortalizas y tubérculos</c:v>
                </c:pt>
                <c:pt idx="8">
                  <c:v>Azúcar refinada</c:v>
                </c:pt>
              </c:strCache>
            </c:strRef>
          </c:cat>
          <c:val>
            <c:numRef>
              <c:extLst>
                <c:ext xmlns:c15="http://schemas.microsoft.com/office/drawing/2012/chart" uri="{02D57815-91ED-43cb-92C2-25804820EDAC}">
                  <c15:fullRef>
                    <c15:sqref>'Principales Rubros'!$I$62:$I$79</c15:sqref>
                  </c15:fullRef>
                </c:ext>
              </c:extLst>
              <c:f>('Principales Rubros'!$I$62,'Principales Rubros'!$I$66,'Principales Rubros'!$I$69,'Principales Rubros'!$I$73:$I$75,'Principales Rubros'!$I$77:$I$79)</c:f>
              <c:numCache>
                <c:formatCode>#,##0</c:formatCode>
                <c:ptCount val="9"/>
                <c:pt idx="0">
                  <c:v>1434401.7117699997</c:v>
                </c:pt>
                <c:pt idx="1">
                  <c:v>1123980.8932000007</c:v>
                </c:pt>
                <c:pt idx="2" formatCode="_(* #,##0_);_(* \(#,##0\);_(* &quot;-&quot;_);_(@_)">
                  <c:v>1062204.0101000005</c:v>
                </c:pt>
                <c:pt idx="3">
                  <c:v>414977.19769999996</c:v>
                </c:pt>
                <c:pt idx="4">
                  <c:v>307073.3939999998</c:v>
                </c:pt>
                <c:pt idx="5">
                  <c:v>256644</c:v>
                </c:pt>
                <c:pt idx="6" formatCode="_(* #,##0_);_(* \(#,##0\);_(* &quot;-&quot;_);_(@_)">
                  <c:v>349912.38952999964</c:v>
                </c:pt>
                <c:pt idx="7">
                  <c:v>254818.13038000025</c:v>
                </c:pt>
                <c:pt idx="8">
                  <c:v>166203.99711</c:v>
                </c:pt>
              </c:numCache>
            </c:numRef>
          </c:val>
          <c:extLst>
            <c:ext xmlns:c16="http://schemas.microsoft.com/office/drawing/2014/chart" uri="{C3380CC4-5D6E-409C-BE32-E72D297353CC}">
              <c16:uniqueId val="{00000005-437C-4DF6-958E-74F79B1AD73F}"/>
            </c:ext>
          </c:extLst>
        </c:ser>
        <c:dLbls>
          <c:showLegendKey val="0"/>
          <c:showVal val="0"/>
          <c:showCatName val="0"/>
          <c:showSerName val="0"/>
          <c:showPercent val="0"/>
          <c:showBubbleSize val="0"/>
        </c:dLbls>
        <c:gapWidth val="115"/>
        <c:overlap val="-20"/>
        <c:axId val="1978353488"/>
        <c:axId val="1978350768"/>
        <c:extLst>
          <c:ext xmlns:c15="http://schemas.microsoft.com/office/drawing/2012/chart" uri="{02D57815-91ED-43cb-92C2-25804820EDAC}">
            <c15:filteredBarSeries>
              <c15:ser>
                <c:idx val="1"/>
                <c:order val="1"/>
                <c:spPr>
                  <a:gradFill rotWithShape="1">
                    <a:gsLst>
                      <a:gs pos="0">
                        <a:schemeClr val="accent1">
                          <a:shade val="61000"/>
                          <a:shade val="51000"/>
                          <a:satMod val="130000"/>
                        </a:schemeClr>
                      </a:gs>
                      <a:gs pos="80000">
                        <a:schemeClr val="accent1">
                          <a:shade val="61000"/>
                          <a:shade val="93000"/>
                          <a:satMod val="130000"/>
                        </a:schemeClr>
                      </a:gs>
                      <a:gs pos="100000">
                        <a:schemeClr val="accent1">
                          <a:shade val="61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c:ext uri="{02D57815-91ED-43cb-92C2-25804820EDAC}">
                        <c15:fullRef>
                          <c15:sqref>'Principales Rubros'!$A$62:$A$79</c15:sqref>
                        </c15:fullRef>
                        <c15:formulaRef>
                          <c15:sqref>('Principales Rubros'!$A$62,'Principales Rubros'!$A$66,'Principales Rubros'!$A$69,'Principales Rubros'!$A$73:$A$75,'Principales Rubros'!$A$77:$A$79)</c15:sqref>
                        </c15:formulaRef>
                      </c:ext>
                    </c:extLst>
                    <c:strCache>
                      <c:ptCount val="9"/>
                      <c:pt idx="0">
                        <c:v>Carnes y subproductos</c:v>
                      </c:pt>
                      <c:pt idx="1">
                        <c:v>   Bovinos</c:v>
                      </c:pt>
                      <c:pt idx="2">
                        <c:v>   Cerdos</c:v>
                      </c:pt>
                      <c:pt idx="3">
                        <c:v>   Aves</c:v>
                      </c:pt>
                      <c:pt idx="4">
                        <c:v>Oleaginosas</c:v>
                      </c:pt>
                      <c:pt idx="5">
                        <c:v>  Aceites</c:v>
                      </c:pt>
                      <c:pt idx="6">
                        <c:v>  Tortas y residuos de soya</c:v>
                      </c:pt>
                      <c:pt idx="7">
                        <c:v>Cereales</c:v>
                      </c:pt>
                      <c:pt idx="8">
                        <c:v>   Trigo</c:v>
                      </c:pt>
                      <c:pt idx="9">
                        <c:v>   Maiz</c:v>
                      </c:pt>
                      <c:pt idx="10">
                        <c:v>   Arroz</c:v>
                      </c:pt>
                      <c:pt idx="11">
                        <c:v>Frutas</c:v>
                      </c:pt>
                      <c:pt idx="12">
                        <c:v>Lácteos</c:v>
                      </c:pt>
                      <c:pt idx="13">
                        <c:v>Forestales</c:v>
                      </c:pt>
                      <c:pt idx="14">
                        <c:v>  Maderas elaboradas</c:v>
                      </c:pt>
                      <c:pt idx="15">
                        <c:v>Vinos y alcoholes</c:v>
                      </c:pt>
                      <c:pt idx="16">
                        <c:v>Hortalizas y tubérculos</c:v>
                      </c:pt>
                      <c:pt idx="17">
                        <c:v>Azúcar refinada</c:v>
                      </c:pt>
                    </c:strCache>
                  </c:strRef>
                </c:cat>
                <c:val>
                  <c:numRef>
                    <c:extLst>
                      <c:ext uri="{02D57815-91ED-43cb-92C2-25804820EDAC}">
                        <c15:fullRef>
                          <c15:sqref>TitulosGraficos!$K$5</c15:sqref>
                        </c15:fullRef>
                        <c15:formulaRef>
                          <c15:sqref>TitulosGraficos!$K$5</c15:sqref>
                        </c15:formulaRef>
                      </c:ext>
                    </c:extLst>
                    <c:numCache>
                      <c:formatCode>General</c:formatCode>
                      <c:ptCount val="1"/>
                      <c:pt idx="0">
                        <c:v>0</c:v>
                      </c:pt>
                    </c:numCache>
                  </c:numRef>
                </c:val>
                <c:extLst>
                  <c:ext xmlns:c16="http://schemas.microsoft.com/office/drawing/2014/chart" uri="{C3380CC4-5D6E-409C-BE32-E72D297353CC}">
                    <c16:uniqueId val="{00000006-437C-4DF6-958E-74F79B1AD73F}"/>
                  </c:ext>
                </c:extLst>
              </c15:ser>
            </c15:filteredBarSeries>
            <c15:filteredBarSeries>
              <c15:ser>
                <c:idx val="2"/>
                <c:order val="2"/>
                <c:spPr>
                  <a:gradFill rotWithShape="1">
                    <a:gsLst>
                      <a:gs pos="0">
                        <a:schemeClr val="accent1">
                          <a:shade val="76000"/>
                          <a:shade val="51000"/>
                          <a:satMod val="130000"/>
                        </a:schemeClr>
                      </a:gs>
                      <a:gs pos="80000">
                        <a:schemeClr val="accent1">
                          <a:shade val="76000"/>
                          <a:shade val="93000"/>
                          <a:satMod val="130000"/>
                        </a:schemeClr>
                      </a:gs>
                      <a:gs pos="100000">
                        <a:schemeClr val="accent1">
                          <a:shade val="76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c:ext xmlns:c15="http://schemas.microsoft.com/office/drawing/2012/chart" uri="{02D57815-91ED-43cb-92C2-25804820EDAC}">
                        <c15:fullRef>
                          <c15:sqref>'Principales Rubros'!$A$62:$A$79</c15:sqref>
                        </c15:fullRef>
                        <c15:formulaRef>
                          <c15:sqref>('Principales Rubros'!$A$62,'Principales Rubros'!$A$66,'Principales Rubros'!$A$69,'Principales Rubros'!$A$73:$A$75,'Principales Rubros'!$A$77:$A$79)</c15:sqref>
                        </c15:formulaRef>
                      </c:ext>
                    </c:extLst>
                    <c:strCache>
                      <c:ptCount val="9"/>
                      <c:pt idx="0">
                        <c:v>Carnes y subproductos</c:v>
                      </c:pt>
                      <c:pt idx="1">
                        <c:v>   Bovinos</c:v>
                      </c:pt>
                      <c:pt idx="2">
                        <c:v>   Cerdos</c:v>
                      </c:pt>
                      <c:pt idx="3">
                        <c:v>   Aves</c:v>
                      </c:pt>
                      <c:pt idx="4">
                        <c:v>Oleaginosas</c:v>
                      </c:pt>
                      <c:pt idx="5">
                        <c:v>  Aceites</c:v>
                      </c:pt>
                      <c:pt idx="6">
                        <c:v>  Tortas y residuos de soya</c:v>
                      </c:pt>
                      <c:pt idx="7">
                        <c:v>Cereales</c:v>
                      </c:pt>
                      <c:pt idx="8">
                        <c:v>   Trigo</c:v>
                      </c:pt>
                      <c:pt idx="9">
                        <c:v>   Maiz</c:v>
                      </c:pt>
                      <c:pt idx="10">
                        <c:v>   Arroz</c:v>
                      </c:pt>
                      <c:pt idx="11">
                        <c:v>Frutas</c:v>
                      </c:pt>
                      <c:pt idx="12">
                        <c:v>Lácteos</c:v>
                      </c:pt>
                      <c:pt idx="13">
                        <c:v>Forestales</c:v>
                      </c:pt>
                      <c:pt idx="14">
                        <c:v>  Maderas elaboradas</c:v>
                      </c:pt>
                      <c:pt idx="15">
                        <c:v>Vinos y alcoholes</c:v>
                      </c:pt>
                      <c:pt idx="16">
                        <c:v>Hortalizas y tubérculos</c:v>
                      </c:pt>
                      <c:pt idx="17">
                        <c:v>Azúcar refinada</c:v>
                      </c:pt>
                    </c:strCache>
                  </c:strRef>
                </c:cat>
                <c:val>
                  <c:numRef>
                    <c:extLst>
                      <c:ext xmlns:c15="http://schemas.microsoft.com/office/drawing/2012/chart" uri="{02D57815-91ED-43cb-92C2-25804820EDAC}">
                        <c15:fullRef>
                          <c15:sqref>TitulosGraficos!$K$5</c15:sqref>
                        </c15:fullRef>
                        <c15:formulaRef>
                          <c15:sqref>TitulosGraficos!$K$5</c15:sqref>
                        </c15:formulaRef>
                      </c:ext>
                    </c:extLst>
                    <c:numCache>
                      <c:formatCode>General</c:formatCode>
                      <c:ptCount val="1"/>
                      <c:pt idx="0">
                        <c:v>0</c:v>
                      </c:pt>
                    </c:numCache>
                  </c:numRef>
                </c:val>
                <c:extLst xmlns:c15="http://schemas.microsoft.com/office/drawing/2012/chart">
                  <c:ext xmlns:c16="http://schemas.microsoft.com/office/drawing/2014/chart" uri="{C3380CC4-5D6E-409C-BE32-E72D297353CC}">
                    <c16:uniqueId val="{00000007-437C-4DF6-958E-74F79B1AD73F}"/>
                  </c:ext>
                </c:extLst>
              </c15:ser>
            </c15:filteredBarSeries>
            <c15:filteredBarSeries>
              <c15:ser>
                <c:idx val="7"/>
                <c:order val="3"/>
                <c:spPr>
                  <a:gradFill rotWithShape="1">
                    <a:gsLst>
                      <a:gs pos="0">
                        <a:schemeClr val="accent1">
                          <a:tint val="46000"/>
                          <a:shade val="51000"/>
                          <a:satMod val="130000"/>
                        </a:schemeClr>
                      </a:gs>
                      <a:gs pos="80000">
                        <a:schemeClr val="accent1">
                          <a:tint val="46000"/>
                          <a:shade val="93000"/>
                          <a:satMod val="130000"/>
                        </a:schemeClr>
                      </a:gs>
                      <a:gs pos="100000">
                        <a:schemeClr val="accent1">
                          <a:tint val="46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c:ext xmlns:c15="http://schemas.microsoft.com/office/drawing/2012/chart" uri="{02D57815-91ED-43cb-92C2-25804820EDAC}">
                        <c15:fullRef>
                          <c15:sqref>'Principales Rubros'!$A$9:$A$22</c15:sqref>
                        </c15:fullRef>
                        <c15:formulaRef>
                          <c15:sqref>('Principales Rubros'!$A$9,'Principales Rubros'!$A$13,'Principales Rubros'!$A$16,'Principales Rubros'!$A$20:$A$22)</c15:sqref>
                        </c15:formulaRef>
                      </c:ext>
                    </c:extLst>
                    <c:strCache>
                      <c:ptCount val="6"/>
                      <c:pt idx="0">
                        <c:v>Fruta fresca y frutos secos</c:v>
                      </c:pt>
                      <c:pt idx="1">
                        <c:v>Maderas elaboradas</c:v>
                      </c:pt>
                      <c:pt idx="2">
                        <c:v>Maderas en plaquitas</c:v>
                      </c:pt>
                      <c:pt idx="3">
                        <c:v>Hortalizas frescas</c:v>
                      </c:pt>
                      <c:pt idx="4">
                        <c:v>Flores, bulbos, tubérculos y plantas</c:v>
                      </c:pt>
                      <c:pt idx="5">
                        <c:v>Miel</c:v>
                      </c:pt>
                    </c:strCache>
                  </c:strRef>
                </c:cat>
                <c:val>
                  <c:numRef>
                    <c:extLst>
                      <c:ext xmlns:c15="http://schemas.microsoft.com/office/drawing/2012/chart" uri="{02D57815-91ED-43cb-92C2-25804820EDAC}">
                        <c15:fullRef>
                          <c15:sqref>'Principales Rubros'!$I$9:$I$22</c15:sqref>
                        </c15:fullRef>
                        <c15:formulaRef>
                          <c15:sqref>('Principales Rubros'!$I$9,'Principales Rubros'!$I$13,'Principales Rubros'!$I$16,'Principales Rubros'!$I$20:$I$22)</c15:sqref>
                        </c15:formulaRef>
                      </c:ext>
                    </c:extLst>
                    <c:numCache>
                      <c:formatCode>#,##0</c:formatCode>
                      <c:ptCount val="6"/>
                      <c:pt idx="0">
                        <c:v>4496075.9095300008</c:v>
                      </c:pt>
                      <c:pt idx="1">
                        <c:v>1334677.82296</c:v>
                      </c:pt>
                      <c:pt idx="2">
                        <c:v>142273.15139000001</c:v>
                      </c:pt>
                      <c:pt idx="3">
                        <c:v>49502.040169999993</c:v>
                      </c:pt>
                      <c:pt idx="4">
                        <c:v>30963.584179999998</c:v>
                      </c:pt>
                      <c:pt idx="5">
                        <c:v>13993.58583</c:v>
                      </c:pt>
                    </c:numCache>
                  </c:numRef>
                </c:val>
                <c:extLst xmlns:c15="http://schemas.microsoft.com/office/drawing/2012/chart">
                  <c:ext xmlns:c16="http://schemas.microsoft.com/office/drawing/2014/chart" uri="{C3380CC4-5D6E-409C-BE32-E72D297353CC}">
                    <c16:uniqueId val="{00000004-437C-4DF6-958E-74F79B1AD73F}"/>
                  </c:ext>
                </c:extLst>
              </c15:ser>
            </c15:filteredBarSeries>
          </c:ext>
        </c:extLst>
      </c:barChart>
      <c:catAx>
        <c:axId val="1978353488"/>
        <c:scaling>
          <c:orientation val="minMax"/>
        </c:scaling>
        <c:delete val="0"/>
        <c:axPos val="l"/>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978350768"/>
        <c:crosses val="autoZero"/>
        <c:auto val="1"/>
        <c:lblAlgn val="ctr"/>
        <c:lblOffset val="100"/>
        <c:noMultiLvlLbl val="0"/>
      </c:catAx>
      <c:valAx>
        <c:axId val="197835076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978353488"/>
        <c:crosses val="autoZero"/>
        <c:crossBetween val="between"/>
        <c:dispUnits>
          <c:builtInUnit val="thousands"/>
        </c:dispUnits>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4803149606299213" l="0.70866141732283472" r="0.70866141732283472" t="1.3130314960629921" header="0.30000000000000021" footer="0.30000000000000021"/>
    <c:pageSetup paperSize="9" orientation="portrait"/>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ysClr val="windowText" lastClr="000000"/>
                </a:solidFill>
                <a:latin typeface="Arial"/>
                <a:cs typeface="Arial"/>
              </a:rPr>
              <a:t>Gráfico Nº 2</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balanza anual de productos silvoagropecuarios </a:t>
            </a:r>
          </a:p>
          <a:p>
            <a:pPr>
              <a:defRPr sz="1000" b="0" i="0" u="none" strike="noStrike" baseline="0">
                <a:solidFill>
                  <a:srgbClr val="000000"/>
                </a:solidFill>
                <a:latin typeface="Calibri"/>
                <a:ea typeface="Calibri"/>
                <a:cs typeface="Calibri"/>
              </a:defRPr>
            </a:pPr>
            <a:endParaRPr lang="es-ES"/>
          </a:p>
        </c:rich>
      </c:tx>
      <c:overlay val="0"/>
    </c:title>
    <c:autoTitleDeleted val="0"/>
    <c:plotArea>
      <c:layout>
        <c:manualLayout>
          <c:layoutTarget val="inner"/>
          <c:xMode val="edge"/>
          <c:yMode val="edge"/>
          <c:x val="0.18188693245334414"/>
          <c:y val="0.22056853062858667"/>
          <c:w val="0.65164965787334195"/>
          <c:h val="0.73515422237225336"/>
        </c:manualLayout>
      </c:layout>
      <c:lineChart>
        <c:grouping val="standard"/>
        <c:varyColors val="0"/>
        <c:ser>
          <c:idx val="0"/>
          <c:order val="0"/>
          <c:tx>
            <c:strRef>
              <c:f>balanza_anuales!$U$26</c:f>
              <c:strCache>
                <c:ptCount val="1"/>
                <c:pt idx="0">
                  <c:v>Agrícola</c:v>
                </c:pt>
              </c:strCache>
            </c:strRef>
          </c:tx>
          <c:cat>
            <c:numRef>
              <c:f>balanza_anuales!$T$27:$T$31</c:f>
              <c:numCache>
                <c:formatCode>0</c:formatCode>
                <c:ptCount val="5"/>
                <c:pt idx="0">
                  <c:v>2016</c:v>
                </c:pt>
                <c:pt idx="1">
                  <c:v>2017</c:v>
                </c:pt>
                <c:pt idx="2">
                  <c:v>2018</c:v>
                </c:pt>
                <c:pt idx="3">
                  <c:v>2019</c:v>
                </c:pt>
                <c:pt idx="4">
                  <c:v>2020</c:v>
                </c:pt>
              </c:numCache>
            </c:numRef>
          </c:cat>
          <c:val>
            <c:numRef>
              <c:f>balanza_anuales!$U$27:$U$31</c:f>
              <c:numCache>
                <c:formatCode>_-* #,##0\ _p_t_a_-;\-* #,##0\ _p_t_a_-;_-* "-"??\ _p_t_a_-;_-@_-</c:formatCode>
                <c:ptCount val="5"/>
                <c:pt idx="0">
                  <c:v>5619304</c:v>
                </c:pt>
                <c:pt idx="1">
                  <c:v>6126434</c:v>
                </c:pt>
                <c:pt idx="2">
                  <c:v>6446329</c:v>
                </c:pt>
                <c:pt idx="3">
                  <c:v>5590965</c:v>
                </c:pt>
                <c:pt idx="4">
                  <c:v>4672099</c:v>
                </c:pt>
              </c:numCache>
            </c:numRef>
          </c:val>
          <c:smooth val="0"/>
          <c:extLst>
            <c:ext xmlns:c16="http://schemas.microsoft.com/office/drawing/2014/chart" uri="{C3380CC4-5D6E-409C-BE32-E72D297353CC}">
              <c16:uniqueId val="{00000000-3E2D-40E0-8240-5AF26ED72D9A}"/>
            </c:ext>
          </c:extLst>
        </c:ser>
        <c:ser>
          <c:idx val="1"/>
          <c:order val="1"/>
          <c:tx>
            <c:strRef>
              <c:f>balanza_anuales!$V$26</c:f>
              <c:strCache>
                <c:ptCount val="1"/>
                <c:pt idx="0">
                  <c:v>Pecuario</c:v>
                </c:pt>
              </c:strCache>
            </c:strRef>
          </c:tx>
          <c:cat>
            <c:numRef>
              <c:f>balanza_anuales!$T$27:$T$31</c:f>
              <c:numCache>
                <c:formatCode>0</c:formatCode>
                <c:ptCount val="5"/>
                <c:pt idx="0">
                  <c:v>2016</c:v>
                </c:pt>
                <c:pt idx="1">
                  <c:v>2017</c:v>
                </c:pt>
                <c:pt idx="2">
                  <c:v>2018</c:v>
                </c:pt>
                <c:pt idx="3">
                  <c:v>2019</c:v>
                </c:pt>
                <c:pt idx="4">
                  <c:v>2020</c:v>
                </c:pt>
              </c:numCache>
            </c:numRef>
          </c:cat>
          <c:val>
            <c:numRef>
              <c:f>balanza_anuales!$V$27:$V$31</c:f>
              <c:numCache>
                <c:formatCode>_-* #,##0\ _p_t_a_-;\-* #,##0\ _p_t_a_-;_-* "-"??\ _p_t_a_-;_-@_-</c:formatCode>
                <c:ptCount val="5"/>
                <c:pt idx="0">
                  <c:v>-782654</c:v>
                </c:pt>
                <c:pt idx="1">
                  <c:v>-761998</c:v>
                </c:pt>
                <c:pt idx="2">
                  <c:v>-681646</c:v>
                </c:pt>
                <c:pt idx="3">
                  <c:v>-450130</c:v>
                </c:pt>
                <c:pt idx="4">
                  <c:v>-1424944</c:v>
                </c:pt>
              </c:numCache>
            </c:numRef>
          </c:val>
          <c:smooth val="0"/>
          <c:extLst>
            <c:ext xmlns:c16="http://schemas.microsoft.com/office/drawing/2014/chart" uri="{C3380CC4-5D6E-409C-BE32-E72D297353CC}">
              <c16:uniqueId val="{00000001-3E2D-40E0-8240-5AF26ED72D9A}"/>
            </c:ext>
          </c:extLst>
        </c:ser>
        <c:ser>
          <c:idx val="2"/>
          <c:order val="2"/>
          <c:tx>
            <c:strRef>
              <c:f>balanza_anuales!$W$26</c:f>
              <c:strCache>
                <c:ptCount val="1"/>
                <c:pt idx="0">
                  <c:v>Forestal</c:v>
                </c:pt>
              </c:strCache>
            </c:strRef>
          </c:tx>
          <c:cat>
            <c:numRef>
              <c:f>balanza_anuales!$T$27:$T$31</c:f>
              <c:numCache>
                <c:formatCode>0</c:formatCode>
                <c:ptCount val="5"/>
                <c:pt idx="0">
                  <c:v>2016</c:v>
                </c:pt>
                <c:pt idx="1">
                  <c:v>2017</c:v>
                </c:pt>
                <c:pt idx="2">
                  <c:v>2018</c:v>
                </c:pt>
                <c:pt idx="3">
                  <c:v>2019</c:v>
                </c:pt>
                <c:pt idx="4">
                  <c:v>2020</c:v>
                </c:pt>
              </c:numCache>
            </c:numRef>
          </c:cat>
          <c:val>
            <c:numRef>
              <c:f>balanza_anuales!$W$27:$W$31</c:f>
              <c:numCache>
                <c:formatCode>_-* #,##0\ _p_t_a_-;\-* #,##0\ _p_t_a_-;_-* "-"??\ _p_t_a_-;_-@_-</c:formatCode>
                <c:ptCount val="5"/>
                <c:pt idx="0">
                  <c:v>4700192</c:v>
                </c:pt>
                <c:pt idx="1">
                  <c:v>5976134</c:v>
                </c:pt>
                <c:pt idx="2">
                  <c:v>4755333</c:v>
                </c:pt>
                <c:pt idx="3">
                  <c:v>4105622</c:v>
                </c:pt>
                <c:pt idx="4">
                  <c:v>5048454</c:v>
                </c:pt>
              </c:numCache>
            </c:numRef>
          </c:val>
          <c:smooth val="0"/>
          <c:extLst>
            <c:ext xmlns:c16="http://schemas.microsoft.com/office/drawing/2014/chart" uri="{C3380CC4-5D6E-409C-BE32-E72D297353CC}">
              <c16:uniqueId val="{00000002-3E2D-40E0-8240-5AF26ED72D9A}"/>
            </c:ext>
          </c:extLst>
        </c:ser>
        <c:ser>
          <c:idx val="3"/>
          <c:order val="3"/>
          <c:tx>
            <c:strRef>
              <c:f>balanza_anuales!$X$26</c:f>
              <c:strCache>
                <c:ptCount val="1"/>
                <c:pt idx="0">
                  <c:v>Total</c:v>
                </c:pt>
              </c:strCache>
            </c:strRef>
          </c:tx>
          <c:cat>
            <c:numRef>
              <c:f>balanza_anuales!$T$27:$T$31</c:f>
              <c:numCache>
                <c:formatCode>0</c:formatCode>
                <c:ptCount val="5"/>
                <c:pt idx="0">
                  <c:v>2016</c:v>
                </c:pt>
                <c:pt idx="1">
                  <c:v>2017</c:v>
                </c:pt>
                <c:pt idx="2">
                  <c:v>2018</c:v>
                </c:pt>
                <c:pt idx="3">
                  <c:v>2019</c:v>
                </c:pt>
                <c:pt idx="4">
                  <c:v>2020</c:v>
                </c:pt>
              </c:numCache>
            </c:numRef>
          </c:cat>
          <c:val>
            <c:numRef>
              <c:f>balanza_anuales!$X$27:$X$31</c:f>
              <c:numCache>
                <c:formatCode>_-* #,##0\ _p_t_a_-;\-* #,##0\ _p_t_a_-;_-* "-"??\ _p_t_a_-;_-@_-</c:formatCode>
                <c:ptCount val="5"/>
                <c:pt idx="0">
                  <c:v>9536842</c:v>
                </c:pt>
                <c:pt idx="1">
                  <c:v>11340570</c:v>
                </c:pt>
                <c:pt idx="2">
                  <c:v>10520016</c:v>
                </c:pt>
                <c:pt idx="3">
                  <c:v>9246457</c:v>
                </c:pt>
                <c:pt idx="4">
                  <c:v>8295609</c:v>
                </c:pt>
              </c:numCache>
            </c:numRef>
          </c:val>
          <c:smooth val="0"/>
          <c:extLst>
            <c:ext xmlns:c16="http://schemas.microsoft.com/office/drawing/2014/chart" uri="{C3380CC4-5D6E-409C-BE32-E72D297353CC}">
              <c16:uniqueId val="{00000003-3E2D-40E0-8240-5AF26ED72D9A}"/>
            </c:ext>
          </c:extLst>
        </c:ser>
        <c:dLbls>
          <c:showLegendKey val="0"/>
          <c:showVal val="0"/>
          <c:showCatName val="0"/>
          <c:showSerName val="0"/>
          <c:showPercent val="0"/>
          <c:showBubbleSize val="0"/>
        </c:dLbls>
        <c:marker val="1"/>
        <c:smooth val="0"/>
        <c:axId val="33084960"/>
        <c:axId val="33086592"/>
      </c:lineChart>
      <c:catAx>
        <c:axId val="33084960"/>
        <c:scaling>
          <c:orientation val="minMax"/>
        </c:scaling>
        <c:delete val="0"/>
        <c:axPos val="b"/>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6592"/>
        <c:crosses val="autoZero"/>
        <c:auto val="1"/>
        <c:lblAlgn val="ctr"/>
        <c:lblOffset val="100"/>
        <c:noMultiLvlLbl val="0"/>
      </c:catAx>
      <c:valAx>
        <c:axId val="33086592"/>
        <c:scaling>
          <c:orientation val="minMax"/>
        </c:scaling>
        <c:delete val="0"/>
        <c:axPos val="l"/>
        <c:majorGridlines/>
        <c:numFmt formatCode="_-* #,##0\ _p_t_a_-;\-* #,##0\ _p_t_a_-;_-* &quot;-&quot;??\ _p_t_a_-;_-@_-"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4960"/>
        <c:crosses val="autoZero"/>
        <c:crossBetween val="between"/>
        <c:dispUnits>
          <c:builtInUnit val="thousands"/>
          <c:dispUnitsLbl>
            <c:layout>
              <c:manualLayout>
                <c:xMode val="edge"/>
                <c:yMode val="edge"/>
                <c:x val="2.6097271648873072E-2"/>
                <c:y val="0.31112148018534719"/>
              </c:manualLayout>
            </c:layout>
            <c:tx>
              <c:rich>
                <a:bodyPr rot="-5400000" vert="horz"/>
                <a:lstStyle/>
                <a:p>
                  <a:pPr algn="ctr">
                    <a:defRPr sz="1000" b="1" i="0" u="none" strike="noStrike" baseline="0">
                      <a:solidFill>
                        <a:srgbClr val="000000"/>
                      </a:solidFill>
                      <a:latin typeface="Calibri"/>
                      <a:ea typeface="Calibri"/>
                      <a:cs typeface="Calibri"/>
                    </a:defRPr>
                  </a:pPr>
                  <a:r>
                    <a:rPr lang="es-ES"/>
                    <a:t>Millones de dólares</a:t>
                  </a:r>
                </a:p>
              </c:rich>
            </c:tx>
          </c:dispUnitsLbl>
        </c:dispUnits>
      </c:valAx>
    </c:plotArea>
    <c:legend>
      <c:legendPos val="r"/>
      <c:layout>
        <c:manualLayout>
          <c:xMode val="edge"/>
          <c:yMode val="edge"/>
          <c:x val="0.82404539070136751"/>
          <c:y val="0.42762712318621671"/>
          <c:w val="0.16792576067483195"/>
          <c:h val="0.24213123800150071"/>
        </c:manualLayout>
      </c:layout>
      <c:overlay val="0"/>
      <c:txPr>
        <a:bodyPr/>
        <a:lstStyle/>
        <a:p>
          <a:pPr>
            <a:defRPr sz="800" b="0" i="0" u="none" strike="noStrike" baseline="0">
              <a:solidFill>
                <a:srgbClr val="000000"/>
              </a:solidFill>
              <a:latin typeface="Calibri"/>
              <a:ea typeface="Calibri"/>
              <a:cs typeface="Calibri"/>
            </a:defRPr>
          </a:pPr>
          <a:endParaRPr lang="es-CL"/>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ES" sz="1000" b="1" i="0" u="none" strike="noStrike" baseline="0">
                <a:solidFill>
                  <a:srgbClr val="000000"/>
                </a:solidFill>
                <a:latin typeface="Arial"/>
                <a:cs typeface="Arial"/>
              </a:rPr>
              <a:t>Gráfico Nº 3</a:t>
            </a:r>
          </a:p>
          <a:p>
            <a:pPr>
              <a:defRPr sz="1000" b="1" i="0" u="none" strike="noStrike" baseline="0">
                <a:solidFill>
                  <a:srgbClr val="000000"/>
                </a:solidFill>
                <a:latin typeface="Arial"/>
                <a:ea typeface="Arial"/>
                <a:cs typeface="Arial"/>
              </a:defRPr>
            </a:pPr>
            <a:r>
              <a:rPr lang="es-ES" sz="1000" b="1" i="0" u="none" strike="noStrike" baseline="0">
                <a:solidFill>
                  <a:srgbClr val="000000"/>
                </a:solidFill>
                <a:latin typeface="Arial"/>
                <a:cs typeface="Arial"/>
              </a:rPr>
              <a:t>Evolución de las exportaciones silvoagropecuarias </a:t>
            </a:r>
          </a:p>
          <a:p>
            <a:pPr>
              <a:defRPr sz="1000" b="1" i="0" u="none" strike="noStrike" baseline="0">
                <a:solidFill>
                  <a:srgbClr val="000000"/>
                </a:solidFill>
                <a:latin typeface="Arial"/>
                <a:ea typeface="Arial"/>
                <a:cs typeface="Arial"/>
              </a:defRPr>
            </a:pPr>
            <a:endParaRPr lang="es-ES"/>
          </a:p>
        </c:rich>
      </c:tx>
      <c:overlay val="0"/>
    </c:title>
    <c:autoTitleDeleted val="0"/>
    <c:plotArea>
      <c:layout/>
      <c:lineChart>
        <c:grouping val="standard"/>
        <c:varyColors val="0"/>
        <c:ser>
          <c:idx val="0"/>
          <c:order val="0"/>
          <c:tx>
            <c:strRef>
              <c:f>evolución_comercio!$R$2</c:f>
              <c:strCache>
                <c:ptCount val="1"/>
                <c:pt idx="0">
                  <c:v>Agrícola</c:v>
                </c:pt>
              </c:strCache>
            </c:strRef>
          </c:tx>
          <c:cat>
            <c:strRef>
              <c:f>evolución_comercio!$Q$3:$Q$7</c:f>
              <c:strCache>
                <c:ptCount val="5"/>
                <c:pt idx="0">
                  <c:v>ene-ago 18</c:v>
                </c:pt>
                <c:pt idx="1">
                  <c:v>ene-ago 19</c:v>
                </c:pt>
                <c:pt idx="2">
                  <c:v>ene-ago 20</c:v>
                </c:pt>
                <c:pt idx="3">
                  <c:v>ene-ago 21</c:v>
                </c:pt>
                <c:pt idx="4">
                  <c:v>ene-ago 22</c:v>
                </c:pt>
              </c:strCache>
            </c:strRef>
          </c:cat>
          <c:val>
            <c:numRef>
              <c:f>evolución_comercio!$R$3:$R$7</c:f>
              <c:numCache>
                <c:formatCode>_-* #,##0\ _p_t_a_-;\-* #,##0\ _p_t_a_-;_-* "-"??\ _p_t_a_-;_-@_-</c:formatCode>
                <c:ptCount val="5"/>
                <c:pt idx="0">
                  <c:v>7667876</c:v>
                </c:pt>
                <c:pt idx="1">
                  <c:v>7699297</c:v>
                </c:pt>
                <c:pt idx="2">
                  <c:v>7146395</c:v>
                </c:pt>
                <c:pt idx="3">
                  <c:v>7451390</c:v>
                </c:pt>
                <c:pt idx="4">
                  <c:v>7852874</c:v>
                </c:pt>
              </c:numCache>
            </c:numRef>
          </c:val>
          <c:smooth val="0"/>
          <c:extLst>
            <c:ext xmlns:c16="http://schemas.microsoft.com/office/drawing/2014/chart" uri="{C3380CC4-5D6E-409C-BE32-E72D297353CC}">
              <c16:uniqueId val="{00000000-FDE6-42F0-843B-E0D3F917E79C}"/>
            </c:ext>
          </c:extLst>
        </c:ser>
        <c:ser>
          <c:idx val="1"/>
          <c:order val="1"/>
          <c:tx>
            <c:strRef>
              <c:f>evolución_comercio!$S$2</c:f>
              <c:strCache>
                <c:ptCount val="1"/>
                <c:pt idx="0">
                  <c:v>Pecuario</c:v>
                </c:pt>
              </c:strCache>
            </c:strRef>
          </c:tx>
          <c:cat>
            <c:strRef>
              <c:f>evolución_comercio!$Q$3:$Q$7</c:f>
              <c:strCache>
                <c:ptCount val="5"/>
                <c:pt idx="0">
                  <c:v>ene-ago 18</c:v>
                </c:pt>
                <c:pt idx="1">
                  <c:v>ene-ago 19</c:v>
                </c:pt>
                <c:pt idx="2">
                  <c:v>ene-ago 20</c:v>
                </c:pt>
                <c:pt idx="3">
                  <c:v>ene-ago 21</c:v>
                </c:pt>
                <c:pt idx="4">
                  <c:v>ene-ago 22</c:v>
                </c:pt>
              </c:strCache>
            </c:strRef>
          </c:cat>
          <c:val>
            <c:numRef>
              <c:f>evolución_comercio!$S$3:$S$7</c:f>
              <c:numCache>
                <c:formatCode>_-* #,##0\ _p_t_a_-;\-* #,##0\ _p_t_a_-;_-* "-"??\ _p_t_a_-;_-@_-</c:formatCode>
                <c:ptCount val="5"/>
                <c:pt idx="0">
                  <c:v>941525</c:v>
                </c:pt>
                <c:pt idx="1">
                  <c:v>967282</c:v>
                </c:pt>
                <c:pt idx="2">
                  <c:v>1088254</c:v>
                </c:pt>
                <c:pt idx="3">
                  <c:v>1195756</c:v>
                </c:pt>
                <c:pt idx="4">
                  <c:v>1304618</c:v>
                </c:pt>
              </c:numCache>
            </c:numRef>
          </c:val>
          <c:smooth val="0"/>
          <c:extLst>
            <c:ext xmlns:c16="http://schemas.microsoft.com/office/drawing/2014/chart" uri="{C3380CC4-5D6E-409C-BE32-E72D297353CC}">
              <c16:uniqueId val="{00000001-FDE6-42F0-843B-E0D3F917E79C}"/>
            </c:ext>
          </c:extLst>
        </c:ser>
        <c:ser>
          <c:idx val="2"/>
          <c:order val="2"/>
          <c:tx>
            <c:strRef>
              <c:f>evolución_comercio!$T$2</c:f>
              <c:strCache>
                <c:ptCount val="1"/>
                <c:pt idx="0">
                  <c:v>Forestal</c:v>
                </c:pt>
              </c:strCache>
            </c:strRef>
          </c:tx>
          <c:cat>
            <c:strRef>
              <c:f>evolución_comercio!$Q$3:$Q$7</c:f>
              <c:strCache>
                <c:ptCount val="5"/>
                <c:pt idx="0">
                  <c:v>ene-ago 18</c:v>
                </c:pt>
                <c:pt idx="1">
                  <c:v>ene-ago 19</c:v>
                </c:pt>
                <c:pt idx="2">
                  <c:v>ene-ago 20</c:v>
                </c:pt>
                <c:pt idx="3">
                  <c:v>ene-ago 21</c:v>
                </c:pt>
                <c:pt idx="4">
                  <c:v>ene-ago 22</c:v>
                </c:pt>
              </c:strCache>
            </c:strRef>
          </c:cat>
          <c:val>
            <c:numRef>
              <c:f>evolución_comercio!$T$3:$T$7</c:f>
              <c:numCache>
                <c:formatCode>_-* #,##0\ _p_t_a_-;\-* #,##0\ _p_t_a_-;_-* "-"??\ _p_t_a_-;_-@_-</c:formatCode>
                <c:ptCount val="5"/>
                <c:pt idx="0">
                  <c:v>4190498</c:v>
                </c:pt>
                <c:pt idx="1">
                  <c:v>3559468</c:v>
                </c:pt>
                <c:pt idx="2">
                  <c:v>2839509</c:v>
                </c:pt>
                <c:pt idx="3">
                  <c:v>3596690</c:v>
                </c:pt>
                <c:pt idx="4">
                  <c:v>4186362</c:v>
                </c:pt>
              </c:numCache>
            </c:numRef>
          </c:val>
          <c:smooth val="0"/>
          <c:extLst>
            <c:ext xmlns:c16="http://schemas.microsoft.com/office/drawing/2014/chart" uri="{C3380CC4-5D6E-409C-BE32-E72D297353CC}">
              <c16:uniqueId val="{00000002-FDE6-42F0-843B-E0D3F917E79C}"/>
            </c:ext>
          </c:extLst>
        </c:ser>
        <c:ser>
          <c:idx val="3"/>
          <c:order val="3"/>
          <c:tx>
            <c:strRef>
              <c:f>evolución_comercio!$U$2</c:f>
              <c:strCache>
                <c:ptCount val="1"/>
                <c:pt idx="0">
                  <c:v>Total</c:v>
                </c:pt>
              </c:strCache>
            </c:strRef>
          </c:tx>
          <c:cat>
            <c:strRef>
              <c:f>evolución_comercio!$Q$3:$Q$7</c:f>
              <c:strCache>
                <c:ptCount val="5"/>
                <c:pt idx="0">
                  <c:v>ene-ago 18</c:v>
                </c:pt>
                <c:pt idx="1">
                  <c:v>ene-ago 19</c:v>
                </c:pt>
                <c:pt idx="2">
                  <c:v>ene-ago 20</c:v>
                </c:pt>
                <c:pt idx="3">
                  <c:v>ene-ago 21</c:v>
                </c:pt>
                <c:pt idx="4">
                  <c:v>ene-ago 22</c:v>
                </c:pt>
              </c:strCache>
            </c:strRef>
          </c:cat>
          <c:val>
            <c:numRef>
              <c:f>evolución_comercio!$U$3:$U$7</c:f>
              <c:numCache>
                <c:formatCode>_-* #,##0\ _p_t_a_-;\-* #,##0\ _p_t_a_-;_-* "-"??\ _p_t_a_-;_-@_-</c:formatCode>
                <c:ptCount val="5"/>
                <c:pt idx="0">
                  <c:v>12799899</c:v>
                </c:pt>
                <c:pt idx="1">
                  <c:v>12226047</c:v>
                </c:pt>
                <c:pt idx="2">
                  <c:v>11074158</c:v>
                </c:pt>
                <c:pt idx="3">
                  <c:v>12243836</c:v>
                </c:pt>
                <c:pt idx="4">
                  <c:v>13343854</c:v>
                </c:pt>
              </c:numCache>
            </c:numRef>
          </c:val>
          <c:smooth val="0"/>
          <c:extLst>
            <c:ext xmlns:c16="http://schemas.microsoft.com/office/drawing/2014/chart" uri="{C3380CC4-5D6E-409C-BE32-E72D297353CC}">
              <c16:uniqueId val="{00000003-FDE6-42F0-843B-E0D3F917E79C}"/>
            </c:ext>
          </c:extLst>
        </c:ser>
        <c:dLbls>
          <c:showLegendKey val="0"/>
          <c:showVal val="0"/>
          <c:showCatName val="0"/>
          <c:showSerName val="0"/>
          <c:showPercent val="0"/>
          <c:showBubbleSize val="0"/>
        </c:dLbls>
        <c:marker val="1"/>
        <c:smooth val="0"/>
        <c:axId val="33085504"/>
        <c:axId val="33090400"/>
      </c:lineChart>
      <c:catAx>
        <c:axId val="33085504"/>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0400"/>
        <c:crosses val="autoZero"/>
        <c:auto val="1"/>
        <c:lblAlgn val="ctr"/>
        <c:lblOffset val="100"/>
        <c:noMultiLvlLbl val="0"/>
      </c:catAx>
      <c:valAx>
        <c:axId val="3309040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s-ES"/>
                  <a:t>Millones de dólares</a:t>
                </a:r>
              </a:p>
            </c:rich>
          </c:tx>
          <c:overlay val="0"/>
        </c:title>
        <c:numFmt formatCode="_-* #,##0\ _p_t_a_-;\-* #,##0\ _p_t_a_-;_-* &quot;-&quot;??\ _p_t_a_-;_-@_-" sourceLinked="1"/>
        <c:majorTickMark val="none"/>
        <c:minorTickMark val="none"/>
        <c:tickLblPos val="nextTo"/>
        <c:txPr>
          <a:bodyPr rot="0" vert="horz"/>
          <a:lstStyle/>
          <a:p>
            <a:pPr>
              <a:defRPr sz="1000" b="1" i="0" u="none" strike="noStrike" baseline="0">
                <a:solidFill>
                  <a:srgbClr val="000000"/>
                </a:solidFill>
                <a:latin typeface="Arial"/>
                <a:ea typeface="Arial"/>
                <a:cs typeface="Arial"/>
              </a:defRPr>
            </a:pPr>
            <a:endParaRPr lang="es-CL"/>
          </a:p>
        </c:txPr>
        <c:crossAx val="33085504"/>
        <c:crosses val="autoZero"/>
        <c:crossBetween val="between"/>
        <c:dispUnits>
          <c:builtInUnit val="thousands"/>
        </c:dispUnits>
      </c:valAx>
    </c:plotArea>
    <c:legend>
      <c:legendPos val="r"/>
      <c:overlay val="0"/>
      <c:txPr>
        <a:bodyPr/>
        <a:lstStyle/>
        <a:p>
          <a:pPr>
            <a:defRPr sz="700" b="1" i="0" u="none" strike="noStrike" baseline="0">
              <a:solidFill>
                <a:srgbClr val="000000"/>
              </a:solidFill>
              <a:latin typeface="Arial"/>
              <a:ea typeface="Arial"/>
              <a:cs typeface="Arial"/>
            </a:defRPr>
          </a:pPr>
          <a:endParaRPr lang="es-CL"/>
        </a:p>
      </c:txPr>
    </c:legend>
    <c:plotVisOnly val="1"/>
    <c:dispBlanksAs val="gap"/>
    <c:showDLblsOverMax val="0"/>
  </c:chart>
  <c:spPr>
    <a:ln>
      <a:noFill/>
    </a:ln>
  </c:spPr>
  <c:txPr>
    <a:bodyPr/>
    <a:lstStyle/>
    <a:p>
      <a:pPr>
        <a:defRPr sz="1000" b="1" i="0" u="none" strike="noStrike" baseline="0">
          <a:solidFill>
            <a:srgbClr val="000000"/>
          </a:solidFill>
          <a:latin typeface="Arial"/>
          <a:ea typeface="Arial"/>
          <a:cs typeface="Arial"/>
        </a:defRPr>
      </a:pPr>
      <a:endParaRPr lang="es-CL"/>
    </a:p>
  </c:txPr>
  <c:printSettings>
    <c:headerFooter/>
    <c:pageMargins b="0.78740157480314965" l="0.78740157480314965" r="0.78740157480314965" t="2.4409448818897639" header="0.31496062992125984" footer="0.31496062992125984"/>
    <c:pageSetup paperSize="119" orientation="portrait" horizontalDpi="300" verticalDpi="30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Gráfico Nº 4</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de las importaciones silvoagropecuarias</a:t>
            </a:r>
          </a:p>
          <a:p>
            <a:pPr>
              <a:defRPr sz="1000" b="0" i="0" u="none" strike="noStrike" baseline="0">
                <a:solidFill>
                  <a:srgbClr val="000000"/>
                </a:solidFill>
                <a:latin typeface="Calibri"/>
                <a:ea typeface="Calibri"/>
                <a:cs typeface="Calibri"/>
              </a:defRPr>
            </a:pPr>
            <a:endParaRPr lang="es-ES"/>
          </a:p>
        </c:rich>
      </c:tx>
      <c:overlay val="0"/>
    </c:title>
    <c:autoTitleDeleted val="0"/>
    <c:plotArea>
      <c:layout/>
      <c:lineChart>
        <c:grouping val="standard"/>
        <c:varyColors val="0"/>
        <c:ser>
          <c:idx val="0"/>
          <c:order val="0"/>
          <c:tx>
            <c:strRef>
              <c:f>evolución_comercio!$R$11</c:f>
              <c:strCache>
                <c:ptCount val="1"/>
                <c:pt idx="0">
                  <c:v>Agrícola</c:v>
                </c:pt>
              </c:strCache>
            </c:strRef>
          </c:tx>
          <c:cat>
            <c:strRef>
              <c:f>evolución_comercio!$Q$12:$Q$16</c:f>
              <c:strCache>
                <c:ptCount val="5"/>
                <c:pt idx="0">
                  <c:v>ene-ago 18</c:v>
                </c:pt>
                <c:pt idx="1">
                  <c:v>ene-ago 19</c:v>
                </c:pt>
                <c:pt idx="2">
                  <c:v>ene-ago 20</c:v>
                </c:pt>
                <c:pt idx="3">
                  <c:v>ene-ago 21</c:v>
                </c:pt>
                <c:pt idx="4">
                  <c:v>ene-ago 22</c:v>
                </c:pt>
              </c:strCache>
            </c:strRef>
          </c:cat>
          <c:val>
            <c:numRef>
              <c:f>evolución_comercio!$R$12:$R$16</c:f>
              <c:numCache>
                <c:formatCode>_-* #,##0\ _p_t_a_-;\-* #,##0\ _p_t_a_-;_-* "-"??\ _p_t_a_-;_-@_-</c:formatCode>
                <c:ptCount val="5"/>
                <c:pt idx="0">
                  <c:v>2724116</c:v>
                </c:pt>
                <c:pt idx="1">
                  <c:v>2656963</c:v>
                </c:pt>
                <c:pt idx="2">
                  <c:v>2772739</c:v>
                </c:pt>
                <c:pt idx="3">
                  <c:v>3617836</c:v>
                </c:pt>
                <c:pt idx="4">
                  <c:v>4253656</c:v>
                </c:pt>
              </c:numCache>
            </c:numRef>
          </c:val>
          <c:smooth val="0"/>
          <c:extLst>
            <c:ext xmlns:c16="http://schemas.microsoft.com/office/drawing/2014/chart" uri="{C3380CC4-5D6E-409C-BE32-E72D297353CC}">
              <c16:uniqueId val="{00000000-1A34-4A50-B6B7-508CDA0E4853}"/>
            </c:ext>
          </c:extLst>
        </c:ser>
        <c:ser>
          <c:idx val="1"/>
          <c:order val="1"/>
          <c:tx>
            <c:strRef>
              <c:f>evolución_comercio!$S$11</c:f>
              <c:strCache>
                <c:ptCount val="1"/>
                <c:pt idx="0">
                  <c:v>Pecuario</c:v>
                </c:pt>
              </c:strCache>
            </c:strRef>
          </c:tx>
          <c:cat>
            <c:strRef>
              <c:f>evolución_comercio!$Q$12:$Q$16</c:f>
              <c:strCache>
                <c:ptCount val="5"/>
                <c:pt idx="0">
                  <c:v>ene-ago 18</c:v>
                </c:pt>
                <c:pt idx="1">
                  <c:v>ene-ago 19</c:v>
                </c:pt>
                <c:pt idx="2">
                  <c:v>ene-ago 20</c:v>
                </c:pt>
                <c:pt idx="3">
                  <c:v>ene-ago 21</c:v>
                </c:pt>
                <c:pt idx="4">
                  <c:v>ene-ago 22</c:v>
                </c:pt>
              </c:strCache>
            </c:strRef>
          </c:cat>
          <c:val>
            <c:numRef>
              <c:f>evolución_comercio!$S$12:$S$16</c:f>
              <c:numCache>
                <c:formatCode>_-* #,##0\ _p_t_a_-;\-* #,##0\ _p_t_a_-;_-* "-"??\ _p_t_a_-;_-@_-</c:formatCode>
                <c:ptCount val="5"/>
                <c:pt idx="0">
                  <c:v>1448047</c:v>
                </c:pt>
                <c:pt idx="1">
                  <c:v>1471476</c:v>
                </c:pt>
                <c:pt idx="2">
                  <c:v>1254385</c:v>
                </c:pt>
                <c:pt idx="3">
                  <c:v>2018614</c:v>
                </c:pt>
                <c:pt idx="4">
                  <c:v>1978340</c:v>
                </c:pt>
              </c:numCache>
            </c:numRef>
          </c:val>
          <c:smooth val="0"/>
          <c:extLst>
            <c:ext xmlns:c16="http://schemas.microsoft.com/office/drawing/2014/chart" uri="{C3380CC4-5D6E-409C-BE32-E72D297353CC}">
              <c16:uniqueId val="{00000001-1A34-4A50-B6B7-508CDA0E4853}"/>
            </c:ext>
          </c:extLst>
        </c:ser>
        <c:ser>
          <c:idx val="2"/>
          <c:order val="2"/>
          <c:tx>
            <c:strRef>
              <c:f>evolución_comercio!$T$11</c:f>
              <c:strCache>
                <c:ptCount val="1"/>
                <c:pt idx="0">
                  <c:v>Forestal</c:v>
                </c:pt>
              </c:strCache>
            </c:strRef>
          </c:tx>
          <c:cat>
            <c:strRef>
              <c:f>evolución_comercio!$Q$12:$Q$16</c:f>
              <c:strCache>
                <c:ptCount val="5"/>
                <c:pt idx="0">
                  <c:v>ene-ago 18</c:v>
                </c:pt>
                <c:pt idx="1">
                  <c:v>ene-ago 19</c:v>
                </c:pt>
                <c:pt idx="2">
                  <c:v>ene-ago 20</c:v>
                </c:pt>
                <c:pt idx="3">
                  <c:v>ene-ago 21</c:v>
                </c:pt>
                <c:pt idx="4">
                  <c:v>ene-ago 22</c:v>
                </c:pt>
              </c:strCache>
            </c:strRef>
          </c:cat>
          <c:val>
            <c:numRef>
              <c:f>evolución_comercio!$T$12:$T$16</c:f>
              <c:numCache>
                <c:formatCode>_-* #,##0\ _p_t_a_-;\-* #,##0\ _p_t_a_-;_-* "-"??\ _p_t_a_-;_-@_-</c:formatCode>
                <c:ptCount val="5"/>
                <c:pt idx="0">
                  <c:v>236334</c:v>
                </c:pt>
                <c:pt idx="1">
                  <c:v>184027</c:v>
                </c:pt>
                <c:pt idx="2">
                  <c:v>130570</c:v>
                </c:pt>
                <c:pt idx="3">
                  <c:v>371578</c:v>
                </c:pt>
                <c:pt idx="4">
                  <c:v>256644</c:v>
                </c:pt>
              </c:numCache>
            </c:numRef>
          </c:val>
          <c:smooth val="0"/>
          <c:extLst>
            <c:ext xmlns:c16="http://schemas.microsoft.com/office/drawing/2014/chart" uri="{C3380CC4-5D6E-409C-BE32-E72D297353CC}">
              <c16:uniqueId val="{00000002-1A34-4A50-B6B7-508CDA0E4853}"/>
            </c:ext>
          </c:extLst>
        </c:ser>
        <c:ser>
          <c:idx val="3"/>
          <c:order val="3"/>
          <c:tx>
            <c:strRef>
              <c:f>evolución_comercio!$U$11</c:f>
              <c:strCache>
                <c:ptCount val="1"/>
                <c:pt idx="0">
                  <c:v>Total</c:v>
                </c:pt>
              </c:strCache>
            </c:strRef>
          </c:tx>
          <c:cat>
            <c:strRef>
              <c:f>evolución_comercio!$Q$12:$Q$16</c:f>
              <c:strCache>
                <c:ptCount val="5"/>
                <c:pt idx="0">
                  <c:v>ene-ago 18</c:v>
                </c:pt>
                <c:pt idx="1">
                  <c:v>ene-ago 19</c:v>
                </c:pt>
                <c:pt idx="2">
                  <c:v>ene-ago 20</c:v>
                </c:pt>
                <c:pt idx="3">
                  <c:v>ene-ago 21</c:v>
                </c:pt>
                <c:pt idx="4">
                  <c:v>ene-ago 22</c:v>
                </c:pt>
              </c:strCache>
            </c:strRef>
          </c:cat>
          <c:val>
            <c:numRef>
              <c:f>evolución_comercio!$U$12:$U$16</c:f>
              <c:numCache>
                <c:formatCode>_-* #,##0\ _p_t_a_-;\-* #,##0\ _p_t_a_-;_-* "-"??\ _p_t_a_-;_-@_-</c:formatCode>
                <c:ptCount val="5"/>
                <c:pt idx="0">
                  <c:v>4408497</c:v>
                </c:pt>
                <c:pt idx="1">
                  <c:v>4312466</c:v>
                </c:pt>
                <c:pt idx="2">
                  <c:v>4157694</c:v>
                </c:pt>
                <c:pt idx="3">
                  <c:v>6008028</c:v>
                </c:pt>
                <c:pt idx="4">
                  <c:v>6488640</c:v>
                </c:pt>
              </c:numCache>
            </c:numRef>
          </c:val>
          <c:smooth val="0"/>
          <c:extLst>
            <c:ext xmlns:c16="http://schemas.microsoft.com/office/drawing/2014/chart" uri="{C3380CC4-5D6E-409C-BE32-E72D297353CC}">
              <c16:uniqueId val="{00000003-1A34-4A50-B6B7-508CDA0E4853}"/>
            </c:ext>
          </c:extLst>
        </c:ser>
        <c:dLbls>
          <c:showLegendKey val="0"/>
          <c:showVal val="0"/>
          <c:showCatName val="0"/>
          <c:showSerName val="0"/>
          <c:showPercent val="0"/>
          <c:showBubbleSize val="0"/>
        </c:dLbls>
        <c:marker val="1"/>
        <c:smooth val="0"/>
        <c:axId val="33094208"/>
        <c:axId val="33092032"/>
      </c:lineChart>
      <c:catAx>
        <c:axId val="3309420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2032"/>
        <c:crosses val="autoZero"/>
        <c:auto val="1"/>
        <c:lblAlgn val="ctr"/>
        <c:lblOffset val="100"/>
        <c:noMultiLvlLbl val="0"/>
      </c:catAx>
      <c:valAx>
        <c:axId val="33092032"/>
        <c:scaling>
          <c:orientation val="minMax"/>
        </c:scaling>
        <c:delete val="0"/>
        <c:axPos val="l"/>
        <c:majorGridlines/>
        <c:numFmt formatCode="_-* #,##0\ _p_t_a_-;\-* #,##0\ _p_t_a_-;_-* &quot;-&quot;??\ _p_t_a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4208"/>
        <c:crosses val="autoZero"/>
        <c:crossBetween val="between"/>
        <c:dispUnits>
          <c:builtInUnit val="thousands"/>
          <c:dispUnitsLbl>
            <c:layout>
              <c:manualLayout>
                <c:xMode val="edge"/>
                <c:yMode val="edge"/>
                <c:x val="2.5730994152046785E-2"/>
                <c:y val="0.3230876909617067"/>
              </c:manualLayout>
            </c:layout>
            <c:tx>
              <c:rich>
                <a:bodyPr rot="-5400000" vert="horz"/>
                <a:lstStyle/>
                <a:p>
                  <a:pPr algn="ctr">
                    <a:defRPr sz="1000" b="1" i="0" u="none" strike="noStrike" baseline="0">
                      <a:solidFill>
                        <a:srgbClr val="000000"/>
                      </a:solidFill>
                      <a:latin typeface="Calibri"/>
                      <a:ea typeface="Calibri"/>
                      <a:cs typeface="Calibri"/>
                    </a:defRPr>
                  </a:pPr>
                  <a:r>
                    <a:rPr lang="es-ES"/>
                    <a:t>Millones de dólares</a:t>
                  </a:r>
                </a:p>
              </c:rich>
            </c:tx>
          </c:dispUnitsLbl>
        </c:dispUnits>
      </c:valAx>
    </c:plotArea>
    <c:legend>
      <c:legendPos val="r"/>
      <c:overlay val="0"/>
      <c:txPr>
        <a:bodyPr/>
        <a:lstStyle/>
        <a:p>
          <a:pPr>
            <a:defRPr sz="800" b="0" i="0" u="none" strike="noStrike" baseline="0">
              <a:solidFill>
                <a:srgbClr val="000000"/>
              </a:solidFill>
              <a:latin typeface="Calibri"/>
              <a:ea typeface="Calibri"/>
              <a:cs typeface="Calibri"/>
            </a:defRPr>
          </a:pPr>
          <a:endParaRPr lang="es-CL"/>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E1F2-4213-A2C6-D288A1F80E1A}"/>
              </c:ext>
            </c:extLst>
          </c:dPt>
          <c:val>
            <c:numLit>
              <c:formatCode>General</c:formatCode>
              <c:ptCount val="1"/>
              <c:pt idx="0">
                <c:v>0</c:v>
              </c:pt>
            </c:numLit>
          </c:val>
          <c:extLst>
            <c:ext xmlns:c16="http://schemas.microsoft.com/office/drawing/2014/chart" uri="{C3380CC4-5D6E-409C-BE32-E72D297353CC}">
              <c16:uniqueId val="{00000001-E1F2-4213-A2C6-D288A1F80E1A}"/>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rtl="0">
            <a:defRPr sz="21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000000000000022" r="0.75000000000000022" t="1" header="0" footer="0"/>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TitulosGraficos!$B$5</c:f>
          <c:strCache>
            <c:ptCount val="1"/>
            <c:pt idx="0">
              <c:v>Gráfico  Nº 5
Exportaciones silvoagropecuarias por clase
Participación enero - septiembre 2022</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pieChart>
        <c:varyColors val="1"/>
        <c:ser>
          <c:idx val="0"/>
          <c:order val="0"/>
          <c:explosion val="25"/>
          <c:dPt>
            <c:idx val="0"/>
            <c:bubble3D val="0"/>
            <c:extLst>
              <c:ext xmlns:c16="http://schemas.microsoft.com/office/drawing/2014/chart" uri="{C3380CC4-5D6E-409C-BE32-E72D297353CC}">
                <c16:uniqueId val="{00000000-6DCC-441E-9259-DBC7535BE766}"/>
              </c:ext>
            </c:extLst>
          </c:dPt>
          <c:dPt>
            <c:idx val="1"/>
            <c:bubble3D val="0"/>
            <c:extLst>
              <c:ext xmlns:c16="http://schemas.microsoft.com/office/drawing/2014/chart" uri="{C3380CC4-5D6E-409C-BE32-E72D297353CC}">
                <c16:uniqueId val="{00000001-6DCC-441E-9259-DBC7535BE766}"/>
              </c:ext>
            </c:extLst>
          </c:dPt>
          <c:dLbls>
            <c:spPr>
              <a:noFill/>
              <a:ln>
                <a:noFill/>
              </a:ln>
              <a:effectLst/>
            </c:spPr>
            <c:txPr>
              <a:bodyPr/>
              <a:lstStyle/>
              <a:p>
                <a:pPr>
                  <a:defRPr sz="10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'balanza productos_clase_sector'!$R$6:$R$7</c:f>
              <c:strCache>
                <c:ptCount val="2"/>
                <c:pt idx="0">
                  <c:v>Primarias</c:v>
                </c:pt>
                <c:pt idx="1">
                  <c:v>Industriales</c:v>
                </c:pt>
              </c:strCache>
            </c:strRef>
          </c:cat>
          <c:val>
            <c:numRef>
              <c:f>'balanza productos_clase_sector'!$S$6:$S$7</c:f>
              <c:numCache>
                <c:formatCode>#,##0</c:formatCode>
                <c:ptCount val="2"/>
                <c:pt idx="0">
                  <c:v>5141392</c:v>
                </c:pt>
                <c:pt idx="1">
                  <c:v>8202462</c:v>
                </c:pt>
              </c:numCache>
            </c:numRef>
          </c:val>
          <c:extLst>
            <c:ext xmlns:c16="http://schemas.microsoft.com/office/drawing/2014/chart" uri="{C3380CC4-5D6E-409C-BE32-E72D297353CC}">
              <c16:uniqueId val="{00000002-6DCC-441E-9259-DBC7535BE766}"/>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TitulosGraficos!$C$5</c:f>
          <c:strCache>
            <c:ptCount val="1"/>
            <c:pt idx="0">
              <c:v>Gráfico  Nº 6
Exportaciones silvoagropecuarias por sector
Participación enero - septiembre 2022</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manualLayout>
          <c:layoutTarget val="inner"/>
          <c:xMode val="edge"/>
          <c:yMode val="edge"/>
          <c:x val="0.2991903243100858"/>
          <c:y val="0.24375966064467633"/>
          <c:w val="0.43365122072446932"/>
          <c:h val="0.67269803083630142"/>
        </c:manualLayout>
      </c:layout>
      <c:pieChart>
        <c:varyColors val="1"/>
        <c:ser>
          <c:idx val="0"/>
          <c:order val="0"/>
          <c:explosion val="25"/>
          <c:dPt>
            <c:idx val="0"/>
            <c:bubble3D val="0"/>
            <c:extLst>
              <c:ext xmlns:c16="http://schemas.microsoft.com/office/drawing/2014/chart" uri="{C3380CC4-5D6E-409C-BE32-E72D297353CC}">
                <c16:uniqueId val="{00000000-44D0-4ACD-BBE2-DAF079854E71}"/>
              </c:ext>
            </c:extLst>
          </c:dPt>
          <c:dPt>
            <c:idx val="1"/>
            <c:bubble3D val="0"/>
            <c:extLst>
              <c:ext xmlns:c16="http://schemas.microsoft.com/office/drawing/2014/chart" uri="{C3380CC4-5D6E-409C-BE32-E72D297353CC}">
                <c16:uniqueId val="{00000001-44D0-4ACD-BBE2-DAF079854E71}"/>
              </c:ext>
            </c:extLst>
          </c:dPt>
          <c:dPt>
            <c:idx val="2"/>
            <c:bubble3D val="0"/>
            <c:extLst>
              <c:ext xmlns:c16="http://schemas.microsoft.com/office/drawing/2014/chart" uri="{C3380CC4-5D6E-409C-BE32-E72D297353CC}">
                <c16:uniqueId val="{00000002-44D0-4ACD-BBE2-DAF079854E71}"/>
              </c:ext>
            </c:extLst>
          </c:dPt>
          <c:dLbls>
            <c:spPr>
              <a:noFill/>
              <a:ln>
                <a:noFill/>
              </a:ln>
              <a:effectLst/>
            </c:spPr>
            <c:txPr>
              <a:bodyPr/>
              <a:lstStyle/>
              <a:p>
                <a:pPr>
                  <a:defRPr sz="10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'balanza productos_clase_sector'!$R$10:$R$12</c:f>
              <c:strCache>
                <c:ptCount val="3"/>
                <c:pt idx="0">
                  <c:v>Agrícolas</c:v>
                </c:pt>
                <c:pt idx="1">
                  <c:v>Pecuarias</c:v>
                </c:pt>
                <c:pt idx="2">
                  <c:v>Forestales</c:v>
                </c:pt>
              </c:strCache>
            </c:strRef>
          </c:cat>
          <c:val>
            <c:numRef>
              <c:f>'balanza productos_clase_sector'!$S$10:$S$12</c:f>
              <c:numCache>
                <c:formatCode>#,##0</c:formatCode>
                <c:ptCount val="3"/>
                <c:pt idx="0">
                  <c:v>7852874</c:v>
                </c:pt>
                <c:pt idx="1">
                  <c:v>1304618</c:v>
                </c:pt>
                <c:pt idx="2">
                  <c:v>4186362</c:v>
                </c:pt>
              </c:numCache>
            </c:numRef>
          </c:val>
          <c:extLst>
            <c:ext xmlns:c16="http://schemas.microsoft.com/office/drawing/2014/chart" uri="{C3380CC4-5D6E-409C-BE32-E72D297353CC}">
              <c16:uniqueId val="{00000003-44D0-4ACD-BBE2-DAF079854E71}"/>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8740157480314965" l="0.78740157480314965" r="0.78740157480314965" t="2.0016929133858268" header="0.3000000000000001" footer="0.3000000000000001"/>
    <c:pageSetup paperSize="9" orientation="portrait"/>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TitulosGraficos!$D$5</c:f>
          <c:strCache>
            <c:ptCount val="1"/>
            <c:pt idx="0">
              <c:v>Gráfico  Nº 7
Exportación de productos silvoagropecuarios por zona económica
Participación enero - septiembre 2022</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pieChart>
        <c:varyColors val="1"/>
        <c:ser>
          <c:idx val="0"/>
          <c:order val="0"/>
          <c:explosion val="19"/>
          <c:dPt>
            <c:idx val="0"/>
            <c:bubble3D val="0"/>
            <c:extLst>
              <c:ext xmlns:c16="http://schemas.microsoft.com/office/drawing/2014/chart" uri="{C3380CC4-5D6E-409C-BE32-E72D297353CC}">
                <c16:uniqueId val="{00000000-D2AA-4BE5-9FE3-7520BBA6B952}"/>
              </c:ext>
            </c:extLst>
          </c:dPt>
          <c:dPt>
            <c:idx val="1"/>
            <c:bubble3D val="0"/>
            <c:extLst>
              <c:ext xmlns:c16="http://schemas.microsoft.com/office/drawing/2014/chart" uri="{C3380CC4-5D6E-409C-BE32-E72D297353CC}">
                <c16:uniqueId val="{00000001-D2AA-4BE5-9FE3-7520BBA6B952}"/>
              </c:ext>
            </c:extLst>
          </c:dPt>
          <c:dPt>
            <c:idx val="2"/>
            <c:bubble3D val="0"/>
            <c:extLst>
              <c:ext xmlns:c16="http://schemas.microsoft.com/office/drawing/2014/chart" uri="{C3380CC4-5D6E-409C-BE32-E72D297353CC}">
                <c16:uniqueId val="{00000002-D2AA-4BE5-9FE3-7520BBA6B952}"/>
              </c:ext>
            </c:extLst>
          </c:dPt>
          <c:dPt>
            <c:idx val="3"/>
            <c:bubble3D val="0"/>
            <c:extLst>
              <c:ext xmlns:c16="http://schemas.microsoft.com/office/drawing/2014/chart" uri="{C3380CC4-5D6E-409C-BE32-E72D297353CC}">
                <c16:uniqueId val="{00000003-D2AA-4BE5-9FE3-7520BBA6B952}"/>
              </c:ext>
            </c:extLst>
          </c:dPt>
          <c:dPt>
            <c:idx val="4"/>
            <c:bubble3D val="0"/>
            <c:extLst>
              <c:ext xmlns:c16="http://schemas.microsoft.com/office/drawing/2014/chart" uri="{C3380CC4-5D6E-409C-BE32-E72D297353CC}">
                <c16:uniqueId val="{00000004-D2AA-4BE5-9FE3-7520BBA6B952}"/>
              </c:ext>
            </c:extLst>
          </c:dPt>
          <c:dLbls>
            <c:spPr>
              <a:noFill/>
              <a:ln>
                <a:noFill/>
              </a:ln>
              <a:effectLst/>
            </c:spPr>
            <c:txPr>
              <a:bodyPr/>
              <a:lstStyle/>
              <a:p>
                <a:pPr>
                  <a:defRPr sz="10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'zona economica'!$V$5:$V$9</c:f>
              <c:strCache>
                <c:ptCount val="5"/>
                <c:pt idx="0">
                  <c:v>APEC(Excluido Nafta)</c:v>
                </c:pt>
                <c:pt idx="1">
                  <c:v>MERCOSUR</c:v>
                </c:pt>
                <c:pt idx="2">
                  <c:v>NAFTA</c:v>
                </c:pt>
                <c:pt idx="3">
                  <c:v>UE</c:v>
                </c:pt>
                <c:pt idx="4">
                  <c:v>OTRAS</c:v>
                </c:pt>
              </c:strCache>
            </c:strRef>
          </c:cat>
          <c:val>
            <c:numRef>
              <c:f>'zona economica'!$W$5:$W$9</c:f>
              <c:numCache>
                <c:formatCode>#,##0</c:formatCode>
                <c:ptCount val="5"/>
                <c:pt idx="0">
                  <c:v>5700236.6050699996</c:v>
                </c:pt>
                <c:pt idx="1">
                  <c:v>491211.34055999957</c:v>
                </c:pt>
                <c:pt idx="2">
                  <c:v>3989567.980269996</c:v>
                </c:pt>
                <c:pt idx="3">
                  <c:v>1369603.5192100001</c:v>
                </c:pt>
                <c:pt idx="4">
                  <c:v>1793234.5548900049</c:v>
                </c:pt>
              </c:numCache>
            </c:numRef>
          </c:val>
          <c:extLst>
            <c:ext xmlns:c16="http://schemas.microsoft.com/office/drawing/2014/chart" uri="{C3380CC4-5D6E-409C-BE32-E72D297353CC}">
              <c16:uniqueId val="{00000005-D2AA-4BE5-9FE3-7520BBA6B952}"/>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8740157480314965" l="0.78740157480314965" r="0.78740157480314965" t="2.4247637795275594" header="0.3000000000000001" footer="0.3000000000000001"/>
    <c:pageSetup paperSize="9"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TitulosGraficos!$E$5</c:f>
          <c:strCache>
            <c:ptCount val="1"/>
            <c:pt idx="0">
              <c:v>Gráfico  Nº 8
Importación de productos silvoagropecuarios por zona económica
Participación enero - septiembre 2022</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pieChart>
        <c:varyColors val="1"/>
        <c:ser>
          <c:idx val="0"/>
          <c:order val="0"/>
          <c:explosion val="25"/>
          <c:dPt>
            <c:idx val="0"/>
            <c:bubble3D val="0"/>
            <c:extLst>
              <c:ext xmlns:c16="http://schemas.microsoft.com/office/drawing/2014/chart" uri="{C3380CC4-5D6E-409C-BE32-E72D297353CC}">
                <c16:uniqueId val="{00000000-1CA3-41A4-9A5A-D7BE9936D4FF}"/>
              </c:ext>
            </c:extLst>
          </c:dPt>
          <c:dPt>
            <c:idx val="1"/>
            <c:bubble3D val="0"/>
            <c:extLst>
              <c:ext xmlns:c16="http://schemas.microsoft.com/office/drawing/2014/chart" uri="{C3380CC4-5D6E-409C-BE32-E72D297353CC}">
                <c16:uniqueId val="{00000001-1CA3-41A4-9A5A-D7BE9936D4FF}"/>
              </c:ext>
            </c:extLst>
          </c:dPt>
          <c:dPt>
            <c:idx val="2"/>
            <c:bubble3D val="0"/>
            <c:extLst>
              <c:ext xmlns:c16="http://schemas.microsoft.com/office/drawing/2014/chart" uri="{C3380CC4-5D6E-409C-BE32-E72D297353CC}">
                <c16:uniqueId val="{00000002-1CA3-41A4-9A5A-D7BE9936D4FF}"/>
              </c:ext>
            </c:extLst>
          </c:dPt>
          <c:dPt>
            <c:idx val="3"/>
            <c:bubble3D val="0"/>
            <c:extLst>
              <c:ext xmlns:c16="http://schemas.microsoft.com/office/drawing/2014/chart" uri="{C3380CC4-5D6E-409C-BE32-E72D297353CC}">
                <c16:uniqueId val="{00000003-1CA3-41A4-9A5A-D7BE9936D4FF}"/>
              </c:ext>
            </c:extLst>
          </c:dPt>
          <c:dPt>
            <c:idx val="4"/>
            <c:bubble3D val="0"/>
            <c:extLst>
              <c:ext xmlns:c16="http://schemas.microsoft.com/office/drawing/2014/chart" uri="{C3380CC4-5D6E-409C-BE32-E72D297353CC}">
                <c16:uniqueId val="{00000004-1CA3-41A4-9A5A-D7BE9936D4FF}"/>
              </c:ext>
            </c:extLst>
          </c:dPt>
          <c:dLbls>
            <c:dLbl>
              <c:idx val="0"/>
              <c:layout>
                <c:manualLayout>
                  <c:x val="4.6676291570944398E-2"/>
                  <c:y val="7.298819683467709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1CA3-41A4-9A5A-D7BE9936D4FF}"/>
                </c:ext>
              </c:extLst>
            </c:dLbl>
            <c:dLbl>
              <c:idx val="3"/>
              <c:layout>
                <c:manualLayout>
                  <c:x val="6.5119712667495513E-2"/>
                  <c:y val="5.533196042802342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CA3-41A4-9A5A-D7BE9936D4FF}"/>
                </c:ext>
              </c:extLst>
            </c:dLbl>
            <c:spPr>
              <a:noFill/>
              <a:ln>
                <a:noFill/>
              </a:ln>
              <a:effectLst/>
            </c:spPr>
            <c:txPr>
              <a:bodyPr/>
              <a:lstStyle/>
              <a:p>
                <a:pPr>
                  <a:defRPr sz="8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'zona economica'!$V$12:$V$16</c:f>
              <c:strCache>
                <c:ptCount val="5"/>
                <c:pt idx="0">
                  <c:v>APEC(Excluido Nafta)</c:v>
                </c:pt>
                <c:pt idx="1">
                  <c:v>MERCOSUR</c:v>
                </c:pt>
                <c:pt idx="2">
                  <c:v>NAFTA</c:v>
                </c:pt>
                <c:pt idx="3">
                  <c:v>UE</c:v>
                </c:pt>
                <c:pt idx="4">
                  <c:v>OTRAS</c:v>
                </c:pt>
              </c:strCache>
            </c:strRef>
          </c:cat>
          <c:val>
            <c:numRef>
              <c:f>'zona economica'!$W$12:$W$16</c:f>
              <c:numCache>
                <c:formatCode>#,##0</c:formatCode>
                <c:ptCount val="5"/>
                <c:pt idx="0">
                  <c:v>546315.34670000046</c:v>
                </c:pt>
                <c:pt idx="1">
                  <c:v>3477806.9856499992</c:v>
                </c:pt>
                <c:pt idx="2">
                  <c:v>969484.20948000089</c:v>
                </c:pt>
                <c:pt idx="3">
                  <c:v>737764.62167999987</c:v>
                </c:pt>
                <c:pt idx="4">
                  <c:v>757268.83648999967</c:v>
                </c:pt>
              </c:numCache>
            </c:numRef>
          </c:val>
          <c:extLst>
            <c:ext xmlns:c16="http://schemas.microsoft.com/office/drawing/2014/chart" uri="{C3380CC4-5D6E-409C-BE32-E72D297353CC}">
              <c16:uniqueId val="{00000005-1CA3-41A4-9A5A-D7BE9936D4FF}"/>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8740157480314965" l="0.78740157480314965" r="0.78740157480314965" t="2.4247637795275594" header="0.3000000000000001" footer="0.3000000000000001"/>
    <c:pageSetup paperSize="9" orientation="portrait"/>
  </c:printSettings>
  <c:userShapes r:id="rId1"/>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5.png"/></Relationships>
</file>

<file path=xl/drawings/_rels/drawing13.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15.xml.rels><?xml version="1.0" encoding="UTF-8" standalone="yes"?>
<Relationships xmlns="http://schemas.openxmlformats.org/package/2006/relationships"><Relationship Id="rId1" Type="http://schemas.openxmlformats.org/officeDocument/2006/relationships/image" Target="../media/image5.png"/></Relationships>
</file>

<file path=xl/drawings/_rels/drawing16.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17.xml.rels><?xml version="1.0" encoding="UTF-8" standalone="yes"?>
<Relationships xmlns="http://schemas.openxmlformats.org/package/2006/relationships"><Relationship Id="rId1" Type="http://schemas.openxmlformats.org/officeDocument/2006/relationships/image" Target="../media/image5.png"/></Relationships>
</file>

<file path=xl/drawings/_rels/drawing18.xml.rels><?xml version="1.0" encoding="UTF-8" standalone="yes"?>
<Relationships xmlns="http://schemas.openxmlformats.org/package/2006/relationships"><Relationship Id="rId1" Type="http://schemas.openxmlformats.org/officeDocument/2006/relationships/image" Target="../media/image5.png"/></Relationships>
</file>

<file path=xl/drawings/_rels/drawing19.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83</xdr:row>
      <xdr:rowOff>0</xdr:rowOff>
    </xdr:from>
    <xdr:to>
      <xdr:col>1</xdr:col>
      <xdr:colOff>476250</xdr:colOff>
      <xdr:row>83</xdr:row>
      <xdr:rowOff>66675</xdr:rowOff>
    </xdr:to>
    <xdr:pic>
      <xdr:nvPicPr>
        <xdr:cNvPr id="19011872" name="Picture 41" descr="pie">
          <a:extLst>
            <a:ext uri="{FF2B5EF4-FFF2-40B4-BE49-F238E27FC236}">
              <a16:creationId xmlns:a16="http://schemas.microsoft.com/office/drawing/2014/main" id="{00000000-0008-0000-0000-0000201922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92500"/>
          <a:ext cx="1238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38</xdr:row>
      <xdr:rowOff>66675</xdr:rowOff>
    </xdr:from>
    <xdr:to>
      <xdr:col>2</xdr:col>
      <xdr:colOff>419100</xdr:colOff>
      <xdr:row>38</xdr:row>
      <xdr:rowOff>180975</xdr:rowOff>
    </xdr:to>
    <xdr:pic>
      <xdr:nvPicPr>
        <xdr:cNvPr id="19011874" name="Picture 1" descr="LOGO_FUCOA">
          <a:extLst>
            <a:ext uri="{FF2B5EF4-FFF2-40B4-BE49-F238E27FC236}">
              <a16:creationId xmlns:a16="http://schemas.microsoft.com/office/drawing/2014/main" id="{00000000-0008-0000-0000-00002219220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45157" b="48161"/>
        <a:stretch>
          <a:fillRect/>
        </a:stretch>
      </xdr:blipFill>
      <xdr:spPr bwMode="auto">
        <a:xfrm>
          <a:off x="0" y="7667625"/>
          <a:ext cx="19431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30480</xdr:colOff>
      <xdr:row>133</xdr:row>
      <xdr:rowOff>49530</xdr:rowOff>
    </xdr:from>
    <xdr:to>
      <xdr:col>1</xdr:col>
      <xdr:colOff>506730</xdr:colOff>
      <xdr:row>133</xdr:row>
      <xdr:rowOff>116205</xdr:rowOff>
    </xdr:to>
    <xdr:pic>
      <xdr:nvPicPr>
        <xdr:cNvPr id="19011875" name="Picture 41" descr="pie">
          <a:extLst>
            <a:ext uri="{FF2B5EF4-FFF2-40B4-BE49-F238E27FC236}">
              <a16:creationId xmlns:a16="http://schemas.microsoft.com/office/drawing/2014/main" id="{00000000-0008-0000-0000-0000231922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 y="24555450"/>
          <a:ext cx="126111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36739</xdr:colOff>
      <xdr:row>72</xdr:row>
      <xdr:rowOff>38311</xdr:rowOff>
    </xdr:from>
    <xdr:to>
      <xdr:col>7</xdr:col>
      <xdr:colOff>250371</xdr:colOff>
      <xdr:row>78</xdr:row>
      <xdr:rowOff>143950</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6739" y="14363911"/>
          <a:ext cx="5482318" cy="1313953"/>
        </a:xfrm>
        <a:prstGeom prst="rect">
          <a:avLst/>
        </a:prstGeom>
      </xdr:spPr>
    </xdr:pic>
    <xdr:clientData/>
  </xdr:twoCellAnchor>
  <xdr:twoCellAnchor editAs="oneCell">
    <xdr:from>
      <xdr:col>0</xdr:col>
      <xdr:colOff>15240</xdr:colOff>
      <xdr:row>0</xdr:row>
      <xdr:rowOff>0</xdr:rowOff>
    </xdr:from>
    <xdr:to>
      <xdr:col>1</xdr:col>
      <xdr:colOff>525780</xdr:colOff>
      <xdr:row>5</xdr:row>
      <xdr:rowOff>198120</xdr:rowOff>
    </xdr:to>
    <xdr:pic>
      <xdr:nvPicPr>
        <xdr:cNvPr id="7" name="Imagen 6">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5240" y="0"/>
          <a:ext cx="1295400" cy="1181100"/>
        </a:xfrm>
        <a:prstGeom prst="rect">
          <a:avLst/>
        </a:prstGeom>
        <a:noFill/>
        <a:ln>
          <a:noFill/>
        </a:ln>
      </xdr:spPr>
    </xdr:pic>
    <xdr:clientData/>
  </xdr:twoCellAnchor>
</xdr:wsDr>
</file>

<file path=xl/drawings/drawing10.xml><?xml version="1.0" encoding="utf-8"?>
<c:userShapes xmlns:c="http://schemas.openxmlformats.org/drawingml/2006/chart">
  <cdr:relSizeAnchor xmlns:cdr="http://schemas.openxmlformats.org/drawingml/2006/chartDrawing">
    <cdr:from>
      <cdr:x>0.00852</cdr:x>
      <cdr:y>0.62334</cdr:y>
    </cdr:from>
    <cdr:to>
      <cdr:x>0.29593</cdr:x>
      <cdr:y>0.6675</cdr:y>
    </cdr:to>
    <cdr:sp macro="" textlink="">
      <cdr:nvSpPr>
        <cdr:cNvPr id="15361" name="Text Box 1">
          <a:extLst xmlns:a="http://schemas.openxmlformats.org/drawingml/2006/main">
            <a:ext uri="{FF2B5EF4-FFF2-40B4-BE49-F238E27FC236}">
              <a16:creationId xmlns:a16="http://schemas.microsoft.com/office/drawing/2014/main" id="{CD91B79D-577F-4B5A-8FD6-1C372F08D038}"/>
            </a:ext>
          </a:extLst>
        </cdr:cNvPr>
        <cdr:cNvSpPr txBox="1">
          <a:spLocks xmlns:a="http://schemas.openxmlformats.org/drawingml/2006/main" noChangeArrowheads="1"/>
        </cdr:cNvSpPr>
      </cdr:nvSpPr>
      <cdr:spPr bwMode="auto">
        <a:xfrm xmlns:a="http://schemas.openxmlformats.org/drawingml/2006/main">
          <a:off x="50800" y="460349"/>
          <a:ext cx="1649263"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11.xml><?xml version="1.0" encoding="utf-8"?>
<c:userShapes xmlns:c="http://schemas.openxmlformats.org/drawingml/2006/chart">
  <cdr:relSizeAnchor xmlns:cdr="http://schemas.openxmlformats.org/drawingml/2006/chartDrawing">
    <cdr:from>
      <cdr:x>0</cdr:x>
      <cdr:y>0.93875</cdr:y>
    </cdr:from>
    <cdr:to>
      <cdr:x>0</cdr:x>
      <cdr:y>0.94021</cdr:y>
    </cdr:to>
    <cdr:sp macro="" textlink="">
      <cdr:nvSpPr>
        <cdr:cNvPr id="2" name="1 CuadroTexto">
          <a:extLst xmlns:a="http://schemas.openxmlformats.org/drawingml/2006/main">
            <a:ext uri="{FF2B5EF4-FFF2-40B4-BE49-F238E27FC236}">
              <a16:creationId xmlns:a16="http://schemas.microsoft.com/office/drawing/2014/main" id="{1516D89B-261D-4973-86FD-CE1C0179A910}"/>
            </a:ext>
          </a:extLst>
        </cdr:cNvPr>
        <cdr:cNvSpPr txBox="1"/>
      </cdr:nvSpPr>
      <cdr:spPr>
        <a:xfrm xmlns:a="http://schemas.openxmlformats.org/drawingml/2006/main">
          <a:off x="0" y="3829050"/>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ODEPA con información del Servicio Nacional de Aduanas </a:t>
          </a:r>
        </a:p>
      </cdr:txBody>
    </cdr:sp>
  </cdr:relSizeAnchor>
  <cdr:relSizeAnchor xmlns:cdr="http://schemas.openxmlformats.org/drawingml/2006/chartDrawing">
    <cdr:from>
      <cdr:x>0</cdr:x>
      <cdr:y>0.9574</cdr:y>
    </cdr:from>
    <cdr:to>
      <cdr:x>0.93766</cdr:x>
      <cdr:y>1</cdr:y>
    </cdr:to>
    <cdr:sp macro="" textlink="">
      <cdr:nvSpPr>
        <cdr:cNvPr id="3" name="1 CuadroTexto">
          <a:extLst xmlns:a="http://schemas.openxmlformats.org/drawingml/2006/main">
            <a:ext uri="{FF2B5EF4-FFF2-40B4-BE49-F238E27FC236}">
              <a16:creationId xmlns:a16="http://schemas.microsoft.com/office/drawing/2014/main" id="{AD829AF6-A5F4-45AD-9771-741EE0915D79}"/>
            </a:ext>
          </a:extLst>
        </cdr:cNvPr>
        <cdr:cNvSpPr txBox="1"/>
      </cdr:nvSpPr>
      <cdr:spPr>
        <a:xfrm xmlns:a="http://schemas.openxmlformats.org/drawingml/2006/main">
          <a:off x="0" y="3927336"/>
          <a:ext cx="5272375" cy="1747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cdr:y>
    </cdr:from>
    <cdr:to>
      <cdr:x>0</cdr:x>
      <cdr:y>0</cdr:y>
    </cdr:to>
    <cdr:pic>
      <cdr:nvPicPr>
        <cdr:cNvPr id="2" name="chart">
          <a:extLst xmlns:a="http://schemas.openxmlformats.org/drawingml/2006/main">
            <a:ext uri="{FF2B5EF4-FFF2-40B4-BE49-F238E27FC236}">
              <a16:creationId xmlns:a16="http://schemas.microsoft.com/office/drawing/2014/main" id="{124A36C7-23DE-4AA3-8A10-5690FA1951A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cdr:x>
      <cdr:y>0</cdr:y>
    </cdr:to>
    <cdr:pic>
      <cdr:nvPicPr>
        <cdr:cNvPr id="3" name="chart">
          <a:extLst xmlns:a="http://schemas.openxmlformats.org/drawingml/2006/main">
            <a:ext uri="{FF2B5EF4-FFF2-40B4-BE49-F238E27FC236}">
              <a16:creationId xmlns:a16="http://schemas.microsoft.com/office/drawing/2014/main" id="{C6D32213-38B2-4CC3-A256-8D662BEF9B7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0.962</cdr:y>
    </cdr:from>
    <cdr:to>
      <cdr:x>0</cdr:x>
      <cdr:y>0.96492</cdr:y>
    </cdr:to>
    <cdr:sp macro="" textlink="">
      <cdr:nvSpPr>
        <cdr:cNvPr id="4" name="1 CuadroTexto">
          <a:extLst xmlns:a="http://schemas.openxmlformats.org/drawingml/2006/main">
            <a:ext uri="{FF2B5EF4-FFF2-40B4-BE49-F238E27FC236}">
              <a16:creationId xmlns:a16="http://schemas.microsoft.com/office/drawing/2014/main" id="{B03C3B67-4386-4B9A-A0AA-6E5B9C7B71BC}"/>
            </a:ext>
          </a:extLst>
        </cdr:cNvPr>
        <cdr:cNvSpPr txBox="1"/>
      </cdr:nvSpPr>
      <cdr:spPr>
        <a:xfrm xmlns:a="http://schemas.openxmlformats.org/drawingml/2006/main">
          <a:off x="0" y="391477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ODEPA con información del Servicio Nacional de Aduanas </a:t>
          </a:r>
        </a:p>
      </cdr:txBody>
    </cdr:sp>
  </cdr:relSizeAnchor>
  <cdr:relSizeAnchor xmlns:cdr="http://schemas.openxmlformats.org/drawingml/2006/chartDrawing">
    <cdr:from>
      <cdr:x>0</cdr:x>
      <cdr:y>0</cdr:y>
    </cdr:from>
    <cdr:to>
      <cdr:x>0.00438</cdr:x>
      <cdr:y>0.00606</cdr:y>
    </cdr:to>
    <cdr:pic>
      <cdr:nvPicPr>
        <cdr:cNvPr id="8" name="chart">
          <a:extLst xmlns:a="http://schemas.openxmlformats.org/drawingml/2006/main">
            <a:ext uri="{FF2B5EF4-FFF2-40B4-BE49-F238E27FC236}">
              <a16:creationId xmlns:a16="http://schemas.microsoft.com/office/drawing/2014/main" id="{B2DDD0D0-A636-4EE6-BC39-4D8ED2C6E67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0.00438</cdr:x>
      <cdr:y>0.00606</cdr:y>
    </cdr:to>
    <cdr:pic>
      <cdr:nvPicPr>
        <cdr:cNvPr id="9" name="chart">
          <a:extLst xmlns:a="http://schemas.openxmlformats.org/drawingml/2006/main">
            <a:ext uri="{FF2B5EF4-FFF2-40B4-BE49-F238E27FC236}">
              <a16:creationId xmlns:a16="http://schemas.microsoft.com/office/drawing/2014/main" id="{C9EBA2F4-0128-4968-B9A1-47F2591159F9}"/>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0.00438</cdr:x>
      <cdr:y>0.00606</cdr:y>
    </cdr:to>
    <cdr:pic>
      <cdr:nvPicPr>
        <cdr:cNvPr id="10" name="chart">
          <a:extLst xmlns:a="http://schemas.openxmlformats.org/drawingml/2006/main">
            <a:ext uri="{FF2B5EF4-FFF2-40B4-BE49-F238E27FC236}">
              <a16:creationId xmlns:a16="http://schemas.microsoft.com/office/drawing/2014/main" id="{60FBED6C-98FC-4C97-9195-DDB4093BE102}"/>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0.00513</cdr:x>
      <cdr:y>0.93691</cdr:y>
    </cdr:from>
    <cdr:to>
      <cdr:x>0.95242</cdr:x>
      <cdr:y>0.98032</cdr:y>
    </cdr:to>
    <cdr:sp macro="" textlink="">
      <cdr:nvSpPr>
        <cdr:cNvPr id="11" name="1 CuadroTexto">
          <a:extLst xmlns:a="http://schemas.openxmlformats.org/drawingml/2006/main">
            <a:ext uri="{FF2B5EF4-FFF2-40B4-BE49-F238E27FC236}">
              <a16:creationId xmlns:a16="http://schemas.microsoft.com/office/drawing/2014/main" id="{68BA09B5-B27B-4DDF-B8EC-3504207D06FA}"/>
            </a:ext>
          </a:extLst>
        </cdr:cNvPr>
        <cdr:cNvSpPr txBox="1"/>
      </cdr:nvSpPr>
      <cdr:spPr>
        <a:xfrm xmlns:a="http://schemas.openxmlformats.org/drawingml/2006/main">
          <a:off x="28575" y="3771900"/>
          <a:ext cx="5272375" cy="1747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3.xml><?xml version="1.0" encoding="utf-8"?>
<xdr:wsDr xmlns:xdr="http://schemas.openxmlformats.org/drawingml/2006/spreadsheetDrawing" xmlns:a="http://schemas.openxmlformats.org/drawingml/2006/main">
  <xdr:twoCellAnchor>
    <xdr:from>
      <xdr:col>19</xdr:col>
      <xdr:colOff>695325</xdr:colOff>
      <xdr:row>0</xdr:row>
      <xdr:rowOff>114300</xdr:rowOff>
    </xdr:from>
    <xdr:to>
      <xdr:col>25</xdr:col>
      <xdr:colOff>104775</xdr:colOff>
      <xdr:row>17</xdr:row>
      <xdr:rowOff>57150</xdr:rowOff>
    </xdr:to>
    <xdr:sp macro="" textlink="">
      <xdr:nvSpPr>
        <xdr:cNvPr id="15606744" name="Rectangle 3">
          <a:extLst>
            <a:ext uri="{FF2B5EF4-FFF2-40B4-BE49-F238E27FC236}">
              <a16:creationId xmlns:a16="http://schemas.microsoft.com/office/drawing/2014/main" id="{00000000-0008-0000-0700-0000D823EE00}"/>
            </a:ext>
          </a:extLst>
        </xdr:cNvPr>
        <xdr:cNvSpPr>
          <a:spLocks noChangeArrowheads="1"/>
        </xdr:cNvSpPr>
      </xdr:nvSpPr>
      <xdr:spPr bwMode="auto">
        <a:xfrm>
          <a:off x="17211675" y="114300"/>
          <a:ext cx="3981450" cy="2943225"/>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133350</xdr:colOff>
      <xdr:row>41</xdr:row>
      <xdr:rowOff>47625</xdr:rowOff>
    </xdr:from>
    <xdr:to>
      <xdr:col>3</xdr:col>
      <xdr:colOff>666750</xdr:colOff>
      <xdr:row>61</xdr:row>
      <xdr:rowOff>28575</xdr:rowOff>
    </xdr:to>
    <xdr:graphicFrame macro="">
      <xdr:nvGraphicFramePr>
        <xdr:cNvPr id="15606745" name="4 Gráfico">
          <a:extLst>
            <a:ext uri="{FF2B5EF4-FFF2-40B4-BE49-F238E27FC236}">
              <a16:creationId xmlns:a16="http://schemas.microsoft.com/office/drawing/2014/main" id="{00000000-0008-0000-0700-0000D923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macro="">
      <xdr:nvGraphicFramePr>
        <xdr:cNvPr id="15606746" name="5 Gráfico">
          <a:extLst>
            <a:ext uri="{FF2B5EF4-FFF2-40B4-BE49-F238E27FC236}">
              <a16:creationId xmlns:a16="http://schemas.microsoft.com/office/drawing/2014/main" id="{00000000-0008-0000-0700-0000DA23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cdr:x>
      <cdr:y>0</cdr:y>
    </cdr:from>
    <cdr:to>
      <cdr:x>0.00544</cdr:x>
      <cdr:y>0.00715</cdr:y>
    </cdr:to>
    <cdr:pic>
      <cdr:nvPicPr>
        <cdr:cNvPr id="2" name="chart">
          <a:extLst xmlns:a="http://schemas.openxmlformats.org/drawingml/2006/main">
            <a:ext uri="{FF2B5EF4-FFF2-40B4-BE49-F238E27FC236}">
              <a16:creationId xmlns:a16="http://schemas.microsoft.com/office/drawing/2014/main" id="{EF1AB61D-34B7-484D-9CCE-B961344906B1}"/>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0.94693</cdr:y>
    </cdr:from>
    <cdr:to>
      <cdr:x>1</cdr:x>
      <cdr:y>0.99721</cdr:y>
    </cdr:to>
    <cdr:sp macro="" textlink="">
      <cdr:nvSpPr>
        <cdr:cNvPr id="3" name="1 CuadroTexto">
          <a:extLst xmlns:a="http://schemas.openxmlformats.org/drawingml/2006/main">
            <a:ext uri="{FF2B5EF4-FFF2-40B4-BE49-F238E27FC236}">
              <a16:creationId xmlns:a16="http://schemas.microsoft.com/office/drawing/2014/main" id="{926B9631-5EC7-4E28-9299-0EB61953705C}"/>
            </a:ext>
          </a:extLst>
        </cdr:cNvPr>
        <cdr:cNvSpPr txBox="1"/>
      </cdr:nvSpPr>
      <cdr:spPr>
        <a:xfrm xmlns:a="http://schemas.openxmlformats.org/drawingml/2006/main">
          <a:off x="0" y="3228975"/>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5.xml><?xml version="1.0" encoding="utf-8"?>
<c:userShapes xmlns:c="http://schemas.openxmlformats.org/drawingml/2006/chart">
  <cdr:relSizeAnchor xmlns:cdr="http://schemas.openxmlformats.org/drawingml/2006/chartDrawing">
    <cdr:from>
      <cdr:x>0</cdr:x>
      <cdr:y>0</cdr:y>
    </cdr:from>
    <cdr:to>
      <cdr:x>0.00539</cdr:x>
      <cdr:y>0.00767</cdr:y>
    </cdr:to>
    <cdr:pic>
      <cdr:nvPicPr>
        <cdr:cNvPr id="2" name="chart">
          <a:extLst xmlns:a="http://schemas.openxmlformats.org/drawingml/2006/main">
            <a:ext uri="{FF2B5EF4-FFF2-40B4-BE49-F238E27FC236}">
              <a16:creationId xmlns:a16="http://schemas.microsoft.com/office/drawing/2014/main" id="{B93C5BB0-373F-44C0-95BC-6D4968A9E23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0.94611</cdr:y>
    </cdr:from>
    <cdr:to>
      <cdr:x>0.99158</cdr:x>
      <cdr:y>1</cdr:y>
    </cdr:to>
    <cdr:sp macro="" textlink="">
      <cdr:nvSpPr>
        <cdr:cNvPr id="3" name="1 CuadroTexto">
          <a:extLst xmlns:a="http://schemas.openxmlformats.org/drawingml/2006/main">
            <a:ext uri="{FF2B5EF4-FFF2-40B4-BE49-F238E27FC236}">
              <a16:creationId xmlns:a16="http://schemas.microsoft.com/office/drawing/2014/main" id="{26C77308-A69C-4F4D-9B93-67901F7C1906}"/>
            </a:ext>
          </a:extLst>
        </cdr:cNvPr>
        <cdr:cNvSpPr txBox="1"/>
      </cdr:nvSpPr>
      <cdr:spPr>
        <a:xfrm xmlns:a="http://schemas.openxmlformats.org/drawingml/2006/main">
          <a:off x="0" y="3048000"/>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161925</xdr:colOff>
      <xdr:row>72</xdr:row>
      <xdr:rowOff>133350</xdr:rowOff>
    </xdr:from>
    <xdr:to>
      <xdr:col>5</xdr:col>
      <xdr:colOff>676275</xdr:colOff>
      <xdr:row>93</xdr:row>
      <xdr:rowOff>123825</xdr:rowOff>
    </xdr:to>
    <xdr:graphicFrame macro="">
      <xdr:nvGraphicFramePr>
        <xdr:cNvPr id="15609488" name="5 Gráfico">
          <a:extLst>
            <a:ext uri="{FF2B5EF4-FFF2-40B4-BE49-F238E27FC236}">
              <a16:creationId xmlns:a16="http://schemas.microsoft.com/office/drawing/2014/main" id="{00000000-0008-0000-0800-0000902E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24</xdr:row>
      <xdr:rowOff>95250</xdr:rowOff>
    </xdr:from>
    <xdr:to>
      <xdr:col>5</xdr:col>
      <xdr:colOff>819150</xdr:colOff>
      <xdr:row>45</xdr:row>
      <xdr:rowOff>0</xdr:rowOff>
    </xdr:to>
    <xdr:graphicFrame macro="">
      <xdr:nvGraphicFramePr>
        <xdr:cNvPr id="15609489" name="7 Gráfico">
          <a:extLst>
            <a:ext uri="{FF2B5EF4-FFF2-40B4-BE49-F238E27FC236}">
              <a16:creationId xmlns:a16="http://schemas.microsoft.com/office/drawing/2014/main" id="{00000000-0008-0000-0800-0000912E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cdr:x>
      <cdr:y>0</cdr:y>
    </cdr:from>
    <cdr:to>
      <cdr:x>0.00435</cdr:x>
      <cdr:y>0.00815</cdr:y>
    </cdr:to>
    <cdr:pic>
      <cdr:nvPicPr>
        <cdr:cNvPr id="2" name="chart">
          <a:extLst xmlns:a="http://schemas.openxmlformats.org/drawingml/2006/main">
            <a:ext uri="{FF2B5EF4-FFF2-40B4-BE49-F238E27FC236}">
              <a16:creationId xmlns:a16="http://schemas.microsoft.com/office/drawing/2014/main" id="{A3BA000D-D924-451D-AA95-C5E62C2032A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0.00435</cdr:x>
      <cdr:y>0.00815</cdr:y>
    </cdr:to>
    <cdr:pic>
      <cdr:nvPicPr>
        <cdr:cNvPr id="3" name="chart">
          <a:extLst xmlns:a="http://schemas.openxmlformats.org/drawingml/2006/main">
            <a:ext uri="{FF2B5EF4-FFF2-40B4-BE49-F238E27FC236}">
              <a16:creationId xmlns:a16="http://schemas.microsoft.com/office/drawing/2014/main" id="{C4B4DD83-D214-45FD-A42A-BC55A4FFDE6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0.94765</cdr:y>
    </cdr:from>
    <cdr:to>
      <cdr:x>1</cdr:x>
      <cdr:y>1</cdr:y>
    </cdr:to>
    <cdr:sp macro="" textlink="">
      <cdr:nvSpPr>
        <cdr:cNvPr id="4" name="1 CuadroTexto">
          <a:extLst xmlns:a="http://schemas.openxmlformats.org/drawingml/2006/main">
            <a:ext uri="{FF2B5EF4-FFF2-40B4-BE49-F238E27FC236}">
              <a16:creationId xmlns:a16="http://schemas.microsoft.com/office/drawing/2014/main" id="{BB9D959F-F77B-4140-B34B-D0DC2E4F4CC6}"/>
            </a:ext>
          </a:extLst>
        </cdr:cNvPr>
        <cdr:cNvSpPr txBox="1"/>
      </cdr:nvSpPr>
      <cdr:spPr>
        <a:xfrm xmlns:a="http://schemas.openxmlformats.org/drawingml/2006/main">
          <a:off x="0" y="3019425"/>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8.xml><?xml version="1.0" encoding="utf-8"?>
<c:userShapes xmlns:c="http://schemas.openxmlformats.org/drawingml/2006/chart">
  <cdr:relSizeAnchor xmlns:cdr="http://schemas.openxmlformats.org/drawingml/2006/chartDrawing">
    <cdr:from>
      <cdr:x>0</cdr:x>
      <cdr:y>0</cdr:y>
    </cdr:from>
    <cdr:to>
      <cdr:x>0.00412</cdr:x>
      <cdr:y>0.00839</cdr:y>
    </cdr:to>
    <cdr:pic>
      <cdr:nvPicPr>
        <cdr:cNvPr id="2" name="chart">
          <a:extLst xmlns:a="http://schemas.openxmlformats.org/drawingml/2006/main">
            <a:ext uri="{FF2B5EF4-FFF2-40B4-BE49-F238E27FC236}">
              <a16:creationId xmlns:a16="http://schemas.microsoft.com/office/drawing/2014/main" id="{3C7DF214-FCBF-4A6B-B2E2-1889BFE88C9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0.00539</cdr:x>
      <cdr:y>0.00767</cdr:y>
    </cdr:to>
    <cdr:pic>
      <cdr:nvPicPr>
        <cdr:cNvPr id="3" name="chart">
          <a:extLst xmlns:a="http://schemas.openxmlformats.org/drawingml/2006/main">
            <a:ext uri="{FF2B5EF4-FFF2-40B4-BE49-F238E27FC236}">
              <a16:creationId xmlns:a16="http://schemas.microsoft.com/office/drawing/2014/main" id="{F9137D37-5B50-4862-8205-D0B0879DF38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0.94611</cdr:y>
    </cdr:from>
    <cdr:to>
      <cdr:x>0.99158</cdr:x>
      <cdr:y>1</cdr:y>
    </cdr:to>
    <cdr:sp macro="" textlink="">
      <cdr:nvSpPr>
        <cdr:cNvPr id="4" name="1 CuadroTexto">
          <a:extLst xmlns:a="http://schemas.openxmlformats.org/drawingml/2006/main">
            <a:ext uri="{FF2B5EF4-FFF2-40B4-BE49-F238E27FC236}">
              <a16:creationId xmlns:a16="http://schemas.microsoft.com/office/drawing/2014/main" id="{776881DA-8298-4E20-B9EA-4C6C3EF7C1B5}"/>
            </a:ext>
          </a:extLst>
        </cdr:cNvPr>
        <cdr:cNvSpPr txBox="1"/>
      </cdr:nvSpPr>
      <cdr:spPr>
        <a:xfrm xmlns:a="http://schemas.openxmlformats.org/drawingml/2006/main">
          <a:off x="0" y="3048000"/>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38100</xdr:colOff>
      <xdr:row>25</xdr:row>
      <xdr:rowOff>28575</xdr:rowOff>
    </xdr:from>
    <xdr:to>
      <xdr:col>6</xdr:col>
      <xdr:colOff>590550</xdr:colOff>
      <xdr:row>48</xdr:row>
      <xdr:rowOff>9525</xdr:rowOff>
    </xdr:to>
    <xdr:graphicFrame macro="">
      <xdr:nvGraphicFramePr>
        <xdr:cNvPr id="15612560" name="4 Gráfico">
          <a:extLst>
            <a:ext uri="{FF2B5EF4-FFF2-40B4-BE49-F238E27FC236}">
              <a16:creationId xmlns:a16="http://schemas.microsoft.com/office/drawing/2014/main" id="{00000000-0008-0000-0900-0000903A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75</xdr:row>
      <xdr:rowOff>57150</xdr:rowOff>
    </xdr:from>
    <xdr:to>
      <xdr:col>6</xdr:col>
      <xdr:colOff>676275</xdr:colOff>
      <xdr:row>97</xdr:row>
      <xdr:rowOff>76200</xdr:rowOff>
    </xdr:to>
    <xdr:graphicFrame macro="">
      <xdr:nvGraphicFramePr>
        <xdr:cNvPr id="15612561" name="5 Gráfico">
          <a:extLst>
            <a:ext uri="{FF2B5EF4-FFF2-40B4-BE49-F238E27FC236}">
              <a16:creationId xmlns:a16="http://schemas.microsoft.com/office/drawing/2014/main" id="{00000000-0008-0000-0900-0000913A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133350</xdr:colOff>
      <xdr:row>25</xdr:row>
      <xdr:rowOff>95250</xdr:rowOff>
    </xdr:from>
    <xdr:to>
      <xdr:col>5</xdr:col>
      <xdr:colOff>762001</xdr:colOff>
      <xdr:row>43</xdr:row>
      <xdr:rowOff>9525</xdr:rowOff>
    </xdr:to>
    <xdr:graphicFrame macro="">
      <xdr:nvGraphicFramePr>
        <xdr:cNvPr id="15596872" name="7 Gráfico">
          <a:extLst>
            <a:ext uri="{FF2B5EF4-FFF2-40B4-BE49-F238E27FC236}">
              <a16:creationId xmlns:a16="http://schemas.microsoft.com/office/drawing/2014/main" id="{00000000-0008-0000-0300-000048FDE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cdr:x>
      <cdr:y>0.95208</cdr:y>
    </cdr:from>
    <cdr:to>
      <cdr:x>0.83546</cdr:x>
      <cdr:y>1</cdr:y>
    </cdr:to>
    <cdr:sp macro="" textlink="">
      <cdr:nvSpPr>
        <cdr:cNvPr id="2" name="1 CuadroTexto">
          <a:extLst xmlns:a="http://schemas.openxmlformats.org/drawingml/2006/main">
            <a:ext uri="{FF2B5EF4-FFF2-40B4-BE49-F238E27FC236}">
              <a16:creationId xmlns:a16="http://schemas.microsoft.com/office/drawing/2014/main" id="{45DCDFE5-EBA6-432D-B0D8-EE0F0B46F39A}"/>
            </a:ext>
          </a:extLst>
        </cdr:cNvPr>
        <cdr:cNvSpPr txBox="1"/>
      </cdr:nvSpPr>
      <cdr:spPr>
        <a:xfrm xmlns:a="http://schemas.openxmlformats.org/drawingml/2006/main">
          <a:off x="0" y="3200400"/>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21.xml><?xml version="1.0" encoding="utf-8"?>
<c:userShapes xmlns:c="http://schemas.openxmlformats.org/drawingml/2006/chart">
  <cdr:relSizeAnchor xmlns:cdr="http://schemas.openxmlformats.org/drawingml/2006/chartDrawing">
    <cdr:from>
      <cdr:x>0</cdr:x>
      <cdr:y>0.95049</cdr:y>
    </cdr:from>
    <cdr:to>
      <cdr:x>0.82033</cdr:x>
      <cdr:y>1</cdr:y>
    </cdr:to>
    <cdr:sp macro="" textlink="">
      <cdr:nvSpPr>
        <cdr:cNvPr id="2" name="1 CuadroTexto">
          <a:extLst xmlns:a="http://schemas.openxmlformats.org/drawingml/2006/main">
            <a:ext uri="{FF2B5EF4-FFF2-40B4-BE49-F238E27FC236}">
              <a16:creationId xmlns:a16="http://schemas.microsoft.com/office/drawing/2014/main" id="{EB4C5267-5021-444A-BCE5-EEFD8109273A}"/>
            </a:ext>
          </a:extLst>
        </cdr:cNvPr>
        <cdr:cNvSpPr txBox="1"/>
      </cdr:nvSpPr>
      <cdr:spPr>
        <a:xfrm xmlns:a="http://schemas.openxmlformats.org/drawingml/2006/main">
          <a:off x="0" y="3124200"/>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22.xml><?xml version="1.0" encoding="utf-8"?>
<xdr:wsDr xmlns:xdr="http://schemas.openxmlformats.org/drawingml/2006/spreadsheetDrawing" xmlns:a="http://schemas.openxmlformats.org/drawingml/2006/main">
  <xdr:twoCellAnchor>
    <xdr:from>
      <xdr:col>0</xdr:col>
      <xdr:colOff>802005</xdr:colOff>
      <xdr:row>25</xdr:row>
      <xdr:rowOff>127635</xdr:rowOff>
    </xdr:from>
    <xdr:to>
      <xdr:col>10</xdr:col>
      <xdr:colOff>278130</xdr:colOff>
      <xdr:row>51</xdr:row>
      <xdr:rowOff>99060</xdr:rowOff>
    </xdr:to>
    <xdr:graphicFrame macro="">
      <xdr:nvGraphicFramePr>
        <xdr:cNvPr id="17425600" name="7 Gráfico">
          <a:extLst>
            <a:ext uri="{FF2B5EF4-FFF2-40B4-BE49-F238E27FC236}">
              <a16:creationId xmlns:a16="http://schemas.microsoft.com/office/drawing/2014/main" id="{00000000-0008-0000-0A00-0000C0E409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790575</xdr:colOff>
      <xdr:row>82</xdr:row>
      <xdr:rowOff>139065</xdr:rowOff>
    </xdr:from>
    <xdr:to>
      <xdr:col>10</xdr:col>
      <xdr:colOff>493395</xdr:colOff>
      <xdr:row>109</xdr:row>
      <xdr:rowOff>47625</xdr:rowOff>
    </xdr:to>
    <xdr:graphicFrame macro="">
      <xdr:nvGraphicFramePr>
        <xdr:cNvPr id="4" name="7 Gráfico">
          <a:extLst>
            <a:ext uri="{FF2B5EF4-FFF2-40B4-BE49-F238E27FC236}">
              <a16:creationId xmlns:a16="http://schemas.microsoft.com/office/drawing/2014/main" id="{00000000-0008-0000-0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cdr:x>
      <cdr:y>0.95754</cdr:y>
    </cdr:from>
    <cdr:to>
      <cdr:x>0.73997</cdr:x>
      <cdr:y>1</cdr:y>
    </cdr:to>
    <cdr:sp macro="" textlink="">
      <cdr:nvSpPr>
        <cdr:cNvPr id="2" name="1 CuadroTexto">
          <a:extLst xmlns:a="http://schemas.openxmlformats.org/drawingml/2006/main">
            <a:ext uri="{FF2B5EF4-FFF2-40B4-BE49-F238E27FC236}">
              <a16:creationId xmlns:a16="http://schemas.microsoft.com/office/drawing/2014/main" id="{923D0B7E-F228-4861-BA5F-9EC6EF6BF5B4}"/>
            </a:ext>
          </a:extLst>
        </cdr:cNvPr>
        <cdr:cNvSpPr txBox="1"/>
      </cdr:nvSpPr>
      <cdr:spPr>
        <a:xfrm xmlns:a="http://schemas.openxmlformats.org/drawingml/2006/main">
          <a:off x="0" y="3708423"/>
          <a:ext cx="4348748" cy="1644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24.xml><?xml version="1.0" encoding="utf-8"?>
<c:userShapes xmlns:c="http://schemas.openxmlformats.org/drawingml/2006/chart">
  <cdr:relSizeAnchor xmlns:cdr="http://schemas.openxmlformats.org/drawingml/2006/chartDrawing">
    <cdr:from>
      <cdr:x>1.47952E-7</cdr:x>
      <cdr:y>0.95754</cdr:y>
    </cdr:from>
    <cdr:to>
      <cdr:x>0.71251</cdr:x>
      <cdr:y>1</cdr:y>
    </cdr:to>
    <cdr:sp macro="" textlink="">
      <cdr:nvSpPr>
        <cdr:cNvPr id="2" name="1 CuadroTexto">
          <a:extLst xmlns:a="http://schemas.openxmlformats.org/drawingml/2006/main">
            <a:ext uri="{FF2B5EF4-FFF2-40B4-BE49-F238E27FC236}">
              <a16:creationId xmlns:a16="http://schemas.microsoft.com/office/drawing/2014/main" id="{923D0B7E-F228-4861-BA5F-9EC6EF6BF5B4}"/>
            </a:ext>
          </a:extLst>
        </cdr:cNvPr>
        <cdr:cNvSpPr txBox="1"/>
      </cdr:nvSpPr>
      <cdr:spPr>
        <a:xfrm xmlns:a="http://schemas.openxmlformats.org/drawingml/2006/main">
          <a:off x="1" y="4662435"/>
          <a:ext cx="4815840" cy="20674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dr:relSizeAnchor xmlns:cdr="http://schemas.openxmlformats.org/drawingml/2006/chartDrawing">
    <cdr:from>
      <cdr:x>0</cdr:x>
      <cdr:y>0.95754</cdr:y>
    </cdr:from>
    <cdr:to>
      <cdr:x>0.73997</cdr:x>
      <cdr:y>1</cdr:y>
    </cdr:to>
    <cdr:sp macro="" textlink="">
      <cdr:nvSpPr>
        <cdr:cNvPr id="3" name="1 CuadroTexto">
          <a:extLst xmlns:a="http://schemas.openxmlformats.org/drawingml/2006/main">
            <a:ext uri="{FF2B5EF4-FFF2-40B4-BE49-F238E27FC236}">
              <a16:creationId xmlns:a16="http://schemas.microsoft.com/office/drawing/2014/main" id="{923D0B7E-F228-4861-BA5F-9EC6EF6BF5B4}"/>
            </a:ext>
          </a:extLst>
        </cdr:cNvPr>
        <cdr:cNvSpPr txBox="1"/>
      </cdr:nvSpPr>
      <cdr:spPr>
        <a:xfrm xmlns:a="http://schemas.openxmlformats.org/drawingml/2006/main">
          <a:off x="0" y="3708423"/>
          <a:ext cx="4348748" cy="1644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3.xml><?xml version="1.0" encoding="utf-8"?>
<c:userShapes xmlns:c="http://schemas.openxmlformats.org/drawingml/2006/chart">
  <cdr:relSizeAnchor xmlns:cdr="http://schemas.openxmlformats.org/drawingml/2006/chartDrawing">
    <cdr:from>
      <cdr:x>0</cdr:x>
      <cdr:y>0</cdr:y>
    </cdr:from>
    <cdr:to>
      <cdr:x>0.00456</cdr:x>
      <cdr:y>0.0079</cdr:y>
    </cdr:to>
    <cdr:pic>
      <cdr:nvPicPr>
        <cdr:cNvPr id="2" name="chart">
          <a:extLst xmlns:a="http://schemas.openxmlformats.org/drawingml/2006/main">
            <a:ext uri="{FF2B5EF4-FFF2-40B4-BE49-F238E27FC236}">
              <a16:creationId xmlns:a16="http://schemas.microsoft.com/office/drawing/2014/main" id="{4BEFD091-4959-4594-9A74-17BB97A46FF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0.94445</cdr:y>
    </cdr:from>
    <cdr:to>
      <cdr:x>0.88612</cdr:x>
      <cdr:y>1</cdr:y>
    </cdr:to>
    <cdr:sp macro="" textlink="">
      <cdr:nvSpPr>
        <cdr:cNvPr id="3" name="1 CuadroTexto">
          <a:extLst xmlns:a="http://schemas.openxmlformats.org/drawingml/2006/main">
            <a:ext uri="{FF2B5EF4-FFF2-40B4-BE49-F238E27FC236}">
              <a16:creationId xmlns:a16="http://schemas.microsoft.com/office/drawing/2014/main" id="{95D5CF8D-C388-4E44-AE82-47E02EE5FFF1}"/>
            </a:ext>
          </a:extLst>
        </cdr:cNvPr>
        <cdr:cNvSpPr txBox="1"/>
      </cdr:nvSpPr>
      <cdr:spPr>
        <a:xfrm xmlns:a="http://schemas.openxmlformats.org/drawingml/2006/main">
          <a:off x="0" y="298132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 Odepa con información del Servicio Nacional de Aduanas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133350</xdr:colOff>
      <xdr:row>24</xdr:row>
      <xdr:rowOff>95250</xdr:rowOff>
    </xdr:from>
    <xdr:to>
      <xdr:col>7</xdr:col>
      <xdr:colOff>762001</xdr:colOff>
      <xdr:row>42</xdr:row>
      <xdr:rowOff>9525</xdr:rowOff>
    </xdr:to>
    <xdr:graphicFrame macro="">
      <xdr:nvGraphicFramePr>
        <xdr:cNvPr id="2" name="7 Gráfico">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cdr:x>
      <cdr:y>0</cdr:y>
    </cdr:from>
    <cdr:to>
      <cdr:x>0.00456</cdr:x>
      <cdr:y>0.0079</cdr:y>
    </cdr:to>
    <cdr:pic>
      <cdr:nvPicPr>
        <cdr:cNvPr id="2" name="chart">
          <a:extLst xmlns:a="http://schemas.openxmlformats.org/drawingml/2006/main">
            <a:ext uri="{FF2B5EF4-FFF2-40B4-BE49-F238E27FC236}">
              <a16:creationId xmlns:a16="http://schemas.microsoft.com/office/drawing/2014/main" id="{4BEFD091-4959-4594-9A74-17BB97A46FF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0.94445</cdr:y>
    </cdr:from>
    <cdr:to>
      <cdr:x>0.88612</cdr:x>
      <cdr:y>1</cdr:y>
    </cdr:to>
    <cdr:sp macro="" textlink="">
      <cdr:nvSpPr>
        <cdr:cNvPr id="3" name="1 CuadroTexto">
          <a:extLst xmlns:a="http://schemas.openxmlformats.org/drawingml/2006/main">
            <a:ext uri="{FF2B5EF4-FFF2-40B4-BE49-F238E27FC236}">
              <a16:creationId xmlns:a16="http://schemas.microsoft.com/office/drawing/2014/main" id="{95D5CF8D-C388-4E44-AE82-47E02EE5FFF1}"/>
            </a:ext>
          </a:extLst>
        </cdr:cNvPr>
        <cdr:cNvSpPr txBox="1"/>
      </cdr:nvSpPr>
      <cdr:spPr>
        <a:xfrm xmlns:a="http://schemas.openxmlformats.org/drawingml/2006/main">
          <a:off x="0" y="298132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 Odepa con información del Servicio Nacional de Aduanas </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95250</xdr:colOff>
      <xdr:row>12</xdr:row>
      <xdr:rowOff>66675</xdr:rowOff>
    </xdr:from>
    <xdr:to>
      <xdr:col>5</xdr:col>
      <xdr:colOff>962025</xdr:colOff>
      <xdr:row>31</xdr:row>
      <xdr:rowOff>9525</xdr:rowOff>
    </xdr:to>
    <xdr:graphicFrame macro="">
      <xdr:nvGraphicFramePr>
        <xdr:cNvPr id="15599248" name="2 Gráfico">
          <a:extLst>
            <a:ext uri="{FF2B5EF4-FFF2-40B4-BE49-F238E27FC236}">
              <a16:creationId xmlns:a16="http://schemas.microsoft.com/office/drawing/2014/main" id="{00000000-0008-0000-0500-00009006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53</xdr:row>
      <xdr:rowOff>95250</xdr:rowOff>
    </xdr:from>
    <xdr:to>
      <xdr:col>5</xdr:col>
      <xdr:colOff>838200</xdr:colOff>
      <xdr:row>71</xdr:row>
      <xdr:rowOff>152400</xdr:rowOff>
    </xdr:to>
    <xdr:graphicFrame macro="">
      <xdr:nvGraphicFramePr>
        <xdr:cNvPr id="15599249" name="3 Gráfico">
          <a:extLst>
            <a:ext uri="{FF2B5EF4-FFF2-40B4-BE49-F238E27FC236}">
              <a16:creationId xmlns:a16="http://schemas.microsoft.com/office/drawing/2014/main" id="{00000000-0008-0000-0500-00009106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0.0054</cdr:x>
      <cdr:y>0.94212</cdr:y>
    </cdr:from>
    <cdr:to>
      <cdr:x>0.90108</cdr:x>
      <cdr:y>1</cdr:y>
    </cdr:to>
    <cdr:sp macro="" textlink="">
      <cdr:nvSpPr>
        <cdr:cNvPr id="2" name="1 CuadroTexto">
          <a:extLst xmlns:a="http://schemas.openxmlformats.org/drawingml/2006/main">
            <a:ext uri="{FF2B5EF4-FFF2-40B4-BE49-F238E27FC236}">
              <a16:creationId xmlns:a16="http://schemas.microsoft.com/office/drawing/2014/main" id="{E17B6E6E-B120-4689-9A80-B27312E26810}"/>
            </a:ext>
          </a:extLst>
        </cdr:cNvPr>
        <cdr:cNvSpPr txBox="1"/>
      </cdr:nvSpPr>
      <cdr:spPr>
        <a:xfrm xmlns:a="http://schemas.openxmlformats.org/drawingml/2006/main">
          <a:off x="28575" y="292417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8.xml><?xml version="1.0" encoding="utf-8"?>
<c:userShapes xmlns:c="http://schemas.openxmlformats.org/drawingml/2006/chart">
  <cdr:relSizeAnchor xmlns:cdr="http://schemas.openxmlformats.org/drawingml/2006/chartDrawing">
    <cdr:from>
      <cdr:x>0</cdr:x>
      <cdr:y>0.94231</cdr:y>
    </cdr:from>
    <cdr:to>
      <cdr:x>0.85128</cdr:x>
      <cdr:y>1</cdr:y>
    </cdr:to>
    <cdr:sp macro="" textlink="">
      <cdr:nvSpPr>
        <cdr:cNvPr id="2" name="1 CuadroTexto">
          <a:extLst xmlns:a="http://schemas.openxmlformats.org/drawingml/2006/main">
            <a:ext uri="{FF2B5EF4-FFF2-40B4-BE49-F238E27FC236}">
              <a16:creationId xmlns:a16="http://schemas.microsoft.com/office/drawing/2014/main" id="{AB695F31-684F-487A-A40D-8FFA218DC26D}"/>
            </a:ext>
          </a:extLst>
        </cdr:cNvPr>
        <cdr:cNvSpPr txBox="1"/>
      </cdr:nvSpPr>
      <cdr:spPr>
        <a:xfrm xmlns:a="http://schemas.openxmlformats.org/drawingml/2006/main">
          <a:off x="0" y="286702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9.xml><?xml version="1.0" encoding="utf-8"?>
<xdr:wsDr xmlns:xdr="http://schemas.openxmlformats.org/drawingml/2006/spreadsheetDrawing" xmlns:a="http://schemas.openxmlformats.org/drawingml/2006/main">
  <xdr:twoCellAnchor>
    <xdr:from>
      <xdr:col>17</xdr:col>
      <xdr:colOff>0</xdr:colOff>
      <xdr:row>2</xdr:row>
      <xdr:rowOff>0</xdr:rowOff>
    </xdr:from>
    <xdr:to>
      <xdr:col>20</xdr:col>
      <xdr:colOff>0</xdr:colOff>
      <xdr:row>13</xdr:row>
      <xdr:rowOff>0</xdr:rowOff>
    </xdr:to>
    <xdr:sp macro="" textlink="">
      <xdr:nvSpPr>
        <xdr:cNvPr id="19015968" name="Rectangle 4">
          <a:extLst>
            <a:ext uri="{FF2B5EF4-FFF2-40B4-BE49-F238E27FC236}">
              <a16:creationId xmlns:a16="http://schemas.microsoft.com/office/drawing/2014/main" id="{00000000-0008-0000-0600-000020292201}"/>
            </a:ext>
          </a:extLst>
        </xdr:cNvPr>
        <xdr:cNvSpPr>
          <a:spLocks noChangeArrowheads="1"/>
        </xdr:cNvSpPr>
      </xdr:nvSpPr>
      <xdr:spPr bwMode="auto">
        <a:xfrm>
          <a:off x="16668750" y="400050"/>
          <a:ext cx="2305050" cy="245745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81</xdr:row>
      <xdr:rowOff>0</xdr:rowOff>
    </xdr:from>
    <xdr:to>
      <xdr:col>5</xdr:col>
      <xdr:colOff>457200</xdr:colOff>
      <xdr:row>81</xdr:row>
      <xdr:rowOff>0</xdr:rowOff>
    </xdr:to>
    <xdr:graphicFrame macro="">
      <xdr:nvGraphicFramePr>
        <xdr:cNvPr id="19015969" name="Chart 5">
          <a:extLst>
            <a:ext uri="{FF2B5EF4-FFF2-40B4-BE49-F238E27FC236}">
              <a16:creationId xmlns:a16="http://schemas.microsoft.com/office/drawing/2014/main" id="{00000000-0008-0000-0600-000021292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macro="">
      <xdr:nvGraphicFramePr>
        <xdr:cNvPr id="19015970" name="7 Gráfico">
          <a:extLst>
            <a:ext uri="{FF2B5EF4-FFF2-40B4-BE49-F238E27FC236}">
              <a16:creationId xmlns:a16="http://schemas.microsoft.com/office/drawing/2014/main" id="{00000000-0008-0000-0600-000022292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58</xdr:row>
      <xdr:rowOff>161925</xdr:rowOff>
    </xdr:from>
    <xdr:to>
      <xdr:col>5</xdr:col>
      <xdr:colOff>485775</xdr:colOff>
      <xdr:row>78</xdr:row>
      <xdr:rowOff>123825</xdr:rowOff>
    </xdr:to>
    <xdr:graphicFrame macro="">
      <xdr:nvGraphicFramePr>
        <xdr:cNvPr id="19015971" name="8 Gráfico">
          <a:extLst>
            <a:ext uri="{FF2B5EF4-FFF2-40B4-BE49-F238E27FC236}">
              <a16:creationId xmlns:a16="http://schemas.microsoft.com/office/drawing/2014/main" id="{00000000-0008-0000-0600-000023292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I134"/>
  <sheetViews>
    <sheetView tabSelected="1" workbookViewId="0"/>
  </sheetViews>
  <sheetFormatPr baseColWidth="10" defaultColWidth="11.42578125" defaultRowHeight="12.75" x14ac:dyDescent="0.2"/>
  <cols>
    <col min="2" max="2" width="11.42578125" customWidth="1"/>
    <col min="3" max="3" width="10.7109375" customWidth="1"/>
    <col min="7" max="7" width="11.140625" customWidth="1"/>
    <col min="8" max="8" width="4.42578125" customWidth="1"/>
  </cols>
  <sheetData>
    <row r="1" spans="1:9" ht="15.75" x14ac:dyDescent="0.25">
      <c r="A1" s="140"/>
      <c r="B1" s="141"/>
      <c r="C1" s="141"/>
      <c r="D1" s="141"/>
      <c r="E1" s="141"/>
      <c r="F1" s="141"/>
      <c r="G1" s="141"/>
      <c r="H1" s="142"/>
      <c r="I1" s="142"/>
    </row>
    <row r="2" spans="1:9" ht="15" x14ac:dyDescent="0.25">
      <c r="A2" s="141"/>
      <c r="B2" s="141"/>
      <c r="C2" s="141"/>
      <c r="D2" s="141"/>
      <c r="E2" s="141"/>
      <c r="F2" s="141"/>
      <c r="G2" s="141"/>
      <c r="H2" s="142"/>
      <c r="I2" s="142"/>
    </row>
    <row r="3" spans="1:9" ht="15.75" x14ac:dyDescent="0.25">
      <c r="A3" s="140"/>
      <c r="B3" s="141"/>
      <c r="C3" s="141"/>
      <c r="D3" s="141"/>
      <c r="E3" s="141"/>
      <c r="F3" s="141"/>
      <c r="G3" s="141"/>
      <c r="H3" s="142"/>
      <c r="I3" s="142"/>
    </row>
    <row r="4" spans="1:9" ht="15" x14ac:dyDescent="0.25">
      <c r="A4" s="141"/>
      <c r="B4" s="141"/>
      <c r="C4" s="141"/>
      <c r="D4" s="143"/>
      <c r="E4" s="141"/>
      <c r="F4" s="141"/>
      <c r="G4" s="141"/>
      <c r="H4" s="142"/>
      <c r="I4" s="142"/>
    </row>
    <row r="5" spans="1:9" ht="15.75" x14ac:dyDescent="0.25">
      <c r="A5" s="140"/>
      <c r="B5" s="141"/>
      <c r="C5" s="141"/>
      <c r="D5" s="144"/>
      <c r="E5" s="141"/>
      <c r="F5" s="141"/>
      <c r="G5" s="141"/>
      <c r="H5" s="142"/>
      <c r="I5" s="142"/>
    </row>
    <row r="6" spans="1:9" ht="15.75" x14ac:dyDescent="0.25">
      <c r="A6" s="140"/>
      <c r="B6" s="141"/>
      <c r="C6" s="141"/>
      <c r="D6" s="141"/>
      <c r="E6" s="141"/>
      <c r="F6" s="141"/>
      <c r="G6" s="141"/>
      <c r="H6" s="142"/>
      <c r="I6" s="142"/>
    </row>
    <row r="7" spans="1:9" ht="15.75" x14ac:dyDescent="0.25">
      <c r="A7" s="140"/>
      <c r="B7" s="141"/>
      <c r="C7" s="141"/>
      <c r="D7" s="141"/>
      <c r="E7" s="141"/>
      <c r="F7" s="141"/>
      <c r="G7" s="141"/>
      <c r="H7" s="142"/>
      <c r="I7" s="142"/>
    </row>
    <row r="8" spans="1:9" ht="15" x14ac:dyDescent="0.25">
      <c r="A8" s="141"/>
      <c r="B8" s="141"/>
      <c r="C8" s="141"/>
      <c r="D8" s="143"/>
      <c r="E8" s="141"/>
      <c r="F8" s="141"/>
      <c r="G8" s="141"/>
      <c r="H8" s="142"/>
      <c r="I8" s="142"/>
    </row>
    <row r="9" spans="1:9" ht="15.75" x14ac:dyDescent="0.25">
      <c r="A9" s="145"/>
      <c r="B9" s="141"/>
      <c r="C9" s="141"/>
      <c r="D9" s="141"/>
      <c r="E9" s="141"/>
      <c r="F9" s="141"/>
      <c r="G9" s="141"/>
      <c r="H9" s="142"/>
      <c r="I9" s="142"/>
    </row>
    <row r="10" spans="1:9" ht="15.75" x14ac:dyDescent="0.25">
      <c r="A10" s="140"/>
      <c r="B10" s="141"/>
      <c r="C10" s="141"/>
      <c r="D10" s="141"/>
      <c r="E10" s="141"/>
      <c r="F10" s="141"/>
      <c r="G10" s="141"/>
      <c r="H10" s="142"/>
      <c r="I10" s="142"/>
    </row>
    <row r="11" spans="1:9" ht="15.75" x14ac:dyDescent="0.25">
      <c r="A11" s="140"/>
      <c r="B11" s="141"/>
      <c r="C11" s="141"/>
      <c r="D11" s="141"/>
      <c r="E11" s="141"/>
      <c r="F11" s="141"/>
      <c r="G11" s="141"/>
      <c r="H11" s="142"/>
      <c r="I11" s="142"/>
    </row>
    <row r="12" spans="1:9" ht="15.75" x14ac:dyDescent="0.25">
      <c r="A12" s="140"/>
      <c r="B12" s="141"/>
      <c r="C12" s="141"/>
      <c r="D12" s="141"/>
      <c r="E12" s="141"/>
      <c r="F12" s="141"/>
      <c r="G12" s="141"/>
      <c r="H12" s="142"/>
      <c r="I12" s="142"/>
    </row>
    <row r="13" spans="1:9" ht="19.5" x14ac:dyDescent="0.25">
      <c r="A13" s="141"/>
      <c r="B13" s="141"/>
      <c r="C13" s="410" t="s">
        <v>270</v>
      </c>
      <c r="D13" s="410"/>
      <c r="E13" s="410"/>
      <c r="F13" s="410"/>
      <c r="G13" s="410"/>
      <c r="H13" s="410"/>
      <c r="I13" s="142"/>
    </row>
    <row r="14" spans="1:9" ht="19.5" x14ac:dyDescent="0.25">
      <c r="A14" s="141"/>
      <c r="B14" s="141"/>
      <c r="C14" s="410" t="s">
        <v>271</v>
      </c>
      <c r="D14" s="410"/>
      <c r="E14" s="410"/>
      <c r="F14" s="410"/>
      <c r="G14" s="410"/>
      <c r="H14" s="410"/>
      <c r="I14" s="142"/>
    </row>
    <row r="15" spans="1:9" ht="15" x14ac:dyDescent="0.25">
      <c r="A15" s="141"/>
      <c r="B15" s="141"/>
      <c r="C15" s="141"/>
      <c r="D15" s="141"/>
      <c r="E15" s="141"/>
      <c r="F15" s="141"/>
      <c r="G15" s="141"/>
      <c r="H15" s="142"/>
      <c r="I15" s="142"/>
    </row>
    <row r="16" spans="1:9" ht="15" x14ac:dyDescent="0.25">
      <c r="A16" s="141"/>
      <c r="B16" s="141"/>
      <c r="C16" s="141"/>
      <c r="D16" s="401"/>
      <c r="E16" s="141"/>
      <c r="F16" s="141"/>
      <c r="G16" s="141"/>
      <c r="H16" s="142"/>
      <c r="I16" s="142"/>
    </row>
    <row r="17" spans="1:9" ht="15.75" x14ac:dyDescent="0.25">
      <c r="A17" s="141"/>
      <c r="B17" s="141"/>
      <c r="C17" s="146" t="s">
        <v>543</v>
      </c>
      <c r="D17" s="146"/>
      <c r="E17" s="146"/>
      <c r="F17" s="146"/>
      <c r="G17" s="146"/>
      <c r="H17" s="142"/>
      <c r="I17" s="142"/>
    </row>
    <row r="18" spans="1:9" ht="15" x14ac:dyDescent="0.25">
      <c r="A18" s="141"/>
      <c r="B18" s="141"/>
      <c r="C18" s="142"/>
      <c r="D18" s="141"/>
      <c r="E18" s="141"/>
      <c r="F18" s="141"/>
      <c r="G18" s="141"/>
      <c r="H18" s="142"/>
      <c r="I18" s="142"/>
    </row>
    <row r="19" spans="1:9" ht="15" x14ac:dyDescent="0.25">
      <c r="A19" s="141"/>
      <c r="B19" s="141"/>
      <c r="C19" s="141"/>
      <c r="D19" s="141"/>
      <c r="E19" s="141"/>
      <c r="F19" s="141"/>
      <c r="G19" s="141"/>
      <c r="H19" s="142"/>
      <c r="I19" s="142"/>
    </row>
    <row r="20" spans="1:9" ht="15" x14ac:dyDescent="0.25">
      <c r="A20" s="141"/>
      <c r="B20" s="141"/>
      <c r="C20" s="141"/>
      <c r="D20" s="141"/>
      <c r="E20" s="141"/>
      <c r="F20" s="141"/>
      <c r="G20" s="141"/>
      <c r="H20" s="142"/>
      <c r="I20" s="142"/>
    </row>
    <row r="21" spans="1:9" ht="15.75" x14ac:dyDescent="0.25">
      <c r="A21" s="140"/>
      <c r="B21" s="141"/>
      <c r="C21" s="141"/>
      <c r="D21" s="141"/>
      <c r="E21" s="141"/>
      <c r="F21" s="141"/>
      <c r="G21" s="141"/>
      <c r="H21" s="142"/>
      <c r="I21" s="142"/>
    </row>
    <row r="22" spans="1:9" ht="15.75" x14ac:dyDescent="0.25">
      <c r="A22" s="140"/>
      <c r="B22" s="141"/>
      <c r="C22" s="141"/>
      <c r="D22" s="143"/>
      <c r="E22" s="141"/>
      <c r="F22" s="141"/>
      <c r="G22" s="141"/>
      <c r="H22" s="142"/>
      <c r="I22" s="142"/>
    </row>
    <row r="23" spans="1:9" ht="15.75" x14ac:dyDescent="0.25">
      <c r="A23" s="140"/>
      <c r="B23" s="141"/>
      <c r="C23" s="141"/>
      <c r="D23" s="401"/>
      <c r="E23" s="141"/>
      <c r="F23" s="141"/>
      <c r="G23" s="141"/>
      <c r="H23" s="142"/>
      <c r="I23" s="142"/>
    </row>
    <row r="24" spans="1:9" ht="15.75" x14ac:dyDescent="0.25">
      <c r="A24" s="140"/>
      <c r="B24" s="141"/>
      <c r="C24" s="141"/>
      <c r="D24" s="141"/>
      <c r="E24" s="141"/>
      <c r="F24" s="141"/>
      <c r="G24" s="141"/>
      <c r="H24" s="142"/>
      <c r="I24" s="142"/>
    </row>
    <row r="25" spans="1:9" ht="15.75" x14ac:dyDescent="0.25">
      <c r="A25" s="140"/>
      <c r="B25" s="141"/>
      <c r="C25" s="141"/>
      <c r="D25" s="141"/>
      <c r="E25" s="141"/>
      <c r="F25" s="141"/>
      <c r="G25" s="141"/>
      <c r="H25" s="142"/>
      <c r="I25" s="142"/>
    </row>
    <row r="26" spans="1:9" ht="15.75" x14ac:dyDescent="0.25">
      <c r="A26" s="140"/>
      <c r="B26" s="141"/>
      <c r="C26" s="141"/>
      <c r="D26" s="141"/>
      <c r="E26" s="141"/>
      <c r="F26" s="141"/>
      <c r="G26" s="141"/>
      <c r="H26" s="142"/>
      <c r="I26" s="142"/>
    </row>
    <row r="27" spans="1:9" ht="15.75" x14ac:dyDescent="0.25">
      <c r="A27" s="140"/>
      <c r="B27" s="141"/>
      <c r="C27" s="141"/>
      <c r="D27" s="143"/>
      <c r="E27" s="141"/>
      <c r="F27" s="141"/>
      <c r="G27" s="141"/>
      <c r="H27" s="142"/>
      <c r="I27" s="142"/>
    </row>
    <row r="28" spans="1:9" ht="15.75" x14ac:dyDescent="0.25">
      <c r="A28" s="140"/>
      <c r="B28" s="141"/>
      <c r="C28" s="141"/>
      <c r="D28" s="141"/>
      <c r="E28" s="141"/>
      <c r="F28" s="141"/>
      <c r="G28" s="141"/>
      <c r="H28" s="142"/>
      <c r="I28" s="142"/>
    </row>
    <row r="29" spans="1:9" ht="15.75" x14ac:dyDescent="0.25">
      <c r="A29" s="140"/>
      <c r="B29" s="141"/>
      <c r="C29" s="141"/>
      <c r="D29" s="141"/>
      <c r="E29" s="141"/>
      <c r="F29" s="141"/>
      <c r="G29" s="141"/>
      <c r="H29" s="142"/>
      <c r="I29" s="142"/>
    </row>
    <row r="30" spans="1:9" ht="15.75" x14ac:dyDescent="0.25">
      <c r="A30" s="140"/>
      <c r="B30" s="141"/>
      <c r="C30" s="141"/>
      <c r="D30" s="141"/>
      <c r="E30" s="141"/>
      <c r="F30" s="141"/>
      <c r="G30" s="141"/>
      <c r="H30" s="142"/>
      <c r="I30" s="142"/>
    </row>
    <row r="31" spans="1:9" ht="15.75" x14ac:dyDescent="0.25">
      <c r="A31" s="140"/>
      <c r="B31" s="141"/>
      <c r="C31" s="141"/>
      <c r="D31" s="141"/>
      <c r="E31" s="141"/>
      <c r="F31" s="141"/>
      <c r="G31" s="141"/>
      <c r="H31" s="142"/>
      <c r="I31" s="142"/>
    </row>
    <row r="32" spans="1:9" ht="15" x14ac:dyDescent="0.25">
      <c r="A32" s="142"/>
      <c r="B32" s="142"/>
      <c r="C32" s="142"/>
      <c r="D32" s="142"/>
      <c r="E32" s="142"/>
      <c r="F32" s="141"/>
      <c r="G32" s="141"/>
      <c r="H32" s="142"/>
      <c r="I32" s="142"/>
    </row>
    <row r="33" spans="1:9" ht="15" x14ac:dyDescent="0.25">
      <c r="A33" s="142"/>
      <c r="B33" s="142"/>
      <c r="C33" s="142"/>
      <c r="D33" s="142"/>
      <c r="E33" s="142"/>
      <c r="F33" s="141"/>
      <c r="G33" s="141"/>
      <c r="H33" s="142"/>
      <c r="I33" s="142"/>
    </row>
    <row r="34" spans="1:9" ht="15.75" x14ac:dyDescent="0.25">
      <c r="A34" s="140"/>
      <c r="B34" s="141"/>
      <c r="C34" s="141"/>
      <c r="D34" s="141"/>
      <c r="E34" s="141"/>
      <c r="F34" s="141"/>
      <c r="G34" s="141"/>
      <c r="H34" s="142"/>
      <c r="I34" s="142"/>
    </row>
    <row r="35" spans="1:9" ht="15.75" x14ac:dyDescent="0.25">
      <c r="A35" s="140"/>
      <c r="B35" s="141"/>
      <c r="C35" s="141"/>
      <c r="D35" s="141"/>
      <c r="E35" s="141"/>
      <c r="F35" s="141"/>
      <c r="G35" s="141"/>
      <c r="H35" s="142"/>
      <c r="I35" s="142"/>
    </row>
    <row r="36" spans="1:9" ht="15.75" x14ac:dyDescent="0.25">
      <c r="A36" s="140"/>
      <c r="B36" s="141"/>
      <c r="C36" s="141"/>
      <c r="D36" s="141"/>
      <c r="E36" s="141"/>
      <c r="F36" s="141"/>
      <c r="G36" s="141"/>
      <c r="H36" s="142"/>
      <c r="I36" s="142"/>
    </row>
    <row r="37" spans="1:9" ht="15.75" x14ac:dyDescent="0.25">
      <c r="A37" s="147"/>
      <c r="B37" s="141"/>
      <c r="C37" s="147"/>
      <c r="D37" s="148"/>
      <c r="E37" s="141"/>
      <c r="F37" s="141"/>
      <c r="G37" s="141"/>
      <c r="H37" s="142"/>
      <c r="I37" s="142"/>
    </row>
    <row r="38" spans="1:9" ht="15.75" x14ac:dyDescent="0.25">
      <c r="A38" s="140"/>
      <c r="B38" s="142"/>
      <c r="C38" s="142"/>
      <c r="D38" s="142"/>
      <c r="E38" s="141"/>
      <c r="F38" s="141"/>
      <c r="G38" s="141"/>
      <c r="H38" s="142"/>
      <c r="I38" s="142"/>
    </row>
    <row r="39" spans="1:9" ht="15.75" x14ac:dyDescent="0.25">
      <c r="A39" s="142"/>
      <c r="B39" s="142"/>
      <c r="C39" s="140" t="s">
        <v>544</v>
      </c>
      <c r="D39" s="148"/>
      <c r="E39" s="141"/>
      <c r="F39" s="141"/>
      <c r="G39" s="141"/>
      <c r="H39" s="142"/>
      <c r="I39" s="142"/>
    </row>
    <row r="40" spans="1:9" ht="15" x14ac:dyDescent="0.25">
      <c r="A40" s="142"/>
      <c r="B40" s="142"/>
      <c r="C40" s="142"/>
      <c r="D40" s="142"/>
      <c r="E40" s="142"/>
      <c r="F40" s="142"/>
      <c r="G40" s="142"/>
      <c r="H40" s="142"/>
      <c r="I40" s="142"/>
    </row>
    <row r="41" spans="1:9" ht="15" x14ac:dyDescent="0.25">
      <c r="A41" s="142"/>
      <c r="B41" s="142"/>
      <c r="C41" s="142"/>
      <c r="D41" s="142"/>
      <c r="E41" s="142"/>
      <c r="F41" s="142"/>
      <c r="G41" s="142"/>
      <c r="H41" s="142"/>
      <c r="I41" s="142"/>
    </row>
    <row r="42" spans="1:9" ht="15" x14ac:dyDescent="0.25">
      <c r="A42" s="142"/>
      <c r="B42" s="142"/>
      <c r="C42" s="142"/>
      <c r="D42" s="142"/>
      <c r="E42" s="142"/>
      <c r="F42" s="142"/>
      <c r="G42" s="142"/>
      <c r="H42" s="142"/>
      <c r="I42" s="142"/>
    </row>
    <row r="43" spans="1:9" ht="15" x14ac:dyDescent="0.25">
      <c r="A43" s="142"/>
      <c r="B43" s="142"/>
      <c r="C43" s="142"/>
      <c r="D43" s="142"/>
      <c r="E43" s="142"/>
      <c r="F43" s="142"/>
      <c r="G43" s="142"/>
      <c r="H43" s="142"/>
      <c r="I43" s="142"/>
    </row>
    <row r="44" spans="1:9" ht="15" x14ac:dyDescent="0.25">
      <c r="A44" s="142"/>
      <c r="B44" s="142"/>
      <c r="C44" s="142"/>
      <c r="D44" s="142"/>
      <c r="E44" s="142"/>
      <c r="F44" s="142"/>
      <c r="G44" s="142"/>
      <c r="H44" s="142"/>
      <c r="I44" s="142"/>
    </row>
    <row r="45" spans="1:9" ht="15" x14ac:dyDescent="0.25">
      <c r="A45" s="141"/>
      <c r="B45" s="141"/>
      <c r="C45" s="141"/>
      <c r="D45" s="143" t="s">
        <v>216</v>
      </c>
      <c r="E45" s="141"/>
      <c r="F45" s="141"/>
      <c r="G45" s="141"/>
      <c r="H45" s="142"/>
      <c r="I45" s="142"/>
    </row>
    <row r="46" spans="1:9" ht="15.75" x14ac:dyDescent="0.25">
      <c r="A46" s="140"/>
      <c r="B46" s="141"/>
      <c r="C46" s="141"/>
      <c r="D46" s="149" t="s">
        <v>545</v>
      </c>
      <c r="E46" s="141"/>
      <c r="F46" s="141"/>
      <c r="G46" s="141"/>
      <c r="H46" s="142"/>
      <c r="I46" s="142"/>
    </row>
    <row r="47" spans="1:9" ht="15.75" x14ac:dyDescent="0.25">
      <c r="A47" s="140"/>
      <c r="B47" s="141"/>
      <c r="C47" s="141"/>
      <c r="D47" s="149"/>
      <c r="E47" s="141"/>
      <c r="F47" s="141"/>
      <c r="G47" s="141"/>
      <c r="H47" s="142"/>
      <c r="I47" s="142"/>
    </row>
    <row r="48" spans="1:9" ht="15.75" x14ac:dyDescent="0.25">
      <c r="A48" s="140"/>
      <c r="B48" s="141"/>
      <c r="C48" s="141"/>
      <c r="D48" s="141"/>
      <c r="E48" s="141"/>
      <c r="F48" s="141"/>
      <c r="G48" s="141"/>
      <c r="H48" s="142"/>
      <c r="I48" s="142"/>
    </row>
    <row r="49" spans="1:9" ht="15" x14ac:dyDescent="0.25">
      <c r="A49" s="141"/>
      <c r="B49" s="141"/>
      <c r="C49" s="141"/>
      <c r="D49" s="143" t="s">
        <v>166</v>
      </c>
      <c r="E49" s="141"/>
      <c r="F49" s="141"/>
      <c r="G49" s="141"/>
      <c r="H49" s="142"/>
      <c r="I49" s="142"/>
    </row>
    <row r="50" spans="1:9" ht="15.75" x14ac:dyDescent="0.25">
      <c r="A50" s="145"/>
      <c r="B50" s="141"/>
      <c r="C50" s="141"/>
      <c r="D50" s="143" t="s">
        <v>356</v>
      </c>
      <c r="E50" s="141"/>
      <c r="F50" s="141"/>
      <c r="G50" s="141"/>
      <c r="H50" s="142"/>
      <c r="I50" s="142"/>
    </row>
    <row r="51" spans="1:9" ht="15.75" x14ac:dyDescent="0.25">
      <c r="A51" s="140"/>
      <c r="B51" s="141"/>
      <c r="C51" s="141"/>
      <c r="D51" s="141"/>
      <c r="E51" s="141"/>
      <c r="F51" s="141"/>
      <c r="G51" s="141"/>
      <c r="H51" s="142"/>
      <c r="I51" s="142"/>
    </row>
    <row r="52" spans="1:9" ht="15.75" x14ac:dyDescent="0.25">
      <c r="A52" s="140"/>
      <c r="B52" s="141"/>
      <c r="C52" s="141"/>
      <c r="D52" s="141"/>
      <c r="E52" s="141"/>
      <c r="F52" s="141"/>
      <c r="G52" s="141"/>
      <c r="H52" s="142"/>
      <c r="I52" s="142"/>
    </row>
    <row r="53" spans="1:9" ht="15.75" x14ac:dyDescent="0.25">
      <c r="A53" s="140"/>
      <c r="B53" s="141"/>
      <c r="C53" s="141"/>
      <c r="D53" s="141"/>
      <c r="E53" s="141"/>
      <c r="F53" s="141"/>
      <c r="G53" s="141"/>
      <c r="H53" s="142"/>
      <c r="I53" s="142"/>
    </row>
    <row r="54" spans="1:9" ht="15" x14ac:dyDescent="0.25">
      <c r="A54" s="141"/>
      <c r="B54" s="141"/>
      <c r="C54" s="141"/>
      <c r="D54" s="141"/>
      <c r="E54" s="141"/>
      <c r="F54" s="141"/>
      <c r="G54" s="141"/>
      <c r="H54" s="142"/>
      <c r="I54" s="142"/>
    </row>
    <row r="55" spans="1:9" ht="15" x14ac:dyDescent="0.25">
      <c r="A55" s="141"/>
      <c r="B55" s="141"/>
      <c r="C55" s="141"/>
      <c r="D55" s="141"/>
      <c r="E55" s="141"/>
      <c r="F55" s="141"/>
      <c r="G55" s="141"/>
      <c r="H55" s="142"/>
      <c r="I55" s="142"/>
    </row>
    <row r="56" spans="1:9" ht="15" x14ac:dyDescent="0.25">
      <c r="A56" s="141"/>
      <c r="B56" s="141"/>
      <c r="C56" s="141"/>
      <c r="D56" s="401" t="s">
        <v>272</v>
      </c>
      <c r="E56" s="141"/>
      <c r="F56" s="141"/>
      <c r="G56" s="141"/>
      <c r="H56" s="142"/>
      <c r="I56" s="142"/>
    </row>
    <row r="57" spans="1:9" ht="15" x14ac:dyDescent="0.25">
      <c r="A57" s="141"/>
      <c r="B57" s="141"/>
      <c r="C57" s="141"/>
      <c r="D57" s="401" t="s">
        <v>273</v>
      </c>
      <c r="E57" s="141"/>
      <c r="F57" s="141"/>
      <c r="G57" s="141"/>
      <c r="H57" s="142"/>
      <c r="I57" s="142"/>
    </row>
    <row r="58" spans="1:9" ht="15" x14ac:dyDescent="0.25">
      <c r="A58" s="141"/>
      <c r="B58" s="141"/>
      <c r="C58" s="141"/>
      <c r="D58" s="141"/>
      <c r="E58" s="141"/>
      <c r="F58" s="141"/>
      <c r="G58" s="141"/>
      <c r="H58" s="142"/>
      <c r="I58" s="142"/>
    </row>
    <row r="59" spans="1:9" ht="15" x14ac:dyDescent="0.25">
      <c r="A59" s="141"/>
      <c r="B59" s="141"/>
      <c r="C59" s="141"/>
      <c r="D59" s="141"/>
      <c r="E59" s="141"/>
      <c r="F59" s="141"/>
      <c r="G59" s="141"/>
      <c r="H59" s="142"/>
      <c r="I59" s="142"/>
    </row>
    <row r="60" spans="1:9" ht="15" x14ac:dyDescent="0.25">
      <c r="A60" s="141"/>
      <c r="B60" s="141"/>
      <c r="C60" s="141"/>
      <c r="D60" s="141"/>
      <c r="E60" s="141"/>
      <c r="F60" s="141"/>
      <c r="G60" s="141"/>
      <c r="H60" s="142"/>
      <c r="I60" s="142"/>
    </row>
    <row r="61" spans="1:9" ht="15" x14ac:dyDescent="0.25">
      <c r="A61" s="141"/>
      <c r="B61" s="141"/>
      <c r="C61" s="141"/>
      <c r="D61" s="141"/>
      <c r="E61" s="141"/>
      <c r="F61" s="141"/>
      <c r="G61" s="141"/>
      <c r="H61" s="142"/>
      <c r="I61" s="142"/>
    </row>
    <row r="62" spans="1:9" ht="15.75" x14ac:dyDescent="0.25">
      <c r="A62" s="140"/>
      <c r="B62" s="141"/>
      <c r="C62" s="141"/>
      <c r="D62" s="141"/>
      <c r="E62" s="141"/>
      <c r="F62" s="141"/>
      <c r="G62" s="141"/>
      <c r="H62" s="142"/>
      <c r="I62" s="142"/>
    </row>
    <row r="63" spans="1:9" ht="15.75" x14ac:dyDescent="0.25">
      <c r="A63" s="140"/>
      <c r="B63" s="141"/>
      <c r="C63" s="141"/>
      <c r="D63" s="143" t="s">
        <v>526</v>
      </c>
      <c r="E63" s="141"/>
      <c r="F63" s="141"/>
      <c r="G63" s="141"/>
      <c r="H63" s="142"/>
      <c r="I63" s="142"/>
    </row>
    <row r="64" spans="1:9" ht="15" x14ac:dyDescent="0.25">
      <c r="A64" s="413" t="s">
        <v>529</v>
      </c>
      <c r="B64" s="413"/>
      <c r="C64" s="413"/>
      <c r="D64" s="413"/>
      <c r="E64" s="413"/>
      <c r="F64" s="413"/>
      <c r="G64" s="413"/>
      <c r="H64" s="413"/>
      <c r="I64" s="142"/>
    </row>
    <row r="65" spans="1:9" ht="15.75" x14ac:dyDescent="0.25">
      <c r="A65" s="140"/>
      <c r="B65" s="141"/>
      <c r="C65" s="141"/>
      <c r="D65" s="141"/>
      <c r="E65" s="141"/>
      <c r="F65" s="141"/>
      <c r="G65" s="141"/>
      <c r="H65" s="142"/>
      <c r="I65" s="142"/>
    </row>
    <row r="66" spans="1:9" ht="15.75" x14ac:dyDescent="0.25">
      <c r="A66" s="140"/>
      <c r="B66" s="141"/>
      <c r="C66" s="141"/>
      <c r="D66" s="141"/>
      <c r="E66" s="141"/>
      <c r="F66" s="141"/>
      <c r="G66" s="141"/>
      <c r="H66" s="142"/>
      <c r="I66" s="142"/>
    </row>
    <row r="67" spans="1:9" ht="15.75" x14ac:dyDescent="0.25">
      <c r="A67" s="140"/>
      <c r="B67" s="141"/>
      <c r="C67" s="141"/>
      <c r="D67" s="141"/>
      <c r="E67" s="141"/>
      <c r="F67" s="141"/>
      <c r="G67" s="141"/>
      <c r="H67" s="142"/>
      <c r="I67" s="142"/>
    </row>
    <row r="68" spans="1:9" ht="15.75" x14ac:dyDescent="0.25">
      <c r="A68" s="140"/>
      <c r="B68" s="141"/>
      <c r="C68" s="141"/>
      <c r="D68" s="143" t="s">
        <v>234</v>
      </c>
      <c r="E68" s="141"/>
      <c r="F68" s="141"/>
      <c r="G68" s="141"/>
      <c r="H68" s="142"/>
      <c r="I68" s="142"/>
    </row>
    <row r="69" spans="1:9" ht="15.75" x14ac:dyDescent="0.25">
      <c r="A69" s="140"/>
      <c r="B69" s="141"/>
      <c r="C69" s="141"/>
      <c r="D69" s="141"/>
      <c r="E69" s="141"/>
      <c r="F69" s="141"/>
      <c r="G69" s="141"/>
      <c r="H69" s="142"/>
      <c r="I69" s="142"/>
    </row>
    <row r="70" spans="1:9" ht="15.75" x14ac:dyDescent="0.25">
      <c r="A70" s="140"/>
      <c r="B70" s="141"/>
      <c r="C70" s="141"/>
      <c r="D70" s="141"/>
      <c r="E70" s="141"/>
      <c r="F70" s="141"/>
      <c r="G70" s="141"/>
      <c r="H70" s="142"/>
      <c r="I70" s="142"/>
    </row>
    <row r="71" spans="1:9" ht="15.75" x14ac:dyDescent="0.25">
      <c r="A71" s="140"/>
      <c r="B71" s="141"/>
      <c r="C71" s="141"/>
      <c r="D71" s="141"/>
      <c r="E71" s="141"/>
      <c r="F71" s="141"/>
      <c r="G71" s="141"/>
      <c r="H71" s="142"/>
      <c r="I71" s="142"/>
    </row>
    <row r="72" spans="1:9" ht="15.75" x14ac:dyDescent="0.25">
      <c r="A72" s="140"/>
      <c r="B72" s="141"/>
      <c r="C72" s="141"/>
      <c r="D72" s="141"/>
      <c r="E72" s="141"/>
      <c r="F72" s="141"/>
      <c r="G72" s="141"/>
      <c r="H72" s="142"/>
      <c r="I72" s="142"/>
    </row>
    <row r="73" spans="1:9" ht="15.75" x14ac:dyDescent="0.25">
      <c r="A73" s="140"/>
      <c r="B73" s="141"/>
      <c r="C73" s="141"/>
      <c r="D73" s="141"/>
      <c r="E73" s="141"/>
      <c r="F73" s="141"/>
      <c r="G73" s="141"/>
      <c r="H73" s="142"/>
      <c r="I73" s="142"/>
    </row>
    <row r="74" spans="1:9" ht="15.75" x14ac:dyDescent="0.25">
      <c r="A74" s="140"/>
      <c r="B74" s="141"/>
      <c r="C74" s="141"/>
      <c r="D74" s="141"/>
      <c r="E74" s="141"/>
      <c r="F74" s="141"/>
      <c r="G74" s="141"/>
      <c r="H74" s="142"/>
      <c r="I74" s="142"/>
    </row>
    <row r="75" spans="1:9" ht="15.75" x14ac:dyDescent="0.25">
      <c r="A75" s="140"/>
      <c r="B75" s="141"/>
      <c r="C75" s="141"/>
      <c r="D75" s="141"/>
      <c r="E75" s="141"/>
      <c r="F75" s="141"/>
      <c r="G75" s="141"/>
      <c r="H75" s="142"/>
      <c r="I75" s="142"/>
    </row>
    <row r="76" spans="1:9" ht="15.75" x14ac:dyDescent="0.25">
      <c r="A76" s="140"/>
      <c r="B76" s="141"/>
      <c r="C76" s="141"/>
      <c r="D76" s="141"/>
      <c r="E76" s="141"/>
      <c r="F76" s="141"/>
      <c r="G76" s="141"/>
      <c r="H76" s="142"/>
      <c r="I76" s="142"/>
    </row>
    <row r="77" spans="1:9" ht="15.75" x14ac:dyDescent="0.25">
      <c r="A77" s="140"/>
      <c r="B77" s="141"/>
      <c r="C77" s="141"/>
      <c r="D77" s="141"/>
      <c r="E77" s="141"/>
      <c r="F77" s="141"/>
      <c r="G77" s="141"/>
      <c r="H77" s="142"/>
      <c r="I77" s="142"/>
    </row>
    <row r="78" spans="1:9" ht="15.75" x14ac:dyDescent="0.25">
      <c r="A78" s="140"/>
      <c r="B78" s="141"/>
      <c r="C78" s="141"/>
      <c r="D78" s="141"/>
      <c r="E78" s="141"/>
      <c r="F78" s="141"/>
      <c r="G78" s="141"/>
      <c r="H78" s="142"/>
      <c r="I78" s="142"/>
    </row>
    <row r="79" spans="1:9" ht="15.75" x14ac:dyDescent="0.25">
      <c r="A79" s="140"/>
      <c r="B79" s="141"/>
      <c r="C79" s="141"/>
      <c r="D79" s="141"/>
      <c r="E79" s="141"/>
      <c r="F79" s="141"/>
      <c r="G79" s="141"/>
      <c r="H79" s="142"/>
      <c r="I79" s="142"/>
    </row>
    <row r="80" spans="1:9" ht="11.1" customHeight="1" x14ac:dyDescent="0.25">
      <c r="A80" s="147" t="s">
        <v>510</v>
      </c>
      <c r="B80" s="141"/>
      <c r="C80" s="141"/>
      <c r="D80" s="141"/>
      <c r="E80" s="141"/>
      <c r="F80" s="141"/>
      <c r="G80" s="141"/>
      <c r="H80" s="142"/>
      <c r="I80" s="142"/>
    </row>
    <row r="81" spans="1:9" ht="11.1" customHeight="1" x14ac:dyDescent="0.25">
      <c r="A81" s="147" t="s">
        <v>511</v>
      </c>
      <c r="B81" s="141"/>
      <c r="C81" s="141"/>
      <c r="D81" s="141"/>
      <c r="E81" s="141"/>
      <c r="F81" s="141"/>
      <c r="G81" s="141"/>
      <c r="H81" s="142"/>
      <c r="I81" s="142"/>
    </row>
    <row r="82" spans="1:9" ht="11.1" customHeight="1" x14ac:dyDescent="0.25">
      <c r="A82" s="147"/>
      <c r="B82" s="141"/>
      <c r="C82" s="147"/>
      <c r="D82" s="148"/>
      <c r="E82" s="141"/>
      <c r="F82" s="141"/>
      <c r="G82" s="141"/>
      <c r="H82" s="142"/>
      <c r="I82" s="142"/>
    </row>
    <row r="83" spans="1:9" ht="11.1" customHeight="1" x14ac:dyDescent="0.25">
      <c r="A83" s="150" t="s">
        <v>274</v>
      </c>
      <c r="B83" s="141"/>
      <c r="C83" s="141"/>
      <c r="D83" s="141"/>
      <c r="E83" s="141"/>
      <c r="F83" s="141"/>
      <c r="G83" s="141"/>
      <c r="H83" s="142"/>
      <c r="I83" s="142"/>
    </row>
    <row r="84" spans="1:9" ht="15" x14ac:dyDescent="0.25">
      <c r="A84" s="141"/>
      <c r="B84" s="141"/>
      <c r="C84" s="141"/>
      <c r="D84" s="141"/>
      <c r="E84" s="141"/>
      <c r="F84" s="141"/>
      <c r="G84" s="141"/>
      <c r="H84" s="142"/>
      <c r="I84" s="142"/>
    </row>
    <row r="85" spans="1:9" ht="15" x14ac:dyDescent="0.25">
      <c r="A85" s="411" t="s">
        <v>275</v>
      </c>
      <c r="B85" s="411"/>
      <c r="C85" s="411"/>
      <c r="D85" s="411"/>
      <c r="E85" s="411"/>
      <c r="F85" s="411"/>
      <c r="G85" s="411"/>
      <c r="H85" s="142"/>
      <c r="I85" s="142"/>
    </row>
    <row r="86" spans="1:9" ht="6.95" customHeight="1" x14ac:dyDescent="0.25">
      <c r="A86" s="151"/>
      <c r="B86" s="151"/>
      <c r="C86" s="151"/>
      <c r="D86" s="151"/>
      <c r="E86" s="151"/>
      <c r="F86" s="151"/>
      <c r="G86" s="151"/>
      <c r="H86" s="142"/>
      <c r="I86" s="142"/>
    </row>
    <row r="87" spans="1:9" ht="15" x14ac:dyDescent="0.25">
      <c r="A87" s="152" t="s">
        <v>42</v>
      </c>
      <c r="B87" s="153" t="s">
        <v>43</v>
      </c>
      <c r="C87" s="153"/>
      <c r="D87" s="153"/>
      <c r="E87" s="153"/>
      <c r="F87" s="153"/>
      <c r="G87" s="154" t="s">
        <v>44</v>
      </c>
      <c r="H87" s="142"/>
      <c r="I87" s="142"/>
    </row>
    <row r="88" spans="1:9" ht="6.95" customHeight="1" x14ac:dyDescent="0.25">
      <c r="A88" s="155"/>
      <c r="B88" s="155"/>
      <c r="C88" s="155"/>
      <c r="D88" s="155"/>
      <c r="E88" s="155"/>
      <c r="F88" s="155"/>
      <c r="G88" s="156"/>
      <c r="H88" s="142"/>
      <c r="I88" s="142"/>
    </row>
    <row r="89" spans="1:9" ht="12.95" customHeight="1" x14ac:dyDescent="0.25">
      <c r="A89" s="157" t="s">
        <v>45</v>
      </c>
      <c r="B89" s="158" t="s">
        <v>522</v>
      </c>
      <c r="C89" s="151"/>
      <c r="D89" s="151"/>
      <c r="E89" s="151"/>
      <c r="F89" s="151"/>
      <c r="G89" s="223">
        <v>4</v>
      </c>
      <c r="H89" s="142"/>
      <c r="I89" s="142"/>
    </row>
    <row r="90" spans="1:9" ht="12.95" customHeight="1" x14ac:dyDescent="0.25">
      <c r="A90" s="157" t="s">
        <v>46</v>
      </c>
      <c r="B90" s="158" t="s">
        <v>420</v>
      </c>
      <c r="C90" s="151"/>
      <c r="D90" s="151"/>
      <c r="E90" s="151"/>
      <c r="F90" s="151"/>
      <c r="G90" s="223">
        <v>5</v>
      </c>
      <c r="H90" s="142"/>
      <c r="I90" s="142"/>
    </row>
    <row r="91" spans="1:9" ht="12.95" customHeight="1" x14ac:dyDescent="0.25">
      <c r="A91" s="157" t="s">
        <v>47</v>
      </c>
      <c r="B91" s="158" t="s">
        <v>430</v>
      </c>
      <c r="C91" s="151"/>
      <c r="D91" s="151"/>
      <c r="E91" s="151"/>
      <c r="F91" s="151"/>
      <c r="G91" s="223">
        <v>6</v>
      </c>
      <c r="H91" s="142"/>
      <c r="I91" s="142"/>
    </row>
    <row r="92" spans="1:9" ht="12.95" customHeight="1" x14ac:dyDescent="0.25">
      <c r="A92" s="157" t="s">
        <v>48</v>
      </c>
      <c r="B92" s="158" t="s">
        <v>416</v>
      </c>
      <c r="C92" s="151"/>
      <c r="D92" s="151"/>
      <c r="E92" s="151"/>
      <c r="F92" s="151"/>
      <c r="G92" s="266">
        <v>7</v>
      </c>
      <c r="H92" s="142"/>
      <c r="I92" s="142"/>
    </row>
    <row r="93" spans="1:9" ht="12.95" customHeight="1" x14ac:dyDescent="0.25">
      <c r="A93" s="157" t="s">
        <v>49</v>
      </c>
      <c r="B93" s="158" t="s">
        <v>244</v>
      </c>
      <c r="C93" s="151"/>
      <c r="D93" s="151"/>
      <c r="E93" s="151"/>
      <c r="F93" s="151"/>
      <c r="G93" s="266">
        <v>8</v>
      </c>
      <c r="H93" s="393"/>
      <c r="I93" s="142"/>
    </row>
    <row r="94" spans="1:9" ht="12.95" customHeight="1" x14ac:dyDescent="0.25">
      <c r="A94" s="157" t="s">
        <v>50</v>
      </c>
      <c r="B94" s="158" t="s">
        <v>217</v>
      </c>
      <c r="C94" s="151"/>
      <c r="D94" s="151"/>
      <c r="E94" s="151"/>
      <c r="F94" s="151"/>
      <c r="G94" s="266">
        <v>9</v>
      </c>
      <c r="H94" s="142"/>
      <c r="I94" s="393"/>
    </row>
    <row r="95" spans="1:9" ht="12.95" customHeight="1" x14ac:dyDescent="0.25">
      <c r="A95" s="157" t="s">
        <v>51</v>
      </c>
      <c r="B95" s="158" t="s">
        <v>230</v>
      </c>
      <c r="C95" s="151"/>
      <c r="D95" s="151"/>
      <c r="E95" s="151"/>
      <c r="F95" s="151"/>
      <c r="G95" s="266">
        <v>11</v>
      </c>
      <c r="H95" s="142"/>
      <c r="I95" s="393"/>
    </row>
    <row r="96" spans="1:9" ht="12.95" customHeight="1" x14ac:dyDescent="0.25">
      <c r="A96" s="157" t="s">
        <v>52</v>
      </c>
      <c r="B96" s="158" t="s">
        <v>228</v>
      </c>
      <c r="C96" s="151"/>
      <c r="D96" s="151"/>
      <c r="E96" s="151"/>
      <c r="F96" s="151"/>
      <c r="G96" s="266">
        <v>13</v>
      </c>
      <c r="H96" s="142"/>
      <c r="I96" s="142"/>
    </row>
    <row r="97" spans="1:9" ht="12.95" customHeight="1" x14ac:dyDescent="0.25">
      <c r="A97" s="157" t="s">
        <v>53</v>
      </c>
      <c r="B97" s="158" t="s">
        <v>229</v>
      </c>
      <c r="C97" s="151"/>
      <c r="D97" s="151"/>
      <c r="E97" s="151"/>
      <c r="F97" s="151"/>
      <c r="G97" s="266">
        <v>14</v>
      </c>
      <c r="H97" s="142"/>
      <c r="I97" s="142"/>
    </row>
    <row r="98" spans="1:9" ht="12.95" hidden="1" customHeight="1" x14ac:dyDescent="0.25">
      <c r="A98" s="157" t="s">
        <v>53</v>
      </c>
      <c r="B98" s="158" t="s">
        <v>218</v>
      </c>
      <c r="C98" s="151"/>
      <c r="D98" s="151"/>
      <c r="E98" s="151"/>
      <c r="F98" s="151"/>
      <c r="G98" s="266">
        <v>14</v>
      </c>
      <c r="H98" s="142"/>
      <c r="I98" s="142"/>
    </row>
    <row r="99" spans="1:9" ht="12.95" hidden="1" customHeight="1" x14ac:dyDescent="0.25">
      <c r="A99" s="157" t="s">
        <v>74</v>
      </c>
      <c r="B99" s="158" t="s">
        <v>150</v>
      </c>
      <c r="C99" s="151"/>
      <c r="D99" s="151"/>
      <c r="E99" s="151"/>
      <c r="F99" s="151"/>
      <c r="G99" s="266">
        <v>15</v>
      </c>
      <c r="H99" s="142"/>
      <c r="I99" s="142"/>
    </row>
    <row r="100" spans="1:9" ht="12.95" customHeight="1" x14ac:dyDescent="0.25">
      <c r="A100" s="157" t="s">
        <v>74</v>
      </c>
      <c r="B100" s="158" t="s">
        <v>249</v>
      </c>
      <c r="C100" s="158"/>
      <c r="D100" s="158"/>
      <c r="E100" s="151"/>
      <c r="F100" s="151"/>
      <c r="G100" s="266">
        <v>15</v>
      </c>
      <c r="H100" s="142"/>
      <c r="I100" s="142"/>
    </row>
    <row r="101" spans="1:9" ht="12.95" customHeight="1" x14ac:dyDescent="0.25">
      <c r="A101" s="157" t="s">
        <v>88</v>
      </c>
      <c r="B101" s="158" t="s">
        <v>447</v>
      </c>
      <c r="C101" s="158"/>
      <c r="D101" s="158"/>
      <c r="E101" s="151"/>
      <c r="F101" s="151"/>
      <c r="G101" s="266">
        <v>16</v>
      </c>
      <c r="H101" s="142"/>
      <c r="I101" s="142"/>
    </row>
    <row r="102" spans="1:9" ht="12.95" customHeight="1" x14ac:dyDescent="0.25">
      <c r="A102" s="157" t="s">
        <v>89</v>
      </c>
      <c r="B102" s="158" t="s">
        <v>219</v>
      </c>
      <c r="C102" s="151"/>
      <c r="D102" s="151"/>
      <c r="E102" s="151"/>
      <c r="F102" s="151"/>
      <c r="G102" s="266">
        <v>17</v>
      </c>
      <c r="H102" s="142"/>
      <c r="I102" s="142"/>
    </row>
    <row r="103" spans="1:9" ht="12.95" customHeight="1" x14ac:dyDescent="0.25">
      <c r="A103" s="157" t="s">
        <v>103</v>
      </c>
      <c r="B103" s="158" t="s">
        <v>276</v>
      </c>
      <c r="C103" s="151"/>
      <c r="D103" s="151"/>
      <c r="E103" s="151"/>
      <c r="F103" s="151"/>
      <c r="G103" s="266">
        <v>19</v>
      </c>
      <c r="H103" s="142"/>
      <c r="I103" s="142"/>
    </row>
    <row r="104" spans="1:9" ht="12.95" customHeight="1" x14ac:dyDescent="0.25">
      <c r="A104" s="157" t="s">
        <v>104</v>
      </c>
      <c r="B104" s="158" t="s">
        <v>220</v>
      </c>
      <c r="C104" s="151"/>
      <c r="D104" s="151"/>
      <c r="E104" s="151"/>
      <c r="F104" s="151"/>
      <c r="G104" s="266">
        <v>20</v>
      </c>
      <c r="H104" s="142"/>
      <c r="I104" s="142"/>
    </row>
    <row r="105" spans="1:9" ht="12.95" customHeight="1" x14ac:dyDescent="0.25">
      <c r="A105" s="157" t="s">
        <v>106</v>
      </c>
      <c r="B105" s="158" t="s">
        <v>231</v>
      </c>
      <c r="C105" s="151"/>
      <c r="D105" s="151"/>
      <c r="E105" s="151"/>
      <c r="F105" s="151"/>
      <c r="G105" s="266">
        <v>21</v>
      </c>
      <c r="H105" s="142"/>
      <c r="I105" s="142"/>
    </row>
    <row r="106" spans="1:9" ht="12.95" customHeight="1" x14ac:dyDescent="0.25">
      <c r="A106" s="157" t="s">
        <v>190</v>
      </c>
      <c r="B106" s="158" t="s">
        <v>221</v>
      </c>
      <c r="C106" s="151"/>
      <c r="D106" s="151"/>
      <c r="E106" s="151"/>
      <c r="F106" s="151"/>
      <c r="G106" s="266">
        <v>22</v>
      </c>
      <c r="H106" s="142"/>
      <c r="I106" s="142"/>
    </row>
    <row r="107" spans="1:9" ht="12.95" customHeight="1" x14ac:dyDescent="0.25">
      <c r="A107" s="157" t="s">
        <v>200</v>
      </c>
      <c r="B107" s="158" t="s">
        <v>222</v>
      </c>
      <c r="C107" s="151"/>
      <c r="D107" s="151"/>
      <c r="E107" s="151"/>
      <c r="F107" s="151"/>
      <c r="G107" s="266">
        <v>23</v>
      </c>
      <c r="H107" s="142"/>
      <c r="I107" s="142"/>
    </row>
    <row r="108" spans="1:9" ht="12.95" customHeight="1" x14ac:dyDescent="0.25">
      <c r="A108" s="157" t="s">
        <v>201</v>
      </c>
      <c r="B108" s="158" t="s">
        <v>223</v>
      </c>
      <c r="C108" s="151"/>
      <c r="D108" s="151"/>
      <c r="E108" s="151"/>
      <c r="F108" s="151"/>
      <c r="G108" s="266">
        <v>24</v>
      </c>
      <c r="H108" s="142"/>
      <c r="I108" s="142"/>
    </row>
    <row r="109" spans="1:9" ht="12.95" customHeight="1" x14ac:dyDescent="0.25">
      <c r="A109" s="157" t="s">
        <v>257</v>
      </c>
      <c r="B109" s="158" t="s">
        <v>279</v>
      </c>
      <c r="C109" s="151"/>
      <c r="D109" s="151"/>
      <c r="E109" s="151"/>
      <c r="F109" s="151"/>
      <c r="G109" s="266">
        <v>25</v>
      </c>
      <c r="H109" s="142"/>
      <c r="I109" s="142"/>
    </row>
    <row r="110" spans="1:9" ht="12.95" customHeight="1" x14ac:dyDescent="0.25">
      <c r="A110" s="157" t="s">
        <v>280</v>
      </c>
      <c r="B110" s="158" t="s">
        <v>224</v>
      </c>
      <c r="C110" s="151"/>
      <c r="D110" s="151"/>
      <c r="E110" s="151"/>
      <c r="F110" s="151"/>
      <c r="G110" s="266">
        <v>26</v>
      </c>
      <c r="H110" s="142"/>
      <c r="I110" s="142"/>
    </row>
    <row r="111" spans="1:9" ht="12.95" customHeight="1" x14ac:dyDescent="0.25">
      <c r="A111" s="157" t="s">
        <v>523</v>
      </c>
      <c r="B111" s="158" t="s">
        <v>225</v>
      </c>
      <c r="C111" s="151"/>
      <c r="D111" s="151"/>
      <c r="E111" s="151"/>
      <c r="F111" s="151"/>
      <c r="G111" s="267">
        <v>28</v>
      </c>
      <c r="H111" s="142"/>
      <c r="I111" s="142"/>
    </row>
    <row r="112" spans="1:9" ht="12.95" customHeight="1" x14ac:dyDescent="0.25">
      <c r="A112" s="157" t="s">
        <v>524</v>
      </c>
      <c r="B112" s="158" t="s">
        <v>527</v>
      </c>
      <c r="C112" s="151"/>
      <c r="D112" s="151"/>
      <c r="E112" s="151"/>
      <c r="F112" s="151"/>
      <c r="G112" s="267">
        <v>29</v>
      </c>
      <c r="H112" s="142"/>
      <c r="I112" s="142"/>
    </row>
    <row r="113" spans="1:9" ht="12.95" customHeight="1" x14ac:dyDescent="0.25">
      <c r="A113" s="157" t="s">
        <v>525</v>
      </c>
      <c r="B113" s="158" t="s">
        <v>528</v>
      </c>
      <c r="C113" s="151"/>
      <c r="D113" s="151"/>
      <c r="E113" s="151"/>
      <c r="F113" s="151"/>
      <c r="G113" s="267">
        <v>30</v>
      </c>
      <c r="H113" s="142"/>
      <c r="I113" s="142"/>
    </row>
    <row r="114" spans="1:9" ht="6.95" customHeight="1" x14ac:dyDescent="0.25">
      <c r="A114" s="157"/>
      <c r="B114" s="151"/>
      <c r="C114" s="151"/>
      <c r="D114" s="151"/>
      <c r="E114" s="151"/>
      <c r="F114" s="151"/>
      <c r="G114" s="159"/>
      <c r="H114" s="142"/>
      <c r="I114" s="142"/>
    </row>
    <row r="115" spans="1:9" ht="15" x14ac:dyDescent="0.25">
      <c r="A115" s="152" t="s">
        <v>54</v>
      </c>
      <c r="B115" s="153" t="s">
        <v>43</v>
      </c>
      <c r="C115" s="153"/>
      <c r="D115" s="153"/>
      <c r="E115" s="153"/>
      <c r="F115" s="153"/>
      <c r="G115" s="154" t="s">
        <v>44</v>
      </c>
      <c r="H115" s="142"/>
      <c r="I115" s="142"/>
    </row>
    <row r="116" spans="1:9" ht="6.95" customHeight="1" x14ac:dyDescent="0.25">
      <c r="A116" s="160"/>
      <c r="B116" s="155"/>
      <c r="C116" s="155"/>
      <c r="D116" s="155"/>
      <c r="E116" s="155"/>
      <c r="F116" s="155"/>
      <c r="G116" s="161"/>
      <c r="H116" s="142"/>
      <c r="I116" s="142"/>
    </row>
    <row r="117" spans="1:9" ht="12.95" customHeight="1" x14ac:dyDescent="0.25">
      <c r="A117" s="157" t="s">
        <v>45</v>
      </c>
      <c r="B117" s="158" t="s">
        <v>420</v>
      </c>
      <c r="C117" s="151"/>
      <c r="D117" s="151"/>
      <c r="E117" s="151"/>
      <c r="F117" s="151"/>
      <c r="G117" s="223">
        <v>5</v>
      </c>
      <c r="H117" s="142"/>
      <c r="I117" s="142"/>
    </row>
    <row r="118" spans="1:9" ht="12.95" customHeight="1" x14ac:dyDescent="0.25">
      <c r="A118" s="157" t="s">
        <v>46</v>
      </c>
      <c r="B118" s="158" t="s">
        <v>419</v>
      </c>
      <c r="C118" s="151"/>
      <c r="D118" s="151"/>
      <c r="E118" s="151"/>
      <c r="F118" s="151"/>
      <c r="G118" s="223">
        <v>6</v>
      </c>
      <c r="H118" s="142"/>
      <c r="I118" s="142"/>
    </row>
    <row r="119" spans="1:9" ht="12.95" customHeight="1" x14ac:dyDescent="0.25">
      <c r="A119" s="157" t="s">
        <v>47</v>
      </c>
      <c r="B119" s="158" t="s">
        <v>417</v>
      </c>
      <c r="C119" s="151"/>
      <c r="D119" s="151"/>
      <c r="E119" s="151"/>
      <c r="F119" s="151"/>
      <c r="G119" s="223">
        <v>7</v>
      </c>
      <c r="H119" s="142"/>
      <c r="I119" s="142"/>
    </row>
    <row r="120" spans="1:9" ht="12.95" customHeight="1" x14ac:dyDescent="0.25">
      <c r="A120" s="157" t="s">
        <v>48</v>
      </c>
      <c r="B120" s="158" t="s">
        <v>418</v>
      </c>
      <c r="C120" s="151"/>
      <c r="D120" s="151"/>
      <c r="E120" s="151"/>
      <c r="F120" s="151"/>
      <c r="G120" s="223">
        <v>8</v>
      </c>
      <c r="H120" s="142"/>
      <c r="I120" s="142"/>
    </row>
    <row r="121" spans="1:9" ht="12.95" customHeight="1" x14ac:dyDescent="0.25">
      <c r="A121" s="157" t="s">
        <v>49</v>
      </c>
      <c r="B121" s="158" t="s">
        <v>226</v>
      </c>
      <c r="C121" s="151"/>
      <c r="D121" s="151"/>
      <c r="E121" s="151"/>
      <c r="F121" s="151"/>
      <c r="G121" s="223">
        <v>10</v>
      </c>
      <c r="H121" s="142"/>
      <c r="I121" s="142"/>
    </row>
    <row r="122" spans="1:9" ht="12.95" customHeight="1" x14ac:dyDescent="0.25">
      <c r="A122" s="157" t="s">
        <v>50</v>
      </c>
      <c r="B122" s="158" t="s">
        <v>227</v>
      </c>
      <c r="C122" s="151"/>
      <c r="D122" s="151"/>
      <c r="E122" s="151"/>
      <c r="F122" s="151"/>
      <c r="G122" s="223">
        <v>10</v>
      </c>
      <c r="H122" s="142"/>
      <c r="I122" s="142"/>
    </row>
    <row r="123" spans="1:9" ht="12.95" customHeight="1" x14ac:dyDescent="0.25">
      <c r="A123" s="157" t="s">
        <v>51</v>
      </c>
      <c r="B123" s="158" t="s">
        <v>232</v>
      </c>
      <c r="C123" s="151"/>
      <c r="D123" s="151"/>
      <c r="E123" s="151"/>
      <c r="F123" s="151"/>
      <c r="G123" s="223">
        <v>12</v>
      </c>
      <c r="H123" s="142"/>
      <c r="I123" s="142"/>
    </row>
    <row r="124" spans="1:9" ht="12.95" customHeight="1" x14ac:dyDescent="0.25">
      <c r="A124" s="157" t="s">
        <v>52</v>
      </c>
      <c r="B124" s="158" t="s">
        <v>233</v>
      </c>
      <c r="C124" s="151"/>
      <c r="D124" s="151"/>
      <c r="E124" s="151"/>
      <c r="F124" s="151"/>
      <c r="G124" s="223">
        <v>12</v>
      </c>
      <c r="H124" s="142"/>
      <c r="I124" s="142"/>
    </row>
    <row r="125" spans="1:9" ht="12.95" customHeight="1" x14ac:dyDescent="0.25">
      <c r="A125" s="157" t="s">
        <v>53</v>
      </c>
      <c r="B125" s="158" t="s">
        <v>228</v>
      </c>
      <c r="C125" s="151"/>
      <c r="D125" s="151"/>
      <c r="E125" s="151"/>
      <c r="F125" s="151"/>
      <c r="G125" s="223">
        <v>13</v>
      </c>
      <c r="H125" s="142"/>
      <c r="I125" s="142"/>
    </row>
    <row r="126" spans="1:9" ht="12.95" customHeight="1" x14ac:dyDescent="0.25">
      <c r="A126" s="157" t="s">
        <v>74</v>
      </c>
      <c r="B126" s="158" t="s">
        <v>229</v>
      </c>
      <c r="C126" s="151"/>
      <c r="D126" s="151"/>
      <c r="E126" s="151"/>
      <c r="F126" s="151"/>
      <c r="G126" s="223">
        <v>14</v>
      </c>
      <c r="H126" s="142"/>
      <c r="I126" s="142"/>
    </row>
    <row r="127" spans="1:9" ht="12.95" customHeight="1" x14ac:dyDescent="0.25">
      <c r="A127" s="157" t="s">
        <v>88</v>
      </c>
      <c r="B127" s="158" t="s">
        <v>249</v>
      </c>
      <c r="C127" s="151"/>
      <c r="D127" s="151"/>
      <c r="E127" s="151"/>
      <c r="F127" s="151"/>
      <c r="G127" s="223">
        <v>15</v>
      </c>
      <c r="H127" s="142"/>
      <c r="I127" s="142"/>
    </row>
    <row r="128" spans="1:9" ht="12.95" customHeight="1" x14ac:dyDescent="0.25">
      <c r="A128" s="157" t="s">
        <v>89</v>
      </c>
      <c r="B128" s="158" t="s">
        <v>447</v>
      </c>
      <c r="C128" s="151"/>
      <c r="D128" s="151"/>
      <c r="E128" s="151"/>
      <c r="F128" s="151"/>
      <c r="G128" s="223">
        <v>16</v>
      </c>
      <c r="H128" s="142"/>
      <c r="I128" s="142"/>
    </row>
    <row r="129" spans="1:9" ht="54.75" customHeight="1" x14ac:dyDescent="0.25">
      <c r="A129" s="412" t="s">
        <v>236</v>
      </c>
      <c r="B129" s="412"/>
      <c r="C129" s="412"/>
      <c r="D129" s="412"/>
      <c r="E129" s="412"/>
      <c r="F129" s="412"/>
      <c r="G129" s="412"/>
      <c r="H129" s="142"/>
      <c r="I129" s="142"/>
    </row>
    <row r="130" spans="1:9" ht="15" customHeight="1" x14ac:dyDescent="0.25">
      <c r="A130" s="158"/>
      <c r="B130" s="158"/>
      <c r="C130" s="158"/>
      <c r="D130" s="158"/>
      <c r="E130" s="158"/>
      <c r="F130" s="158"/>
      <c r="G130" s="158"/>
      <c r="H130" s="142"/>
      <c r="I130" s="142"/>
    </row>
    <row r="131" spans="1:9" s="396" customFormat="1" ht="12.95" customHeight="1" x14ac:dyDescent="0.2">
      <c r="A131" s="395" t="s">
        <v>510</v>
      </c>
      <c r="D131" s="397"/>
      <c r="E131" s="397"/>
      <c r="F131" s="397"/>
      <c r="G131" s="397"/>
    </row>
    <row r="132" spans="1:9" s="396" customFormat="1" ht="11.1" customHeight="1" x14ac:dyDescent="0.2">
      <c r="A132" s="395" t="s">
        <v>511</v>
      </c>
    </row>
    <row r="133" spans="1:9" s="396" customFormat="1" x14ac:dyDescent="0.2">
      <c r="A133" s="398" t="s">
        <v>274</v>
      </c>
      <c r="B133" s="399"/>
    </row>
    <row r="134" spans="1:9" s="396" customFormat="1" ht="11.1" customHeight="1" x14ac:dyDescent="0.2"/>
  </sheetData>
  <mergeCells count="5">
    <mergeCell ref="C13:H13"/>
    <mergeCell ref="C14:H14"/>
    <mergeCell ref="A85:G85"/>
    <mergeCell ref="A129:G129"/>
    <mergeCell ref="A64:H64"/>
  </mergeCells>
  <hyperlinks>
    <hyperlink ref="G90" location="balanza_periodos!A1" display="balanza_periodos!A1" xr:uid="{00000000-0004-0000-0000-000000000000}"/>
    <hyperlink ref="G117" location="balanza_periodos!A23" display="balanza_periodos!A23" xr:uid="{00000000-0004-0000-0000-000001000000}"/>
    <hyperlink ref="G119" location="evolución_comercio!A13" display="evolución_comercio!A13" xr:uid="{00000000-0004-0000-0000-000002000000}"/>
    <hyperlink ref="G120" location="evolución_comercio!A54" display="evolución_comercio!A54" xr:uid="{00000000-0004-0000-0000-000003000000}"/>
    <hyperlink ref="G121" location="'balanza productos_clase_sector'!A38" display="'balanza productos_clase_sector'!A38" xr:uid="{00000000-0004-0000-0000-000004000000}"/>
    <hyperlink ref="G122" location="'balanza productos_clase_sector'!A60" display="'balanza productos_clase_sector'!A60" xr:uid="{00000000-0004-0000-0000-000005000000}"/>
    <hyperlink ref="G123" location="'zona economica'!A42" display="'zona economica'!A42" xr:uid="{00000000-0004-0000-0000-000006000000}"/>
    <hyperlink ref="G124" location="'zona economica'!A64" display="'zona economica'!A64" xr:uid="{00000000-0004-0000-0000-000007000000}"/>
    <hyperlink ref="G125" location="'prin paises exp e imp'!A25" display="'prin paises exp e imp'!A25" xr:uid="{00000000-0004-0000-0000-000008000000}"/>
    <hyperlink ref="G126" location="'prin paises exp e imp'!A73" display="'prin paises exp e imp'!A73" xr:uid="{00000000-0004-0000-0000-000009000000}"/>
    <hyperlink ref="G127" location="'Principales Rubros'!A30" display="'Principales Rubros'!A30" xr:uid="{00000000-0004-0000-0000-00000C000000}"/>
    <hyperlink ref="G91" location="balanza_anuales!A1" display="balanza_anuales!A1" xr:uid="{00000000-0004-0000-0000-00000D000000}"/>
    <hyperlink ref="G92" location="evolución_comercio!A1" display="evolución_comercio!A1" xr:uid="{00000000-0004-0000-0000-00000E000000}"/>
    <hyperlink ref="G93" location="evolución_comercio!A37" display="evolución_comercio!A37" xr:uid="{00000000-0004-0000-0000-00000F000000}"/>
    <hyperlink ref="G94" location="'balanza productos_clase_sector'!A1" display="'balanza productos_clase_sector'!A1" xr:uid="{00000000-0004-0000-0000-000010000000}"/>
    <hyperlink ref="G95" location="'zona economica'!A1" display="'zona economica'!A1" xr:uid="{00000000-0004-0000-0000-000011000000}"/>
    <hyperlink ref="G96" location="'prin paises exp e imp'!A1" display="'prin paises exp e imp'!A1" xr:uid="{00000000-0004-0000-0000-000012000000}"/>
    <hyperlink ref="G97" location="'prin paises exp e imp'!A49" display="'prin paises exp e imp'!A49" xr:uid="{00000000-0004-0000-0000-000013000000}"/>
    <hyperlink ref="G98" location="'prin prod exp e imp'!A1" display="'prin prod exp e imp'!A1" xr:uid="{00000000-0004-0000-0000-000014000000}"/>
    <hyperlink ref="G99" location="'prin prod exp e imp'!A50" display="'prin prod exp e imp'!A50" xr:uid="{00000000-0004-0000-0000-000015000000}"/>
    <hyperlink ref="G100" location="'Principales Rubros'!A1" display="'Principales Rubros'!A1" xr:uid="{00000000-0004-0000-0000-000016000000}"/>
    <hyperlink ref="G102" location="productos!A1" display="productos!A1" xr:uid="{00000000-0004-0000-0000-000017000000}"/>
    <hyperlink ref="G103" location="productos!A96" display="productos!A96" xr:uid="{00000000-0004-0000-0000-000018000000}"/>
    <hyperlink ref="G104" location="productos!A128" display="productos!A128" xr:uid="{00000000-0004-0000-0000-000019000000}"/>
    <hyperlink ref="G105" location="productos!A158" display="productos!A158" xr:uid="{00000000-0004-0000-0000-00001A000000}"/>
    <hyperlink ref="G106" location="productos!A193" display="productos!A193" xr:uid="{00000000-0004-0000-0000-00001B000000}"/>
    <hyperlink ref="G107" location="productos!A231" display="productos!A231" xr:uid="{00000000-0004-0000-0000-00001C000000}"/>
    <hyperlink ref="G108" location="productos!A271" display="productos!A271" xr:uid="{00000000-0004-0000-0000-00001D000000}"/>
    <hyperlink ref="G109" location="productos!A310" display="productos!A310" xr:uid="{00000000-0004-0000-0000-00001E000000}"/>
    <hyperlink ref="G110" location="productos!A350" display="productos!A350" xr:uid="{00000000-0004-0000-0000-00001F000000}"/>
    <hyperlink ref="G111" location="productos!A390" display="productos!A390" xr:uid="{00000000-0004-0000-0000-000020000000}"/>
    <hyperlink ref="G118" location="balanza_anuales!A23" display="balanza_anuales!A23" xr:uid="{00000000-0004-0000-0000-000021000000}"/>
    <hyperlink ref="G101" location="'Principales Rubros'!Área_de_impresión" display="'Principales Rubros'!Área_de_impresión" xr:uid="{925DD942-FFB0-4346-B909-CC560F31265E}"/>
    <hyperlink ref="G89" location="'balanza país'!Área_de_impresión" display="'balanza país'!Área_de_impresión" xr:uid="{A395EDE0-EC50-4942-A462-B6E42D8C37FD}"/>
    <hyperlink ref="G112" location="OMC!A1" display="OMC!A1" xr:uid="{F656428D-E349-4A14-AC66-4FD261FDDEFE}"/>
    <hyperlink ref="G113" location="CAS!A1" display="CAS!A1" xr:uid="{3BBD6886-DBF2-4A32-A0D5-2C62E50EF746}"/>
  </hyperlinks>
  <pageMargins left="1.5354330708661419" right="0.19685039370078741" top="1.7322834645669292" bottom="1.0236220472440944" header="0.31496062992125984" footer="0.31496062992125984"/>
  <pageSetup scale="94" orientation="portrait" r:id="rId1"/>
  <rowBreaks count="2" manualBreakCount="2">
    <brk id="41" max="7" man="1"/>
    <brk id="84" max="7"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7"/>
  <dimension ref="A1:T74"/>
  <sheetViews>
    <sheetView workbookViewId="0">
      <selection sqref="A1:G1"/>
    </sheetView>
  </sheetViews>
  <sheetFormatPr baseColWidth="10" defaultColWidth="11.42578125" defaultRowHeight="11.25" x14ac:dyDescent="0.2"/>
  <cols>
    <col min="1" max="1" width="48" style="235" bestFit="1" customWidth="1"/>
    <col min="2" max="4" width="10.42578125" style="235" bestFit="1" customWidth="1"/>
    <col min="5" max="5" width="10.85546875" style="235" bestFit="1" customWidth="1"/>
    <col min="6" max="6" width="11.7109375" style="235" bestFit="1" customWidth="1"/>
    <col min="7" max="7" width="11" style="235" bestFit="1" customWidth="1"/>
    <col min="8" max="11" width="11.42578125" style="4"/>
    <col min="12" max="12" width="54.5703125" style="4" bestFit="1" customWidth="1"/>
    <col min="13" max="14" width="11.42578125" style="4"/>
    <col min="15" max="15" width="15.5703125" style="4" bestFit="1" customWidth="1"/>
    <col min="16" max="17" width="14.7109375" style="4" bestFit="1" customWidth="1"/>
    <col min="18" max="18" width="15.5703125" style="4" bestFit="1" customWidth="1"/>
    <col min="19" max="20" width="15.42578125" style="4" bestFit="1" customWidth="1"/>
    <col min="21" max="16384" width="11.42578125" style="4"/>
  </cols>
  <sheetData>
    <row r="1" spans="1:20" s="10" customFormat="1" ht="15.95" customHeight="1" x14ac:dyDescent="0.2">
      <c r="A1" s="448" t="s">
        <v>152</v>
      </c>
      <c r="B1" s="448"/>
      <c r="C1" s="448"/>
      <c r="D1" s="448"/>
      <c r="E1" s="448"/>
      <c r="F1" s="448"/>
      <c r="G1" s="448"/>
      <c r="H1" s="4"/>
      <c r="I1" s="4"/>
      <c r="J1" s="4"/>
    </row>
    <row r="2" spans="1:20" s="10" customFormat="1" ht="15.95" customHeight="1" x14ac:dyDescent="0.2">
      <c r="A2" s="449" t="s">
        <v>149</v>
      </c>
      <c r="B2" s="449"/>
      <c r="C2" s="449"/>
      <c r="D2" s="449"/>
      <c r="E2" s="449"/>
      <c r="F2" s="449"/>
      <c r="G2" s="449"/>
      <c r="H2" s="4"/>
      <c r="I2" s="4"/>
      <c r="J2" s="4"/>
    </row>
    <row r="3" spans="1:20" s="10" customFormat="1" ht="15.95" customHeight="1" thickBot="1" x14ac:dyDescent="0.25">
      <c r="A3" s="449" t="s">
        <v>240</v>
      </c>
      <c r="B3" s="449"/>
      <c r="C3" s="449"/>
      <c r="D3" s="449"/>
      <c r="E3" s="449"/>
      <c r="F3" s="449"/>
      <c r="G3" s="449"/>
      <c r="H3" s="4"/>
      <c r="I3" s="4"/>
      <c r="J3" s="4"/>
    </row>
    <row r="4" spans="1:20" ht="12.75" customHeight="1" thickTop="1" x14ac:dyDescent="0.2">
      <c r="A4" s="451" t="s">
        <v>25</v>
      </c>
      <c r="B4" s="230" t="s">
        <v>92</v>
      </c>
      <c r="C4" s="231">
        <f>+'prin paises exp e imp'!B4</f>
        <v>2021</v>
      </c>
      <c r="D4" s="447" t="str">
        <f>+'prin paises exp e imp'!C4</f>
        <v>enero - agosto</v>
      </c>
      <c r="E4" s="447"/>
      <c r="F4" s="230" t="s">
        <v>143</v>
      </c>
      <c r="G4" s="230" t="s">
        <v>135</v>
      </c>
    </row>
    <row r="5" spans="1:20" ht="12.75" customHeight="1" thickBot="1" x14ac:dyDescent="0.25">
      <c r="A5" s="452"/>
      <c r="B5" s="232" t="s">
        <v>32</v>
      </c>
      <c r="C5" s="233" t="s">
        <v>134</v>
      </c>
      <c r="D5" s="234">
        <f>+balanza_periodos!C6</f>
        <v>2021</v>
      </c>
      <c r="E5" s="234">
        <f>+balanza_periodos!D6</f>
        <v>2022</v>
      </c>
      <c r="F5" s="233" t="str">
        <f>+'prin paises exp e imp'!E5</f>
        <v>2022-2021</v>
      </c>
      <c r="G5" s="233">
        <f>+'prin paises exp e imp'!F5</f>
        <v>2022</v>
      </c>
      <c r="O5" s="5"/>
      <c r="P5" s="5"/>
      <c r="R5" s="5"/>
      <c r="S5" s="5"/>
    </row>
    <row r="6" spans="1:20" ht="12" thickTop="1" x14ac:dyDescent="0.2">
      <c r="C6" s="228"/>
      <c r="D6" s="228"/>
      <c r="E6" s="228"/>
      <c r="F6" s="228"/>
      <c r="G6" s="228"/>
      <c r="Q6" s="5"/>
      <c r="T6" s="5"/>
    </row>
    <row r="7" spans="1:20" ht="12.75" customHeight="1" x14ac:dyDescent="0.2">
      <c r="A7" s="224" t="e">
        <f>VLOOKUP(B7,#REF!,2,FALSE)</f>
        <v>#REF!</v>
      </c>
      <c r="B7" s="251" t="e">
        <f>#REF!</f>
        <v>#REF!</v>
      </c>
      <c r="C7" s="225" t="e">
        <f>#REF!/1000</f>
        <v>#REF!</v>
      </c>
      <c r="D7" s="229" t="e">
        <f>#REF!/1000</f>
        <v>#REF!</v>
      </c>
      <c r="E7" s="225" t="e">
        <f>#REF!/1000</f>
        <v>#REF!</v>
      </c>
      <c r="F7" s="226" t="str">
        <f>IFERROR(((E7-D7)/D7),"")</f>
        <v/>
      </c>
      <c r="G7" s="236" t="str">
        <f>IFERROR((E7/$E$23),"")</f>
        <v/>
      </c>
      <c r="N7" s="5"/>
      <c r="O7" s="5"/>
      <c r="Q7" s="5"/>
      <c r="R7" s="5"/>
      <c r="T7" s="5"/>
    </row>
    <row r="8" spans="1:20" ht="12.75" customHeight="1" x14ac:dyDescent="0.2">
      <c r="A8" s="224" t="e">
        <f>VLOOKUP(B8,#REF!,2,FALSE)</f>
        <v>#REF!</v>
      </c>
      <c r="B8" s="251" t="e">
        <f>#REF!</f>
        <v>#REF!</v>
      </c>
      <c r="C8" s="225" t="e">
        <f>#REF!/1000</f>
        <v>#REF!</v>
      </c>
      <c r="D8" s="229" t="e">
        <f>#REF!/1000</f>
        <v>#REF!</v>
      </c>
      <c r="E8" s="225" t="e">
        <f>#REF!/1000</f>
        <v>#REF!</v>
      </c>
      <c r="F8" s="226" t="str">
        <f t="shared" ref="F8:F23" si="0">IFERROR(((E8-D8)/D8),"")</f>
        <v/>
      </c>
      <c r="G8" s="236" t="str">
        <f t="shared" ref="G8:G23" si="1">IFERROR((E8/$E$23),"")</f>
        <v/>
      </c>
      <c r="O8" s="179"/>
      <c r="P8" s="179"/>
      <c r="Q8" s="179"/>
      <c r="R8" s="180"/>
      <c r="S8" s="180"/>
      <c r="T8" s="180"/>
    </row>
    <row r="9" spans="1:20" ht="12.75" customHeight="1" x14ac:dyDescent="0.2">
      <c r="A9" s="224" t="e">
        <f>VLOOKUP(B9,#REF!,2,FALSE)</f>
        <v>#REF!</v>
      </c>
      <c r="B9" s="251" t="e">
        <f>#REF!</f>
        <v>#REF!</v>
      </c>
      <c r="C9" s="225" t="e">
        <f>#REF!/1000</f>
        <v>#REF!</v>
      </c>
      <c r="D9" s="229" t="e">
        <f>#REF!/1000</f>
        <v>#REF!</v>
      </c>
      <c r="E9" s="225" t="e">
        <f>#REF!/1000</f>
        <v>#REF!</v>
      </c>
      <c r="F9" s="226" t="str">
        <f t="shared" si="0"/>
        <v/>
      </c>
      <c r="G9" s="236" t="str">
        <f t="shared" si="1"/>
        <v/>
      </c>
    </row>
    <row r="10" spans="1:20" x14ac:dyDescent="0.2">
      <c r="A10" s="224" t="e">
        <f>VLOOKUP(B10,#REF!,2,FALSE)</f>
        <v>#REF!</v>
      </c>
      <c r="B10" s="251" t="e">
        <f>#REF!</f>
        <v>#REF!</v>
      </c>
      <c r="C10" s="225" t="e">
        <f>#REF!/1000</f>
        <v>#REF!</v>
      </c>
      <c r="D10" s="229" t="e">
        <f>#REF!/1000</f>
        <v>#REF!</v>
      </c>
      <c r="E10" s="225" t="e">
        <f>#REF!/1000</f>
        <v>#REF!</v>
      </c>
      <c r="F10" s="226" t="str">
        <f t="shared" si="0"/>
        <v/>
      </c>
      <c r="G10" s="236" t="str">
        <f t="shared" si="1"/>
        <v/>
      </c>
    </row>
    <row r="11" spans="1:20" ht="12" customHeight="1" x14ac:dyDescent="0.2">
      <c r="A11" s="224" t="e">
        <f>VLOOKUP(B11,#REF!,2,FALSE)</f>
        <v>#REF!</v>
      </c>
      <c r="B11" s="251" t="e">
        <f>#REF!</f>
        <v>#REF!</v>
      </c>
      <c r="C11" s="225" t="e">
        <f>#REF!/1000</f>
        <v>#REF!</v>
      </c>
      <c r="D11" s="229" t="e">
        <f>#REF!/1000</f>
        <v>#REF!</v>
      </c>
      <c r="E11" s="225" t="e">
        <f>#REF!/1000</f>
        <v>#REF!</v>
      </c>
      <c r="F11" s="226" t="str">
        <f t="shared" si="0"/>
        <v/>
      </c>
      <c r="G11" s="236" t="str">
        <f t="shared" si="1"/>
        <v/>
      </c>
    </row>
    <row r="12" spans="1:20" x14ac:dyDescent="0.2">
      <c r="A12" s="224" t="e">
        <f>VLOOKUP(B12,#REF!,2,FALSE)</f>
        <v>#REF!</v>
      </c>
      <c r="B12" s="251" t="e">
        <f>#REF!</f>
        <v>#REF!</v>
      </c>
      <c r="C12" s="225" t="e">
        <f>#REF!/1000</f>
        <v>#REF!</v>
      </c>
      <c r="D12" s="229" t="e">
        <f>#REF!/1000</f>
        <v>#REF!</v>
      </c>
      <c r="E12" s="225" t="e">
        <f>#REF!/1000</f>
        <v>#REF!</v>
      </c>
      <c r="F12" s="226" t="str">
        <f t="shared" si="0"/>
        <v/>
      </c>
      <c r="G12" s="236" t="str">
        <f t="shared" si="1"/>
        <v/>
      </c>
    </row>
    <row r="13" spans="1:20" ht="12.75" customHeight="1" x14ac:dyDescent="0.2">
      <c r="A13" s="224" t="e">
        <f>VLOOKUP(B13,#REF!,2,FALSE)</f>
        <v>#REF!</v>
      </c>
      <c r="B13" s="251" t="e">
        <f>#REF!</f>
        <v>#REF!</v>
      </c>
      <c r="C13" s="225" t="e">
        <f>#REF!/1000</f>
        <v>#REF!</v>
      </c>
      <c r="D13" s="229" t="e">
        <f>#REF!/1000</f>
        <v>#REF!</v>
      </c>
      <c r="E13" s="225" t="e">
        <f>#REF!/1000</f>
        <v>#REF!</v>
      </c>
      <c r="F13" s="226" t="str">
        <f t="shared" si="0"/>
        <v/>
      </c>
      <c r="G13" s="236" t="str">
        <f t="shared" si="1"/>
        <v/>
      </c>
    </row>
    <row r="14" spans="1:20" ht="12.75" customHeight="1" x14ac:dyDescent="0.2">
      <c r="A14" s="224" t="e">
        <f>VLOOKUP(B14,#REF!,2,FALSE)</f>
        <v>#REF!</v>
      </c>
      <c r="B14" s="251" t="e">
        <f>#REF!</f>
        <v>#REF!</v>
      </c>
      <c r="C14" s="225" t="e">
        <f>#REF!/1000</f>
        <v>#REF!</v>
      </c>
      <c r="D14" s="229" t="e">
        <f>#REF!/1000</f>
        <v>#REF!</v>
      </c>
      <c r="E14" s="225" t="e">
        <f>#REF!/1000</f>
        <v>#REF!</v>
      </c>
      <c r="F14" s="226" t="str">
        <f t="shared" si="0"/>
        <v/>
      </c>
      <c r="G14" s="236" t="str">
        <f t="shared" si="1"/>
        <v/>
      </c>
      <c r="S14" s="10"/>
      <c r="T14" s="93"/>
    </row>
    <row r="15" spans="1:20" ht="12.75" customHeight="1" x14ac:dyDescent="0.2">
      <c r="A15" s="224" t="e">
        <f>VLOOKUP(B15,#REF!,2,FALSE)</f>
        <v>#REF!</v>
      </c>
      <c r="B15" s="251" t="e">
        <f>#REF!</f>
        <v>#REF!</v>
      </c>
      <c r="C15" s="225" t="e">
        <f>#REF!/1000</f>
        <v>#REF!</v>
      </c>
      <c r="D15" s="229" t="e">
        <f>#REF!/1000</f>
        <v>#REF!</v>
      </c>
      <c r="E15" s="225" t="e">
        <f>#REF!/1000</f>
        <v>#REF!</v>
      </c>
      <c r="F15" s="226" t="str">
        <f t="shared" si="0"/>
        <v/>
      </c>
      <c r="G15" s="236" t="str">
        <f t="shared" si="1"/>
        <v/>
      </c>
    </row>
    <row r="16" spans="1:20" x14ac:dyDescent="0.2">
      <c r="A16" s="224" t="e">
        <f>VLOOKUP(B16,#REF!,2,FALSE)</f>
        <v>#REF!</v>
      </c>
      <c r="B16" s="251" t="e">
        <f>#REF!</f>
        <v>#REF!</v>
      </c>
      <c r="C16" s="225" t="e">
        <f>#REF!/1000</f>
        <v>#REF!</v>
      </c>
      <c r="D16" s="229" t="e">
        <f>#REF!/1000</f>
        <v>#REF!</v>
      </c>
      <c r="E16" s="225" t="e">
        <f>#REF!/1000</f>
        <v>#REF!</v>
      </c>
      <c r="F16" s="226" t="str">
        <f t="shared" si="0"/>
        <v/>
      </c>
      <c r="G16" s="236" t="str">
        <f t="shared" si="1"/>
        <v/>
      </c>
      <c r="S16" s="5"/>
    </row>
    <row r="17" spans="1:20" ht="12.75" customHeight="1" x14ac:dyDescent="0.2">
      <c r="A17" s="224" t="e">
        <f>VLOOKUP(B17,#REF!,2,FALSE)</f>
        <v>#REF!</v>
      </c>
      <c r="B17" s="251" t="e">
        <f>#REF!</f>
        <v>#REF!</v>
      </c>
      <c r="C17" s="225" t="e">
        <f>#REF!/1000</f>
        <v>#REF!</v>
      </c>
      <c r="D17" s="229" t="e">
        <f>#REF!/1000</f>
        <v>#REF!</v>
      </c>
      <c r="E17" s="225" t="e">
        <f>#REF!/1000</f>
        <v>#REF!</v>
      </c>
      <c r="F17" s="226" t="str">
        <f t="shared" si="0"/>
        <v/>
      </c>
      <c r="G17" s="236" t="str">
        <f t="shared" si="1"/>
        <v/>
      </c>
      <c r="T17" s="5"/>
    </row>
    <row r="18" spans="1:20" ht="12.75" customHeight="1" x14ac:dyDescent="0.2">
      <c r="A18" s="224" t="e">
        <f>VLOOKUP(B18,#REF!,2,FALSE)</f>
        <v>#REF!</v>
      </c>
      <c r="B18" s="251" t="e">
        <f>#REF!</f>
        <v>#REF!</v>
      </c>
      <c r="C18" s="225" t="e">
        <f>#REF!/1000</f>
        <v>#REF!</v>
      </c>
      <c r="D18" s="229" t="e">
        <f>#REF!/1000</f>
        <v>#REF!</v>
      </c>
      <c r="E18" s="225" t="e">
        <f>#REF!/1000</f>
        <v>#REF!</v>
      </c>
      <c r="F18" s="226" t="str">
        <f t="shared" si="0"/>
        <v/>
      </c>
      <c r="G18" s="236" t="str">
        <f t="shared" si="1"/>
        <v/>
      </c>
      <c r="T18" s="5"/>
    </row>
    <row r="19" spans="1:20" ht="12.75" customHeight="1" x14ac:dyDescent="0.2">
      <c r="A19" s="224" t="e">
        <f>VLOOKUP(B19,#REF!,2,FALSE)</f>
        <v>#REF!</v>
      </c>
      <c r="B19" s="251" t="e">
        <f>#REF!</f>
        <v>#REF!</v>
      </c>
      <c r="C19" s="225" t="e">
        <f>#REF!/1000</f>
        <v>#REF!</v>
      </c>
      <c r="D19" s="229" t="e">
        <f>#REF!/1000</f>
        <v>#REF!</v>
      </c>
      <c r="E19" s="225" t="e">
        <f>#REF!/1000</f>
        <v>#REF!</v>
      </c>
      <c r="F19" s="226" t="str">
        <f t="shared" si="0"/>
        <v/>
      </c>
      <c r="G19" s="236" t="str">
        <f t="shared" si="1"/>
        <v/>
      </c>
      <c r="N19" s="5"/>
      <c r="O19" s="5"/>
      <c r="Q19" s="5"/>
      <c r="R19" s="5"/>
      <c r="T19" s="5"/>
    </row>
    <row r="20" spans="1:20" ht="12.75" customHeight="1" x14ac:dyDescent="0.2">
      <c r="A20" s="224" t="e">
        <f>VLOOKUP(B20,#REF!,2,FALSE)</f>
        <v>#REF!</v>
      </c>
      <c r="B20" s="251" t="e">
        <f>#REF!</f>
        <v>#REF!</v>
      </c>
      <c r="C20" s="225" t="e">
        <f>#REF!/1000</f>
        <v>#REF!</v>
      </c>
      <c r="D20" s="229" t="e">
        <f>#REF!/1000</f>
        <v>#REF!</v>
      </c>
      <c r="E20" s="225" t="e">
        <f>#REF!/1000</f>
        <v>#REF!</v>
      </c>
      <c r="F20" s="226" t="str">
        <f t="shared" si="0"/>
        <v/>
      </c>
      <c r="G20" s="236" t="str">
        <f t="shared" si="1"/>
        <v/>
      </c>
      <c r="Q20" s="5"/>
      <c r="T20" s="5"/>
    </row>
    <row r="21" spans="1:20" ht="12.75" customHeight="1" x14ac:dyDescent="0.2">
      <c r="A21" s="224" t="e">
        <f>VLOOKUP(B21,#REF!,2,FALSE)</f>
        <v>#REF!</v>
      </c>
      <c r="B21" s="251" t="e">
        <f>#REF!</f>
        <v>#REF!</v>
      </c>
      <c r="C21" s="225" t="e">
        <f>#REF!/1000</f>
        <v>#REF!</v>
      </c>
      <c r="D21" s="229" t="e">
        <f>#REF!/1000</f>
        <v>#REF!</v>
      </c>
      <c r="E21" s="225" t="e">
        <f>#REF!/1000</f>
        <v>#REF!</v>
      </c>
      <c r="F21" s="226" t="str">
        <f t="shared" si="0"/>
        <v/>
      </c>
      <c r="G21" s="236" t="str">
        <f t="shared" si="1"/>
        <v/>
      </c>
      <c r="I21" s="5"/>
      <c r="O21" s="179"/>
      <c r="P21" s="179"/>
      <c r="Q21" s="179"/>
      <c r="R21" s="180"/>
      <c r="S21" s="180"/>
      <c r="T21" s="180"/>
    </row>
    <row r="22" spans="1:20" ht="12.75" customHeight="1" x14ac:dyDescent="0.2">
      <c r="A22" s="224" t="s">
        <v>24</v>
      </c>
      <c r="B22" s="224"/>
      <c r="C22" s="228" t="e">
        <f>C23-SUM(C7:C21)</f>
        <v>#REF!</v>
      </c>
      <c r="D22" s="228" t="e">
        <f t="shared" ref="D22:E22" si="2">D23-SUM(D7:D21)</f>
        <v>#REF!</v>
      </c>
      <c r="E22" s="228" t="e">
        <f t="shared" si="2"/>
        <v>#REF!</v>
      </c>
      <c r="F22" s="226" t="str">
        <f t="shared" si="0"/>
        <v/>
      </c>
      <c r="G22" s="236" t="str">
        <f t="shared" si="1"/>
        <v/>
      </c>
      <c r="I22" s="5"/>
    </row>
    <row r="23" spans="1:20" ht="12.75" customHeight="1" x14ac:dyDescent="0.2">
      <c r="A23" s="224" t="s">
        <v>22</v>
      </c>
      <c r="B23" s="224"/>
      <c r="C23" s="228">
        <f>+balanza_periodos!B11</f>
        <v>17877435</v>
      </c>
      <c r="D23" s="228">
        <f>+balanza_periodos!C11</f>
        <v>12243836</v>
      </c>
      <c r="E23" s="228">
        <f>+balanza_periodos!D11</f>
        <v>13343854</v>
      </c>
      <c r="F23" s="226">
        <f t="shared" si="0"/>
        <v>8.9842595082129495E-2</v>
      </c>
      <c r="G23" s="236">
        <f t="shared" si="1"/>
        <v>1</v>
      </c>
    </row>
    <row r="24" spans="1:20" ht="12" thickBot="1" x14ac:dyDescent="0.25">
      <c r="A24" s="237"/>
      <c r="B24" s="237"/>
      <c r="C24" s="238"/>
      <c r="D24" s="238"/>
      <c r="E24" s="238"/>
      <c r="F24" s="237"/>
      <c r="G24" s="237"/>
    </row>
    <row r="25" spans="1:20" ht="33.75" customHeight="1" thickTop="1" x14ac:dyDescent="0.2">
      <c r="A25" s="450" t="s">
        <v>409</v>
      </c>
      <c r="B25" s="450"/>
      <c r="C25" s="450"/>
      <c r="D25" s="450"/>
      <c r="E25" s="450"/>
      <c r="F25" s="450"/>
      <c r="G25" s="450"/>
    </row>
    <row r="50" spans="1:20" ht="15.95" customHeight="1" x14ac:dyDescent="0.2">
      <c r="A50" s="448" t="s">
        <v>251</v>
      </c>
      <c r="B50" s="448"/>
      <c r="C50" s="448"/>
      <c r="D50" s="448"/>
      <c r="E50" s="448"/>
      <c r="F50" s="448"/>
      <c r="G50" s="448"/>
    </row>
    <row r="51" spans="1:20" ht="15.95" customHeight="1" x14ac:dyDescent="0.2">
      <c r="A51" s="449" t="s">
        <v>150</v>
      </c>
      <c r="B51" s="449"/>
      <c r="C51" s="449"/>
      <c r="D51" s="449"/>
      <c r="E51" s="449"/>
      <c r="F51" s="449"/>
      <c r="G51" s="449"/>
    </row>
    <row r="52" spans="1:20" ht="15.95" customHeight="1" thickBot="1" x14ac:dyDescent="0.25">
      <c r="A52" s="449" t="s">
        <v>241</v>
      </c>
      <c r="B52" s="449"/>
      <c r="C52" s="449"/>
      <c r="D52" s="449"/>
      <c r="E52" s="449"/>
      <c r="F52" s="449"/>
      <c r="G52" s="449"/>
    </row>
    <row r="53" spans="1:20" ht="12.75" customHeight="1" thickTop="1" x14ac:dyDescent="0.2">
      <c r="A53" s="451" t="s">
        <v>25</v>
      </c>
      <c r="B53" s="230" t="s">
        <v>92</v>
      </c>
      <c r="C53" s="231">
        <f>+C4</f>
        <v>2021</v>
      </c>
      <c r="D53" s="447" t="str">
        <f>+D4</f>
        <v>enero - agosto</v>
      </c>
      <c r="E53" s="447"/>
      <c r="F53" s="230" t="s">
        <v>143</v>
      </c>
      <c r="G53" s="230" t="s">
        <v>135</v>
      </c>
      <c r="Q53" s="5"/>
      <c r="T53" s="5"/>
    </row>
    <row r="54" spans="1:20" ht="12.75" customHeight="1" thickBot="1" x14ac:dyDescent="0.25">
      <c r="A54" s="452"/>
      <c r="B54" s="232" t="s">
        <v>32</v>
      </c>
      <c r="C54" s="233" t="s">
        <v>134</v>
      </c>
      <c r="D54" s="234">
        <f>+balanza_periodos!C6</f>
        <v>2021</v>
      </c>
      <c r="E54" s="234">
        <f>+E5</f>
        <v>2022</v>
      </c>
      <c r="F54" s="233" t="str">
        <f>+F5</f>
        <v>2022-2021</v>
      </c>
      <c r="G54" s="233">
        <f>+G5</f>
        <v>2022</v>
      </c>
      <c r="O54" s="5"/>
      <c r="P54" s="5"/>
      <c r="Q54" s="5"/>
      <c r="R54" s="5"/>
      <c r="S54" s="5"/>
      <c r="T54" s="5"/>
    </row>
    <row r="55" spans="1:20" ht="12" thickTop="1" x14ac:dyDescent="0.2">
      <c r="C55" s="228"/>
      <c r="D55" s="228"/>
      <c r="E55" s="228"/>
      <c r="F55" s="228"/>
      <c r="G55" s="228"/>
      <c r="Q55" s="5"/>
      <c r="R55" s="5"/>
      <c r="T55" s="5"/>
    </row>
    <row r="56" spans="1:20" ht="12.75" customHeight="1" x14ac:dyDescent="0.2">
      <c r="A56" s="224" t="e">
        <f>VLOOKUP(B56,#REF!,2,FALSE)</f>
        <v>#REF!</v>
      </c>
      <c r="B56" s="251" t="e">
        <f>#REF!</f>
        <v>#REF!</v>
      </c>
      <c r="C56" s="225" t="e">
        <f>#REF!/1000</f>
        <v>#REF!</v>
      </c>
      <c r="D56" s="225" t="e">
        <f>#REF!/1000</f>
        <v>#REF!</v>
      </c>
      <c r="E56" s="225" t="e">
        <f>#REF!/1000</f>
        <v>#REF!</v>
      </c>
      <c r="F56" s="226" t="str">
        <f>IFERROR((E56-D56)/D56,"")</f>
        <v/>
      </c>
      <c r="G56" s="227" t="e">
        <f t="shared" ref="G56:G72" si="3">+E56/$E$72</f>
        <v>#REF!</v>
      </c>
      <c r="Q56" s="5"/>
      <c r="T56" s="5"/>
    </row>
    <row r="57" spans="1:20" ht="12.75" customHeight="1" x14ac:dyDescent="0.2">
      <c r="A57" s="224" t="e">
        <f>VLOOKUP(B57,#REF!,2,FALSE)</f>
        <v>#REF!</v>
      </c>
      <c r="B57" s="251" t="e">
        <f>#REF!</f>
        <v>#REF!</v>
      </c>
      <c r="C57" s="225" t="e">
        <f>#REF!/1000</f>
        <v>#REF!</v>
      </c>
      <c r="D57" s="225" t="e">
        <f>#REF!/1000</f>
        <v>#REF!</v>
      </c>
      <c r="E57" s="225" t="e">
        <f>#REF!/1000</f>
        <v>#REF!</v>
      </c>
      <c r="F57" s="226" t="str">
        <f t="shared" ref="F57:F72" si="4">IFERROR((E57-D57)/D57,"")</f>
        <v/>
      </c>
      <c r="G57" s="227" t="e">
        <f t="shared" si="3"/>
        <v>#REF!</v>
      </c>
      <c r="O57" s="5"/>
      <c r="P57" s="5"/>
      <c r="Q57" s="5"/>
      <c r="R57" s="5"/>
      <c r="S57" s="5"/>
      <c r="T57" s="5"/>
    </row>
    <row r="58" spans="1:20" ht="12.75" customHeight="1" x14ac:dyDescent="0.2">
      <c r="A58" s="224" t="e">
        <f>VLOOKUP(B58,#REF!,2,FALSE)</f>
        <v>#REF!</v>
      </c>
      <c r="B58" s="251" t="e">
        <f>#REF!</f>
        <v>#REF!</v>
      </c>
      <c r="C58" s="225" t="e">
        <f>#REF!/1000</f>
        <v>#REF!</v>
      </c>
      <c r="D58" s="225" t="e">
        <f>#REF!/1000</f>
        <v>#REF!</v>
      </c>
      <c r="E58" s="225" t="e">
        <f>#REF!/1000</f>
        <v>#REF!</v>
      </c>
      <c r="F58" s="226" t="str">
        <f t="shared" si="4"/>
        <v/>
      </c>
      <c r="G58" s="227" t="e">
        <f t="shared" si="3"/>
        <v>#REF!</v>
      </c>
      <c r="Q58" s="5"/>
      <c r="R58" s="179"/>
      <c r="S58" s="179"/>
      <c r="T58" s="179"/>
    </row>
    <row r="59" spans="1:20" ht="12.75" customHeight="1" x14ac:dyDescent="0.2">
      <c r="A59" s="224" t="e">
        <f>VLOOKUP(B59,#REF!,2,FALSE)</f>
        <v>#REF!</v>
      </c>
      <c r="B59" s="251" t="e">
        <f>#REF!</f>
        <v>#REF!</v>
      </c>
      <c r="C59" s="225" t="e">
        <f>#REF!/1000</f>
        <v>#REF!</v>
      </c>
      <c r="D59" s="225" t="e">
        <f>#REF!/1000</f>
        <v>#REF!</v>
      </c>
      <c r="E59" s="225" t="e">
        <f>#REF!/1000</f>
        <v>#REF!</v>
      </c>
      <c r="F59" s="226" t="str">
        <f t="shared" si="4"/>
        <v/>
      </c>
      <c r="G59" s="227" t="e">
        <f t="shared" si="3"/>
        <v>#REF!</v>
      </c>
      <c r="O59" s="5"/>
      <c r="Q59" s="5"/>
      <c r="R59" s="5"/>
      <c r="T59" s="5"/>
    </row>
    <row r="60" spans="1:20" ht="12.75" customHeight="1" x14ac:dyDescent="0.2">
      <c r="A60" s="224" t="e">
        <f>VLOOKUP(B60,#REF!,2,FALSE)</f>
        <v>#REF!</v>
      </c>
      <c r="B60" s="251" t="e">
        <f>#REF!</f>
        <v>#REF!</v>
      </c>
      <c r="C60" s="225" t="e">
        <f>#REF!/1000</f>
        <v>#REF!</v>
      </c>
      <c r="D60" s="225" t="e">
        <f>#REF!/1000</f>
        <v>#REF!</v>
      </c>
      <c r="E60" s="225" t="e">
        <f>#REF!/1000</f>
        <v>#REF!</v>
      </c>
      <c r="F60" s="226" t="str">
        <f t="shared" si="4"/>
        <v/>
      </c>
      <c r="G60" s="227" t="e">
        <f t="shared" si="3"/>
        <v>#REF!</v>
      </c>
      <c r="O60" s="5"/>
      <c r="Q60" s="5"/>
      <c r="R60" s="5"/>
      <c r="T60" s="5"/>
    </row>
    <row r="61" spans="1:20" ht="12.75" customHeight="1" x14ac:dyDescent="0.2">
      <c r="A61" s="224" t="e">
        <f>VLOOKUP(B61,#REF!,2,FALSE)</f>
        <v>#REF!</v>
      </c>
      <c r="B61" s="251" t="e">
        <f>#REF!</f>
        <v>#REF!</v>
      </c>
      <c r="C61" s="225" t="e">
        <f>#REF!/1000</f>
        <v>#REF!</v>
      </c>
      <c r="D61" s="225" t="e">
        <f>#REF!/1000</f>
        <v>#REF!</v>
      </c>
      <c r="E61" s="225" t="e">
        <f>#REF!/1000</f>
        <v>#REF!</v>
      </c>
      <c r="F61" s="226" t="str">
        <f t="shared" si="4"/>
        <v/>
      </c>
      <c r="G61" s="227" t="e">
        <f t="shared" si="3"/>
        <v>#REF!</v>
      </c>
      <c r="Q61" s="5"/>
      <c r="R61" s="5"/>
      <c r="T61" s="5"/>
    </row>
    <row r="62" spans="1:20" ht="12.75" customHeight="1" x14ac:dyDescent="0.2">
      <c r="A62" s="224" t="e">
        <f>VLOOKUP(B62,#REF!,2,FALSE)</f>
        <v>#REF!</v>
      </c>
      <c r="B62" s="251" t="e">
        <f>#REF!</f>
        <v>#REF!</v>
      </c>
      <c r="C62" s="225" t="e">
        <f>#REF!/1000</f>
        <v>#REF!</v>
      </c>
      <c r="D62" s="225" t="e">
        <f>#REF!/1000</f>
        <v>#REF!</v>
      </c>
      <c r="E62" s="225" t="e">
        <f>#REF!/1000</f>
        <v>#REF!</v>
      </c>
      <c r="F62" s="226" t="str">
        <f t="shared" si="4"/>
        <v/>
      </c>
      <c r="G62" s="227" t="e">
        <f t="shared" si="3"/>
        <v>#REF!</v>
      </c>
      <c r="I62" s="5"/>
      <c r="M62" s="5"/>
      <c r="N62" s="5"/>
      <c r="P62" s="5"/>
      <c r="Q62" s="5"/>
      <c r="R62" s="5"/>
      <c r="T62" s="5"/>
    </row>
    <row r="63" spans="1:20" ht="12.75" customHeight="1" x14ac:dyDescent="0.2">
      <c r="A63" s="224" t="e">
        <f>VLOOKUP(B63,#REF!,2,FALSE)</f>
        <v>#REF!</v>
      </c>
      <c r="B63" s="251" t="e">
        <f>#REF!</f>
        <v>#REF!</v>
      </c>
      <c r="C63" s="225" t="e">
        <f>#REF!/1000</f>
        <v>#REF!</v>
      </c>
      <c r="D63" s="225" t="e">
        <f>#REF!/1000</f>
        <v>#REF!</v>
      </c>
      <c r="E63" s="225" t="e">
        <f>#REF!/1000</f>
        <v>#REF!</v>
      </c>
      <c r="F63" s="226" t="str">
        <f t="shared" si="4"/>
        <v/>
      </c>
      <c r="G63" s="227" t="e">
        <f t="shared" si="3"/>
        <v>#REF!</v>
      </c>
      <c r="P63" s="179"/>
      <c r="Q63" s="179"/>
      <c r="R63" s="179"/>
      <c r="T63" s="5"/>
    </row>
    <row r="64" spans="1:20" ht="12.75" customHeight="1" x14ac:dyDescent="0.2">
      <c r="A64" s="224" t="e">
        <f>VLOOKUP(B64,#REF!,2,FALSE)</f>
        <v>#REF!</v>
      </c>
      <c r="B64" s="251" t="e">
        <f>#REF!</f>
        <v>#REF!</v>
      </c>
      <c r="C64" s="225" t="e">
        <f>#REF!/1000</f>
        <v>#REF!</v>
      </c>
      <c r="D64" s="225" t="e">
        <f>#REF!/1000</f>
        <v>#REF!</v>
      </c>
      <c r="E64" s="225" t="e">
        <f>#REF!/1000</f>
        <v>#REF!</v>
      </c>
      <c r="F64" s="226" t="str">
        <f t="shared" si="4"/>
        <v/>
      </c>
      <c r="G64" s="227" t="e">
        <f t="shared" si="3"/>
        <v>#REF!</v>
      </c>
      <c r="Q64" s="5"/>
      <c r="T64" s="5"/>
    </row>
    <row r="65" spans="1:20" ht="12.75" customHeight="1" x14ac:dyDescent="0.2">
      <c r="A65" s="224" t="e">
        <f>VLOOKUP(B65,#REF!,2,FALSE)</f>
        <v>#REF!</v>
      </c>
      <c r="B65" s="251" t="e">
        <f>#REF!</f>
        <v>#REF!</v>
      </c>
      <c r="C65" s="225" t="e">
        <f>#REF!/1000</f>
        <v>#REF!</v>
      </c>
      <c r="D65" s="225" t="e">
        <f>#REF!/1000</f>
        <v>#REF!</v>
      </c>
      <c r="E65" s="225" t="e">
        <f>#REF!/1000</f>
        <v>#REF!</v>
      </c>
      <c r="F65" s="226" t="str">
        <f t="shared" si="4"/>
        <v/>
      </c>
      <c r="G65" s="227" t="e">
        <f t="shared" si="3"/>
        <v>#REF!</v>
      </c>
      <c r="Q65" s="5"/>
      <c r="T65" s="5"/>
    </row>
    <row r="66" spans="1:20" ht="12.75" customHeight="1" x14ac:dyDescent="0.2">
      <c r="A66" s="224" t="e">
        <f>VLOOKUP(B66,#REF!,2,FALSE)</f>
        <v>#REF!</v>
      </c>
      <c r="B66" s="251" t="e">
        <f>#REF!</f>
        <v>#REF!</v>
      </c>
      <c r="C66" s="225" t="e">
        <f>#REF!/1000</f>
        <v>#REF!</v>
      </c>
      <c r="D66" s="225" t="e">
        <f>#REF!/1000</f>
        <v>#REF!</v>
      </c>
      <c r="E66" s="225" t="e">
        <f>#REF!/1000</f>
        <v>#REF!</v>
      </c>
      <c r="F66" s="226" t="str">
        <f t="shared" si="4"/>
        <v/>
      </c>
      <c r="G66" s="227" t="e">
        <f t="shared" si="3"/>
        <v>#REF!</v>
      </c>
      <c r="Q66" s="5"/>
      <c r="T66" s="5"/>
    </row>
    <row r="67" spans="1:20" ht="12.75" customHeight="1" x14ac:dyDescent="0.2">
      <c r="A67" s="224" t="e">
        <f>VLOOKUP(B67,#REF!,2,FALSE)</f>
        <v>#REF!</v>
      </c>
      <c r="B67" s="251" t="e">
        <f>#REF!</f>
        <v>#REF!</v>
      </c>
      <c r="C67" s="225" t="e">
        <f>#REF!/1000</f>
        <v>#REF!</v>
      </c>
      <c r="D67" s="225" t="e">
        <f>#REF!/1000</f>
        <v>#REF!</v>
      </c>
      <c r="E67" s="225" t="e">
        <f>#REF!/1000</f>
        <v>#REF!</v>
      </c>
      <c r="F67" s="226" t="str">
        <f t="shared" si="4"/>
        <v/>
      </c>
      <c r="G67" s="227" t="e">
        <f t="shared" si="3"/>
        <v>#REF!</v>
      </c>
    </row>
    <row r="68" spans="1:20" ht="12.75" customHeight="1" x14ac:dyDescent="0.2">
      <c r="A68" s="224" t="e">
        <f>VLOOKUP(B68,#REF!,2,FALSE)</f>
        <v>#REF!</v>
      </c>
      <c r="B68" s="251" t="e">
        <f>#REF!</f>
        <v>#REF!</v>
      </c>
      <c r="C68" s="225" t="e">
        <f>#REF!/1000</f>
        <v>#REF!</v>
      </c>
      <c r="D68" s="225" t="e">
        <f>#REF!/1000</f>
        <v>#REF!</v>
      </c>
      <c r="E68" s="225" t="e">
        <f>#REF!/1000</f>
        <v>#REF!</v>
      </c>
      <c r="F68" s="226" t="str">
        <f t="shared" si="4"/>
        <v/>
      </c>
      <c r="G68" s="227" t="e">
        <f t="shared" si="3"/>
        <v>#REF!</v>
      </c>
      <c r="O68" s="5"/>
      <c r="P68" s="5"/>
      <c r="R68" s="5"/>
      <c r="S68" s="5"/>
    </row>
    <row r="69" spans="1:20" ht="12.75" customHeight="1" x14ac:dyDescent="0.2">
      <c r="A69" s="224" t="e">
        <f>VLOOKUP(B69,#REF!,2,FALSE)</f>
        <v>#REF!</v>
      </c>
      <c r="B69" s="251" t="e">
        <f>#REF!</f>
        <v>#REF!</v>
      </c>
      <c r="C69" s="225" t="e">
        <f>#REF!/1000</f>
        <v>#REF!</v>
      </c>
      <c r="D69" s="225" t="e">
        <f>#REF!/1000</f>
        <v>#REF!</v>
      </c>
      <c r="E69" s="225" t="e">
        <f>#REF!/1000</f>
        <v>#REF!</v>
      </c>
      <c r="F69" s="226" t="str">
        <f t="shared" si="4"/>
        <v/>
      </c>
      <c r="G69" s="227" t="e">
        <f t="shared" si="3"/>
        <v>#REF!</v>
      </c>
      <c r="Q69" s="5"/>
      <c r="T69" s="5"/>
    </row>
    <row r="70" spans="1:20" ht="12.75" customHeight="1" x14ac:dyDescent="0.2">
      <c r="A70" s="224" t="e">
        <f>VLOOKUP(B70,#REF!,2,FALSE)</f>
        <v>#REF!</v>
      </c>
      <c r="B70" s="251" t="e">
        <f>#REF!</f>
        <v>#REF!</v>
      </c>
      <c r="C70" s="225" t="e">
        <f>#REF!/1000</f>
        <v>#REF!</v>
      </c>
      <c r="D70" s="225" t="e">
        <f>#REF!/1000</f>
        <v>#REF!</v>
      </c>
      <c r="E70" s="225" t="e">
        <f>#REF!/1000</f>
        <v>#REF!</v>
      </c>
      <c r="F70" s="226" t="str">
        <f t="shared" si="4"/>
        <v/>
      </c>
      <c r="G70" s="227" t="e">
        <f t="shared" si="3"/>
        <v>#REF!</v>
      </c>
      <c r="Q70" s="5"/>
      <c r="T70" s="5"/>
    </row>
    <row r="71" spans="1:20" ht="12.75" customHeight="1" x14ac:dyDescent="0.2">
      <c r="A71" s="224" t="s">
        <v>24</v>
      </c>
      <c r="B71" s="224"/>
      <c r="C71" s="228" t="e">
        <f>C72-SUM(C56:C70)</f>
        <v>#REF!</v>
      </c>
      <c r="D71" s="228" t="e">
        <f t="shared" ref="D71:E71" si="5">D72-SUM(D56:D70)</f>
        <v>#REF!</v>
      </c>
      <c r="E71" s="228" t="e">
        <f t="shared" si="5"/>
        <v>#REF!</v>
      </c>
      <c r="F71" s="226" t="str">
        <f t="shared" si="4"/>
        <v/>
      </c>
      <c r="G71" s="227" t="e">
        <f t="shared" si="3"/>
        <v>#REF!</v>
      </c>
      <c r="Q71" s="5"/>
      <c r="T71" s="5"/>
    </row>
    <row r="72" spans="1:20" ht="12.75" customHeight="1" x14ac:dyDescent="0.2">
      <c r="A72" s="224" t="s">
        <v>22</v>
      </c>
      <c r="B72" s="224"/>
      <c r="C72" s="228">
        <f>+balanza_periodos!B16</f>
        <v>9581826</v>
      </c>
      <c r="D72" s="228">
        <f>+balanza_periodos!C16</f>
        <v>6008028</v>
      </c>
      <c r="E72" s="228">
        <f>+balanza_periodos!D16</f>
        <v>6488640</v>
      </c>
      <c r="F72" s="226">
        <f t="shared" si="4"/>
        <v>7.9994966734509232E-2</v>
      </c>
      <c r="G72" s="227">
        <f t="shared" si="3"/>
        <v>1</v>
      </c>
    </row>
    <row r="73" spans="1:20" ht="12" thickBot="1" x14ac:dyDescent="0.25">
      <c r="A73" s="239"/>
      <c r="B73" s="239"/>
      <c r="C73" s="240"/>
      <c r="D73" s="240"/>
      <c r="E73" s="240"/>
      <c r="F73" s="239"/>
      <c r="G73" s="239"/>
    </row>
    <row r="74" spans="1:20" ht="12.75" customHeight="1" thickTop="1" x14ac:dyDescent="0.2">
      <c r="A74" s="450" t="s">
        <v>410</v>
      </c>
      <c r="B74" s="450"/>
      <c r="C74" s="450"/>
      <c r="D74" s="450"/>
      <c r="E74" s="450"/>
      <c r="F74" s="450"/>
      <c r="G74" s="450"/>
    </row>
  </sheetData>
  <mergeCells count="12">
    <mergeCell ref="A1:G1"/>
    <mergeCell ref="A2:G2"/>
    <mergeCell ref="A3:G3"/>
    <mergeCell ref="A25:G25"/>
    <mergeCell ref="A4:A5"/>
    <mergeCell ref="D4:E4"/>
    <mergeCell ref="D53:E53"/>
    <mergeCell ref="A50:G50"/>
    <mergeCell ref="A51:G51"/>
    <mergeCell ref="A52:G52"/>
    <mergeCell ref="A74:G74"/>
    <mergeCell ref="A53:A54"/>
  </mergeCells>
  <phoneticPr fontId="0" type="noConversion"/>
  <printOptions horizontalCentered="1" verticalCentered="1"/>
  <pageMargins left="0.78740157480314965" right="0.78740157480314965" top="1.8897637795275593" bottom="0.78740157480314965" header="0" footer="0.59055118110236227"/>
  <pageSetup scale="71" orientation="portrait" horizontalDpi="4294967294" verticalDpi="4294967294" r:id="rId1"/>
  <headerFooter alignWithMargins="0">
    <oddFooter>&amp;C&amp;P</oddFooter>
  </headerFooter>
  <rowBreaks count="1" manualBreakCount="1">
    <brk id="49" max="16383" man="1"/>
  </rowBreaks>
  <colBreaks count="1" manualBreakCount="1">
    <brk id="7"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8"/>
  <dimension ref="A1:U85"/>
  <sheetViews>
    <sheetView workbookViewId="0">
      <selection sqref="A1:XFD1048576"/>
    </sheetView>
  </sheetViews>
  <sheetFormatPr baseColWidth="10" defaultRowHeight="12.75" x14ac:dyDescent="0.2"/>
  <cols>
    <col min="1" max="1" width="23.28515625" customWidth="1"/>
    <col min="2" max="4" width="8.5703125" customWidth="1"/>
    <col min="5" max="5" width="8.7109375" bestFit="1" customWidth="1"/>
    <col min="6" max="6" width="2.28515625" customWidth="1"/>
    <col min="7" max="9" width="8.5703125" customWidth="1"/>
    <col min="10" max="10" width="9.7109375" bestFit="1" customWidth="1"/>
    <col min="11" max="11" width="9.28515625" bestFit="1" customWidth="1"/>
    <col min="12" max="12" width="10.140625" bestFit="1" customWidth="1"/>
    <col min="16" max="16" width="13.85546875" bestFit="1" customWidth="1"/>
    <col min="17" max="17" width="12.85546875" bestFit="1" customWidth="1"/>
  </cols>
  <sheetData>
    <row r="1" spans="1:17" s="14" customFormat="1" ht="20.100000000000001" customHeight="1" x14ac:dyDescent="0.2">
      <c r="A1" s="453" t="s">
        <v>251</v>
      </c>
      <c r="B1" s="453"/>
      <c r="C1" s="453"/>
      <c r="D1" s="453"/>
      <c r="E1" s="453"/>
      <c r="F1" s="453"/>
      <c r="G1" s="453"/>
      <c r="H1" s="453"/>
      <c r="I1" s="453"/>
      <c r="J1" s="453"/>
      <c r="K1" s="453"/>
      <c r="L1" s="83"/>
      <c r="M1" s="83"/>
      <c r="N1" s="83"/>
      <c r="O1" s="83"/>
    </row>
    <row r="2" spans="1:17" s="14" customFormat="1" ht="20.100000000000001" customHeight="1" x14ac:dyDescent="0.15">
      <c r="A2" s="454" t="s">
        <v>258</v>
      </c>
      <c r="B2" s="454"/>
      <c r="C2" s="454"/>
      <c r="D2" s="454"/>
      <c r="E2" s="454"/>
      <c r="F2" s="454"/>
      <c r="G2" s="454"/>
      <c r="H2" s="454"/>
      <c r="I2" s="454"/>
      <c r="J2" s="454"/>
      <c r="K2" s="454"/>
      <c r="L2" s="85"/>
      <c r="M2" s="85"/>
      <c r="N2" s="85"/>
      <c r="O2" s="85"/>
    </row>
    <row r="3" spans="1:17" s="20" customFormat="1" ht="11.25" x14ac:dyDescent="0.2">
      <c r="A3" s="17"/>
      <c r="B3" s="455" t="s">
        <v>259</v>
      </c>
      <c r="C3" s="455"/>
      <c r="D3" s="455"/>
      <c r="E3" s="455"/>
      <c r="F3" s="407"/>
      <c r="G3" s="455" t="s">
        <v>411</v>
      </c>
      <c r="H3" s="455"/>
      <c r="I3" s="455"/>
      <c r="J3" s="455"/>
      <c r="K3" s="455"/>
      <c r="L3" s="91"/>
      <c r="M3" s="91"/>
      <c r="N3" s="91"/>
      <c r="O3" s="91"/>
    </row>
    <row r="4" spans="1:17" s="20" customFormat="1" ht="11.25" x14ac:dyDescent="0.2">
      <c r="A4" s="17" t="s">
        <v>262</v>
      </c>
      <c r="B4" s="122">
        <v>2021</v>
      </c>
      <c r="C4" s="456" t="s">
        <v>546</v>
      </c>
      <c r="D4" s="456"/>
      <c r="E4" s="456"/>
      <c r="F4" s="407"/>
      <c r="G4" s="122">
        <v>2021</v>
      </c>
      <c r="H4" s="456" t="s">
        <v>546</v>
      </c>
      <c r="I4" s="456"/>
      <c r="J4" s="456"/>
      <c r="K4" s="456"/>
      <c r="L4" s="91"/>
      <c r="M4" s="91"/>
      <c r="N4" s="91"/>
      <c r="O4" s="91"/>
    </row>
    <row r="5" spans="1:17" s="20" customFormat="1" ht="11.25" x14ac:dyDescent="0.2">
      <c r="A5" s="123"/>
      <c r="B5" s="123"/>
      <c r="C5" s="124">
        <v>2021</v>
      </c>
      <c r="D5" s="124">
        <v>2022</v>
      </c>
      <c r="E5" s="408" t="s">
        <v>557</v>
      </c>
      <c r="F5" s="125"/>
      <c r="G5" s="123"/>
      <c r="H5" s="124">
        <v>2021</v>
      </c>
      <c r="I5" s="124">
        <v>2022</v>
      </c>
      <c r="J5" s="408" t="s">
        <v>557</v>
      </c>
      <c r="K5" s="408" t="s">
        <v>558</v>
      </c>
    </row>
    <row r="7" spans="1:17" x14ac:dyDescent="0.2">
      <c r="A7" s="17" t="s">
        <v>250</v>
      </c>
      <c r="B7" s="126"/>
      <c r="C7" s="126"/>
      <c r="D7" s="126"/>
      <c r="E7" s="127"/>
      <c r="F7" s="2"/>
      <c r="G7" s="126">
        <v>17877435</v>
      </c>
      <c r="H7" s="126">
        <v>12243836</v>
      </c>
      <c r="I7" s="126">
        <v>13343854</v>
      </c>
      <c r="J7" s="128">
        <v>8.984259508212955E-2</v>
      </c>
      <c r="L7" s="40"/>
      <c r="M7" s="288"/>
    </row>
    <row r="8" spans="1:17" x14ac:dyDescent="0.2">
      <c r="L8" s="40"/>
    </row>
    <row r="9" spans="1:17" s="107" customFormat="1" x14ac:dyDescent="0.2">
      <c r="A9" s="9" t="s">
        <v>277</v>
      </c>
      <c r="B9" s="116">
        <v>2759745.4922933993</v>
      </c>
      <c r="C9" s="116">
        <v>2220749.7625534004</v>
      </c>
      <c r="D9" s="116">
        <v>2255799.5800338001</v>
      </c>
      <c r="E9" s="119">
        <v>1.5782875707751831E-2</v>
      </c>
      <c r="G9" s="116">
        <v>6004675.3882099995</v>
      </c>
      <c r="H9" s="116">
        <v>4470049.7056799987</v>
      </c>
      <c r="I9" s="116">
        <v>4496075.9095300008</v>
      </c>
      <c r="J9" s="120">
        <v>5.8223522250615556E-3</v>
      </c>
      <c r="K9" s="120">
        <v>0.33693983084122481</v>
      </c>
      <c r="L9" s="40"/>
      <c r="M9" s="116"/>
    </row>
    <row r="10" spans="1:17" s="107" customFormat="1" x14ac:dyDescent="0.2">
      <c r="A10" s="10" t="s">
        <v>77</v>
      </c>
      <c r="B10" s="116">
        <v>4277151.762991</v>
      </c>
      <c r="C10" s="93">
        <v>2863976.3319999999</v>
      </c>
      <c r="D10" s="93">
        <v>2852853.301366</v>
      </c>
      <c r="E10" s="119">
        <v>-3.8837718418687217E-3</v>
      </c>
      <c r="F10" s="93"/>
      <c r="G10" s="93">
        <v>2975722.5058799987</v>
      </c>
      <c r="H10" s="93">
        <v>1962948.5822400004</v>
      </c>
      <c r="I10" s="93">
        <v>1934666.0067800002</v>
      </c>
      <c r="J10" s="120">
        <v>-1.4408210034582702E-2</v>
      </c>
      <c r="K10" s="120">
        <v>0.14498554966054036</v>
      </c>
      <c r="L10" s="40"/>
      <c r="M10" s="350"/>
      <c r="N10" s="15"/>
      <c r="O10" s="14"/>
      <c r="P10" s="14"/>
      <c r="Q10" s="15"/>
    </row>
    <row r="11" spans="1:17" s="107" customFormat="1" x14ac:dyDescent="0.2">
      <c r="A11" s="107" t="s">
        <v>260</v>
      </c>
      <c r="B11" s="116">
        <v>881240.32461579994</v>
      </c>
      <c r="C11" s="116">
        <v>566797.27925830008</v>
      </c>
      <c r="D11" s="116">
        <v>594389.84497679991</v>
      </c>
      <c r="E11" s="119">
        <v>4.8681542287229984E-2</v>
      </c>
      <c r="G11" s="116">
        <v>1974641.9728599994</v>
      </c>
      <c r="H11" s="116">
        <v>1287838.2860099999</v>
      </c>
      <c r="I11" s="116">
        <v>1341825.9363399998</v>
      </c>
      <c r="J11" s="120">
        <v>4.1921140966592274E-2</v>
      </c>
      <c r="K11" s="120">
        <v>0.10055760025102191</v>
      </c>
      <c r="L11" s="40"/>
    </row>
    <row r="12" spans="1:17" s="107" customFormat="1" x14ac:dyDescent="0.2">
      <c r="A12" s="9" t="s">
        <v>245</v>
      </c>
      <c r="B12" s="116">
        <v>652930.47040270001</v>
      </c>
      <c r="C12" s="116">
        <v>430587.52908060001</v>
      </c>
      <c r="D12" s="116">
        <v>430162.16190159996</v>
      </c>
      <c r="E12" s="119">
        <v>-9.8787621626739153E-4</v>
      </c>
      <c r="G12" s="116">
        <v>1414450.2585699998</v>
      </c>
      <c r="H12" s="116">
        <v>915657.55058000004</v>
      </c>
      <c r="I12" s="116">
        <v>1063481.5135799998</v>
      </c>
      <c r="J12" s="120">
        <v>0.16144022719668993</v>
      </c>
      <c r="K12" s="120">
        <v>7.9698227631986959E-2</v>
      </c>
      <c r="L12" s="40"/>
    </row>
    <row r="13" spans="1:17" s="107" customFormat="1" x14ac:dyDescent="0.2">
      <c r="A13" s="107" t="s">
        <v>346</v>
      </c>
      <c r="B13" s="134" t="s">
        <v>120</v>
      </c>
      <c r="C13" s="134" t="s">
        <v>120</v>
      </c>
      <c r="D13" s="134" t="s">
        <v>120</v>
      </c>
      <c r="E13" s="134" t="s">
        <v>120</v>
      </c>
      <c r="G13" s="116">
        <v>1426241.39598</v>
      </c>
      <c r="H13" s="116">
        <v>863253.67597000021</v>
      </c>
      <c r="I13" s="116">
        <v>1334677.82296</v>
      </c>
      <c r="J13" s="120">
        <v>0.54610152277693014</v>
      </c>
      <c r="K13" s="120">
        <v>0.10002191443041868</v>
      </c>
      <c r="L13" s="40"/>
    </row>
    <row r="14" spans="1:17" s="107" customFormat="1" x14ac:dyDescent="0.2">
      <c r="A14" s="107" t="s">
        <v>69</v>
      </c>
      <c r="B14" s="116">
        <v>498327.94938429992</v>
      </c>
      <c r="C14" s="116">
        <v>337516.04251379997</v>
      </c>
      <c r="D14" s="116">
        <v>325488.1531618</v>
      </c>
      <c r="E14" s="119">
        <v>-3.5636496749656521E-2</v>
      </c>
      <c r="G14" s="116">
        <v>1472314.8805500004</v>
      </c>
      <c r="H14" s="116">
        <v>1002317.7491200001</v>
      </c>
      <c r="I14" s="116">
        <v>1055615.4810800001</v>
      </c>
      <c r="J14" s="120">
        <v>5.3174486839920432E-2</v>
      </c>
      <c r="K14" s="120">
        <v>7.9108740329443053E-2</v>
      </c>
      <c r="L14" s="40"/>
    </row>
    <row r="15" spans="1:17" s="107" customFormat="1" x14ac:dyDescent="0.2">
      <c r="A15" s="107" t="s">
        <v>263</v>
      </c>
      <c r="B15" s="134" t="s">
        <v>120</v>
      </c>
      <c r="C15" s="134" t="s">
        <v>120</v>
      </c>
      <c r="D15" s="134" t="s">
        <v>120</v>
      </c>
      <c r="E15" s="135" t="s">
        <v>120</v>
      </c>
      <c r="G15" s="116">
        <v>929670.40815000003</v>
      </c>
      <c r="H15" s="116">
        <v>555789.33643000002</v>
      </c>
      <c r="I15" s="116">
        <v>749215.81131000002</v>
      </c>
      <c r="J15" s="120">
        <v>0.3480212055208467</v>
      </c>
      <c r="K15" s="120">
        <v>5.6146883150100413E-2</v>
      </c>
      <c r="L15" s="40"/>
      <c r="M15" s="116"/>
    </row>
    <row r="16" spans="1:17" s="107" customFormat="1" x14ac:dyDescent="0.2">
      <c r="A16" s="107" t="s">
        <v>75</v>
      </c>
      <c r="B16" s="116">
        <v>3757744.9589999998</v>
      </c>
      <c r="C16" s="116">
        <v>2693909.8220000002</v>
      </c>
      <c r="D16" s="116">
        <v>2066390.3280999998</v>
      </c>
      <c r="E16" s="119">
        <v>-0.23294005195545864</v>
      </c>
      <c r="G16" s="116">
        <v>257001.22664000001</v>
      </c>
      <c r="H16" s="116">
        <v>187928.48078000001</v>
      </c>
      <c r="I16" s="116">
        <v>142273.15139000001</v>
      </c>
      <c r="J16" s="120">
        <v>-0.24293991629425649</v>
      </c>
      <c r="K16" s="120">
        <v>1.0662073445198067E-2</v>
      </c>
      <c r="L16" s="40"/>
      <c r="M16" s="116"/>
    </row>
    <row r="17" spans="1:17" s="107" customFormat="1" x14ac:dyDescent="0.2">
      <c r="A17" s="107" t="s">
        <v>248</v>
      </c>
      <c r="B17" s="116">
        <v>51036.374472899995</v>
      </c>
      <c r="C17" s="116">
        <v>47829.339283899986</v>
      </c>
      <c r="D17" s="116">
        <v>37491.255810799987</v>
      </c>
      <c r="E17" s="119">
        <v>-0.21614522859570295</v>
      </c>
      <c r="G17" s="116">
        <v>326880.96800000023</v>
      </c>
      <c r="H17" s="116">
        <v>283140.71952000004</v>
      </c>
      <c r="I17" s="116">
        <v>259528.64269000001</v>
      </c>
      <c r="J17" s="120">
        <v>-8.3393433731569488E-2</v>
      </c>
      <c r="K17" s="120">
        <v>1.9449301730219772E-2</v>
      </c>
      <c r="L17" s="40"/>
    </row>
    <row r="18" spans="1:17" s="107" customFormat="1" x14ac:dyDescent="0.2">
      <c r="A18" s="107" t="s">
        <v>62</v>
      </c>
      <c r="B18" s="116">
        <v>61974.3878663</v>
      </c>
      <c r="C18" s="116">
        <v>42996.429156999999</v>
      </c>
      <c r="D18" s="116">
        <v>56963.382095200002</v>
      </c>
      <c r="E18" s="119">
        <v>0.32483983465697008</v>
      </c>
      <c r="G18" s="116">
        <v>141206.77208</v>
      </c>
      <c r="H18" s="116">
        <v>95984.63897</v>
      </c>
      <c r="I18" s="116">
        <v>155943.38796999998</v>
      </c>
      <c r="J18" s="120">
        <v>0.62467025602648873</v>
      </c>
      <c r="K18" s="120">
        <v>1.1686532839013376E-2</v>
      </c>
      <c r="L18" s="40"/>
    </row>
    <row r="19" spans="1:17" s="107" customFormat="1" x14ac:dyDescent="0.2">
      <c r="A19" s="107" t="s">
        <v>247</v>
      </c>
      <c r="B19" s="116">
        <v>179674.99233200002</v>
      </c>
      <c r="C19" s="116">
        <v>109972.29166799999</v>
      </c>
      <c r="D19" s="116">
        <v>114264.23949399999</v>
      </c>
      <c r="E19" s="119">
        <v>3.9027538308987308E-2</v>
      </c>
      <c r="G19" s="116">
        <v>212682.85165</v>
      </c>
      <c r="H19" s="116">
        <v>129059.06414999998</v>
      </c>
      <c r="I19" s="116">
        <v>180449.72888999997</v>
      </c>
      <c r="J19" s="120">
        <v>0.39819492786861344</v>
      </c>
      <c r="K19" s="120">
        <v>1.3523059296811848E-2</v>
      </c>
      <c r="L19" s="40"/>
    </row>
    <row r="20" spans="1:17" s="107" customFormat="1" x14ac:dyDescent="0.2">
      <c r="A20" s="107" t="s">
        <v>246</v>
      </c>
      <c r="B20" s="116">
        <v>43330.928679999997</v>
      </c>
      <c r="C20" s="116">
        <v>39263.921340000001</v>
      </c>
      <c r="D20" s="116">
        <v>56270.766157999999</v>
      </c>
      <c r="E20" s="119">
        <v>0.43314178099359446</v>
      </c>
      <c r="G20" s="116">
        <v>56393.839309999996</v>
      </c>
      <c r="H20" s="116">
        <v>47311.072149999993</v>
      </c>
      <c r="I20" s="116">
        <v>49502.040169999993</v>
      </c>
      <c r="J20" s="120">
        <v>4.6309836586529318E-2</v>
      </c>
      <c r="K20" s="120">
        <v>3.7097258535652437E-3</v>
      </c>
      <c r="L20" s="40"/>
    </row>
    <row r="21" spans="1:17" s="107" customFormat="1" x14ac:dyDescent="0.2">
      <c r="A21" s="191" t="s">
        <v>540</v>
      </c>
      <c r="B21" s="192">
        <v>153769.58585</v>
      </c>
      <c r="C21" s="192">
        <v>70818.613330000007</v>
      </c>
      <c r="D21" s="192">
        <v>82510.456912399997</v>
      </c>
      <c r="E21" s="193">
        <v>0.16509562998527572</v>
      </c>
      <c r="F21" s="191"/>
      <c r="G21" s="192">
        <v>62208.816709999999</v>
      </c>
      <c r="H21" s="192">
        <v>24930.124100000001</v>
      </c>
      <c r="I21" s="192">
        <v>30963.584179999998</v>
      </c>
      <c r="J21" s="193">
        <v>0.24201484339983681</v>
      </c>
      <c r="K21" s="193">
        <v>2.3204378719971007E-3</v>
      </c>
      <c r="L21" s="40"/>
    </row>
    <row r="22" spans="1:17" s="14" customFormat="1" x14ac:dyDescent="0.2">
      <c r="A22" s="117" t="s">
        <v>366</v>
      </c>
      <c r="B22" s="118">
        <v>3298.3752599999993</v>
      </c>
      <c r="C22" s="118">
        <v>2533.6885199999997</v>
      </c>
      <c r="D22" s="118">
        <v>3454.0308999999993</v>
      </c>
      <c r="E22" s="264">
        <v>0.36324211628033898</v>
      </c>
      <c r="F22" s="117"/>
      <c r="G22" s="118">
        <v>13703.621730000003</v>
      </c>
      <c r="H22" s="118">
        <v>10552.15467</v>
      </c>
      <c r="I22" s="118">
        <v>13993.58583</v>
      </c>
      <c r="J22" s="121">
        <v>0.32613539771020061</v>
      </c>
      <c r="K22" s="121">
        <v>1.0486914672477681E-3</v>
      </c>
      <c r="L22" s="40"/>
      <c r="M22" s="107"/>
      <c r="N22" s="107"/>
      <c r="O22" s="107"/>
      <c r="P22" s="107"/>
      <c r="Q22" s="107"/>
    </row>
    <row r="23" spans="1:17" s="14" customFormat="1" ht="11.25" x14ac:dyDescent="0.2">
      <c r="A23" s="9" t="s">
        <v>401</v>
      </c>
      <c r="B23" s="9"/>
      <c r="C23" s="9"/>
      <c r="D23" s="9"/>
      <c r="E23" s="9"/>
      <c r="F23" s="9"/>
      <c r="G23" s="9"/>
      <c r="H23" s="9"/>
      <c r="I23" s="9"/>
      <c r="J23" s="9"/>
      <c r="K23" s="9"/>
      <c r="L23" s="15"/>
      <c r="M23" s="15"/>
      <c r="N23" s="15"/>
      <c r="Q23" s="15"/>
    </row>
    <row r="24" spans="1:17" s="107" customFormat="1" ht="11.25" x14ac:dyDescent="0.2">
      <c r="A24" s="107" t="s">
        <v>261</v>
      </c>
      <c r="G24" s="116"/>
    </row>
    <row r="25" spans="1:17" s="107" customFormat="1" ht="11.25" x14ac:dyDescent="0.2">
      <c r="G25" s="116"/>
    </row>
    <row r="26" spans="1:17" s="107" customFormat="1" ht="11.25" x14ac:dyDescent="0.2"/>
    <row r="27" spans="1:17" s="107" customFormat="1" ht="11.25" x14ac:dyDescent="0.2"/>
    <row r="28" spans="1:17" s="107" customFormat="1" ht="11.25" x14ac:dyDescent="0.2"/>
    <row r="29" spans="1:17" s="107" customFormat="1" ht="11.25" x14ac:dyDescent="0.2"/>
    <row r="30" spans="1:17" s="107" customFormat="1" ht="11.25" x14ac:dyDescent="0.2"/>
    <row r="31" spans="1:17" s="107" customFormat="1" ht="11.25" x14ac:dyDescent="0.2"/>
    <row r="32" spans="1:17" s="107" customFormat="1" ht="11.25" x14ac:dyDescent="0.2"/>
    <row r="33" spans="9:10" s="107" customFormat="1" ht="11.25" x14ac:dyDescent="0.2"/>
    <row r="34" spans="9:10" s="107" customFormat="1" ht="11.25" x14ac:dyDescent="0.2"/>
    <row r="35" spans="9:10" s="107" customFormat="1" ht="11.25" x14ac:dyDescent="0.2"/>
    <row r="36" spans="9:10" s="107" customFormat="1" ht="11.25" x14ac:dyDescent="0.2">
      <c r="I36" s="120"/>
      <c r="J36" s="120"/>
    </row>
    <row r="37" spans="9:10" s="107" customFormat="1" ht="11.25" x14ac:dyDescent="0.2"/>
    <row r="56" spans="1:21" s="14" customFormat="1" ht="11.25" x14ac:dyDescent="0.2">
      <c r="A56" s="453" t="s">
        <v>252</v>
      </c>
      <c r="B56" s="453"/>
      <c r="C56" s="453"/>
      <c r="D56" s="453"/>
      <c r="E56" s="453"/>
      <c r="F56" s="453"/>
      <c r="G56" s="453"/>
      <c r="H56" s="453"/>
      <c r="I56" s="453"/>
      <c r="J56" s="453"/>
      <c r="K56" s="453"/>
      <c r="L56" s="83"/>
      <c r="M56" s="83"/>
      <c r="N56" s="83"/>
      <c r="O56" s="83"/>
    </row>
    <row r="57" spans="1:21" s="14" customFormat="1" ht="11.25" x14ac:dyDescent="0.15">
      <c r="A57" s="454" t="s">
        <v>447</v>
      </c>
      <c r="B57" s="454"/>
      <c r="C57" s="454"/>
      <c r="D57" s="454"/>
      <c r="E57" s="454"/>
      <c r="F57" s="454"/>
      <c r="G57" s="454"/>
      <c r="H57" s="454"/>
      <c r="I57" s="454"/>
      <c r="J57" s="454"/>
      <c r="K57" s="454"/>
      <c r="L57" s="85"/>
      <c r="M57" s="85"/>
      <c r="N57" s="85"/>
      <c r="O57" s="85"/>
    </row>
    <row r="58" spans="1:21" s="20" customFormat="1" ht="11.25" x14ac:dyDescent="0.2">
      <c r="A58" s="17"/>
      <c r="B58" s="455" t="s">
        <v>259</v>
      </c>
      <c r="C58" s="455"/>
      <c r="D58" s="455"/>
      <c r="E58" s="455"/>
      <c r="F58" s="407"/>
      <c r="G58" s="455" t="s">
        <v>448</v>
      </c>
      <c r="H58" s="455"/>
      <c r="I58" s="455"/>
      <c r="J58" s="455"/>
      <c r="K58" s="455"/>
      <c r="L58" s="91"/>
      <c r="M58" s="91"/>
      <c r="N58" s="91"/>
      <c r="O58" s="91"/>
    </row>
    <row r="59" spans="1:21" s="20" customFormat="1" x14ac:dyDescent="0.2">
      <c r="A59" s="17" t="s">
        <v>262</v>
      </c>
      <c r="B59" s="122">
        <v>2021</v>
      </c>
      <c r="C59" s="456" t="s">
        <v>546</v>
      </c>
      <c r="D59" s="456"/>
      <c r="E59" s="456"/>
      <c r="F59" s="407"/>
      <c r="G59" s="122">
        <v>2021</v>
      </c>
      <c r="H59" s="456" t="s">
        <v>546</v>
      </c>
      <c r="I59" s="456"/>
      <c r="J59" s="456"/>
      <c r="K59" s="456"/>
      <c r="L59" s="91"/>
      <c r="M59" s="91"/>
      <c r="N59" s="91"/>
      <c r="O59" s="91"/>
      <c r="P59"/>
      <c r="Q59"/>
    </row>
    <row r="60" spans="1:21" s="20" customFormat="1" x14ac:dyDescent="0.2">
      <c r="A60" s="123"/>
      <c r="B60" s="123"/>
      <c r="C60" s="124">
        <v>2021</v>
      </c>
      <c r="D60" s="124">
        <v>2022</v>
      </c>
      <c r="E60" s="408" t="s">
        <v>557</v>
      </c>
      <c r="F60" s="125"/>
      <c r="G60" s="123"/>
      <c r="H60" s="124">
        <v>2021</v>
      </c>
      <c r="I60" s="124">
        <v>2022</v>
      </c>
      <c r="J60" s="408" t="s">
        <v>557</v>
      </c>
      <c r="K60" s="408" t="s">
        <v>558</v>
      </c>
      <c r="P60"/>
      <c r="Q60" s="305"/>
    </row>
    <row r="61" spans="1:21" x14ac:dyDescent="0.2">
      <c r="A61" s="17" t="s">
        <v>449</v>
      </c>
      <c r="B61" s="126"/>
      <c r="C61" s="126"/>
      <c r="D61" s="126"/>
      <c r="E61" s="127"/>
      <c r="F61" s="2"/>
      <c r="G61" s="126">
        <v>9581826</v>
      </c>
      <c r="H61" s="126">
        <v>6008028</v>
      </c>
      <c r="I61" s="126">
        <v>6488640</v>
      </c>
      <c r="J61" s="128">
        <v>7.9994966734509232E-2</v>
      </c>
      <c r="Q61" s="305"/>
    </row>
    <row r="62" spans="1:21" s="293" customFormat="1" x14ac:dyDescent="0.2">
      <c r="A62" s="17" t="s">
        <v>69</v>
      </c>
      <c r="B62" s="126">
        <v>623370.25376570015</v>
      </c>
      <c r="C62" s="126">
        <v>405681.44927480002</v>
      </c>
      <c r="D62" s="126">
        <v>331650.71131989994</v>
      </c>
      <c r="E62" s="127">
        <v>-0.18248489815651692</v>
      </c>
      <c r="G62" s="126">
        <v>2447288.84161</v>
      </c>
      <c r="H62" s="126">
        <v>1546960.7236900001</v>
      </c>
      <c r="I62" s="126">
        <v>1434401.7117699997</v>
      </c>
      <c r="J62" s="128">
        <v>-7.2761389604973914E-2</v>
      </c>
      <c r="K62" s="128">
        <v>0.22106353747010155</v>
      </c>
      <c r="M62" s="376"/>
      <c r="N62" s="295"/>
      <c r="P62"/>
      <c r="Q62" s="305"/>
    </row>
    <row r="63" spans="1:21" s="107" customFormat="1" x14ac:dyDescent="0.2">
      <c r="A63" s="10" t="s">
        <v>460</v>
      </c>
      <c r="B63" s="116">
        <v>294979.63226889999</v>
      </c>
      <c r="C63" s="116">
        <v>189981.24791619997</v>
      </c>
      <c r="D63" s="116">
        <v>164596.45500099999</v>
      </c>
      <c r="E63" s="119">
        <v>-0.13361736062707152</v>
      </c>
      <c r="F63" s="93"/>
      <c r="G63" s="93">
        <v>1699290.4886700001</v>
      </c>
      <c r="H63" s="93">
        <v>1049796.2587600001</v>
      </c>
      <c r="I63" s="93">
        <v>988222.07635999995</v>
      </c>
      <c r="J63" s="120">
        <v>-5.8653459551027964E-2</v>
      </c>
      <c r="K63" s="120">
        <v>0.15230033972604429</v>
      </c>
      <c r="L63" s="15"/>
      <c r="M63" s="376"/>
      <c r="N63" s="15"/>
      <c r="O63" s="14"/>
      <c r="P63"/>
      <c r="Q63" s="305"/>
      <c r="R63"/>
      <c r="S63"/>
      <c r="T63"/>
      <c r="U63"/>
    </row>
    <row r="64" spans="1:21" s="107" customFormat="1" x14ac:dyDescent="0.2">
      <c r="A64" s="107" t="s">
        <v>453</v>
      </c>
      <c r="B64" s="116">
        <v>145756.96122600001</v>
      </c>
      <c r="C64" s="116">
        <v>102665.2805673</v>
      </c>
      <c r="D64" s="116">
        <v>53527.732421399996</v>
      </c>
      <c r="E64" s="119">
        <v>-0.47861894375955993</v>
      </c>
      <c r="G64" s="116">
        <v>423076.80894000002</v>
      </c>
      <c r="H64" s="116">
        <v>298924.11953000003</v>
      </c>
      <c r="I64" s="116">
        <v>152724.75112</v>
      </c>
      <c r="J64" s="120">
        <v>-0.48908521881696954</v>
      </c>
      <c r="K64" s="120">
        <v>2.3537251430191843E-2</v>
      </c>
      <c r="M64" s="376"/>
      <c r="P64"/>
      <c r="Q64" s="305"/>
      <c r="R64"/>
      <c r="S64"/>
      <c r="T64"/>
      <c r="U64"/>
    </row>
    <row r="65" spans="1:21" s="107" customFormat="1" x14ac:dyDescent="0.2">
      <c r="A65" s="9" t="s">
        <v>454</v>
      </c>
      <c r="B65" s="116">
        <v>175972.65075580002</v>
      </c>
      <c r="C65" s="116">
        <v>107938.01975190001</v>
      </c>
      <c r="D65" s="116">
        <v>110189.5262474</v>
      </c>
      <c r="E65" s="119">
        <v>2.0859253307362602E-2</v>
      </c>
      <c r="G65" s="116">
        <v>302783.24924999999</v>
      </c>
      <c r="H65" s="116">
        <v>183354.17854000002</v>
      </c>
      <c r="I65" s="116">
        <v>279813.16068999999</v>
      </c>
      <c r="J65" s="120">
        <v>0.52608008673746554</v>
      </c>
      <c r="K65" s="120">
        <v>4.3123545256016665E-2</v>
      </c>
      <c r="M65" s="376"/>
      <c r="P65"/>
      <c r="Q65" s="305"/>
      <c r="R65"/>
      <c r="S65"/>
      <c r="T65"/>
      <c r="U65"/>
    </row>
    <row r="66" spans="1:21" s="293" customFormat="1" x14ac:dyDescent="0.2">
      <c r="A66" s="17" t="s">
        <v>424</v>
      </c>
      <c r="B66" s="126">
        <v>1898332.7992045006</v>
      </c>
      <c r="C66" s="126">
        <v>1222671.9267400994</v>
      </c>
      <c r="D66" s="126">
        <v>1229923.4910401998</v>
      </c>
      <c r="E66" s="127">
        <v>5.9309158421871899E-3</v>
      </c>
      <c r="G66" s="126">
        <v>1436360.7581499992</v>
      </c>
      <c r="H66" s="126">
        <v>913235.70173000009</v>
      </c>
      <c r="I66" s="126">
        <v>1123980.8932000007</v>
      </c>
      <c r="J66" s="128">
        <v>0.23076757848031204</v>
      </c>
      <c r="K66" s="128">
        <v>0.17322287770626829</v>
      </c>
      <c r="M66" s="376"/>
      <c r="P66" s="2"/>
      <c r="Q66" s="306"/>
      <c r="R66" s="2"/>
      <c r="S66" s="2"/>
      <c r="T66" s="2"/>
      <c r="U66" s="2"/>
    </row>
    <row r="67" spans="1:21" s="107" customFormat="1" x14ac:dyDescent="0.2">
      <c r="A67" s="107" t="s">
        <v>458</v>
      </c>
      <c r="B67" s="134">
        <v>335709.55129080004</v>
      </c>
      <c r="C67" s="134">
        <v>221906.74052640001</v>
      </c>
      <c r="D67" s="134">
        <v>228935.47369300001</v>
      </c>
      <c r="E67" s="119">
        <v>3.1674266180137911E-2</v>
      </c>
      <c r="G67" s="134">
        <v>476776.90813</v>
      </c>
      <c r="H67" s="134">
        <v>305359.44811</v>
      </c>
      <c r="I67" s="134">
        <v>416347.83571999997</v>
      </c>
      <c r="J67" s="120">
        <v>0.36346799909730798</v>
      </c>
      <c r="K67" s="120">
        <v>6.4165655009370215E-2</v>
      </c>
      <c r="M67" s="376"/>
      <c r="P67"/>
      <c r="Q67" s="305"/>
      <c r="R67"/>
    </row>
    <row r="68" spans="1:21" s="107" customFormat="1" x14ac:dyDescent="0.2">
      <c r="A68" s="107" t="s">
        <v>462</v>
      </c>
      <c r="B68" s="134">
        <v>1026299.779465</v>
      </c>
      <c r="C68" s="134">
        <v>690534.52046500007</v>
      </c>
      <c r="D68" s="134">
        <v>688885.38993850001</v>
      </c>
      <c r="E68" s="119">
        <v>-2.3881941852661459E-3</v>
      </c>
      <c r="G68" s="134">
        <v>473833.30511000002</v>
      </c>
      <c r="H68" s="134">
        <v>319402.93896</v>
      </c>
      <c r="I68" s="134">
        <v>375125.10914000007</v>
      </c>
      <c r="J68" s="120">
        <v>0.17445728696622398</v>
      </c>
      <c r="K68" s="120">
        <v>5.7812593877915874E-2</v>
      </c>
      <c r="M68" s="376"/>
      <c r="P68"/>
      <c r="Q68" s="305"/>
      <c r="R68"/>
    </row>
    <row r="69" spans="1:21" s="293" customFormat="1" x14ac:dyDescent="0.2">
      <c r="A69" s="293" t="s">
        <v>423</v>
      </c>
      <c r="B69" s="300">
        <v>4390931.7682816032</v>
      </c>
      <c r="C69" s="300">
        <v>2770528.3764652</v>
      </c>
      <c r="D69" s="300">
        <v>2667754.0085316976</v>
      </c>
      <c r="E69" s="127">
        <v>-3.7095583935013776E-2</v>
      </c>
      <c r="G69" s="126">
        <v>1452525.9359800012</v>
      </c>
      <c r="H69" s="300">
        <v>888778.65955999983</v>
      </c>
      <c r="I69" s="300">
        <v>1062204.0101000005</v>
      </c>
      <c r="J69" s="128">
        <v>0.19512771675442453</v>
      </c>
      <c r="K69" s="128">
        <v>0.16370210245906699</v>
      </c>
      <c r="M69" s="376"/>
      <c r="N69" s="295"/>
      <c r="P69" s="2"/>
      <c r="Q69" s="306"/>
      <c r="R69" s="2"/>
    </row>
    <row r="70" spans="1:21" s="107" customFormat="1" x14ac:dyDescent="0.2">
      <c r="A70" s="107" t="s">
        <v>455</v>
      </c>
      <c r="B70" s="116">
        <v>1373721.4880900001</v>
      </c>
      <c r="C70" s="116">
        <v>990591.80108999996</v>
      </c>
      <c r="D70" s="116">
        <v>757452.81099999987</v>
      </c>
      <c r="E70" s="119">
        <v>-0.23535324018779991</v>
      </c>
      <c r="G70" s="116">
        <v>420699.86500000005</v>
      </c>
      <c r="H70" s="116">
        <v>286493.46343</v>
      </c>
      <c r="I70" s="116">
        <v>311914.94257999992</v>
      </c>
      <c r="J70" s="120">
        <v>8.8733190787828375E-2</v>
      </c>
      <c r="K70" s="120">
        <v>4.8070927433175509E-2</v>
      </c>
      <c r="M70" s="376"/>
      <c r="P70"/>
      <c r="Q70" s="305"/>
      <c r="R70"/>
    </row>
    <row r="71" spans="1:21" s="107" customFormat="1" x14ac:dyDescent="0.2">
      <c r="A71" s="107" t="s">
        <v>456</v>
      </c>
      <c r="B71" s="116">
        <v>2340876.2372548003</v>
      </c>
      <c r="C71" s="116">
        <v>1334086.7976654</v>
      </c>
      <c r="D71" s="116">
        <v>1492139.8048719</v>
      </c>
      <c r="E71" s="119">
        <v>0.11847280662928883</v>
      </c>
      <c r="G71" s="116">
        <v>688350.46685000008</v>
      </c>
      <c r="H71" s="116">
        <v>386277.53830000007</v>
      </c>
      <c r="I71" s="116">
        <v>528658.04404000007</v>
      </c>
      <c r="J71" s="120">
        <v>0.36859638892443458</v>
      </c>
      <c r="K71" s="120">
        <v>8.1474398955713387E-2</v>
      </c>
      <c r="M71" s="376"/>
      <c r="P71"/>
      <c r="Q71" s="305"/>
      <c r="R71"/>
    </row>
    <row r="72" spans="1:21" s="107" customFormat="1" x14ac:dyDescent="0.2">
      <c r="A72" s="107" t="s">
        <v>457</v>
      </c>
      <c r="B72" s="116">
        <v>172536.40505939999</v>
      </c>
      <c r="C72" s="116">
        <v>114014.05302380001</v>
      </c>
      <c r="D72" s="116">
        <v>115755.88080280002</v>
      </c>
      <c r="E72" s="119">
        <v>1.5277307777457949E-2</v>
      </c>
      <c r="G72" s="116">
        <v>93936.730100000001</v>
      </c>
      <c r="H72" s="116">
        <v>62056.899649999999</v>
      </c>
      <c r="I72" s="116">
        <v>62724.47886000001</v>
      </c>
      <c r="J72" s="120">
        <v>1.0757534033526417E-2</v>
      </c>
      <c r="K72" s="120">
        <v>9.6668144418553051E-3</v>
      </c>
      <c r="M72" s="376"/>
      <c r="P72"/>
      <c r="Q72" s="305"/>
    </row>
    <row r="73" spans="1:21" s="293" customFormat="1" x14ac:dyDescent="0.2">
      <c r="A73" s="293" t="s">
        <v>422</v>
      </c>
      <c r="B73" s="126">
        <v>602281.89252859994</v>
      </c>
      <c r="C73" s="126">
        <v>407812.17804600077</v>
      </c>
      <c r="D73" s="126">
        <v>370919.70369310008</v>
      </c>
      <c r="E73" s="127">
        <v>-9.0464376345179343E-2</v>
      </c>
      <c r="G73" s="126">
        <v>630591.1662400004</v>
      </c>
      <c r="H73" s="126">
        <v>431476.05226000014</v>
      </c>
      <c r="I73" s="126">
        <v>414977.19769999996</v>
      </c>
      <c r="J73" s="128">
        <v>-3.8238169820971279E-2</v>
      </c>
      <c r="K73" s="128">
        <v>6.3954418445159533E-2</v>
      </c>
      <c r="M73" s="376"/>
      <c r="N73" s="295"/>
      <c r="P73"/>
      <c r="Q73" s="305"/>
    </row>
    <row r="74" spans="1:21" s="293" customFormat="1" x14ac:dyDescent="0.2">
      <c r="A74" s="293" t="s">
        <v>62</v>
      </c>
      <c r="B74" s="126">
        <v>135817.31653859996</v>
      </c>
      <c r="C74" s="126">
        <v>92797.128583199999</v>
      </c>
      <c r="D74" s="126">
        <v>79261.372179300015</v>
      </c>
      <c r="E74" s="127">
        <v>-0.14586395732885316</v>
      </c>
      <c r="G74" s="126">
        <v>460332.66649000015</v>
      </c>
      <c r="H74" s="126">
        <v>317826.5690299999</v>
      </c>
      <c r="I74" s="126">
        <v>307073.3939999998</v>
      </c>
      <c r="J74" s="128">
        <v>-3.3833467928180316E-2</v>
      </c>
      <c r="K74" s="128">
        <v>4.7324769751442487E-2</v>
      </c>
      <c r="M74" s="376"/>
      <c r="N74" s="295"/>
      <c r="P74"/>
      <c r="Q74" s="305"/>
    </row>
    <row r="75" spans="1:21" s="293" customFormat="1" x14ac:dyDescent="0.2">
      <c r="A75" s="293" t="s">
        <v>10</v>
      </c>
      <c r="B75" s="126"/>
      <c r="C75" s="126"/>
      <c r="D75" s="126"/>
      <c r="E75" s="127"/>
      <c r="G75" s="126">
        <v>580883</v>
      </c>
      <c r="H75" s="126">
        <v>371578</v>
      </c>
      <c r="I75" s="126">
        <v>256644</v>
      </c>
      <c r="J75" s="128">
        <v>-0.30931325320659453</v>
      </c>
      <c r="K75" s="128">
        <v>3.9552818464269862E-2</v>
      </c>
      <c r="M75" s="376"/>
      <c r="N75" s="295"/>
      <c r="P75"/>
      <c r="Q75" s="305"/>
    </row>
    <row r="76" spans="1:21" s="107" customFormat="1" x14ac:dyDescent="0.2">
      <c r="A76" s="107" t="s">
        <v>459</v>
      </c>
      <c r="B76" s="116"/>
      <c r="C76" s="116"/>
      <c r="D76" s="116"/>
      <c r="E76" s="119"/>
      <c r="G76" s="116">
        <v>510763.9849499999</v>
      </c>
      <c r="H76" s="116">
        <v>330262.58770999999</v>
      </c>
      <c r="I76" s="116">
        <v>200332.53016000002</v>
      </c>
      <c r="J76" s="120">
        <v>-0.39341439928427546</v>
      </c>
      <c r="K76" s="120">
        <v>3.0874348116092128E-2</v>
      </c>
      <c r="M76" s="376"/>
      <c r="N76" s="296"/>
      <c r="P76"/>
      <c r="Q76" s="305"/>
    </row>
    <row r="77" spans="1:21" s="293" customFormat="1" x14ac:dyDescent="0.2">
      <c r="A77" s="293" t="s">
        <v>260</v>
      </c>
      <c r="B77" s="300">
        <v>380063.66395899979</v>
      </c>
      <c r="C77" s="300">
        <v>217976.87800710011</v>
      </c>
      <c r="D77" s="300">
        <v>205766.03209960004</v>
      </c>
      <c r="E77" s="127">
        <v>-5.6018996230886131E-2</v>
      </c>
      <c r="G77" s="300">
        <v>525157.05424999993</v>
      </c>
      <c r="H77" s="300">
        <v>317056.03955000004</v>
      </c>
      <c r="I77" s="300">
        <v>349912.38952999964</v>
      </c>
      <c r="J77" s="128">
        <v>0.10362947202214734</v>
      </c>
      <c r="K77" s="128">
        <v>5.3926922980778662E-2</v>
      </c>
      <c r="M77" s="376"/>
      <c r="N77" s="295"/>
      <c r="P77"/>
      <c r="Q77" s="305"/>
    </row>
    <row r="78" spans="1:21" s="293" customFormat="1" x14ac:dyDescent="0.2">
      <c r="A78" s="301" t="s">
        <v>425</v>
      </c>
      <c r="B78" s="302">
        <v>338497.82225479983</v>
      </c>
      <c r="C78" s="302">
        <v>193038.4963061001</v>
      </c>
      <c r="D78" s="302">
        <v>246343.58970939988</v>
      </c>
      <c r="E78" s="303">
        <v>0.27613711473785085</v>
      </c>
      <c r="F78" s="301"/>
      <c r="G78" s="307">
        <v>343622.14719999948</v>
      </c>
      <c r="H78" s="302">
        <v>207874.37753000009</v>
      </c>
      <c r="I78" s="302">
        <v>254818.13038000025</v>
      </c>
      <c r="J78" s="303">
        <v>0.22582750893974568</v>
      </c>
      <c r="K78" s="128">
        <v>3.927142365426349E-2</v>
      </c>
      <c r="M78" s="376"/>
      <c r="N78" s="295"/>
      <c r="P78"/>
      <c r="Q78" s="305"/>
    </row>
    <row r="79" spans="1:21" s="293" customFormat="1" x14ac:dyDescent="0.2">
      <c r="A79" s="308" t="s">
        <v>3</v>
      </c>
      <c r="B79" s="309">
        <v>458166.3258094</v>
      </c>
      <c r="C79" s="309">
        <v>253949.36369109998</v>
      </c>
      <c r="D79" s="309">
        <v>292987.54210020008</v>
      </c>
      <c r="E79" s="310">
        <v>0.15372426156808783</v>
      </c>
      <c r="F79" s="308"/>
      <c r="G79" s="309">
        <v>185597.18339999992</v>
      </c>
      <c r="H79" s="309">
        <v>114885.6624</v>
      </c>
      <c r="I79" s="309">
        <v>166203.99711</v>
      </c>
      <c r="J79" s="311">
        <v>0.44669050635164376</v>
      </c>
      <c r="K79" s="311">
        <v>2.5614612169884598E-2</v>
      </c>
      <c r="M79" s="376"/>
      <c r="N79" s="295"/>
      <c r="P79" s="2"/>
      <c r="Q79" s="306"/>
    </row>
    <row r="80" spans="1:21" s="14" customFormat="1" x14ac:dyDescent="0.2">
      <c r="A80" s="9" t="s">
        <v>404</v>
      </c>
      <c r="B80" s="9"/>
      <c r="C80" s="9"/>
      <c r="D80" s="9"/>
      <c r="E80" s="9"/>
      <c r="F80" s="9"/>
      <c r="G80" s="9"/>
      <c r="H80" s="9"/>
      <c r="I80" s="9"/>
      <c r="J80" s="9"/>
      <c r="K80" s="9"/>
      <c r="L80" s="15"/>
      <c r="M80" s="15"/>
      <c r="N80" s="297"/>
      <c r="P80"/>
      <c r="Q80"/>
    </row>
    <row r="81" spans="1:10" s="107" customFormat="1" ht="11.25" x14ac:dyDescent="0.2">
      <c r="A81" s="107" t="s">
        <v>261</v>
      </c>
      <c r="G81" s="116"/>
    </row>
    <row r="82" spans="1:10" x14ac:dyDescent="0.2">
      <c r="E82" s="304"/>
      <c r="F82" s="304"/>
      <c r="G82" s="116"/>
      <c r="H82" s="304"/>
      <c r="I82" s="304"/>
      <c r="J82" s="304"/>
    </row>
    <row r="83" spans="1:10" x14ac:dyDescent="0.2">
      <c r="A83" s="105"/>
      <c r="E83" s="304"/>
      <c r="F83" s="304"/>
      <c r="G83" s="116"/>
      <c r="H83" s="304"/>
      <c r="I83" s="304"/>
      <c r="J83" s="304"/>
    </row>
    <row r="84" spans="1:10" x14ac:dyDescent="0.2">
      <c r="G84" s="294"/>
    </row>
    <row r="85" spans="1:10" x14ac:dyDescent="0.2">
      <c r="G85" s="294"/>
    </row>
  </sheetData>
  <sortState xmlns:xlrd2="http://schemas.microsoft.com/office/spreadsheetml/2017/richdata2" ref="A9:I22">
    <sortCondition descending="1" ref="I9:I22"/>
  </sortState>
  <mergeCells count="12">
    <mergeCell ref="A56:K56"/>
    <mergeCell ref="A57:K57"/>
    <mergeCell ref="B58:E58"/>
    <mergeCell ref="G58:K58"/>
    <mergeCell ref="C59:E59"/>
    <mergeCell ref="H59:K59"/>
    <mergeCell ref="A1:K1"/>
    <mergeCell ref="A2:K2"/>
    <mergeCell ref="B3:E3"/>
    <mergeCell ref="G3:K3"/>
    <mergeCell ref="C4:E4"/>
    <mergeCell ref="H4:K4"/>
  </mergeCells>
  <pageMargins left="0.70866141732283472" right="0.70866141732283472" top="0.74803149606299213" bottom="0.74803149606299213" header="0.31496062992125984" footer="0.31496062992125984"/>
  <pageSetup scale="74" orientation="portrait" horizontalDpi="4294967294" verticalDpi="4294967294" r:id="rId1"/>
  <headerFooter>
    <oddFooter>&amp;C&amp;P</oddFooter>
  </headerFooter>
  <rowBreaks count="1" manualBreakCount="1">
    <brk id="54" max="10"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9">
    <tabColor rgb="FFFFC000"/>
  </sheetPr>
  <dimension ref="A1:X503"/>
  <sheetViews>
    <sheetView zoomScale="95" zoomScaleNormal="95" workbookViewId="0">
      <selection activeCell="A328" sqref="A328"/>
    </sheetView>
  </sheetViews>
  <sheetFormatPr baseColWidth="10" defaultColWidth="11.42578125" defaultRowHeight="11.25" x14ac:dyDescent="0.2"/>
  <cols>
    <col min="1" max="1" width="36.5703125" style="14" customWidth="1"/>
    <col min="2" max="5" width="11.7109375" style="14" customWidth="1"/>
    <col min="6" max="6" width="2.7109375" style="14" customWidth="1"/>
    <col min="7" max="12" width="11.7109375" style="14" customWidth="1"/>
    <col min="13" max="13" width="5" style="14" customWidth="1"/>
    <col min="14" max="14" width="5.7109375" style="14" bestFit="1" customWidth="1"/>
    <col min="15" max="15" width="15.5703125" style="169" customWidth="1"/>
    <col min="16" max="16" width="20.140625" style="169" customWidth="1"/>
    <col min="17" max="17" width="15.5703125" style="169" customWidth="1"/>
    <col min="18" max="18" width="15.42578125" style="14" customWidth="1"/>
    <col min="19" max="19" width="12" style="14" customWidth="1"/>
    <col min="20" max="20" width="14" style="14" customWidth="1"/>
    <col min="21" max="21" width="12" style="14" customWidth="1"/>
    <col min="22" max="23" width="15.140625" style="14" bestFit="1" customWidth="1"/>
    <col min="24" max="16384" width="11.42578125" style="14"/>
  </cols>
  <sheetData>
    <row r="1" spans="1:18" ht="20.100000000000001" customHeight="1" x14ac:dyDescent="0.2">
      <c r="A1" s="453" t="s">
        <v>155</v>
      </c>
      <c r="B1" s="453"/>
      <c r="C1" s="453"/>
      <c r="D1" s="453"/>
      <c r="E1" s="453"/>
      <c r="F1" s="453"/>
      <c r="G1" s="453"/>
      <c r="H1" s="453"/>
      <c r="I1" s="453"/>
      <c r="J1" s="453"/>
      <c r="K1" s="406"/>
      <c r="L1" s="406"/>
      <c r="M1" s="406"/>
      <c r="N1" s="83"/>
      <c r="O1" s="166"/>
      <c r="P1" s="166"/>
      <c r="Q1" s="166"/>
      <c r="R1" s="83"/>
    </row>
    <row r="2" spans="1:18" ht="20.100000000000001" customHeight="1" x14ac:dyDescent="0.15">
      <c r="A2" s="454" t="s">
        <v>151</v>
      </c>
      <c r="B2" s="454"/>
      <c r="C2" s="454"/>
      <c r="D2" s="454"/>
      <c r="E2" s="454"/>
      <c r="F2" s="454"/>
      <c r="G2" s="454"/>
      <c r="H2" s="454"/>
      <c r="I2" s="454"/>
      <c r="J2" s="454"/>
      <c r="K2" s="406"/>
      <c r="L2" s="406"/>
      <c r="M2" s="406"/>
      <c r="N2" s="255"/>
      <c r="O2" s="255"/>
      <c r="P2" s="255"/>
      <c r="Q2" s="255"/>
      <c r="R2" s="255"/>
    </row>
    <row r="3" spans="1:18" s="20" customFormat="1" x14ac:dyDescent="0.2">
      <c r="A3" s="17"/>
      <c r="B3" s="455" t="s">
        <v>101</v>
      </c>
      <c r="C3" s="455"/>
      <c r="D3" s="455"/>
      <c r="E3" s="455"/>
      <c r="F3" s="407"/>
      <c r="G3" s="455" t="s">
        <v>412</v>
      </c>
      <c r="H3" s="455"/>
      <c r="I3" s="455"/>
      <c r="J3" s="455"/>
      <c r="K3" s="407"/>
      <c r="L3" s="407"/>
      <c r="M3" s="407"/>
      <c r="N3" s="91"/>
      <c r="O3" s="167"/>
      <c r="P3" s="167"/>
      <c r="Q3" s="167"/>
      <c r="R3" s="91"/>
    </row>
    <row r="4" spans="1:18" s="20" customFormat="1" x14ac:dyDescent="0.2">
      <c r="A4" s="17" t="s">
        <v>256</v>
      </c>
      <c r="B4" s="459">
        <v>2021</v>
      </c>
      <c r="C4" s="456" t="s">
        <v>546</v>
      </c>
      <c r="D4" s="456"/>
      <c r="E4" s="456"/>
      <c r="F4" s="407"/>
      <c r="G4" s="459">
        <v>2021</v>
      </c>
      <c r="H4" s="456" t="s">
        <v>559</v>
      </c>
      <c r="I4" s="456"/>
      <c r="J4" s="456"/>
      <c r="K4" s="407"/>
      <c r="L4" s="407"/>
      <c r="M4" s="407"/>
      <c r="N4" s="91"/>
      <c r="O4" s="167"/>
      <c r="P4" s="167"/>
      <c r="Q4" s="167"/>
      <c r="R4" s="91"/>
    </row>
    <row r="5" spans="1:18" s="20" customFormat="1" x14ac:dyDescent="0.2">
      <c r="A5" s="123"/>
      <c r="B5" s="463"/>
      <c r="C5" s="254">
        <v>2021</v>
      </c>
      <c r="D5" s="254">
        <v>2022</v>
      </c>
      <c r="E5" s="408" t="s">
        <v>557</v>
      </c>
      <c r="F5" s="125"/>
      <c r="G5" s="463"/>
      <c r="H5" s="254">
        <v>2021</v>
      </c>
      <c r="I5" s="254">
        <v>2022</v>
      </c>
      <c r="J5" s="408" t="s">
        <v>557</v>
      </c>
      <c r="K5" s="407"/>
      <c r="L5" s="407"/>
      <c r="M5" s="407"/>
      <c r="O5" s="168"/>
      <c r="P5" s="168"/>
      <c r="Q5" s="168"/>
    </row>
    <row r="6" spans="1:18" x14ac:dyDescent="0.2">
      <c r="A6" s="9"/>
      <c r="B6" s="9"/>
      <c r="C6" s="9"/>
      <c r="D6" s="9"/>
      <c r="E6" s="9"/>
      <c r="F6" s="9"/>
      <c r="G6" s="9"/>
      <c r="H6" s="9"/>
      <c r="I6" s="9"/>
      <c r="J6" s="9"/>
      <c r="K6" s="9"/>
      <c r="L6" s="9"/>
      <c r="M6" s="9"/>
    </row>
    <row r="7" spans="1:18" s="21" customFormat="1" x14ac:dyDescent="0.2">
      <c r="A7" s="86" t="s">
        <v>286</v>
      </c>
      <c r="B7" s="86">
        <v>3412675.9626960992</v>
      </c>
      <c r="C7" s="86">
        <v>2651337.2916340004</v>
      </c>
      <c r="D7" s="86">
        <v>2685961.7419354003</v>
      </c>
      <c r="E7" s="87">
        <v>1.3059240109002133</v>
      </c>
      <c r="F7" s="86"/>
      <c r="G7" s="86">
        <v>7419125.6467799991</v>
      </c>
      <c r="H7" s="86">
        <v>5385707.2562599983</v>
      </c>
      <c r="I7" s="86">
        <v>5559557.4231100008</v>
      </c>
      <c r="J7" s="16">
        <v>3.2279913960776554</v>
      </c>
      <c r="K7" s="383"/>
      <c r="L7" s="16"/>
      <c r="M7" s="16"/>
      <c r="O7" s="170"/>
      <c r="P7" s="198"/>
      <c r="Q7" s="198"/>
    </row>
    <row r="8" spans="1:18" s="20" customFormat="1" ht="11.25" customHeight="1" x14ac:dyDescent="0.2">
      <c r="A8" s="17"/>
      <c r="B8" s="18"/>
      <c r="C8" s="18"/>
      <c r="D8" s="18"/>
      <c r="E8" s="16"/>
      <c r="F8" s="16"/>
      <c r="G8" s="18"/>
      <c r="H8" s="18"/>
      <c r="I8" s="18"/>
      <c r="J8" s="16"/>
      <c r="K8" s="16"/>
      <c r="L8" s="16"/>
      <c r="M8" s="16"/>
      <c r="O8" s="170"/>
      <c r="P8" s="175"/>
      <c r="Q8" s="175"/>
    </row>
    <row r="9" spans="1:18" s="20" customFormat="1" ht="11.25" customHeight="1" x14ac:dyDescent="0.2">
      <c r="A9" s="17" t="s">
        <v>253</v>
      </c>
      <c r="B9" s="18">
        <v>2759745.4922933993</v>
      </c>
      <c r="C9" s="18">
        <v>2220749.7625534004</v>
      </c>
      <c r="D9" s="18">
        <v>2255799.5800338001</v>
      </c>
      <c r="E9" s="16">
        <v>1.5782875707751884</v>
      </c>
      <c r="F9" s="16"/>
      <c r="G9" s="18">
        <v>6004675.3882099995</v>
      </c>
      <c r="H9" s="18">
        <v>4470049.7056799987</v>
      </c>
      <c r="I9" s="18">
        <v>4496075.9095300008</v>
      </c>
      <c r="J9" s="16">
        <v>0.58223522250615645</v>
      </c>
      <c r="K9" s="383"/>
      <c r="L9" s="16"/>
      <c r="M9" s="16"/>
      <c r="O9" s="170"/>
      <c r="P9" s="168"/>
      <c r="Q9" s="168"/>
    </row>
    <row r="10" spans="1:18" s="20" customFormat="1" ht="11.25" customHeight="1" x14ac:dyDescent="0.2">
      <c r="A10" s="17"/>
      <c r="B10" s="18"/>
      <c r="C10" s="18"/>
      <c r="D10" s="18"/>
      <c r="E10" s="16"/>
      <c r="F10" s="16"/>
      <c r="G10" s="18"/>
      <c r="H10" s="18"/>
      <c r="I10" s="18"/>
      <c r="J10" s="16"/>
      <c r="K10" s="16"/>
      <c r="L10" s="16"/>
      <c r="M10" s="16"/>
      <c r="O10" s="170"/>
      <c r="P10" s="168"/>
      <c r="Q10" s="168"/>
    </row>
    <row r="11" spans="1:18" s="20" customFormat="1" ht="11.25" customHeight="1" x14ac:dyDescent="0.2">
      <c r="A11" s="17" t="s">
        <v>172</v>
      </c>
      <c r="B11" s="18">
        <v>2616792.8782533994</v>
      </c>
      <c r="C11" s="18">
        <v>2125851.0383434002</v>
      </c>
      <c r="D11" s="18">
        <v>2166493.3835638002</v>
      </c>
      <c r="E11" s="16">
        <v>1.9118152912572413</v>
      </c>
      <c r="F11" s="16"/>
      <c r="G11" s="18">
        <v>5326226.3394999998</v>
      </c>
      <c r="H11" s="18">
        <v>4064921.9166999985</v>
      </c>
      <c r="I11" s="18">
        <v>4144365.9431800009</v>
      </c>
      <c r="J11" s="16">
        <v>1.9543801359042305</v>
      </c>
      <c r="K11" s="383"/>
      <c r="L11" s="16"/>
      <c r="M11" s="16"/>
      <c r="O11" s="170"/>
      <c r="P11" s="175"/>
      <c r="Q11" s="168"/>
    </row>
    <row r="12" spans="1:18" ht="10.9" customHeight="1" x14ac:dyDescent="0.2">
      <c r="A12" s="10" t="s">
        <v>168</v>
      </c>
      <c r="B12" s="11">
        <v>525214.96838680003</v>
      </c>
      <c r="C12" s="11">
        <v>521978.72713679995</v>
      </c>
      <c r="D12" s="11">
        <v>604912.15127210028</v>
      </c>
      <c r="E12" s="12">
        <v>15.888276633458503</v>
      </c>
      <c r="F12" s="12"/>
      <c r="G12" s="11">
        <v>918336.63118000014</v>
      </c>
      <c r="H12" s="11">
        <v>909641.36514000001</v>
      </c>
      <c r="I12" s="11">
        <v>951215.45753000025</v>
      </c>
      <c r="J12" s="12">
        <v>4.5703827885621422</v>
      </c>
      <c r="K12" s="383"/>
      <c r="L12" s="12"/>
      <c r="M12" s="12"/>
      <c r="O12" s="171"/>
    </row>
    <row r="13" spans="1:18" ht="10.9" customHeight="1" x14ac:dyDescent="0.2">
      <c r="A13" s="10" t="s">
        <v>93</v>
      </c>
      <c r="B13" s="11">
        <v>643735.64503789949</v>
      </c>
      <c r="C13" s="11">
        <v>546192.82867589989</v>
      </c>
      <c r="D13" s="11">
        <v>497589.34359000012</v>
      </c>
      <c r="E13" s="12">
        <v>-8.8985945135394928</v>
      </c>
      <c r="F13" s="12"/>
      <c r="G13" s="11">
        <v>614702.12011999998</v>
      </c>
      <c r="H13" s="11">
        <v>526133.36989999993</v>
      </c>
      <c r="I13" s="11">
        <v>438870.80104000017</v>
      </c>
      <c r="J13" s="12">
        <v>-16.585636618446273</v>
      </c>
      <c r="K13" s="383"/>
      <c r="L13" s="12"/>
      <c r="M13" s="9"/>
      <c r="O13" s="171"/>
    </row>
    <row r="14" spans="1:18" ht="11.25" customHeight="1" x14ac:dyDescent="0.2">
      <c r="A14" s="10" t="s">
        <v>94</v>
      </c>
      <c r="B14" s="11">
        <v>149910.94594000001</v>
      </c>
      <c r="C14" s="11">
        <v>128141.41683999999</v>
      </c>
      <c r="D14" s="11">
        <v>111032.10047999998</v>
      </c>
      <c r="E14" s="12">
        <v>-13.351901970432451</v>
      </c>
      <c r="F14" s="12"/>
      <c r="G14" s="11">
        <v>249022.81582999992</v>
      </c>
      <c r="H14" s="11">
        <v>214146.71293999997</v>
      </c>
      <c r="I14" s="11">
        <v>150641.62689999994</v>
      </c>
      <c r="J14" s="12">
        <v>-29.654943178041222</v>
      </c>
      <c r="K14" s="383"/>
      <c r="L14" s="12"/>
      <c r="M14" s="12"/>
      <c r="O14" s="172"/>
      <c r="P14" s="172"/>
      <c r="Q14" s="12"/>
    </row>
    <row r="15" spans="1:18" ht="11.25" customHeight="1" x14ac:dyDescent="0.2">
      <c r="A15" s="10" t="s">
        <v>414</v>
      </c>
      <c r="B15" s="11">
        <v>97952.840779999984</v>
      </c>
      <c r="C15" s="11">
        <v>9381.9584999999988</v>
      </c>
      <c r="D15" s="11">
        <v>37949.95928000001</v>
      </c>
      <c r="E15" s="12">
        <v>304.49933007058189</v>
      </c>
      <c r="F15" s="12"/>
      <c r="G15" s="11">
        <v>252835.43523000003</v>
      </c>
      <c r="H15" s="11">
        <v>35153.71286</v>
      </c>
      <c r="I15" s="11">
        <v>87473.061749999993</v>
      </c>
      <c r="J15" s="12">
        <v>148.8302219977796</v>
      </c>
      <c r="K15" s="383"/>
      <c r="L15" s="12"/>
      <c r="M15" s="12"/>
      <c r="O15" s="171"/>
    </row>
    <row r="16" spans="1:18" ht="11.25" customHeight="1" x14ac:dyDescent="0.2">
      <c r="A16" s="10" t="s">
        <v>95</v>
      </c>
      <c r="B16" s="11">
        <v>120082.82386820002</v>
      </c>
      <c r="C16" s="11">
        <v>119942.37810820004</v>
      </c>
      <c r="D16" s="11">
        <v>157974.77689600002</v>
      </c>
      <c r="E16" s="12">
        <v>31.708891709226378</v>
      </c>
      <c r="F16" s="12"/>
      <c r="G16" s="11">
        <v>210763.34367</v>
      </c>
      <c r="H16" s="11">
        <v>210612.50326999999</v>
      </c>
      <c r="I16" s="11">
        <v>229527.67587999994</v>
      </c>
      <c r="J16" s="12">
        <v>8.9810302409972138</v>
      </c>
      <c r="K16" s="383"/>
      <c r="L16" s="12"/>
      <c r="M16" s="12"/>
      <c r="O16" s="171"/>
    </row>
    <row r="17" spans="1:22" ht="11.25" customHeight="1" x14ac:dyDescent="0.2">
      <c r="A17" s="10" t="s">
        <v>310</v>
      </c>
      <c r="B17" s="11">
        <v>126487.98677999999</v>
      </c>
      <c r="C17" s="11">
        <v>114892.19538</v>
      </c>
      <c r="D17" s="11">
        <v>106090.47352999999</v>
      </c>
      <c r="E17" s="12">
        <v>-7.6608526983828398</v>
      </c>
      <c r="F17" s="12"/>
      <c r="G17" s="11">
        <v>131914.87286000003</v>
      </c>
      <c r="H17" s="11">
        <v>120727.34173000001</v>
      </c>
      <c r="I17" s="11">
        <v>119040.53479999995</v>
      </c>
      <c r="J17" s="12">
        <v>-1.3972037368076116</v>
      </c>
      <c r="K17" s="383"/>
      <c r="L17" s="12"/>
      <c r="M17" s="12"/>
      <c r="O17" s="171"/>
    </row>
    <row r="18" spans="1:22" ht="11.25" customHeight="1" x14ac:dyDescent="0.2">
      <c r="A18" s="10" t="s">
        <v>373</v>
      </c>
      <c r="B18" s="11">
        <v>112879.82337420006</v>
      </c>
      <c r="C18" s="11">
        <v>95978.187546200003</v>
      </c>
      <c r="D18" s="11">
        <v>90314.694456299985</v>
      </c>
      <c r="E18" s="12">
        <v>-5.9008127103607109</v>
      </c>
      <c r="F18" s="12"/>
      <c r="G18" s="11">
        <v>580818.01991000038</v>
      </c>
      <c r="H18" s="11">
        <v>484290.60854999983</v>
      </c>
      <c r="I18" s="11">
        <v>372233.63747000019</v>
      </c>
      <c r="J18" s="12">
        <v>-23.138373757753854</v>
      </c>
      <c r="K18" s="383"/>
      <c r="L18" s="12"/>
      <c r="M18" s="12"/>
      <c r="O18" s="171"/>
    </row>
    <row r="19" spans="1:22" ht="11.25" customHeight="1" x14ac:dyDescent="0.2">
      <c r="A19" s="10" t="s">
        <v>328</v>
      </c>
      <c r="B19" s="11">
        <v>71145.251459200008</v>
      </c>
      <c r="C19" s="11">
        <v>68999.702659200004</v>
      </c>
      <c r="D19" s="11">
        <v>82648.173707000009</v>
      </c>
      <c r="E19" s="12">
        <v>19.780478062654666</v>
      </c>
      <c r="F19" s="12"/>
      <c r="G19" s="11">
        <v>101789.52695000003</v>
      </c>
      <c r="H19" s="11">
        <v>97469.083290000024</v>
      </c>
      <c r="I19" s="11">
        <v>94641.598820000043</v>
      </c>
      <c r="J19" s="12">
        <v>-2.9009039323652672</v>
      </c>
      <c r="K19" s="383"/>
      <c r="L19" s="12"/>
      <c r="M19" s="12"/>
      <c r="O19" s="171"/>
    </row>
    <row r="20" spans="1:22" ht="11.25" customHeight="1" x14ac:dyDescent="0.2">
      <c r="A20" s="10" t="s">
        <v>96</v>
      </c>
      <c r="B20" s="11">
        <v>25310.351463599996</v>
      </c>
      <c r="C20" s="11">
        <v>23777.8858636</v>
      </c>
      <c r="D20" s="11">
        <v>25261.417379999999</v>
      </c>
      <c r="E20" s="12">
        <v>6.2391228762311357</v>
      </c>
      <c r="F20" s="12"/>
      <c r="G20" s="11">
        <v>37355.828770000015</v>
      </c>
      <c r="H20" s="11">
        <v>34431.131840000002</v>
      </c>
      <c r="I20" s="11">
        <v>32081.904730000002</v>
      </c>
      <c r="J20" s="12">
        <v>-6.822973816012663</v>
      </c>
      <c r="K20" s="383"/>
      <c r="L20" s="12"/>
      <c r="M20" s="12"/>
      <c r="O20" s="171"/>
    </row>
    <row r="21" spans="1:22" ht="11.25" customHeight="1" x14ac:dyDescent="0.2">
      <c r="A21" s="10" t="s">
        <v>169</v>
      </c>
      <c r="B21" s="11">
        <v>98188.461319999973</v>
      </c>
      <c r="C21" s="11">
        <v>71211.291519999999</v>
      </c>
      <c r="D21" s="11">
        <v>43317.352920000005</v>
      </c>
      <c r="E21" s="12">
        <v>-39.170668028350342</v>
      </c>
      <c r="F21" s="12"/>
      <c r="G21" s="11">
        <v>79454.502140000011</v>
      </c>
      <c r="H21" s="11">
        <v>64273.127099999998</v>
      </c>
      <c r="I21" s="11">
        <v>35051.352850000017</v>
      </c>
      <c r="J21" s="12">
        <v>-45.464995354178093</v>
      </c>
      <c r="K21" s="383"/>
      <c r="L21" s="12"/>
      <c r="M21" s="12"/>
      <c r="O21" s="171"/>
    </row>
    <row r="22" spans="1:22" ht="11.25" customHeight="1" x14ac:dyDescent="0.2">
      <c r="A22" s="10" t="s">
        <v>379</v>
      </c>
      <c r="B22" s="11">
        <v>193820.55727999998</v>
      </c>
      <c r="C22" s="11">
        <v>87417.88582000001</v>
      </c>
      <c r="D22" s="11">
        <v>58094.872760000013</v>
      </c>
      <c r="E22" s="12">
        <v>-33.543493742663017</v>
      </c>
      <c r="F22" s="12"/>
      <c r="G22" s="11">
        <v>208461.07984000017</v>
      </c>
      <c r="H22" s="11">
        <v>84808.503500000006</v>
      </c>
      <c r="I22" s="11">
        <v>54068.404340000008</v>
      </c>
      <c r="J22" s="12">
        <v>-36.246482241017254</v>
      </c>
      <c r="K22" s="383"/>
      <c r="L22" s="12"/>
      <c r="M22" s="12"/>
      <c r="O22" s="171"/>
    </row>
    <row r="23" spans="1:22" ht="11.25" customHeight="1" x14ac:dyDescent="0.2">
      <c r="A23" s="10" t="s">
        <v>97</v>
      </c>
      <c r="B23" s="11">
        <v>336407.7811374999</v>
      </c>
      <c r="C23" s="11">
        <v>266078.22144750005</v>
      </c>
      <c r="D23" s="11">
        <v>285349.26616239996</v>
      </c>
      <c r="E23" s="12">
        <v>7.2426238457484118</v>
      </c>
      <c r="F23" s="12"/>
      <c r="G23" s="11">
        <v>1807509.6912999994</v>
      </c>
      <c r="H23" s="11">
        <v>1187806.2110399988</v>
      </c>
      <c r="I23" s="11">
        <v>1522116.7413100004</v>
      </c>
      <c r="J23" s="12">
        <v>28.145208129303512</v>
      </c>
      <c r="K23" s="383"/>
      <c r="L23" s="12"/>
      <c r="M23" s="12"/>
      <c r="O23" s="171"/>
    </row>
    <row r="24" spans="1:22" ht="11.25" customHeight="1" x14ac:dyDescent="0.2">
      <c r="A24" s="10" t="s">
        <v>99</v>
      </c>
      <c r="B24" s="11">
        <v>104326.98398999999</v>
      </c>
      <c r="C24" s="11">
        <v>62313.822800000002</v>
      </c>
      <c r="D24" s="11">
        <v>58886.23339999999</v>
      </c>
      <c r="E24" s="12">
        <v>-5.5005282070417394</v>
      </c>
      <c r="F24" s="12"/>
      <c r="G24" s="11">
        <v>109398.39040999998</v>
      </c>
      <c r="H24" s="11">
        <v>74445.49185999998</v>
      </c>
      <c r="I24" s="11">
        <v>42525.060790000003</v>
      </c>
      <c r="J24" s="12">
        <v>-42.877587712132538</v>
      </c>
      <c r="K24" s="383"/>
      <c r="L24" s="12"/>
      <c r="M24" s="12"/>
      <c r="O24" s="171"/>
    </row>
    <row r="25" spans="1:22" ht="11.25" customHeight="1" x14ac:dyDescent="0.2">
      <c r="A25" s="10" t="s">
        <v>0</v>
      </c>
      <c r="B25" s="11">
        <v>11328.457436000001</v>
      </c>
      <c r="C25" s="11">
        <v>9544.5360459999993</v>
      </c>
      <c r="D25" s="11">
        <v>7072.5677300000007</v>
      </c>
      <c r="E25" s="12">
        <v>-25.899303057648055</v>
      </c>
      <c r="F25" s="12"/>
      <c r="G25" s="11">
        <v>23864.081289999998</v>
      </c>
      <c r="H25" s="11">
        <v>20982.753679999994</v>
      </c>
      <c r="I25" s="11">
        <v>14878.084970000002</v>
      </c>
      <c r="J25" s="12">
        <v>-29.093744334513843</v>
      </c>
      <c r="K25" s="383"/>
      <c r="L25" s="12"/>
      <c r="M25" s="12"/>
      <c r="O25" s="171"/>
    </row>
    <row r="26" spans="1:22" ht="11.25" customHeight="1" x14ac:dyDescent="0.2">
      <c r="A26" s="9"/>
      <c r="B26" s="11"/>
      <c r="C26" s="11"/>
      <c r="D26" s="11"/>
      <c r="E26" s="12"/>
      <c r="F26" s="12"/>
      <c r="G26" s="11"/>
      <c r="H26" s="11"/>
      <c r="I26" s="11"/>
      <c r="J26" s="12"/>
      <c r="K26" s="383"/>
      <c r="L26" s="12"/>
      <c r="M26" s="12"/>
      <c r="O26" s="171"/>
    </row>
    <row r="27" spans="1:22" s="20" customFormat="1" ht="11.25" customHeight="1" x14ac:dyDescent="0.2">
      <c r="A27" s="89" t="s">
        <v>171</v>
      </c>
      <c r="B27" s="18">
        <v>142952.61403999999</v>
      </c>
      <c r="C27" s="18">
        <v>94898.72421</v>
      </c>
      <c r="D27" s="18">
        <v>89306.196469999995</v>
      </c>
      <c r="E27" s="16">
        <v>-5.8931537663502951</v>
      </c>
      <c r="F27" s="16"/>
      <c r="G27" s="18">
        <v>678449.04870999989</v>
      </c>
      <c r="H27" s="18">
        <v>405127.78897999995</v>
      </c>
      <c r="I27" s="18">
        <v>351709.96635000006</v>
      </c>
      <c r="J27" s="16">
        <v>-13.185425459085693</v>
      </c>
      <c r="K27" s="383"/>
      <c r="L27" s="12"/>
      <c r="M27" s="16"/>
      <c r="O27" s="170"/>
      <c r="P27" s="168"/>
      <c r="Q27" s="168"/>
    </row>
    <row r="28" spans="1:22" ht="11.25" customHeight="1" x14ac:dyDescent="0.2">
      <c r="A28" s="10" t="s">
        <v>315</v>
      </c>
      <c r="B28" s="11">
        <v>43.7</v>
      </c>
      <c r="C28" s="11">
        <v>40</v>
      </c>
      <c r="D28" s="11">
        <v>3.9</v>
      </c>
      <c r="E28" s="12">
        <v>-90.25</v>
      </c>
      <c r="F28" s="12"/>
      <c r="G28" s="11">
        <v>165.92391000000001</v>
      </c>
      <c r="H28" s="11">
        <v>146.07599999999999</v>
      </c>
      <c r="I28" s="11">
        <v>27.517310000000002</v>
      </c>
      <c r="J28" s="12">
        <v>-81.162333305950327</v>
      </c>
      <c r="K28" s="383"/>
      <c r="L28" s="12"/>
      <c r="M28" s="12"/>
      <c r="O28" s="197"/>
    </row>
    <row r="29" spans="1:22" ht="11.25" customHeight="1" x14ac:dyDescent="0.2">
      <c r="A29" s="10" t="s">
        <v>363</v>
      </c>
      <c r="B29" s="11">
        <v>7626.9963000000007</v>
      </c>
      <c r="C29" s="11">
        <v>3680.9717999999998</v>
      </c>
      <c r="D29" s="11">
        <v>4633.3232500000004</v>
      </c>
      <c r="E29" s="12">
        <v>25.872283237812383</v>
      </c>
      <c r="F29" s="12"/>
      <c r="G29" s="11">
        <v>45961.816810000011</v>
      </c>
      <c r="H29" s="11">
        <v>21652.486700000001</v>
      </c>
      <c r="I29" s="11">
        <v>29061.849870000002</v>
      </c>
      <c r="J29" s="12">
        <v>34.219456049821758</v>
      </c>
      <c r="K29" s="383"/>
      <c r="L29" s="12"/>
      <c r="M29" s="12"/>
      <c r="O29" s="197"/>
    </row>
    <row r="30" spans="1:22" ht="11.25" customHeight="1" x14ac:dyDescent="0.2">
      <c r="A30" s="10" t="s">
        <v>170</v>
      </c>
      <c r="B30" s="11">
        <v>60.122999999999998</v>
      </c>
      <c r="C30" s="11">
        <v>20.305</v>
      </c>
      <c r="D30" s="11">
        <v>44</v>
      </c>
      <c r="E30" s="12">
        <v>116.69539522285152</v>
      </c>
      <c r="F30" s="12"/>
      <c r="G30" s="11">
        <v>247.11285999999998</v>
      </c>
      <c r="H30" s="11">
        <v>74.171720000000008</v>
      </c>
      <c r="I30" s="11">
        <v>152.57599999999999</v>
      </c>
      <c r="J30" s="12">
        <v>105.70643366501406</v>
      </c>
      <c r="K30" s="383"/>
      <c r="L30" s="12"/>
      <c r="M30" s="12"/>
      <c r="O30" s="197"/>
    </row>
    <row r="31" spans="1:22" ht="11.25" customHeight="1" x14ac:dyDescent="0.2">
      <c r="A31" s="10" t="s">
        <v>329</v>
      </c>
      <c r="B31" s="11">
        <v>17137.6276</v>
      </c>
      <c r="C31" s="11">
        <v>9556.4736999999986</v>
      </c>
      <c r="D31" s="11">
        <v>8859.2484999999997</v>
      </c>
      <c r="E31" s="12">
        <v>-7.2958417705894902</v>
      </c>
      <c r="F31" s="12"/>
      <c r="G31" s="11">
        <v>153752.95285000003</v>
      </c>
      <c r="H31" s="11">
        <v>89730.73672999999</v>
      </c>
      <c r="I31" s="11">
        <v>62679.480540000004</v>
      </c>
      <c r="J31" s="12">
        <v>-30.147145978971821</v>
      </c>
      <c r="K31" s="383"/>
      <c r="L31" s="12"/>
      <c r="M31" s="12"/>
      <c r="O31" s="197"/>
      <c r="P31" s="215"/>
      <c r="Q31" s="172"/>
      <c r="R31" s="13"/>
      <c r="S31" s="13"/>
      <c r="T31" s="13"/>
      <c r="U31" s="13"/>
      <c r="V31" s="13"/>
    </row>
    <row r="32" spans="1:22" ht="11.25" customHeight="1" x14ac:dyDescent="0.2">
      <c r="A32" s="10" t="s">
        <v>358</v>
      </c>
      <c r="B32" s="11">
        <v>3226.7652599999997</v>
      </c>
      <c r="C32" s="11">
        <v>3166.3525299999997</v>
      </c>
      <c r="D32" s="11">
        <v>2860.5958500000002</v>
      </c>
      <c r="E32" s="12">
        <v>-9.6564320334855296</v>
      </c>
      <c r="F32" s="12"/>
      <c r="G32" s="11">
        <v>6257.3906500000012</v>
      </c>
      <c r="H32" s="11">
        <v>5965.2851100000007</v>
      </c>
      <c r="I32" s="11">
        <v>5115.130689999999</v>
      </c>
      <c r="J32" s="12">
        <v>-14.251698021521747</v>
      </c>
      <c r="K32" s="383"/>
      <c r="L32" s="12"/>
      <c r="M32" s="12"/>
      <c r="O32" s="197"/>
      <c r="Q32" s="172"/>
      <c r="R32" s="13"/>
      <c r="S32" s="13"/>
      <c r="T32" s="13"/>
      <c r="U32" s="13"/>
      <c r="V32" s="13"/>
    </row>
    <row r="33" spans="1:18" ht="11.25" customHeight="1" x14ac:dyDescent="0.2">
      <c r="A33" s="10" t="s">
        <v>98</v>
      </c>
      <c r="B33" s="11">
        <v>81964.443099999989</v>
      </c>
      <c r="C33" s="11">
        <v>61690.6685</v>
      </c>
      <c r="D33" s="11">
        <v>56974.027699999999</v>
      </c>
      <c r="E33" s="12">
        <v>-7.6456308785177214</v>
      </c>
      <c r="F33" s="12"/>
      <c r="G33" s="11">
        <v>234153.54074999996</v>
      </c>
      <c r="H33" s="11">
        <v>171797.85901999997</v>
      </c>
      <c r="I33" s="11">
        <v>147611.64526999998</v>
      </c>
      <c r="J33" s="12">
        <v>-14.078297534071325</v>
      </c>
      <c r="K33" s="383"/>
      <c r="L33" s="12"/>
      <c r="M33" s="12"/>
      <c r="O33" s="197"/>
    </row>
    <row r="34" spans="1:18" ht="11.25" customHeight="1" x14ac:dyDescent="0.2">
      <c r="A34" s="10" t="s">
        <v>330</v>
      </c>
      <c r="B34" s="11">
        <v>32847.727629999994</v>
      </c>
      <c r="C34" s="11">
        <v>16702.471529999999</v>
      </c>
      <c r="D34" s="11">
        <v>15913.381170000001</v>
      </c>
      <c r="E34" s="12">
        <v>-4.7243927857184502</v>
      </c>
      <c r="F34" s="12"/>
      <c r="G34" s="11">
        <v>237738.32189999989</v>
      </c>
      <c r="H34" s="11">
        <v>115622.43006999999</v>
      </c>
      <c r="I34" s="11">
        <v>107015.41106000001</v>
      </c>
      <c r="J34" s="12">
        <v>-7.444073788095551</v>
      </c>
      <c r="K34" s="383"/>
      <c r="L34" s="12"/>
      <c r="M34" s="12"/>
      <c r="O34" s="197"/>
    </row>
    <row r="35" spans="1:18" ht="11.25" customHeight="1" x14ac:dyDescent="0.2">
      <c r="A35" s="10" t="s">
        <v>235</v>
      </c>
      <c r="B35" s="11">
        <v>45.23115</v>
      </c>
      <c r="C35" s="11">
        <v>41.48115</v>
      </c>
      <c r="D35" s="11">
        <v>17.72</v>
      </c>
      <c r="E35" s="12">
        <v>-57.28180149296729</v>
      </c>
      <c r="F35" s="12"/>
      <c r="G35" s="11">
        <v>171.98898</v>
      </c>
      <c r="H35" s="11">
        <v>138.74363</v>
      </c>
      <c r="I35" s="11">
        <v>46.355609999999999</v>
      </c>
      <c r="J35" s="12">
        <v>-66.58901745615276</v>
      </c>
      <c r="K35" s="127"/>
      <c r="L35" s="12"/>
      <c r="M35" s="12"/>
      <c r="O35" s="197"/>
    </row>
    <row r="36" spans="1:18" ht="11.25" customHeight="1" x14ac:dyDescent="0.2">
      <c r="B36" s="11"/>
      <c r="C36" s="11"/>
      <c r="D36" s="11"/>
      <c r="E36" s="12"/>
      <c r="F36" s="12"/>
      <c r="G36" s="11"/>
      <c r="H36" s="11"/>
      <c r="I36" s="11"/>
      <c r="J36" s="12"/>
      <c r="K36" s="127"/>
      <c r="L36" s="12"/>
      <c r="M36" s="12"/>
      <c r="O36" s="171"/>
    </row>
    <row r="37" spans="1:18" x14ac:dyDescent="0.2">
      <c r="A37" s="84"/>
      <c r="B37" s="90"/>
      <c r="C37" s="90"/>
      <c r="D37" s="90"/>
      <c r="E37" s="90"/>
      <c r="F37" s="90"/>
      <c r="G37" s="90"/>
      <c r="H37" s="90"/>
      <c r="I37" s="90"/>
      <c r="J37" s="90"/>
      <c r="K37" s="127"/>
      <c r="L37" s="12"/>
      <c r="M37" s="11"/>
      <c r="O37" s="171"/>
    </row>
    <row r="38" spans="1:18" x14ac:dyDescent="0.2">
      <c r="A38" s="9" t="s">
        <v>441</v>
      </c>
      <c r="B38" s="9"/>
      <c r="C38" s="9"/>
      <c r="D38" s="9"/>
      <c r="E38" s="9"/>
      <c r="F38" s="9"/>
      <c r="G38" s="9"/>
      <c r="H38" s="9"/>
      <c r="I38" s="9"/>
      <c r="J38" s="9"/>
      <c r="K38" s="127"/>
      <c r="L38" s="12"/>
      <c r="M38" s="9"/>
      <c r="O38" s="171"/>
    </row>
    <row r="39" spans="1:18" ht="47.45" customHeight="1" x14ac:dyDescent="0.25">
      <c r="A39" s="461" t="s">
        <v>512</v>
      </c>
      <c r="B39" s="461"/>
      <c r="C39" s="461"/>
      <c r="D39" s="461"/>
      <c r="E39" s="461"/>
      <c r="F39" s="461"/>
      <c r="G39" s="461"/>
      <c r="H39" s="461"/>
      <c r="I39" s="461"/>
      <c r="J39" s="461"/>
      <c r="K39" s="127"/>
      <c r="L39" s="12"/>
      <c r="M39" s="378"/>
      <c r="O39" s="171"/>
    </row>
    <row r="40" spans="1:18" ht="20.100000000000001" customHeight="1" x14ac:dyDescent="0.2">
      <c r="A40" s="453" t="s">
        <v>517</v>
      </c>
      <c r="B40" s="453"/>
      <c r="C40" s="453"/>
      <c r="D40" s="453"/>
      <c r="E40" s="453"/>
      <c r="F40" s="453"/>
      <c r="G40" s="453"/>
      <c r="H40" s="453"/>
      <c r="I40" s="453"/>
      <c r="J40" s="453"/>
      <c r="K40" s="127"/>
      <c r="L40" s="12"/>
      <c r="M40" s="406"/>
      <c r="N40" s="83"/>
      <c r="O40" s="166"/>
      <c r="P40" s="166"/>
      <c r="Q40" s="166"/>
      <c r="R40" s="83"/>
    </row>
    <row r="41" spans="1:18" ht="20.100000000000001" customHeight="1" x14ac:dyDescent="0.2">
      <c r="A41" s="454" t="s">
        <v>151</v>
      </c>
      <c r="B41" s="454"/>
      <c r="C41" s="454"/>
      <c r="D41" s="454"/>
      <c r="E41" s="454"/>
      <c r="F41" s="454"/>
      <c r="G41" s="454"/>
      <c r="H41" s="454"/>
      <c r="I41" s="454"/>
      <c r="J41" s="454"/>
      <c r="K41" s="127"/>
      <c r="L41" s="12"/>
      <c r="M41" s="406"/>
      <c r="N41" s="255"/>
      <c r="O41" s="255"/>
      <c r="P41" s="255"/>
      <c r="Q41" s="255"/>
      <c r="R41" s="255"/>
    </row>
    <row r="42" spans="1:18" s="20" customFormat="1" x14ac:dyDescent="0.2">
      <c r="A42" s="17"/>
      <c r="B42" s="455" t="s">
        <v>101</v>
      </c>
      <c r="C42" s="455"/>
      <c r="D42" s="455"/>
      <c r="E42" s="455"/>
      <c r="F42" s="407"/>
      <c r="G42" s="455" t="s">
        <v>412</v>
      </c>
      <c r="H42" s="455"/>
      <c r="I42" s="455"/>
      <c r="J42" s="455"/>
      <c r="K42" s="127"/>
      <c r="L42" s="12"/>
      <c r="M42" s="407"/>
      <c r="N42" s="91"/>
      <c r="O42" s="167"/>
      <c r="P42" s="167"/>
      <c r="Q42" s="167"/>
      <c r="R42" s="91"/>
    </row>
    <row r="43" spans="1:18" s="20" customFormat="1" x14ac:dyDescent="0.2">
      <c r="A43" s="17" t="s">
        <v>256</v>
      </c>
      <c r="B43" s="459">
        <v>2021</v>
      </c>
      <c r="C43" s="456" t="s">
        <v>546</v>
      </c>
      <c r="D43" s="456"/>
      <c r="E43" s="456"/>
      <c r="F43" s="407"/>
      <c r="G43" s="459">
        <v>2021</v>
      </c>
      <c r="H43" s="456" t="s">
        <v>546</v>
      </c>
      <c r="I43" s="456"/>
      <c r="J43" s="456"/>
      <c r="K43" s="127"/>
      <c r="L43" s="12"/>
      <c r="M43" s="407"/>
      <c r="N43" s="91"/>
      <c r="O43" s="167"/>
      <c r="P43" s="167"/>
      <c r="Q43" s="167"/>
      <c r="R43" s="91"/>
    </row>
    <row r="44" spans="1:18" s="20" customFormat="1" x14ac:dyDescent="0.2">
      <c r="A44" s="123"/>
      <c r="B44" s="460"/>
      <c r="C44" s="254">
        <v>2021</v>
      </c>
      <c r="D44" s="254">
        <v>2022</v>
      </c>
      <c r="E44" s="408" t="s">
        <v>557</v>
      </c>
      <c r="F44" s="125"/>
      <c r="G44" s="460"/>
      <c r="H44" s="254">
        <v>2021</v>
      </c>
      <c r="I44" s="254">
        <v>2022</v>
      </c>
      <c r="J44" s="408" t="s">
        <v>557</v>
      </c>
      <c r="K44" s="127"/>
      <c r="L44" s="12"/>
      <c r="M44" s="407"/>
      <c r="O44" s="168"/>
      <c r="P44" s="168"/>
      <c r="Q44" s="168"/>
    </row>
    <row r="45" spans="1:18" s="20" customFormat="1" ht="11.25" customHeight="1" x14ac:dyDescent="0.2">
      <c r="A45" s="17" t="s">
        <v>254</v>
      </c>
      <c r="B45" s="18">
        <v>652930.47040270001</v>
      </c>
      <c r="C45" s="18">
        <v>430587.52908060001</v>
      </c>
      <c r="D45" s="18">
        <v>430162.16190159996</v>
      </c>
      <c r="E45" s="16">
        <v>-9.8787621626740929E-2</v>
      </c>
      <c r="F45" s="16"/>
      <c r="G45" s="18">
        <v>1414450.2585699998</v>
      </c>
      <c r="H45" s="18">
        <v>915657.55058000004</v>
      </c>
      <c r="I45" s="18">
        <v>1063481.5135799998</v>
      </c>
      <c r="J45" s="16">
        <v>16.144022719668996</v>
      </c>
      <c r="K45" s="127"/>
      <c r="L45" s="12"/>
      <c r="M45" s="16"/>
      <c r="N45" s="19"/>
      <c r="O45" s="170"/>
      <c r="P45" s="168"/>
      <c r="Q45" s="168"/>
    </row>
    <row r="46" spans="1:18" ht="11.25" customHeight="1" x14ac:dyDescent="0.2">
      <c r="A46" s="9"/>
      <c r="B46" s="11"/>
      <c r="C46" s="11"/>
      <c r="D46" s="11"/>
      <c r="E46" s="12"/>
      <c r="F46" s="12"/>
      <c r="G46" s="11"/>
      <c r="H46" s="11"/>
      <c r="I46" s="11"/>
      <c r="J46" s="12"/>
      <c r="K46" s="127"/>
      <c r="L46" s="12"/>
      <c r="M46" s="12"/>
      <c r="O46" s="171"/>
    </row>
    <row r="47" spans="1:18" s="20" customFormat="1" ht="11.25" customHeight="1" x14ac:dyDescent="0.2">
      <c r="A47" s="17" t="s">
        <v>308</v>
      </c>
      <c r="B47" s="18">
        <v>127079.14553840003</v>
      </c>
      <c r="C47" s="18">
        <v>82232.596775999991</v>
      </c>
      <c r="D47" s="18">
        <v>96236.958845600006</v>
      </c>
      <c r="E47" s="16">
        <v>17.030183429264213</v>
      </c>
      <c r="F47" s="16"/>
      <c r="G47" s="18">
        <v>145163.74578999999</v>
      </c>
      <c r="H47" s="18">
        <v>92196.493059999993</v>
      </c>
      <c r="I47" s="18">
        <v>134740.82503000001</v>
      </c>
      <c r="J47" s="16">
        <v>46.14528227479633</v>
      </c>
      <c r="K47" s="127"/>
      <c r="L47" s="12"/>
      <c r="M47" s="16"/>
      <c r="O47" s="170"/>
      <c r="P47" s="168"/>
      <c r="Q47" s="168"/>
    </row>
    <row r="48" spans="1:18" ht="11.25" customHeight="1" x14ac:dyDescent="0.2">
      <c r="A48" s="9" t="s">
        <v>306</v>
      </c>
      <c r="B48" s="11">
        <v>264.76076</v>
      </c>
      <c r="C48" s="11">
        <v>151.35307999999998</v>
      </c>
      <c r="D48" s="11">
        <v>109.54528000000001</v>
      </c>
      <c r="E48" s="12">
        <v>-27.622695223645252</v>
      </c>
      <c r="F48" s="12"/>
      <c r="G48" s="11">
        <v>426.32819000000006</v>
      </c>
      <c r="H48" s="11">
        <v>232.65874000000002</v>
      </c>
      <c r="I48" s="11">
        <v>207.98545999999999</v>
      </c>
      <c r="J48" s="12">
        <v>-10.604922901241551</v>
      </c>
      <c r="K48" s="127"/>
      <c r="L48" s="12"/>
      <c r="M48" s="12"/>
      <c r="O48" s="171"/>
    </row>
    <row r="49" spans="1:20" ht="11.25" customHeight="1" x14ac:dyDescent="0.2">
      <c r="A49" s="9" t="s">
        <v>307</v>
      </c>
      <c r="B49" s="11">
        <v>25454.164120000001</v>
      </c>
      <c r="C49" s="11">
        <v>18703.75978</v>
      </c>
      <c r="D49" s="11">
        <v>23084.779419600007</v>
      </c>
      <c r="E49" s="12">
        <v>23.423203094624043</v>
      </c>
      <c r="F49" s="12"/>
      <c r="G49" s="11">
        <v>26782.480250000001</v>
      </c>
      <c r="H49" s="11">
        <v>19151.986799999999</v>
      </c>
      <c r="I49" s="11">
        <v>48755.326750000007</v>
      </c>
      <c r="J49" s="12">
        <v>154.57059499435334</v>
      </c>
      <c r="K49" s="127"/>
      <c r="L49" s="12"/>
      <c r="M49" s="12"/>
      <c r="O49" s="171"/>
      <c r="P49" s="171"/>
      <c r="Q49" s="171"/>
      <c r="R49" s="13"/>
      <c r="S49" s="13"/>
      <c r="T49" s="13"/>
    </row>
    <row r="50" spans="1:20" ht="11.25" customHeight="1" x14ac:dyDescent="0.2">
      <c r="A50" s="9" t="s">
        <v>147</v>
      </c>
      <c r="B50" s="11">
        <v>101360.22065840002</v>
      </c>
      <c r="C50" s="11">
        <v>63377.483915999983</v>
      </c>
      <c r="D50" s="11">
        <v>73042.634145999997</v>
      </c>
      <c r="E50" s="12">
        <v>15.250132433168417</v>
      </c>
      <c r="F50" s="12"/>
      <c r="G50" s="11">
        <v>117954.93734999998</v>
      </c>
      <c r="H50" s="11">
        <v>72811.847519999996</v>
      </c>
      <c r="I50" s="11">
        <v>85777.512820000004</v>
      </c>
      <c r="J50" s="12">
        <v>17.807081871447622</v>
      </c>
      <c r="K50" s="127"/>
      <c r="L50" s="12"/>
      <c r="M50" s="12"/>
      <c r="O50" s="171"/>
    </row>
    <row r="51" spans="1:20" ht="11.25" customHeight="1" x14ac:dyDescent="0.2">
      <c r="A51" s="9"/>
      <c r="B51" s="11"/>
      <c r="C51" s="11"/>
      <c r="D51" s="11"/>
      <c r="E51" s="12"/>
      <c r="F51" s="12"/>
      <c r="G51" s="11"/>
      <c r="H51" s="11"/>
      <c r="I51" s="11"/>
      <c r="J51" s="12"/>
      <c r="K51" s="127"/>
      <c r="L51" s="12"/>
      <c r="M51" s="12"/>
      <c r="O51" s="171"/>
    </row>
    <row r="52" spans="1:20" s="20" customFormat="1" ht="11.25" customHeight="1" x14ac:dyDescent="0.2">
      <c r="A52" s="17" t="s">
        <v>105</v>
      </c>
      <c r="B52" s="18">
        <v>84190.054618399998</v>
      </c>
      <c r="C52" s="18">
        <v>53972.536517999994</v>
      </c>
      <c r="D52" s="18">
        <v>69464.661083099985</v>
      </c>
      <c r="E52" s="16">
        <v>28.703717787903713</v>
      </c>
      <c r="F52" s="16"/>
      <c r="G52" s="18">
        <v>119569.63640999999</v>
      </c>
      <c r="H52" s="18">
        <v>76338.493630000012</v>
      </c>
      <c r="I52" s="18">
        <v>115469.22273000001</v>
      </c>
      <c r="J52" s="16">
        <v>51.259498634673264</v>
      </c>
      <c r="K52" s="127"/>
      <c r="L52" s="12"/>
      <c r="M52" s="16"/>
      <c r="O52" s="170"/>
      <c r="P52" s="168"/>
      <c r="Q52" s="168"/>
    </row>
    <row r="53" spans="1:20" ht="11.25" customHeight="1" x14ac:dyDescent="0.2">
      <c r="A53" s="9" t="s">
        <v>309</v>
      </c>
      <c r="B53" s="11">
        <v>430.22659999999996</v>
      </c>
      <c r="C53" s="11">
        <v>148.74044000000001</v>
      </c>
      <c r="D53" s="11">
        <v>598.61216000000002</v>
      </c>
      <c r="E53" s="12">
        <v>302.45420814944481</v>
      </c>
      <c r="F53" s="12"/>
      <c r="G53" s="11">
        <v>748.92822999999999</v>
      </c>
      <c r="H53" s="11">
        <v>281.82516999999996</v>
      </c>
      <c r="I53" s="11">
        <v>1116.1043100000002</v>
      </c>
      <c r="J53" s="12">
        <v>296.02719302892655</v>
      </c>
      <c r="K53" s="127"/>
      <c r="L53" s="12"/>
      <c r="M53" s="12"/>
      <c r="O53" s="171"/>
    </row>
    <row r="54" spans="1:20" ht="11.25" customHeight="1" x14ac:dyDescent="0.2">
      <c r="A54" s="9" t="s">
        <v>97</v>
      </c>
      <c r="B54" s="11">
        <v>3404.1433399999996</v>
      </c>
      <c r="C54" s="11">
        <v>1988.7933600000001</v>
      </c>
      <c r="D54" s="11">
        <v>2667.2800207000005</v>
      </c>
      <c r="E54" s="12">
        <v>34.115493059570582</v>
      </c>
      <c r="F54" s="12"/>
      <c r="G54" s="11">
        <v>8666.8694399999986</v>
      </c>
      <c r="H54" s="11">
        <v>5125.4008199999998</v>
      </c>
      <c r="I54" s="11">
        <v>7152.8825999999999</v>
      </c>
      <c r="J54" s="12">
        <v>39.557526351665899</v>
      </c>
      <c r="K54" s="127"/>
      <c r="L54" s="12"/>
      <c r="M54" s="12"/>
      <c r="O54" s="171"/>
    </row>
    <row r="55" spans="1:20" ht="11.25" customHeight="1" x14ac:dyDescent="0.2">
      <c r="A55" s="9" t="s">
        <v>306</v>
      </c>
      <c r="B55" s="11">
        <v>41.231199999999994</v>
      </c>
      <c r="C55" s="11">
        <v>20.5656</v>
      </c>
      <c r="D55" s="11">
        <v>0</v>
      </c>
      <c r="E55" s="12" t="s">
        <v>560</v>
      </c>
      <c r="F55" s="12"/>
      <c r="G55" s="11">
        <v>75.722839999999991</v>
      </c>
      <c r="H55" s="11">
        <v>36.575000000000003</v>
      </c>
      <c r="I55" s="11">
        <v>0</v>
      </c>
      <c r="J55" s="12" t="s">
        <v>560</v>
      </c>
      <c r="K55" s="127"/>
      <c r="L55" s="12"/>
      <c r="M55" s="12"/>
      <c r="O55" s="171"/>
    </row>
    <row r="56" spans="1:20" ht="11.25" customHeight="1" x14ac:dyDescent="0.2">
      <c r="A56" s="9" t="s">
        <v>307</v>
      </c>
      <c r="B56" s="11">
        <v>37135.098563999993</v>
      </c>
      <c r="C56" s="11">
        <v>28678.458058</v>
      </c>
      <c r="D56" s="11">
        <v>27020.141589999999</v>
      </c>
      <c r="E56" s="12">
        <v>-5.7824464085418441</v>
      </c>
      <c r="F56" s="12"/>
      <c r="G56" s="11">
        <v>49269.592469999996</v>
      </c>
      <c r="H56" s="11">
        <v>36959.673080000008</v>
      </c>
      <c r="I56" s="11">
        <v>45045.496680000004</v>
      </c>
      <c r="J56" s="12">
        <v>21.877421865983649</v>
      </c>
      <c r="K56" s="127"/>
      <c r="L56" s="12"/>
      <c r="M56" s="12"/>
      <c r="O56" s="171"/>
    </row>
    <row r="57" spans="1:20" ht="11.25" customHeight="1" x14ac:dyDescent="0.2">
      <c r="A57" s="9" t="s">
        <v>331</v>
      </c>
      <c r="B57" s="11">
        <v>7487.5926999999992</v>
      </c>
      <c r="C57" s="11">
        <v>4275.9653100000005</v>
      </c>
      <c r="D57" s="11">
        <v>6602.2276899999988</v>
      </c>
      <c r="E57" s="12">
        <v>54.403209833336973</v>
      </c>
      <c r="F57" s="12"/>
      <c r="G57" s="11">
        <v>18421.218300000004</v>
      </c>
      <c r="H57" s="11">
        <v>10320.012829999998</v>
      </c>
      <c r="I57" s="11">
        <v>15860.040719999999</v>
      </c>
      <c r="J57" s="12">
        <v>53.682374055730719</v>
      </c>
      <c r="K57" s="127"/>
      <c r="L57" s="12"/>
      <c r="M57" s="12"/>
      <c r="O57" s="171"/>
    </row>
    <row r="58" spans="1:20" ht="11.25" customHeight="1" x14ac:dyDescent="0.2">
      <c r="A58" s="9" t="s">
        <v>332</v>
      </c>
      <c r="B58" s="11">
        <v>1251.5395000000001</v>
      </c>
      <c r="C58" s="11">
        <v>836.50629000000004</v>
      </c>
      <c r="D58" s="11">
        <v>1004.3225199999999</v>
      </c>
      <c r="E58" s="12">
        <v>20.061562238820699</v>
      </c>
      <c r="F58" s="12"/>
      <c r="G58" s="11">
        <v>9373.9965499999998</v>
      </c>
      <c r="H58" s="11">
        <v>6275.6903400000001</v>
      </c>
      <c r="I58" s="11">
        <v>7810.2746200000001</v>
      </c>
      <c r="J58" s="12">
        <v>24.452836211800715</v>
      </c>
      <c r="K58" s="127"/>
      <c r="L58" s="12"/>
      <c r="M58" s="12"/>
      <c r="O58" s="171"/>
    </row>
    <row r="59" spans="1:20" ht="11.25" customHeight="1" x14ac:dyDescent="0.2">
      <c r="A59" s="9" t="s">
        <v>380</v>
      </c>
      <c r="B59" s="11">
        <v>0</v>
      </c>
      <c r="C59" s="11">
        <v>0</v>
      </c>
      <c r="D59" s="11">
        <v>0</v>
      </c>
      <c r="E59" s="12" t="s">
        <v>560</v>
      </c>
      <c r="F59" s="12"/>
      <c r="G59" s="11">
        <v>0</v>
      </c>
      <c r="H59" s="11">
        <v>0</v>
      </c>
      <c r="I59" s="11">
        <v>0</v>
      </c>
      <c r="J59" s="12" t="s">
        <v>560</v>
      </c>
      <c r="K59" s="127"/>
      <c r="L59" s="12"/>
      <c r="M59" s="12"/>
      <c r="O59" s="171"/>
    </row>
    <row r="60" spans="1:20" ht="11.25" customHeight="1" x14ac:dyDescent="0.2">
      <c r="A60" s="9" t="s">
        <v>310</v>
      </c>
      <c r="B60" s="11">
        <v>2622.3636299999998</v>
      </c>
      <c r="C60" s="11">
        <v>833.84054000000003</v>
      </c>
      <c r="D60" s="11">
        <v>1565.8923400000001</v>
      </c>
      <c r="E60" s="12">
        <v>87.792781099369421</v>
      </c>
      <c r="F60" s="12"/>
      <c r="G60" s="11">
        <v>3101.9452099999994</v>
      </c>
      <c r="H60" s="11">
        <v>959.18611999999996</v>
      </c>
      <c r="I60" s="11">
        <v>2139.4419500000004</v>
      </c>
      <c r="J60" s="12">
        <v>123.04763438403387</v>
      </c>
      <c r="K60" s="127"/>
      <c r="L60" s="12"/>
      <c r="M60" s="12"/>
      <c r="O60" s="171"/>
    </row>
    <row r="61" spans="1:20" ht="11.25" customHeight="1" x14ac:dyDescent="0.2">
      <c r="A61" s="9" t="s">
        <v>207</v>
      </c>
      <c r="B61" s="11">
        <v>31817.859084400006</v>
      </c>
      <c r="C61" s="11">
        <v>17189.66692</v>
      </c>
      <c r="D61" s="11">
        <v>30006.184762399993</v>
      </c>
      <c r="E61" s="12">
        <v>74.559430977037181</v>
      </c>
      <c r="F61" s="12"/>
      <c r="G61" s="11">
        <v>29911.363369999995</v>
      </c>
      <c r="H61" s="11">
        <v>16380.130269999998</v>
      </c>
      <c r="I61" s="11">
        <v>36344.981850000004</v>
      </c>
      <c r="J61" s="12">
        <v>121.88457143448596</v>
      </c>
      <c r="K61" s="127"/>
      <c r="L61" s="12"/>
      <c r="M61" s="12"/>
      <c r="O61" s="171"/>
    </row>
    <row r="62" spans="1:20" ht="11.25" customHeight="1" x14ac:dyDescent="0.2">
      <c r="A62" s="9"/>
      <c r="B62" s="11"/>
      <c r="C62" s="11"/>
      <c r="D62" s="11"/>
      <c r="E62" s="12"/>
      <c r="F62" s="12"/>
      <c r="G62" s="11"/>
      <c r="H62" s="11"/>
      <c r="I62" s="11"/>
      <c r="J62" s="12"/>
      <c r="K62" s="127"/>
      <c r="L62" s="12"/>
      <c r="M62" s="12"/>
      <c r="O62" s="171"/>
    </row>
    <row r="63" spans="1:20" s="20" customFormat="1" ht="11.25" customHeight="1" x14ac:dyDescent="0.2">
      <c r="A63" s="17" t="s">
        <v>215</v>
      </c>
      <c r="B63" s="18">
        <v>175335.60939</v>
      </c>
      <c r="C63" s="18">
        <v>137645.84366000001</v>
      </c>
      <c r="D63" s="18">
        <v>116558.87997079999</v>
      </c>
      <c r="E63" s="16">
        <v>-15.319724249202238</v>
      </c>
      <c r="F63" s="16"/>
      <c r="G63" s="18">
        <v>494632.27061999997</v>
      </c>
      <c r="H63" s="18">
        <v>384384.85769000003</v>
      </c>
      <c r="I63" s="18">
        <v>378625.8546299999</v>
      </c>
      <c r="J63" s="16">
        <v>-1.4982387949955722</v>
      </c>
      <c r="K63" s="127"/>
      <c r="L63" s="12"/>
      <c r="M63" s="16"/>
      <c r="O63" s="170"/>
      <c r="P63" s="168"/>
      <c r="Q63" s="168"/>
    </row>
    <row r="64" spans="1:20" s="20" customFormat="1" ht="11.25" customHeight="1" x14ac:dyDescent="0.2">
      <c r="A64" s="9" t="s">
        <v>373</v>
      </c>
      <c r="B64" s="11">
        <v>48467.738789999989</v>
      </c>
      <c r="C64" s="11">
        <v>36603.553190000006</v>
      </c>
      <c r="D64" s="11">
        <v>42270.578139199992</v>
      </c>
      <c r="E64" s="12">
        <v>15.48217168913591</v>
      </c>
      <c r="F64" s="12"/>
      <c r="G64" s="11">
        <v>142935.83812000003</v>
      </c>
      <c r="H64" s="11">
        <v>106238.03663000005</v>
      </c>
      <c r="I64" s="11">
        <v>143402.83119</v>
      </c>
      <c r="J64" s="12">
        <v>34.982569086282581</v>
      </c>
      <c r="K64" s="127"/>
      <c r="L64" s="12"/>
      <c r="M64" s="12"/>
      <c r="O64" s="170"/>
      <c r="P64" s="168"/>
      <c r="Q64" s="168"/>
    </row>
    <row r="65" spans="1:22" ht="11.25" customHeight="1" x14ac:dyDescent="0.2">
      <c r="A65" s="9" t="s">
        <v>203</v>
      </c>
      <c r="B65" s="11">
        <v>16235.654500000001</v>
      </c>
      <c r="C65" s="11">
        <v>13431.366460000001</v>
      </c>
      <c r="D65" s="11">
        <v>12780.4750695</v>
      </c>
      <c r="E65" s="12">
        <v>-4.8460548853195462</v>
      </c>
      <c r="F65" s="12"/>
      <c r="G65" s="11">
        <v>76983.583429999984</v>
      </c>
      <c r="H65" s="11">
        <v>63926.739229999999</v>
      </c>
      <c r="I65" s="11">
        <v>74463.500380000012</v>
      </c>
      <c r="J65" s="12">
        <v>16.482556872000202</v>
      </c>
      <c r="K65" s="127"/>
      <c r="L65" s="12"/>
      <c r="M65" s="12"/>
      <c r="O65" s="171"/>
    </row>
    <row r="66" spans="1:22" ht="11.25" customHeight="1" x14ac:dyDescent="0.2">
      <c r="A66" s="9" t="s">
        <v>204</v>
      </c>
      <c r="B66" s="11">
        <v>63494.500600000007</v>
      </c>
      <c r="C66" s="11">
        <v>50198.403630000001</v>
      </c>
      <c r="D66" s="11">
        <v>45872.929290600005</v>
      </c>
      <c r="E66" s="12">
        <v>-8.6167567623902812</v>
      </c>
      <c r="F66" s="12"/>
      <c r="G66" s="11">
        <v>143582.40784999996</v>
      </c>
      <c r="H66" s="11">
        <v>112006.79831999999</v>
      </c>
      <c r="I66" s="11">
        <v>103812.82191</v>
      </c>
      <c r="J66" s="12">
        <v>-7.3156063139935981</v>
      </c>
      <c r="K66" s="127"/>
      <c r="L66" s="12"/>
      <c r="M66" s="12"/>
      <c r="O66" s="171"/>
    </row>
    <row r="67" spans="1:22" ht="11.25" customHeight="1" x14ac:dyDescent="0.2">
      <c r="A67" s="9" t="s">
        <v>205</v>
      </c>
      <c r="B67" s="11">
        <v>13710.898169999999</v>
      </c>
      <c r="C67" s="11">
        <v>12533.445709999998</v>
      </c>
      <c r="D67" s="11">
        <v>10071.011011500002</v>
      </c>
      <c r="E67" s="12">
        <v>-19.646909201795211</v>
      </c>
      <c r="F67" s="12"/>
      <c r="G67" s="11">
        <v>38627.334269999999</v>
      </c>
      <c r="H67" s="11">
        <v>34639.209839999996</v>
      </c>
      <c r="I67" s="11">
        <v>43907.557799999973</v>
      </c>
      <c r="J67" s="12">
        <v>26.756811147860702</v>
      </c>
      <c r="K67" s="127"/>
      <c r="L67" s="12"/>
      <c r="M67" s="12"/>
      <c r="N67"/>
      <c r="O67"/>
      <c r="P67"/>
      <c r="Q67"/>
      <c r="R67"/>
      <c r="S67"/>
      <c r="T67"/>
      <c r="U67"/>
      <c r="V67"/>
    </row>
    <row r="68" spans="1:22" ht="11.25" customHeight="1" x14ac:dyDescent="0.2">
      <c r="A68" s="9" t="s">
        <v>381</v>
      </c>
      <c r="B68" s="11">
        <v>1013.5439</v>
      </c>
      <c r="C68" s="11">
        <v>904.16707999999994</v>
      </c>
      <c r="D68" s="11">
        <v>633.15866000000005</v>
      </c>
      <c r="E68" s="12">
        <v>-29.973267772589097</v>
      </c>
      <c r="F68" s="12"/>
      <c r="G68" s="11">
        <v>3098.0182900000009</v>
      </c>
      <c r="H68" s="11">
        <v>2643.7636400000006</v>
      </c>
      <c r="I68" s="11">
        <v>3222.8537700000006</v>
      </c>
      <c r="J68" s="12">
        <v>21.904005382266305</v>
      </c>
      <c r="K68" s="127"/>
      <c r="L68" s="12"/>
      <c r="M68" s="12"/>
      <c r="N68"/>
      <c r="O68"/>
      <c r="P68"/>
      <c r="Q68"/>
      <c r="R68"/>
      <c r="S68"/>
      <c r="T68"/>
      <c r="U68"/>
      <c r="V68"/>
    </row>
    <row r="69" spans="1:22" ht="11.25" customHeight="1" x14ac:dyDescent="0.2">
      <c r="A69" s="9" t="s">
        <v>206</v>
      </c>
      <c r="B69" s="11">
        <v>32413.273429999994</v>
      </c>
      <c r="C69" s="11">
        <v>23974.907590000006</v>
      </c>
      <c r="D69" s="11">
        <v>4930.7278000000006</v>
      </c>
      <c r="E69" s="12">
        <v>-79.433798518344986</v>
      </c>
      <c r="F69" s="12"/>
      <c r="G69" s="11">
        <v>89405.088660000009</v>
      </c>
      <c r="H69" s="11">
        <v>64930.310029999993</v>
      </c>
      <c r="I69" s="11">
        <v>9816.2895800000006</v>
      </c>
      <c r="J69" s="12">
        <v>-84.881807008984637</v>
      </c>
      <c r="K69" s="127"/>
      <c r="L69" s="12"/>
      <c r="M69" s="12"/>
      <c r="N69"/>
      <c r="O69"/>
      <c r="P69"/>
      <c r="Q69"/>
      <c r="R69"/>
      <c r="S69"/>
      <c r="T69"/>
      <c r="U69"/>
      <c r="V69"/>
    </row>
    <row r="70" spans="1:22" ht="11.25" customHeight="1" x14ac:dyDescent="0.2">
      <c r="A70" s="9"/>
      <c r="B70" s="11"/>
      <c r="C70" s="11"/>
      <c r="D70" s="11"/>
      <c r="E70" s="12"/>
      <c r="F70" s="12"/>
      <c r="G70" s="11"/>
      <c r="H70" s="11"/>
      <c r="I70" s="11"/>
      <c r="J70" s="12"/>
      <c r="K70" s="127"/>
      <c r="L70" s="12"/>
      <c r="M70" s="12"/>
      <c r="N70"/>
      <c r="O70"/>
      <c r="P70"/>
      <c r="Q70"/>
      <c r="R70"/>
      <c r="S70"/>
      <c r="T70"/>
      <c r="U70"/>
      <c r="V70"/>
    </row>
    <row r="71" spans="1:22" s="20" customFormat="1" ht="11.25" customHeight="1" x14ac:dyDescent="0.2">
      <c r="A71" s="17" t="s">
        <v>1</v>
      </c>
      <c r="B71" s="18">
        <v>123125.4215861</v>
      </c>
      <c r="C71" s="18">
        <v>65535.1944</v>
      </c>
      <c r="D71" s="18">
        <v>78278.519159999996</v>
      </c>
      <c r="E71" s="16">
        <v>19.445009474176516</v>
      </c>
      <c r="F71" s="16"/>
      <c r="G71" s="18">
        <v>364460.12553999998</v>
      </c>
      <c r="H71" s="18">
        <v>183893.18078</v>
      </c>
      <c r="I71" s="18">
        <v>259108.46379000007</v>
      </c>
      <c r="J71" s="16">
        <v>40.901616194231593</v>
      </c>
      <c r="K71" s="127"/>
      <c r="L71" s="12"/>
      <c r="M71" s="16"/>
      <c r="N71"/>
      <c r="O71"/>
      <c r="P71"/>
      <c r="Q71"/>
      <c r="R71"/>
      <c r="S71"/>
      <c r="T71"/>
      <c r="U71"/>
      <c r="V71"/>
    </row>
    <row r="72" spans="1:22" ht="11.25" customHeight="1" x14ac:dyDescent="0.2">
      <c r="A72" s="9" t="s">
        <v>208</v>
      </c>
      <c r="B72" s="11">
        <v>49715.688966099995</v>
      </c>
      <c r="C72" s="11">
        <v>25654.973270000002</v>
      </c>
      <c r="D72" s="11">
        <v>35407.619080000004</v>
      </c>
      <c r="E72" s="12">
        <v>38.014640309153606</v>
      </c>
      <c r="F72" s="12"/>
      <c r="G72" s="11">
        <v>175714.41679999998</v>
      </c>
      <c r="H72" s="11">
        <v>81102.877840000001</v>
      </c>
      <c r="I72" s="11">
        <v>144354.61866000004</v>
      </c>
      <c r="J72" s="12">
        <v>77.989514681320259</v>
      </c>
      <c r="K72" s="127"/>
      <c r="L72" s="12"/>
      <c r="M72" s="12"/>
      <c r="N72"/>
      <c r="O72"/>
      <c r="P72"/>
      <c r="Q72"/>
      <c r="R72"/>
      <c r="S72"/>
      <c r="T72"/>
      <c r="U72"/>
      <c r="V72"/>
    </row>
    <row r="73" spans="1:22" ht="11.25" customHeight="1" x14ac:dyDescent="0.2">
      <c r="A73" s="9" t="s">
        <v>93</v>
      </c>
      <c r="B73" s="11">
        <v>4382.7804599999999</v>
      </c>
      <c r="C73" s="11">
        <v>2356.4143199999999</v>
      </c>
      <c r="D73" s="11">
        <v>2753.0643100000002</v>
      </c>
      <c r="E73" s="12">
        <v>16.832777947131135</v>
      </c>
      <c r="F73" s="12"/>
      <c r="G73" s="11">
        <v>27816.353360000001</v>
      </c>
      <c r="H73" s="11">
        <v>15370.337320000001</v>
      </c>
      <c r="I73" s="11">
        <v>17017.0785</v>
      </c>
      <c r="J73" s="12">
        <v>10.713760835015933</v>
      </c>
      <c r="K73" s="127"/>
      <c r="L73" s="12"/>
      <c r="M73" s="12"/>
      <c r="N73"/>
      <c r="O73"/>
      <c r="P73"/>
      <c r="Q73"/>
      <c r="R73"/>
      <c r="S73"/>
      <c r="T73"/>
      <c r="U73"/>
      <c r="V73"/>
    </row>
    <row r="74" spans="1:22" ht="11.25" customHeight="1" x14ac:dyDescent="0.2">
      <c r="A74" s="9" t="s">
        <v>209</v>
      </c>
      <c r="B74" s="11">
        <v>5174.2076999999999</v>
      </c>
      <c r="C74" s="11">
        <v>2094.0459999999998</v>
      </c>
      <c r="D74" s="11">
        <v>2816.2720000000004</v>
      </c>
      <c r="E74" s="12">
        <v>34.489500230653988</v>
      </c>
      <c r="F74" s="12"/>
      <c r="G74" s="11">
        <v>25999.559839999998</v>
      </c>
      <c r="H74" s="11">
        <v>11093.84726</v>
      </c>
      <c r="I74" s="11">
        <v>17010.7788</v>
      </c>
      <c r="J74" s="12">
        <v>53.335253328519315</v>
      </c>
      <c r="K74" s="127"/>
      <c r="L74" s="12"/>
      <c r="M74" s="12"/>
      <c r="N74"/>
      <c r="O74"/>
      <c r="P74"/>
      <c r="Q74"/>
      <c r="R74"/>
      <c r="S74"/>
      <c r="T74"/>
      <c r="U74"/>
      <c r="V74"/>
    </row>
    <row r="75" spans="1:22" ht="11.25" customHeight="1" x14ac:dyDescent="0.2">
      <c r="A75" s="9" t="s">
        <v>210</v>
      </c>
      <c r="B75" s="11">
        <v>63400.026980000002</v>
      </c>
      <c r="C75" s="11">
        <v>35197.099450000002</v>
      </c>
      <c r="D75" s="11">
        <v>36927.525090000003</v>
      </c>
      <c r="E75" s="12">
        <v>4.9163870518881652</v>
      </c>
      <c r="F75" s="12"/>
      <c r="G75" s="11">
        <v>127382.96451999998</v>
      </c>
      <c r="H75" s="11">
        <v>71874.760450000002</v>
      </c>
      <c r="I75" s="11">
        <v>75002.504880000022</v>
      </c>
      <c r="J75" s="12">
        <v>4.3516589278594466</v>
      </c>
      <c r="K75" s="127"/>
      <c r="L75" s="12"/>
      <c r="M75" s="12"/>
      <c r="N75"/>
      <c r="O75"/>
      <c r="P75"/>
      <c r="Q75"/>
      <c r="R75"/>
      <c r="S75"/>
      <c r="T75"/>
      <c r="U75"/>
      <c r="V75"/>
    </row>
    <row r="76" spans="1:22" ht="11.25" customHeight="1" x14ac:dyDescent="0.2">
      <c r="A76" s="9" t="s">
        <v>211</v>
      </c>
      <c r="B76" s="11">
        <v>452.71748000000008</v>
      </c>
      <c r="C76" s="11">
        <v>232.66135999999997</v>
      </c>
      <c r="D76" s="11">
        <v>374.03868000000006</v>
      </c>
      <c r="E76" s="12">
        <v>60.765277053310484</v>
      </c>
      <c r="F76" s="12"/>
      <c r="G76" s="11">
        <v>7546.8310200000005</v>
      </c>
      <c r="H76" s="11">
        <v>4451.3579099999997</v>
      </c>
      <c r="I76" s="11">
        <v>5723.4829500000005</v>
      </c>
      <c r="J76" s="12">
        <v>28.57835891250545</v>
      </c>
      <c r="K76" s="127"/>
      <c r="L76" s="12"/>
      <c r="M76" s="12"/>
      <c r="N76"/>
      <c r="O76"/>
      <c r="P76"/>
      <c r="Q76"/>
      <c r="R76"/>
      <c r="S76"/>
      <c r="T76"/>
      <c r="U76"/>
      <c r="V76"/>
    </row>
    <row r="77" spans="1:22" ht="11.25" customHeight="1" x14ac:dyDescent="0.2">
      <c r="A77" s="9"/>
      <c r="B77" s="11"/>
      <c r="C77" s="11"/>
      <c r="D77" s="11"/>
      <c r="E77" s="12"/>
      <c r="F77" s="12"/>
      <c r="G77" s="11"/>
      <c r="H77" s="11"/>
      <c r="I77" s="11"/>
      <c r="J77" s="12"/>
      <c r="K77" s="127"/>
      <c r="L77" s="12"/>
      <c r="M77" s="12"/>
      <c r="N77"/>
      <c r="O77"/>
      <c r="P77"/>
      <c r="Q77"/>
      <c r="R77"/>
      <c r="S77"/>
      <c r="T77"/>
      <c r="U77"/>
      <c r="V77"/>
    </row>
    <row r="78" spans="1:22" s="20" customFormat="1" ht="11.25" customHeight="1" x14ac:dyDescent="0.2">
      <c r="A78" s="17" t="s">
        <v>281</v>
      </c>
      <c r="B78" s="18">
        <v>14302.189960799999</v>
      </c>
      <c r="C78" s="18">
        <v>7548.5245466000015</v>
      </c>
      <c r="D78" s="18">
        <v>10086.2430038</v>
      </c>
      <c r="E78" s="16">
        <v>33.618734913474384</v>
      </c>
      <c r="F78" s="16"/>
      <c r="G78" s="18">
        <v>65913.508489999978</v>
      </c>
      <c r="H78" s="18">
        <v>35191.599029999998</v>
      </c>
      <c r="I78" s="18">
        <v>51962.87064999999</v>
      </c>
      <c r="J78" s="16">
        <v>47.657032025464048</v>
      </c>
      <c r="K78" s="127"/>
      <c r="L78" s="12"/>
      <c r="M78" s="16"/>
      <c r="N78"/>
      <c r="O78"/>
      <c r="P78"/>
      <c r="Q78"/>
      <c r="R78"/>
      <c r="S78"/>
      <c r="T78"/>
      <c r="U78"/>
      <c r="V78"/>
    </row>
    <row r="79" spans="1:22" ht="11.25" customHeight="1" x14ac:dyDescent="0.2">
      <c r="A79" s="9" t="s">
        <v>212</v>
      </c>
      <c r="B79" s="11">
        <v>12786.800380799998</v>
      </c>
      <c r="C79" s="11">
        <v>6234.7477666000013</v>
      </c>
      <c r="D79" s="11">
        <v>9403.4340437999999</v>
      </c>
      <c r="E79" s="12">
        <v>50.823006732924824</v>
      </c>
      <c r="F79" s="12"/>
      <c r="G79" s="11">
        <v>55306.434229999984</v>
      </c>
      <c r="H79" s="11">
        <v>27432.457709999995</v>
      </c>
      <c r="I79" s="11">
        <v>45278.26262999999</v>
      </c>
      <c r="J79" s="12">
        <v>65.053613163849491</v>
      </c>
      <c r="K79" s="127"/>
      <c r="L79" s="12"/>
      <c r="M79" s="12"/>
      <c r="N79"/>
      <c r="O79"/>
      <c r="P79"/>
      <c r="Q79"/>
      <c r="R79"/>
      <c r="S79"/>
      <c r="T79"/>
      <c r="U79"/>
      <c r="V79"/>
    </row>
    <row r="80" spans="1:22" ht="11.25" customHeight="1" x14ac:dyDescent="0.2">
      <c r="A80" s="9" t="s">
        <v>213</v>
      </c>
      <c r="B80" s="11">
        <v>218.56628000000001</v>
      </c>
      <c r="C80" s="11">
        <v>146.25528</v>
      </c>
      <c r="D80" s="11">
        <v>105.24978</v>
      </c>
      <c r="E80" s="12">
        <v>-28.036936512651039</v>
      </c>
      <c r="F80" s="12"/>
      <c r="G80" s="11">
        <v>6451.445639999999</v>
      </c>
      <c r="H80" s="11">
        <v>4280.6413599999996</v>
      </c>
      <c r="I80" s="11">
        <v>4808.54558</v>
      </c>
      <c r="J80" s="12">
        <v>12.332362737344596</v>
      </c>
      <c r="K80" s="127"/>
      <c r="L80" s="12"/>
      <c r="M80" s="12"/>
      <c r="N80"/>
      <c r="O80"/>
      <c r="P80"/>
      <c r="Q80"/>
      <c r="R80"/>
      <c r="S80"/>
      <c r="T80"/>
      <c r="U80"/>
      <c r="V80"/>
    </row>
    <row r="81" spans="1:22" ht="11.25" customHeight="1" x14ac:dyDescent="0.2">
      <c r="A81" s="9" t="s">
        <v>290</v>
      </c>
      <c r="B81" s="11">
        <v>23.781000000000002</v>
      </c>
      <c r="C81" s="11">
        <v>16.267000000000003</v>
      </c>
      <c r="D81" s="11">
        <v>21.706</v>
      </c>
      <c r="E81" s="12">
        <v>33.435790250199773</v>
      </c>
      <c r="F81" s="12"/>
      <c r="G81" s="11">
        <v>377.03296999999998</v>
      </c>
      <c r="H81" s="11">
        <v>262.61339999999996</v>
      </c>
      <c r="I81" s="11">
        <v>341.78607</v>
      </c>
      <c r="J81" s="12">
        <v>30.147993209790542</v>
      </c>
      <c r="K81" s="127"/>
      <c r="L81" s="12"/>
      <c r="M81" s="12"/>
      <c r="N81"/>
      <c r="O81"/>
      <c r="P81"/>
      <c r="Q81"/>
      <c r="R81"/>
      <c r="S81"/>
      <c r="T81"/>
      <c r="U81"/>
      <c r="V81"/>
    </row>
    <row r="82" spans="1:22" ht="11.25" customHeight="1" x14ac:dyDescent="0.2">
      <c r="A82" s="9" t="s">
        <v>0</v>
      </c>
      <c r="B82" s="11">
        <v>1273.0423000000001</v>
      </c>
      <c r="C82" s="11">
        <v>1151.2545</v>
      </c>
      <c r="D82" s="11">
        <v>555.85318000000007</v>
      </c>
      <c r="E82" s="12">
        <v>-51.717610658633681</v>
      </c>
      <c r="F82" s="12"/>
      <c r="G82" s="11">
        <v>3778.5956499999998</v>
      </c>
      <c r="H82" s="11">
        <v>3215.8865599999999</v>
      </c>
      <c r="I82" s="11">
        <v>1534.2763699999998</v>
      </c>
      <c r="J82" s="12">
        <v>-52.290718550719035</v>
      </c>
      <c r="K82" s="127"/>
      <c r="L82" s="12"/>
      <c r="M82" s="12"/>
      <c r="N82"/>
      <c r="O82"/>
      <c r="P82"/>
      <c r="Q82"/>
      <c r="R82"/>
      <c r="S82"/>
      <c r="T82"/>
      <c r="U82"/>
      <c r="V82"/>
    </row>
    <row r="83" spans="1:22" ht="11.25" customHeight="1" x14ac:dyDescent="0.2">
      <c r="A83" s="9"/>
      <c r="B83" s="11"/>
      <c r="C83" s="11"/>
      <c r="D83" s="11"/>
      <c r="E83" s="12"/>
      <c r="F83" s="12"/>
      <c r="G83" s="11"/>
      <c r="H83" s="11"/>
      <c r="I83" s="11"/>
      <c r="J83" s="12"/>
      <c r="K83" s="127"/>
      <c r="L83" s="12"/>
      <c r="M83" s="12"/>
      <c r="N83"/>
      <c r="O83"/>
      <c r="P83"/>
      <c r="Q83"/>
      <c r="R83"/>
      <c r="S83"/>
      <c r="T83"/>
      <c r="U83"/>
      <c r="V83"/>
    </row>
    <row r="84" spans="1:22" s="20" customFormat="1" ht="11.25" customHeight="1" x14ac:dyDescent="0.2">
      <c r="A84" s="17" t="s">
        <v>2</v>
      </c>
      <c r="B84" s="18">
        <v>126964.53351900002</v>
      </c>
      <c r="C84" s="18">
        <v>82486.013269999981</v>
      </c>
      <c r="D84" s="18">
        <v>59407.017359000005</v>
      </c>
      <c r="E84" s="16">
        <v>-27.979283997465018</v>
      </c>
      <c r="F84" s="16"/>
      <c r="G84" s="18">
        <v>213669.84985999996</v>
      </c>
      <c r="H84" s="18">
        <v>136959.76107000001</v>
      </c>
      <c r="I84" s="18">
        <v>123223.52014999998</v>
      </c>
      <c r="J84" s="16">
        <v>-10.029399009377244</v>
      </c>
      <c r="K84" s="127"/>
      <c r="L84" s="12"/>
      <c r="M84" s="16"/>
      <c r="N84"/>
      <c r="O84"/>
      <c r="P84"/>
      <c r="Q84"/>
      <c r="R84"/>
      <c r="S84"/>
      <c r="T84"/>
      <c r="U84"/>
      <c r="V84"/>
    </row>
    <row r="85" spans="1:22" ht="11.25" customHeight="1" x14ac:dyDescent="0.2">
      <c r="A85" s="9" t="s">
        <v>93</v>
      </c>
      <c r="B85" s="11">
        <v>74694.299813000005</v>
      </c>
      <c r="C85" s="11">
        <v>49829.64727999999</v>
      </c>
      <c r="D85" s="11">
        <v>28820.956339000004</v>
      </c>
      <c r="E85" s="12">
        <v>-42.161026793846467</v>
      </c>
      <c r="F85" s="12"/>
      <c r="G85" s="11">
        <v>103114.49371</v>
      </c>
      <c r="H85" s="11">
        <v>67457.060590000023</v>
      </c>
      <c r="I85" s="11">
        <v>46297.264109999989</v>
      </c>
      <c r="J85" s="12">
        <v>-31.367800931333207</v>
      </c>
      <c r="K85" s="127"/>
      <c r="L85" s="12"/>
      <c r="M85" s="12"/>
      <c r="N85"/>
      <c r="O85"/>
      <c r="P85"/>
      <c r="Q85"/>
      <c r="R85"/>
      <c r="S85"/>
      <c r="T85"/>
      <c r="U85"/>
      <c r="V85"/>
    </row>
    <row r="86" spans="1:22" ht="11.25" customHeight="1" x14ac:dyDescent="0.2">
      <c r="A86" s="9" t="s">
        <v>214</v>
      </c>
      <c r="B86" s="11">
        <v>42522.953012999998</v>
      </c>
      <c r="C86" s="11">
        <v>26255.99452</v>
      </c>
      <c r="D86" s="11">
        <v>24751.945640000002</v>
      </c>
      <c r="E86" s="12">
        <v>-5.7284018659217679</v>
      </c>
      <c r="F86" s="12"/>
      <c r="G86" s="11">
        <v>81120.859289999964</v>
      </c>
      <c r="H86" s="11">
        <v>49764.625909999988</v>
      </c>
      <c r="I86" s="11">
        <v>50241.093559999994</v>
      </c>
      <c r="J86" s="12">
        <v>0.95744244287439528</v>
      </c>
      <c r="K86" s="127"/>
      <c r="L86" s="12"/>
      <c r="M86" s="12"/>
      <c r="N86"/>
      <c r="O86"/>
      <c r="P86"/>
      <c r="Q86"/>
      <c r="R86"/>
      <c r="S86"/>
      <c r="T86"/>
      <c r="U86"/>
      <c r="V86"/>
    </row>
    <row r="87" spans="1:22" ht="11.25" customHeight="1" x14ac:dyDescent="0.2">
      <c r="A87" s="9" t="s">
        <v>291</v>
      </c>
      <c r="B87" s="11">
        <v>130.3135</v>
      </c>
      <c r="C87" s="11">
        <v>48.383499999999998</v>
      </c>
      <c r="D87" s="11">
        <v>23.637</v>
      </c>
      <c r="E87" s="12">
        <v>-51.146568561596411</v>
      </c>
      <c r="F87" s="12"/>
      <c r="G87" s="11">
        <v>276.50234</v>
      </c>
      <c r="H87" s="11">
        <v>120.62316</v>
      </c>
      <c r="I87" s="11">
        <v>43.438009999999998</v>
      </c>
      <c r="J87" s="12">
        <v>-63.988665194975823</v>
      </c>
      <c r="K87" s="127"/>
      <c r="L87" s="12"/>
      <c r="M87" s="12"/>
      <c r="N87"/>
      <c r="O87"/>
      <c r="P87"/>
      <c r="Q87"/>
      <c r="R87"/>
      <c r="S87"/>
      <c r="T87"/>
      <c r="U87"/>
      <c r="V87"/>
    </row>
    <row r="88" spans="1:22" ht="11.25" customHeight="1" x14ac:dyDescent="0.2">
      <c r="A88" s="9" t="s">
        <v>359</v>
      </c>
      <c r="B88" s="11">
        <v>9616.9671930000004</v>
      </c>
      <c r="C88" s="11">
        <v>6351.9879700000001</v>
      </c>
      <c r="D88" s="11">
        <v>5810.4783800000005</v>
      </c>
      <c r="E88" s="12">
        <v>-8.5250411769907686</v>
      </c>
      <c r="F88" s="12"/>
      <c r="G88" s="11">
        <v>29157.99452</v>
      </c>
      <c r="H88" s="11">
        <v>19617.451409999994</v>
      </c>
      <c r="I88" s="11">
        <v>26641.724470000001</v>
      </c>
      <c r="J88" s="12">
        <v>35.806246760572492</v>
      </c>
      <c r="K88" s="127"/>
      <c r="L88" s="12"/>
      <c r="M88" s="12"/>
      <c r="N88"/>
      <c r="O88"/>
      <c r="P88"/>
      <c r="Q88"/>
      <c r="R88"/>
      <c r="S88"/>
      <c r="T88"/>
      <c r="U88"/>
      <c r="V88"/>
    </row>
    <row r="89" spans="1:22" s="20" customFormat="1" ht="11.25" customHeight="1" x14ac:dyDescent="0.2">
      <c r="A89" s="17"/>
      <c r="B89" s="18"/>
      <c r="C89" s="18"/>
      <c r="D89" s="18"/>
      <c r="E89" s="16"/>
      <c r="F89" s="16"/>
      <c r="G89" s="18"/>
      <c r="H89" s="18"/>
      <c r="I89" s="18"/>
      <c r="J89" s="12"/>
      <c r="K89" s="127"/>
      <c r="L89" s="12"/>
      <c r="M89" s="12"/>
      <c r="N89"/>
      <c r="O89"/>
      <c r="P89"/>
      <c r="Q89"/>
      <c r="R89"/>
      <c r="S89"/>
      <c r="T89"/>
      <c r="U89"/>
      <c r="V89"/>
    </row>
    <row r="90" spans="1:22" s="20" customFormat="1" ht="11.25" customHeight="1" x14ac:dyDescent="0.2">
      <c r="A90" s="17" t="s">
        <v>311</v>
      </c>
      <c r="B90" s="18">
        <v>1933.5157900000002</v>
      </c>
      <c r="C90" s="18">
        <v>1166.8199099999997</v>
      </c>
      <c r="D90" s="18">
        <v>129.8824793</v>
      </c>
      <c r="E90" s="16">
        <v>-88.868678175023604</v>
      </c>
      <c r="F90" s="16"/>
      <c r="G90" s="18">
        <v>11041.121860000001</v>
      </c>
      <c r="H90" s="18">
        <v>6693.165320000001</v>
      </c>
      <c r="I90" s="18">
        <v>350.75659999999993</v>
      </c>
      <c r="J90" s="16">
        <v>-94.759481004422582</v>
      </c>
      <c r="K90" s="127"/>
      <c r="L90" s="12"/>
      <c r="M90" s="16"/>
      <c r="N90"/>
      <c r="O90"/>
      <c r="P90"/>
      <c r="Q90"/>
      <c r="R90"/>
      <c r="S90"/>
      <c r="T90"/>
      <c r="U90"/>
      <c r="V90"/>
    </row>
    <row r="91" spans="1:22" ht="12.75" x14ac:dyDescent="0.2">
      <c r="A91" s="84"/>
      <c r="B91" s="90"/>
      <c r="C91" s="90"/>
      <c r="D91" s="90"/>
      <c r="E91" s="90"/>
      <c r="F91" s="90"/>
      <c r="G91" s="90"/>
      <c r="H91" s="90"/>
      <c r="I91" s="90"/>
      <c r="J91" s="84"/>
      <c r="K91" s="9"/>
      <c r="L91" s="12"/>
      <c r="M91" s="9"/>
      <c r="N91"/>
      <c r="O91"/>
      <c r="P91"/>
      <c r="Q91"/>
      <c r="R91"/>
      <c r="S91"/>
      <c r="T91"/>
      <c r="U91"/>
      <c r="V91"/>
    </row>
    <row r="92" spans="1:22" ht="12.75" x14ac:dyDescent="0.2">
      <c r="A92" s="9" t="s">
        <v>401</v>
      </c>
      <c r="B92" s="9"/>
      <c r="C92" s="9"/>
      <c r="D92" s="9"/>
      <c r="E92" s="9"/>
      <c r="F92" s="9"/>
      <c r="G92" s="9"/>
      <c r="H92" s="9"/>
      <c r="I92" s="9"/>
      <c r="J92" s="9"/>
      <c r="K92" s="9"/>
      <c r="L92" s="12"/>
      <c r="M92" s="9"/>
      <c r="N92"/>
      <c r="O92"/>
      <c r="P92"/>
      <c r="Q92"/>
      <c r="R92"/>
      <c r="S92"/>
      <c r="T92"/>
      <c r="U92"/>
      <c r="V92"/>
    </row>
    <row r="93" spans="1:22" ht="20.100000000000001" customHeight="1" x14ac:dyDescent="0.2">
      <c r="A93" s="453" t="s">
        <v>157</v>
      </c>
      <c r="B93" s="453"/>
      <c r="C93" s="453"/>
      <c r="D93" s="453"/>
      <c r="E93" s="453"/>
      <c r="F93" s="453"/>
      <c r="G93" s="453"/>
      <c r="H93" s="453"/>
      <c r="I93" s="453"/>
      <c r="J93" s="453"/>
      <c r="K93" s="406"/>
      <c r="L93" s="12"/>
      <c r="M93" s="406"/>
      <c r="O93" s="171"/>
    </row>
    <row r="94" spans="1:22" ht="20.100000000000001" customHeight="1" x14ac:dyDescent="0.2">
      <c r="A94" s="454" t="s">
        <v>153</v>
      </c>
      <c r="B94" s="454"/>
      <c r="C94" s="454"/>
      <c r="D94" s="454"/>
      <c r="E94" s="454"/>
      <c r="F94" s="454"/>
      <c r="G94" s="454"/>
      <c r="H94" s="454"/>
      <c r="I94" s="454"/>
      <c r="J94" s="454"/>
      <c r="K94" s="406"/>
      <c r="L94" s="12"/>
      <c r="M94" s="406"/>
      <c r="O94" s="171"/>
    </row>
    <row r="95" spans="1:22" s="20" customFormat="1" x14ac:dyDescent="0.2">
      <c r="A95" s="17"/>
      <c r="B95" s="455" t="s">
        <v>101</v>
      </c>
      <c r="C95" s="455"/>
      <c r="D95" s="455"/>
      <c r="E95" s="455"/>
      <c r="F95" s="407"/>
      <c r="G95" s="455" t="s">
        <v>412</v>
      </c>
      <c r="H95" s="455"/>
      <c r="I95" s="455"/>
      <c r="J95" s="455"/>
      <c r="K95" s="407"/>
      <c r="L95" s="12"/>
      <c r="M95" s="407"/>
      <c r="N95" s="91"/>
      <c r="O95" s="167"/>
      <c r="P95" s="167"/>
      <c r="Q95" s="167"/>
      <c r="R95" s="91"/>
    </row>
    <row r="96" spans="1:22" s="20" customFormat="1" x14ac:dyDescent="0.2">
      <c r="A96" s="17" t="s">
        <v>256</v>
      </c>
      <c r="B96" s="459">
        <v>2021</v>
      </c>
      <c r="C96" s="456" t="s">
        <v>546</v>
      </c>
      <c r="D96" s="456"/>
      <c r="E96" s="456"/>
      <c r="F96" s="407"/>
      <c r="G96" s="459">
        <v>2021</v>
      </c>
      <c r="H96" s="456" t="s">
        <v>546</v>
      </c>
      <c r="I96" s="456"/>
      <c r="J96" s="456"/>
      <c r="K96" s="407"/>
      <c r="L96" s="12"/>
      <c r="M96" s="407"/>
      <c r="N96" s="91"/>
      <c r="O96" s="167"/>
      <c r="P96" s="167"/>
      <c r="Q96" s="167"/>
      <c r="R96" s="91"/>
    </row>
    <row r="97" spans="1:24" s="20" customFormat="1" x14ac:dyDescent="0.2">
      <c r="A97" s="123"/>
      <c r="B97" s="460"/>
      <c r="C97" s="254">
        <v>2021</v>
      </c>
      <c r="D97" s="254">
        <v>2022</v>
      </c>
      <c r="E97" s="408" t="s">
        <v>557</v>
      </c>
      <c r="F97" s="125"/>
      <c r="G97" s="460"/>
      <c r="H97" s="254">
        <v>2021</v>
      </c>
      <c r="I97" s="254">
        <v>2022</v>
      </c>
      <c r="J97" s="408" t="s">
        <v>557</v>
      </c>
      <c r="K97" s="407"/>
      <c r="L97" s="12"/>
      <c r="M97" s="407"/>
      <c r="O97" s="168"/>
      <c r="P97" s="168"/>
      <c r="Q97" s="168"/>
    </row>
    <row r="98" spans="1:24" x14ac:dyDescent="0.2">
      <c r="A98" s="9"/>
      <c r="B98" s="9"/>
      <c r="C98" s="9"/>
      <c r="D98" s="9"/>
      <c r="E98" s="9"/>
      <c r="F98" s="9"/>
      <c r="G98" s="9"/>
      <c r="H98" s="9"/>
      <c r="I98" s="9"/>
      <c r="J98" s="11"/>
      <c r="K98" s="11"/>
      <c r="L98" s="12"/>
      <c r="M98" s="11"/>
      <c r="O98" s="171"/>
    </row>
    <row r="99" spans="1:24" s="21" customFormat="1" x14ac:dyDescent="0.2">
      <c r="A99" s="86" t="s">
        <v>287</v>
      </c>
      <c r="B99" s="86">
        <v>51036.374472899995</v>
      </c>
      <c r="C99" s="86">
        <v>47829.339283899986</v>
      </c>
      <c r="D99" s="86">
        <v>37491.255810799987</v>
      </c>
      <c r="E99" s="16">
        <v>-21.6145228595703</v>
      </c>
      <c r="F99" s="86"/>
      <c r="G99" s="86">
        <v>326880.96800000023</v>
      </c>
      <c r="H99" s="86">
        <v>283140.71952000004</v>
      </c>
      <c r="I99" s="86">
        <v>259528.64269000001</v>
      </c>
      <c r="J99" s="16">
        <v>-8.3393433731569502</v>
      </c>
      <c r="K99" s="16"/>
      <c r="L99" s="12"/>
      <c r="M99" s="16"/>
      <c r="O99" s="170"/>
      <c r="P99" s="198"/>
      <c r="Q99" s="198"/>
    </row>
    <row r="100" spans="1:24" ht="11.25" customHeight="1" x14ac:dyDescent="0.2">
      <c r="A100" s="17"/>
      <c r="B100" s="18"/>
      <c r="C100" s="18"/>
      <c r="D100" s="18"/>
      <c r="E100" s="16"/>
      <c r="F100" s="16"/>
      <c r="G100" s="18"/>
      <c r="H100" s="18"/>
      <c r="I100" s="18"/>
      <c r="J100" s="12"/>
      <c r="K100" s="12"/>
      <c r="L100" s="12"/>
      <c r="M100" s="12"/>
      <c r="N100" s="83"/>
      <c r="O100" s="173"/>
      <c r="P100" s="166"/>
      <c r="Q100" s="166"/>
      <c r="R100" s="83"/>
      <c r="S100" s="83"/>
      <c r="T100" s="83"/>
      <c r="U100" s="83"/>
      <c r="V100" s="83"/>
      <c r="W100" s="83"/>
      <c r="X100" s="83"/>
    </row>
    <row r="101" spans="1:24" s="20" customFormat="1" ht="11.25" customHeight="1" x14ac:dyDescent="0.2">
      <c r="A101" s="17" t="s">
        <v>296</v>
      </c>
      <c r="B101" s="18">
        <v>2266.8734257000001</v>
      </c>
      <c r="C101" s="18">
        <v>1642.9666357000001</v>
      </c>
      <c r="D101" s="18">
        <v>1275.9542602000001</v>
      </c>
      <c r="E101" s="16">
        <v>-22.338394920821457</v>
      </c>
      <c r="F101" s="16"/>
      <c r="G101" s="18">
        <v>162810.51919000002</v>
      </c>
      <c r="H101" s="18">
        <v>130870.60136</v>
      </c>
      <c r="I101" s="18">
        <v>131840.09668999998</v>
      </c>
      <c r="J101" s="16">
        <v>0.74080451982725037</v>
      </c>
      <c r="K101" s="16"/>
      <c r="L101" s="12"/>
      <c r="M101" s="16"/>
      <c r="O101" s="170"/>
      <c r="P101" s="168"/>
      <c r="Q101" s="168"/>
    </row>
    <row r="102" spans="1:24" ht="11.25" customHeight="1" x14ac:dyDescent="0.2">
      <c r="A102" s="9" t="s">
        <v>481</v>
      </c>
      <c r="B102" s="11">
        <v>83.889098999999987</v>
      </c>
      <c r="C102" s="11">
        <v>69.886528000000013</v>
      </c>
      <c r="D102" s="11">
        <v>76.216377000000008</v>
      </c>
      <c r="E102" s="12">
        <v>9.0573236089221467</v>
      </c>
      <c r="F102" s="12"/>
      <c r="G102" s="11">
        <v>17139.679770000002</v>
      </c>
      <c r="H102" s="11">
        <v>14097.434770000005</v>
      </c>
      <c r="I102" s="11">
        <v>14927.058429999999</v>
      </c>
      <c r="J102" s="12">
        <v>5.8849263964354037</v>
      </c>
      <c r="K102" s="12"/>
      <c r="L102" s="12"/>
      <c r="M102" s="12"/>
      <c r="O102" s="171"/>
    </row>
    <row r="103" spans="1:24" ht="11.25" customHeight="1" x14ac:dyDescent="0.2">
      <c r="A103" s="9" t="s">
        <v>488</v>
      </c>
      <c r="B103" s="11">
        <v>16.09271</v>
      </c>
      <c r="C103" s="11">
        <v>14.229890000000001</v>
      </c>
      <c r="D103" s="11">
        <v>18.018888000000008</v>
      </c>
      <c r="E103" s="12">
        <v>26.62703647041549</v>
      </c>
      <c r="F103" s="12"/>
      <c r="G103" s="11">
        <v>16584.134429999998</v>
      </c>
      <c r="H103" s="11">
        <v>14847.800990000002</v>
      </c>
      <c r="I103" s="11">
        <v>18497.80357</v>
      </c>
      <c r="J103" s="12">
        <v>24.582782207670178</v>
      </c>
      <c r="K103" s="12"/>
      <c r="L103" s="12"/>
      <c r="M103" s="12"/>
      <c r="O103" s="171"/>
    </row>
    <row r="104" spans="1:24" ht="11.25" customHeight="1" x14ac:dyDescent="0.2">
      <c r="A104" s="9" t="s">
        <v>482</v>
      </c>
      <c r="B104" s="11">
        <v>15.684825999999999</v>
      </c>
      <c r="C104" s="11">
        <v>5.662331</v>
      </c>
      <c r="D104" s="11">
        <v>6.6890529999999995</v>
      </c>
      <c r="E104" s="12">
        <v>18.132497022869188</v>
      </c>
      <c r="F104" s="12"/>
      <c r="G104" s="11">
        <v>13514.701370000002</v>
      </c>
      <c r="H104" s="11">
        <v>10941.635559999999</v>
      </c>
      <c r="I104" s="11">
        <v>12150.945040000001</v>
      </c>
      <c r="J104" s="12">
        <v>11.052364825793944</v>
      </c>
      <c r="K104" s="12"/>
      <c r="L104" s="12"/>
      <c r="M104" s="12"/>
      <c r="O104" s="171"/>
    </row>
    <row r="105" spans="1:24" ht="11.25" customHeight="1" x14ac:dyDescent="0.2">
      <c r="A105" s="9" t="s">
        <v>483</v>
      </c>
      <c r="B105" s="11">
        <v>114.70825600000001</v>
      </c>
      <c r="C105" s="11">
        <v>105.51822600000001</v>
      </c>
      <c r="D105" s="11">
        <v>166.39607500000002</v>
      </c>
      <c r="E105" s="12">
        <v>57.694155131076599</v>
      </c>
      <c r="F105" s="12"/>
      <c r="G105" s="11">
        <v>9528.6214299999992</v>
      </c>
      <c r="H105" s="11">
        <v>8575.6577400000024</v>
      </c>
      <c r="I105" s="11">
        <v>10367.80935</v>
      </c>
      <c r="J105" s="12">
        <v>20.898124252799263</v>
      </c>
      <c r="K105" s="12"/>
      <c r="L105" s="12"/>
      <c r="M105" s="12"/>
      <c r="O105" s="171"/>
    </row>
    <row r="106" spans="1:24" ht="11.25" customHeight="1" x14ac:dyDescent="0.2">
      <c r="A106" s="9" t="s">
        <v>484</v>
      </c>
      <c r="B106" s="11">
        <v>46.264384000000007</v>
      </c>
      <c r="C106" s="11">
        <v>43.779494000000007</v>
      </c>
      <c r="D106" s="11">
        <v>60.528068999999995</v>
      </c>
      <c r="E106" s="12">
        <v>38.256666465811549</v>
      </c>
      <c r="F106" s="12"/>
      <c r="G106" s="11">
        <v>11460.306009999998</v>
      </c>
      <c r="H106" s="11">
        <v>9833.5731299999989</v>
      </c>
      <c r="I106" s="11">
        <v>11007.897729999997</v>
      </c>
      <c r="J106" s="12">
        <v>11.941992849144526</v>
      </c>
      <c r="K106" s="12"/>
      <c r="L106" s="12"/>
      <c r="M106" s="12"/>
      <c r="O106" s="171"/>
    </row>
    <row r="107" spans="1:24" ht="11.25" customHeight="1" x14ac:dyDescent="0.2">
      <c r="A107" s="9" t="s">
        <v>485</v>
      </c>
      <c r="B107" s="11">
        <v>402.00518</v>
      </c>
      <c r="C107" s="11">
        <v>224.47687999999997</v>
      </c>
      <c r="D107" s="11">
        <v>126.105465</v>
      </c>
      <c r="E107" s="12">
        <v>-43.822515263041787</v>
      </c>
      <c r="F107" s="12"/>
      <c r="G107" s="11">
        <v>24234.026740000001</v>
      </c>
      <c r="H107" s="11">
        <v>14450.112800000001</v>
      </c>
      <c r="I107" s="11">
        <v>9969.3680700000004</v>
      </c>
      <c r="J107" s="12">
        <v>-31.00837199000965</v>
      </c>
      <c r="K107" s="12"/>
      <c r="L107" s="12"/>
      <c r="M107" s="12"/>
      <c r="O107" s="171"/>
    </row>
    <row r="108" spans="1:24" ht="11.25" customHeight="1" x14ac:dyDescent="0.2">
      <c r="A108" s="9" t="s">
        <v>486</v>
      </c>
      <c r="B108" s="11">
        <v>97.926516700000008</v>
      </c>
      <c r="C108" s="11">
        <v>75.706511699999993</v>
      </c>
      <c r="D108" s="11">
        <v>94.211848999999972</v>
      </c>
      <c r="E108" s="12">
        <v>24.44352128299154</v>
      </c>
      <c r="F108" s="12"/>
      <c r="G108" s="11">
        <v>6459.8514600000008</v>
      </c>
      <c r="H108" s="11">
        <v>5149.8342400000001</v>
      </c>
      <c r="I108" s="11">
        <v>6456.1415400000005</v>
      </c>
      <c r="J108" s="12">
        <v>25.366006731898239</v>
      </c>
      <c r="K108" s="12"/>
      <c r="L108" s="12"/>
      <c r="M108" s="12"/>
      <c r="O108" s="171"/>
    </row>
    <row r="109" spans="1:24" ht="11.25" customHeight="1" x14ac:dyDescent="0.2">
      <c r="A109" s="9" t="s">
        <v>487</v>
      </c>
      <c r="B109" s="11">
        <v>107.46949099999999</v>
      </c>
      <c r="C109" s="11">
        <v>94.013650999999982</v>
      </c>
      <c r="D109" s="11">
        <v>80.524590000000003</v>
      </c>
      <c r="E109" s="12">
        <v>-14.347981230938458</v>
      </c>
      <c r="F109" s="12"/>
      <c r="G109" s="11">
        <v>10167.107890000001</v>
      </c>
      <c r="H109" s="11">
        <v>9074.3273600000011</v>
      </c>
      <c r="I109" s="11">
        <v>7469.6649899999984</v>
      </c>
      <c r="J109" s="12">
        <v>-17.683540678435506</v>
      </c>
      <c r="K109" s="12"/>
      <c r="L109" s="12"/>
      <c r="M109" s="12"/>
      <c r="O109" s="171"/>
    </row>
    <row r="110" spans="1:24" ht="11.25" customHeight="1" x14ac:dyDescent="0.2">
      <c r="A110" s="9" t="s">
        <v>489</v>
      </c>
      <c r="B110" s="11">
        <v>1382.8329630000003</v>
      </c>
      <c r="C110" s="11">
        <v>1009.693124</v>
      </c>
      <c r="D110" s="11">
        <v>647.2638942000001</v>
      </c>
      <c r="E110" s="12">
        <v>-35.894988406398213</v>
      </c>
      <c r="F110" s="12"/>
      <c r="G110" s="11">
        <v>53722.090090000005</v>
      </c>
      <c r="H110" s="11">
        <v>43900.224770000008</v>
      </c>
      <c r="I110" s="11">
        <v>40993.407969999993</v>
      </c>
      <c r="J110" s="12">
        <v>-6.6214166675211175</v>
      </c>
      <c r="K110" s="12"/>
      <c r="L110" s="12"/>
      <c r="M110" s="12"/>
      <c r="O110" s="171"/>
    </row>
    <row r="111" spans="1:24" ht="11.25" customHeight="1" x14ac:dyDescent="0.2">
      <c r="A111" s="9"/>
      <c r="B111" s="11"/>
      <c r="C111" s="11"/>
      <c r="D111" s="11"/>
      <c r="E111" s="12"/>
      <c r="F111" s="12"/>
      <c r="G111" s="11"/>
      <c r="H111" s="11"/>
      <c r="I111" s="11"/>
      <c r="J111" s="12"/>
      <c r="K111" s="12"/>
      <c r="L111" s="12"/>
      <c r="M111" s="12"/>
      <c r="O111" s="171"/>
    </row>
    <row r="112" spans="1:24" ht="11.25" customHeight="1" x14ac:dyDescent="0.2">
      <c r="A112" s="9" t="s">
        <v>350</v>
      </c>
      <c r="B112" s="11">
        <v>30188.635213000001</v>
      </c>
      <c r="C112" s="11">
        <v>28562.098966999998</v>
      </c>
      <c r="D112" s="11">
        <v>18929.512348999997</v>
      </c>
      <c r="E112" s="12">
        <v>-33.72506561625346</v>
      </c>
      <c r="F112" s="16"/>
      <c r="G112" s="11">
        <v>100271.02270000002</v>
      </c>
      <c r="H112" s="11">
        <v>95932.232909999992</v>
      </c>
      <c r="I112" s="11">
        <v>59077.024879999997</v>
      </c>
      <c r="J112" s="12">
        <v>-38.417961212865926</v>
      </c>
      <c r="K112" s="12"/>
      <c r="L112" s="12"/>
      <c r="M112" s="12"/>
      <c r="N112" s="88"/>
      <c r="O112" s="173"/>
      <c r="P112" s="166"/>
      <c r="Q112" s="166"/>
      <c r="R112" s="83"/>
      <c r="S112" s="83"/>
      <c r="T112" s="83"/>
      <c r="U112" s="83"/>
      <c r="V112" s="83"/>
      <c r="W112" s="83"/>
      <c r="X112" s="83"/>
    </row>
    <row r="113" spans="1:24" ht="11.25" customHeight="1" x14ac:dyDescent="0.2">
      <c r="A113" s="9" t="s">
        <v>294</v>
      </c>
      <c r="B113" s="11">
        <v>3370.2774260000001</v>
      </c>
      <c r="C113" s="11">
        <v>2808.6221259999998</v>
      </c>
      <c r="D113" s="11">
        <v>3813.9280049999998</v>
      </c>
      <c r="E113" s="12">
        <v>35.793561180540252</v>
      </c>
      <c r="F113" s="16"/>
      <c r="G113" s="11">
        <v>18560.470819999999</v>
      </c>
      <c r="H113" s="11">
        <v>15610.680749999998</v>
      </c>
      <c r="I113" s="11">
        <v>17927.272789999999</v>
      </c>
      <c r="J113" s="12">
        <v>14.839788713250073</v>
      </c>
      <c r="K113" s="12"/>
      <c r="L113" s="12"/>
      <c r="M113" s="12"/>
      <c r="N113" s="83"/>
      <c r="O113" s="173"/>
      <c r="P113" s="166"/>
      <c r="Q113" s="166"/>
      <c r="R113" s="83"/>
      <c r="S113" s="83"/>
      <c r="T113" s="83"/>
      <c r="U113" s="83"/>
      <c r="V113" s="83"/>
      <c r="W113" s="83"/>
      <c r="X113" s="83"/>
    </row>
    <row r="114" spans="1:24" ht="11.25" customHeight="1" x14ac:dyDescent="0.2">
      <c r="A114" s="9" t="s">
        <v>476</v>
      </c>
      <c r="B114" s="11">
        <v>3072.2537030000003</v>
      </c>
      <c r="C114" s="11">
        <v>3072.2537030000003</v>
      </c>
      <c r="D114" s="11">
        <v>5893.6843819999995</v>
      </c>
      <c r="E114" s="12">
        <v>91.83586226114474</v>
      </c>
      <c r="F114" s="16"/>
      <c r="G114" s="11">
        <v>11665.359859999999</v>
      </c>
      <c r="H114" s="11">
        <v>11665.359859999999</v>
      </c>
      <c r="I114" s="11">
        <v>23871.620860000003</v>
      </c>
      <c r="J114" s="12">
        <v>104.63681486462093</v>
      </c>
      <c r="K114" s="12"/>
      <c r="L114" s="12"/>
      <c r="M114" s="12"/>
      <c r="N114" s="83"/>
      <c r="O114" s="173"/>
      <c r="P114" s="166"/>
      <c r="Q114" s="166"/>
      <c r="R114" s="83"/>
      <c r="S114" s="83"/>
      <c r="T114" s="83"/>
      <c r="U114" s="83"/>
      <c r="V114" s="83"/>
      <c r="W114" s="83"/>
      <c r="X114" s="83"/>
    </row>
    <row r="115" spans="1:24" x14ac:dyDescent="0.2">
      <c r="A115" s="9" t="s">
        <v>477</v>
      </c>
      <c r="B115" s="11">
        <v>15.259583000000005</v>
      </c>
      <c r="C115" s="11">
        <v>8.9605200000000025</v>
      </c>
      <c r="D115" s="11">
        <v>12.817908599999999</v>
      </c>
      <c r="E115" s="12">
        <v>43.048713690723247</v>
      </c>
      <c r="F115" s="12"/>
      <c r="G115" s="11">
        <v>9334.6746299999995</v>
      </c>
      <c r="H115" s="11">
        <v>6708.5221699999993</v>
      </c>
      <c r="I115" s="11">
        <v>12488.25979</v>
      </c>
      <c r="J115" s="12">
        <v>86.155154198439533</v>
      </c>
      <c r="K115" s="12"/>
      <c r="L115" s="12"/>
      <c r="M115" s="12"/>
      <c r="O115" s="171"/>
    </row>
    <row r="116" spans="1:24" ht="11.25" customHeight="1" x14ac:dyDescent="0.2">
      <c r="A116" s="9" t="s">
        <v>479</v>
      </c>
      <c r="B116" s="11">
        <v>7021.5403750000005</v>
      </c>
      <c r="C116" s="11">
        <v>7013.3729750000002</v>
      </c>
      <c r="D116" s="11">
        <v>3423.2090859999998</v>
      </c>
      <c r="E116" s="12">
        <v>-51.19026040391072</v>
      </c>
      <c r="F116" s="16"/>
      <c r="G116" s="11">
        <v>14490.182600000002</v>
      </c>
      <c r="H116" s="11">
        <v>14395.08712</v>
      </c>
      <c r="I116" s="11">
        <v>7571.0946800000011</v>
      </c>
      <c r="J116" s="12">
        <v>-47.405009661379516</v>
      </c>
      <c r="K116" s="12"/>
      <c r="L116" s="12"/>
      <c r="M116" s="12"/>
      <c r="N116" s="83"/>
      <c r="O116" s="173"/>
      <c r="P116" s="166"/>
      <c r="Q116" s="166"/>
      <c r="R116" s="83"/>
      <c r="S116" s="83"/>
      <c r="T116" s="83"/>
      <c r="U116" s="83"/>
      <c r="V116" s="83"/>
      <c r="W116" s="83"/>
      <c r="X116" s="83"/>
    </row>
    <row r="117" spans="1:24" ht="11.25" customHeight="1" x14ac:dyDescent="0.2">
      <c r="A117" s="9" t="s">
        <v>351</v>
      </c>
      <c r="B117" s="11">
        <v>140.172</v>
      </c>
      <c r="C117" s="11">
        <v>20.747</v>
      </c>
      <c r="D117" s="11">
        <v>60.838239999999999</v>
      </c>
      <c r="E117" s="12">
        <v>193.23873331084013</v>
      </c>
      <c r="F117" s="12"/>
      <c r="G117" s="11">
        <v>802.94458999999995</v>
      </c>
      <c r="H117" s="11">
        <v>100.29284999999999</v>
      </c>
      <c r="I117" s="11">
        <v>412.40613999999999</v>
      </c>
      <c r="J117" s="12">
        <v>311.20193513296311</v>
      </c>
      <c r="K117" s="12"/>
      <c r="L117" s="12"/>
      <c r="M117" s="12"/>
      <c r="N117" s="256"/>
      <c r="O117" s="256"/>
      <c r="P117" s="256"/>
      <c r="Q117" s="256"/>
      <c r="R117" s="256"/>
      <c r="S117" s="83"/>
      <c r="T117" s="83"/>
      <c r="U117" s="83"/>
      <c r="V117" s="83"/>
      <c r="W117" s="83"/>
      <c r="X117" s="83"/>
    </row>
    <row r="118" spans="1:24" ht="11.25" customHeight="1" x14ac:dyDescent="0.2">
      <c r="A118" s="9" t="s">
        <v>349</v>
      </c>
      <c r="B118" s="11">
        <v>1171.6543499999998</v>
      </c>
      <c r="C118" s="11">
        <v>1150.6283499999997</v>
      </c>
      <c r="D118" s="11">
        <v>843.23298999999997</v>
      </c>
      <c r="E118" s="12">
        <v>-26.715434223396272</v>
      </c>
      <c r="F118" s="16"/>
      <c r="G118" s="11">
        <v>3122.48434</v>
      </c>
      <c r="H118" s="11">
        <v>2999.9941699999999</v>
      </c>
      <c r="I118" s="11">
        <v>2384.3216199999997</v>
      </c>
      <c r="J118" s="12">
        <v>-20.522458215310465</v>
      </c>
      <c r="K118" s="12"/>
      <c r="L118" s="12"/>
      <c r="M118" s="12"/>
      <c r="N118" s="83"/>
      <c r="O118" s="173"/>
      <c r="P118" s="166"/>
      <c r="Q118" s="166"/>
      <c r="R118" s="83"/>
      <c r="S118" s="83"/>
      <c r="T118" s="83"/>
      <c r="U118" s="83"/>
      <c r="V118" s="83"/>
      <c r="W118" s="83"/>
      <c r="X118" s="83"/>
    </row>
    <row r="119" spans="1:24" ht="11.25" customHeight="1" x14ac:dyDescent="0.2">
      <c r="A119" s="9" t="s">
        <v>343</v>
      </c>
      <c r="B119" s="11">
        <v>1907.269</v>
      </c>
      <c r="C119" s="11">
        <v>1835.6</v>
      </c>
      <c r="D119" s="11">
        <v>1175.15777</v>
      </c>
      <c r="E119" s="12">
        <v>-35.979637720636305</v>
      </c>
      <c r="F119" s="16"/>
      <c r="G119" s="11">
        <v>1470.7751499999999</v>
      </c>
      <c r="H119" s="11">
        <v>1408.92481</v>
      </c>
      <c r="I119" s="11">
        <v>986.54739000000006</v>
      </c>
      <c r="J119" s="12">
        <v>-29.978705535038458</v>
      </c>
      <c r="K119" s="12"/>
      <c r="L119" s="12"/>
      <c r="M119" s="12"/>
      <c r="N119" s="83"/>
      <c r="O119" s="173"/>
      <c r="P119" s="166"/>
      <c r="Q119" s="166"/>
      <c r="R119" s="83"/>
      <c r="S119" s="83"/>
      <c r="T119" s="83"/>
      <c r="U119" s="83"/>
      <c r="V119" s="83"/>
      <c r="W119" s="83"/>
      <c r="X119" s="83"/>
    </row>
    <row r="120" spans="1:24" ht="11.25" customHeight="1" x14ac:dyDescent="0.2">
      <c r="A120" s="9" t="s">
        <v>295</v>
      </c>
      <c r="B120" s="11">
        <v>48.428950000000007</v>
      </c>
      <c r="C120" s="11">
        <v>48.428950000000007</v>
      </c>
      <c r="D120" s="11">
        <v>0.49309000000000003</v>
      </c>
      <c r="E120" s="12">
        <v>-98.981828018158566</v>
      </c>
      <c r="F120" s="16"/>
      <c r="G120" s="11">
        <v>243.01603000000003</v>
      </c>
      <c r="H120" s="11">
        <v>243.01603000000003</v>
      </c>
      <c r="I120" s="11">
        <v>26.689940000000004</v>
      </c>
      <c r="J120" s="12">
        <v>-89.017210099267942</v>
      </c>
      <c r="K120" s="12"/>
      <c r="L120" s="12"/>
      <c r="M120" s="12"/>
      <c r="N120" s="83"/>
      <c r="O120" s="173"/>
      <c r="P120" s="166"/>
      <c r="Q120" s="166"/>
      <c r="R120" s="83"/>
      <c r="S120" s="83"/>
      <c r="T120" s="83"/>
      <c r="U120" s="83"/>
      <c r="V120" s="83"/>
      <c r="W120" s="83"/>
      <c r="X120" s="83"/>
    </row>
    <row r="121" spans="1:24" ht="11.25" customHeight="1" x14ac:dyDescent="0.2">
      <c r="A121" s="9" t="s">
        <v>292</v>
      </c>
      <c r="B121" s="11">
        <v>642</v>
      </c>
      <c r="C121" s="11">
        <v>642</v>
      </c>
      <c r="D121" s="11">
        <v>1270.5</v>
      </c>
      <c r="E121" s="12">
        <v>97.89719626168224</v>
      </c>
      <c r="F121" s="16"/>
      <c r="G121" s="11">
        <v>667.26</v>
      </c>
      <c r="H121" s="11">
        <v>667.26</v>
      </c>
      <c r="I121" s="11">
        <v>1198.19</v>
      </c>
      <c r="J121" s="12">
        <v>79.568683871354494</v>
      </c>
      <c r="K121" s="12"/>
      <c r="L121" s="12"/>
      <c r="M121" s="12"/>
      <c r="N121" s="83"/>
      <c r="O121" s="173"/>
      <c r="P121" s="166"/>
      <c r="Q121" s="166"/>
      <c r="R121" s="83"/>
      <c r="S121" s="83"/>
      <c r="T121" s="83"/>
      <c r="U121" s="83"/>
      <c r="V121" s="83"/>
      <c r="W121" s="83"/>
      <c r="X121" s="83"/>
    </row>
    <row r="122" spans="1:24" ht="11.25" customHeight="1" x14ac:dyDescent="0.2">
      <c r="A122" s="9" t="s">
        <v>312</v>
      </c>
      <c r="B122" s="11">
        <v>713.25313000000006</v>
      </c>
      <c r="C122" s="11">
        <v>713.25313000000006</v>
      </c>
      <c r="D122" s="11">
        <v>772.70177000000001</v>
      </c>
      <c r="E122" s="12">
        <v>8.3348586216509091</v>
      </c>
      <c r="F122" s="16"/>
      <c r="G122" s="11">
        <v>1101.5847699999999</v>
      </c>
      <c r="H122" s="11">
        <v>1101.5847699999999</v>
      </c>
      <c r="I122" s="11">
        <v>1135.6758400000001</v>
      </c>
      <c r="J122" s="12">
        <v>3.0947296048764485</v>
      </c>
      <c r="K122" s="12"/>
      <c r="L122" s="12"/>
      <c r="M122" s="12"/>
      <c r="N122" s="83"/>
      <c r="O122" s="173"/>
      <c r="P122" s="166"/>
      <c r="Q122" s="166"/>
      <c r="R122" s="83"/>
      <c r="S122" s="83"/>
      <c r="T122" s="83"/>
      <c r="U122" s="83"/>
      <c r="V122" s="83"/>
      <c r="W122" s="83"/>
      <c r="X122" s="83"/>
    </row>
    <row r="123" spans="1:24" ht="11.25" customHeight="1" x14ac:dyDescent="0.2">
      <c r="A123" s="9" t="s">
        <v>478</v>
      </c>
      <c r="B123" s="11">
        <v>3.5819000000000001</v>
      </c>
      <c r="C123" s="11">
        <v>3.5819000000000001</v>
      </c>
      <c r="D123" s="11">
        <v>5.4958</v>
      </c>
      <c r="E123" s="12">
        <v>53.432535805019683</v>
      </c>
      <c r="F123" s="16"/>
      <c r="G123" s="11">
        <v>8.1090499999999999</v>
      </c>
      <c r="H123" s="11">
        <v>8.1090499999999999</v>
      </c>
      <c r="I123" s="11">
        <v>11.71214</v>
      </c>
      <c r="J123" s="12">
        <v>44.432948372497407</v>
      </c>
      <c r="K123" s="12"/>
      <c r="L123" s="12"/>
      <c r="M123" s="12"/>
      <c r="N123" s="83"/>
      <c r="O123" s="173"/>
      <c r="P123" s="166"/>
      <c r="Q123" s="166"/>
      <c r="R123" s="83"/>
      <c r="S123" s="83"/>
      <c r="T123" s="83"/>
      <c r="U123" s="83"/>
      <c r="V123" s="83"/>
      <c r="W123" s="83"/>
      <c r="X123" s="83"/>
    </row>
    <row r="124" spans="1:24" ht="11.25" customHeight="1" x14ac:dyDescent="0.2">
      <c r="A124" s="9" t="s">
        <v>480</v>
      </c>
      <c r="B124" s="11">
        <v>0</v>
      </c>
      <c r="C124" s="11">
        <v>0</v>
      </c>
      <c r="D124" s="11">
        <v>0.76205000000000001</v>
      </c>
      <c r="E124" s="12" t="s">
        <v>560</v>
      </c>
      <c r="F124" s="16"/>
      <c r="G124" s="11">
        <v>0</v>
      </c>
      <c r="H124" s="11">
        <v>0</v>
      </c>
      <c r="I124" s="11">
        <v>11.278790000000001</v>
      </c>
      <c r="J124" s="12" t="s">
        <v>560</v>
      </c>
      <c r="K124" s="12"/>
      <c r="L124" s="12"/>
      <c r="M124" s="12"/>
      <c r="N124" s="83"/>
      <c r="O124" s="173"/>
      <c r="P124" s="166"/>
      <c r="Q124" s="166"/>
      <c r="R124" s="83"/>
      <c r="S124" s="83"/>
      <c r="T124" s="83"/>
      <c r="U124" s="83"/>
      <c r="V124" s="83"/>
      <c r="W124" s="83"/>
      <c r="X124" s="83"/>
    </row>
    <row r="125" spans="1:24" ht="11.25" customHeight="1" x14ac:dyDescent="0.2">
      <c r="A125" s="9" t="s">
        <v>79</v>
      </c>
      <c r="B125" s="11">
        <v>3.9048000000000003</v>
      </c>
      <c r="C125" s="11">
        <v>3.9048000000000003</v>
      </c>
      <c r="D125" s="11">
        <v>0</v>
      </c>
      <c r="E125" s="12" t="s">
        <v>560</v>
      </c>
      <c r="F125" s="16"/>
      <c r="G125" s="11">
        <v>7.8160800000000004</v>
      </c>
      <c r="H125" s="11">
        <v>7.8160800000000004</v>
      </c>
      <c r="I125" s="11">
        <v>0</v>
      </c>
      <c r="J125" s="12" t="s">
        <v>560</v>
      </c>
      <c r="K125" s="12"/>
      <c r="L125" s="12"/>
      <c r="M125" s="12"/>
      <c r="N125" s="83"/>
      <c r="O125" s="173"/>
      <c r="P125" s="166"/>
      <c r="Q125" s="166"/>
      <c r="R125" s="83"/>
      <c r="S125" s="83"/>
      <c r="T125" s="83"/>
      <c r="U125" s="83"/>
      <c r="V125" s="83"/>
      <c r="W125" s="83"/>
      <c r="X125" s="83"/>
    </row>
    <row r="126" spans="1:24" x14ac:dyDescent="0.2">
      <c r="A126" s="9"/>
      <c r="B126" s="11"/>
      <c r="C126" s="11"/>
      <c r="D126" s="11"/>
      <c r="E126" s="12"/>
      <c r="F126" s="12"/>
      <c r="G126" s="11"/>
      <c r="H126" s="11"/>
      <c r="I126" s="11"/>
      <c r="J126" s="12"/>
      <c r="K126" s="12"/>
      <c r="L126" s="12"/>
      <c r="M126" s="12"/>
      <c r="O126" s="171"/>
    </row>
    <row r="127" spans="1:24" x14ac:dyDescent="0.2">
      <c r="A127" s="17" t="s">
        <v>490</v>
      </c>
      <c r="B127" s="18">
        <v>471.27061720000006</v>
      </c>
      <c r="C127" s="18">
        <v>302.9202272</v>
      </c>
      <c r="D127" s="18">
        <v>12.968109999999999</v>
      </c>
      <c r="E127" s="16">
        <v>-95.71896861432171</v>
      </c>
      <c r="F127" s="16"/>
      <c r="G127" s="18">
        <v>2324.7481899999998</v>
      </c>
      <c r="H127" s="18">
        <v>1421.2375900000002</v>
      </c>
      <c r="I127" s="18">
        <v>586.45114000000001</v>
      </c>
      <c r="J127" s="16">
        <v>-58.736586751832256</v>
      </c>
      <c r="K127" s="12"/>
      <c r="L127" s="12"/>
      <c r="M127" s="12"/>
      <c r="O127" s="171"/>
    </row>
    <row r="128" spans="1:24" x14ac:dyDescent="0.2">
      <c r="A128" s="84"/>
      <c r="B128" s="90"/>
      <c r="C128" s="90"/>
      <c r="D128" s="90"/>
      <c r="E128" s="90"/>
      <c r="F128" s="90"/>
      <c r="G128" s="90"/>
      <c r="H128" s="90"/>
      <c r="I128" s="90"/>
      <c r="J128" s="84"/>
      <c r="K128" s="9"/>
      <c r="L128" s="12"/>
      <c r="M128" s="9"/>
      <c r="O128" s="171"/>
    </row>
    <row r="129" spans="1:23" x14ac:dyDescent="0.2">
      <c r="A129" s="9" t="s">
        <v>401</v>
      </c>
      <c r="B129" s="9"/>
      <c r="C129" s="9"/>
      <c r="D129" s="9"/>
      <c r="E129" s="9"/>
      <c r="F129" s="9"/>
      <c r="G129" s="9"/>
      <c r="H129" s="9"/>
      <c r="I129" s="9"/>
      <c r="J129" s="9"/>
      <c r="K129" s="9"/>
      <c r="L129" s="12"/>
      <c r="M129" s="9"/>
      <c r="O129" s="171"/>
    </row>
    <row r="130" spans="1:23" ht="20.100000000000001" customHeight="1" x14ac:dyDescent="0.2">
      <c r="A130" s="453" t="s">
        <v>160</v>
      </c>
      <c r="B130" s="453"/>
      <c r="C130" s="453"/>
      <c r="D130" s="453"/>
      <c r="E130" s="453"/>
      <c r="F130" s="453"/>
      <c r="G130" s="453"/>
      <c r="H130" s="453"/>
      <c r="I130" s="453"/>
      <c r="J130" s="453"/>
      <c r="K130" s="406"/>
      <c r="L130" s="12"/>
      <c r="M130" s="406"/>
      <c r="O130" s="171"/>
    </row>
    <row r="131" spans="1:23" ht="20.100000000000001" customHeight="1" x14ac:dyDescent="0.2">
      <c r="A131" s="454" t="s">
        <v>531</v>
      </c>
      <c r="B131" s="454"/>
      <c r="C131" s="454"/>
      <c r="D131" s="454"/>
      <c r="E131" s="454"/>
      <c r="F131" s="454"/>
      <c r="G131" s="454"/>
      <c r="H131" s="454"/>
      <c r="I131" s="454"/>
      <c r="J131" s="454"/>
      <c r="K131" s="406"/>
      <c r="L131" s="12"/>
      <c r="M131" s="406"/>
      <c r="O131" s="171"/>
    </row>
    <row r="132" spans="1:23" s="20" customFormat="1" x14ac:dyDescent="0.2">
      <c r="A132" s="17"/>
      <c r="B132" s="455" t="s">
        <v>297</v>
      </c>
      <c r="C132" s="455"/>
      <c r="D132" s="455"/>
      <c r="E132" s="455"/>
      <c r="F132" s="407"/>
      <c r="G132" s="455" t="s">
        <v>412</v>
      </c>
      <c r="H132" s="455"/>
      <c r="I132" s="455"/>
      <c r="J132" s="455"/>
      <c r="K132" s="407"/>
      <c r="L132" s="12"/>
      <c r="M132" s="407"/>
      <c r="N132" s="91"/>
      <c r="O132" s="167"/>
      <c r="P132" s="167"/>
      <c r="Q132" s="167"/>
      <c r="R132" s="91"/>
    </row>
    <row r="133" spans="1:23" s="20" customFormat="1" x14ac:dyDescent="0.2">
      <c r="A133" s="17" t="s">
        <v>256</v>
      </c>
      <c r="B133" s="459">
        <v>2021</v>
      </c>
      <c r="C133" s="456" t="s">
        <v>546</v>
      </c>
      <c r="D133" s="456"/>
      <c r="E133" s="456"/>
      <c r="F133" s="407"/>
      <c r="G133" s="459">
        <v>2021</v>
      </c>
      <c r="H133" s="456" t="s">
        <v>546</v>
      </c>
      <c r="I133" s="456"/>
      <c r="J133" s="456"/>
      <c r="K133" s="407"/>
      <c r="L133" s="12"/>
      <c r="M133" s="407"/>
      <c r="N133" s="91"/>
      <c r="O133" s="167"/>
      <c r="P133" s="167"/>
      <c r="Q133" s="167"/>
      <c r="R133" s="91"/>
    </row>
    <row r="134" spans="1:23" s="20" customFormat="1" x14ac:dyDescent="0.2">
      <c r="A134" s="123"/>
      <c r="B134" s="460"/>
      <c r="C134" s="254">
        <v>2021</v>
      </c>
      <c r="D134" s="254">
        <v>2022</v>
      </c>
      <c r="E134" s="408" t="s">
        <v>557</v>
      </c>
      <c r="F134" s="125"/>
      <c r="G134" s="460"/>
      <c r="H134" s="254">
        <v>2021</v>
      </c>
      <c r="I134" s="254">
        <v>2022</v>
      </c>
      <c r="J134" s="408" t="s">
        <v>557</v>
      </c>
      <c r="K134" s="407"/>
      <c r="L134" s="12"/>
      <c r="M134" s="407"/>
      <c r="O134" s="168"/>
      <c r="P134" s="168"/>
      <c r="Q134" s="168"/>
    </row>
    <row r="135" spans="1:23" ht="11.25" customHeight="1" x14ac:dyDescent="0.2">
      <c r="A135" s="9"/>
      <c r="B135" s="11"/>
      <c r="C135" s="11"/>
      <c r="D135" s="11"/>
      <c r="E135" s="12"/>
      <c r="F135" s="12"/>
      <c r="G135" s="11"/>
      <c r="H135" s="11"/>
      <c r="I135" s="11"/>
      <c r="J135" s="12"/>
      <c r="K135" s="12"/>
      <c r="L135" s="12"/>
      <c r="M135" s="12"/>
      <c r="O135" s="171"/>
    </row>
    <row r="136" spans="1:23" s="21" customFormat="1" x14ac:dyDescent="0.2">
      <c r="A136" s="86" t="s">
        <v>530</v>
      </c>
      <c r="B136" s="86">
        <v>153769.58585</v>
      </c>
      <c r="C136" s="86">
        <v>70818.613330000007</v>
      </c>
      <c r="D136" s="86">
        <v>82510.456912399997</v>
      </c>
      <c r="E136" s="16">
        <v>16.509562998527571</v>
      </c>
      <c r="F136" s="86"/>
      <c r="G136" s="86">
        <v>62208.816709999999</v>
      </c>
      <c r="H136" s="86">
        <v>24930.124100000001</v>
      </c>
      <c r="I136" s="86">
        <v>30963.584179999998</v>
      </c>
      <c r="J136" s="16">
        <v>24.201484339983679</v>
      </c>
      <c r="K136" s="16"/>
      <c r="L136" s="12"/>
      <c r="M136" s="16"/>
      <c r="O136" s="199"/>
      <c r="P136" s="198"/>
      <c r="Q136" s="198"/>
    </row>
    <row r="137" spans="1:23" ht="11.25" customHeight="1" x14ac:dyDescent="0.2">
      <c r="A137" s="17"/>
      <c r="B137" s="18"/>
      <c r="C137" s="18"/>
      <c r="D137" s="18"/>
      <c r="E137" s="16"/>
      <c r="F137" s="16"/>
      <c r="G137" s="18"/>
      <c r="H137" s="18"/>
      <c r="I137" s="18"/>
      <c r="J137" s="12"/>
      <c r="K137" s="12"/>
      <c r="L137" s="12"/>
      <c r="M137" s="12"/>
      <c r="N137" s="83"/>
      <c r="O137" s="173"/>
      <c r="P137" s="166"/>
      <c r="Q137" s="166"/>
      <c r="R137" s="83"/>
      <c r="S137" s="83"/>
      <c r="T137" s="83"/>
      <c r="U137" s="83"/>
      <c r="V137" s="83"/>
      <c r="W137" s="83"/>
    </row>
    <row r="138" spans="1:23" s="20" customFormat="1" ht="11.25" customHeight="1" x14ac:dyDescent="0.2">
      <c r="A138" s="207" t="s">
        <v>298</v>
      </c>
      <c r="B138" s="18">
        <v>133279.83199999999</v>
      </c>
      <c r="C138" s="18">
        <v>60888.770000000004</v>
      </c>
      <c r="D138" s="18">
        <v>70747.648543400006</v>
      </c>
      <c r="E138" s="16">
        <v>16.191620463674994</v>
      </c>
      <c r="F138" s="16"/>
      <c r="G138" s="18">
        <v>25569.574130000001</v>
      </c>
      <c r="H138" s="18">
        <v>6842.2181099999998</v>
      </c>
      <c r="I138" s="18">
        <v>7118.7715799999996</v>
      </c>
      <c r="J138" s="16">
        <v>4.0418686682292844</v>
      </c>
      <c r="K138" s="16"/>
      <c r="L138" s="12"/>
      <c r="M138" s="16"/>
      <c r="N138" s="257"/>
      <c r="O138" s="257"/>
      <c r="P138" s="255"/>
      <c r="Q138" s="255"/>
      <c r="R138" s="255"/>
      <c r="S138" s="91"/>
      <c r="T138" s="91"/>
      <c r="U138" s="91"/>
      <c r="V138" s="91"/>
      <c r="W138" s="91"/>
    </row>
    <row r="139" spans="1:23" ht="11.25" customHeight="1" x14ac:dyDescent="0.2">
      <c r="A139" s="208" t="s">
        <v>118</v>
      </c>
      <c r="B139" s="11">
        <v>91524.161999999997</v>
      </c>
      <c r="C139" s="11">
        <v>20959</v>
      </c>
      <c r="D139" s="11">
        <v>27590.04766</v>
      </c>
      <c r="E139" s="12">
        <v>31.638187222672855</v>
      </c>
      <c r="F139" s="16"/>
      <c r="G139" s="11">
        <v>21436.619730000002</v>
      </c>
      <c r="H139" s="11">
        <v>2912.9259999999999</v>
      </c>
      <c r="I139" s="11">
        <v>3983.6487499999998</v>
      </c>
      <c r="J139" s="12">
        <v>36.757636479608493</v>
      </c>
      <c r="K139" s="12"/>
      <c r="L139" s="12"/>
      <c r="M139" s="12"/>
      <c r="N139" s="83"/>
      <c r="O139" s="173"/>
      <c r="P139" s="166"/>
      <c r="Q139" s="166"/>
      <c r="R139" s="83"/>
      <c r="S139" s="83"/>
      <c r="T139" s="83"/>
      <c r="U139" s="83"/>
      <c r="V139" s="83"/>
      <c r="W139" s="83"/>
    </row>
    <row r="140" spans="1:23" ht="11.25" customHeight="1" x14ac:dyDescent="0.2">
      <c r="A140" s="208" t="s">
        <v>119</v>
      </c>
      <c r="B140" s="11">
        <v>41408.660000000003</v>
      </c>
      <c r="C140" s="11">
        <v>39582.76</v>
      </c>
      <c r="D140" s="11">
        <v>41318.921283399999</v>
      </c>
      <c r="E140" s="12">
        <v>4.3861551933215281</v>
      </c>
      <c r="F140" s="16"/>
      <c r="G140" s="11">
        <v>4078.5079499999997</v>
      </c>
      <c r="H140" s="11">
        <v>3874.8456599999995</v>
      </c>
      <c r="I140" s="11">
        <v>2971.0564300000001</v>
      </c>
      <c r="J140" s="12">
        <v>-23.32452204044688</v>
      </c>
      <c r="K140" s="12"/>
      <c r="L140" s="12"/>
      <c r="M140" s="12"/>
      <c r="O140" s="171"/>
    </row>
    <row r="141" spans="1:23" ht="11.25" customHeight="1" x14ac:dyDescent="0.2">
      <c r="A141" s="208" t="s">
        <v>323</v>
      </c>
      <c r="B141" s="11">
        <v>0</v>
      </c>
      <c r="C141" s="11">
        <v>0</v>
      </c>
      <c r="D141" s="11">
        <v>0</v>
      </c>
      <c r="E141" s="12" t="s">
        <v>560</v>
      </c>
      <c r="F141" s="16"/>
      <c r="G141" s="11">
        <v>0</v>
      </c>
      <c r="H141" s="11">
        <v>0</v>
      </c>
      <c r="I141" s="11">
        <v>0</v>
      </c>
      <c r="J141" s="12" t="s">
        <v>560</v>
      </c>
      <c r="K141" s="12"/>
      <c r="L141" s="12"/>
      <c r="M141" s="12"/>
      <c r="O141" s="171"/>
    </row>
    <row r="142" spans="1:23" ht="11.25" customHeight="1" x14ac:dyDescent="0.2">
      <c r="A142" s="208" t="s">
        <v>324</v>
      </c>
      <c r="B142" s="11">
        <v>347.01</v>
      </c>
      <c r="C142" s="11">
        <v>347.01</v>
      </c>
      <c r="D142" s="11">
        <v>1838.6796000000002</v>
      </c>
      <c r="E142" s="12">
        <v>429.86357741851828</v>
      </c>
      <c r="F142" s="16"/>
      <c r="G142" s="11">
        <v>54.446449999999999</v>
      </c>
      <c r="H142" s="11">
        <v>54.446449999999999</v>
      </c>
      <c r="I142" s="11">
        <v>164.06640000000002</v>
      </c>
      <c r="J142" s="12">
        <v>201.33534876929536</v>
      </c>
      <c r="K142" s="12"/>
      <c r="L142" s="12"/>
      <c r="M142" s="12"/>
      <c r="O142" s="171"/>
    </row>
    <row r="143" spans="1:23" ht="11.25" customHeight="1" x14ac:dyDescent="0.2">
      <c r="A143" s="208"/>
      <c r="B143" s="11"/>
      <c r="C143" s="11"/>
      <c r="D143" s="11"/>
      <c r="E143" s="12"/>
      <c r="F143" s="16"/>
      <c r="G143" s="11"/>
      <c r="H143" s="11"/>
      <c r="I143" s="11"/>
      <c r="J143" s="12"/>
      <c r="K143" s="12"/>
      <c r="L143" s="12"/>
      <c r="M143" s="12"/>
      <c r="O143" s="171"/>
    </row>
    <row r="144" spans="1:23" s="20" customFormat="1" ht="11.25" customHeight="1" x14ac:dyDescent="0.2">
      <c r="A144" s="207" t="s">
        <v>299</v>
      </c>
      <c r="B144" s="18">
        <v>1238.5230000000001</v>
      </c>
      <c r="C144" s="18">
        <v>1238.5230000000001</v>
      </c>
      <c r="D144" s="18">
        <v>0</v>
      </c>
      <c r="E144" s="16" t="s">
        <v>560</v>
      </c>
      <c r="F144" s="16"/>
      <c r="G144" s="18">
        <v>118.01299999999999</v>
      </c>
      <c r="H144" s="18">
        <v>118.01299999999999</v>
      </c>
      <c r="I144" s="18">
        <v>0</v>
      </c>
      <c r="J144" s="16" t="s">
        <v>560</v>
      </c>
      <c r="K144" s="16"/>
      <c r="L144" s="12"/>
      <c r="M144" s="16"/>
      <c r="O144" s="170"/>
      <c r="P144" s="168"/>
      <c r="Q144" s="168"/>
    </row>
    <row r="145" spans="1:17" ht="11.25" customHeight="1" x14ac:dyDescent="0.2">
      <c r="A145" s="208" t="s">
        <v>118</v>
      </c>
      <c r="B145" s="11">
        <v>0</v>
      </c>
      <c r="C145" s="11">
        <v>0</v>
      </c>
      <c r="D145" s="11">
        <v>0</v>
      </c>
      <c r="E145" s="12" t="s">
        <v>560</v>
      </c>
      <c r="F145" s="16"/>
      <c r="G145" s="11">
        <v>0</v>
      </c>
      <c r="H145" s="11">
        <v>0</v>
      </c>
      <c r="I145" s="11">
        <v>0</v>
      </c>
      <c r="J145" s="12" t="s">
        <v>560</v>
      </c>
      <c r="K145" s="12"/>
      <c r="L145" s="12"/>
      <c r="M145" s="12"/>
      <c r="O145" s="171"/>
    </row>
    <row r="146" spans="1:17" ht="11.25" customHeight="1" x14ac:dyDescent="0.2">
      <c r="A146" s="208" t="s">
        <v>119</v>
      </c>
      <c r="B146" s="11">
        <v>0</v>
      </c>
      <c r="C146" s="11">
        <v>0</v>
      </c>
      <c r="D146" s="11">
        <v>0</v>
      </c>
      <c r="E146" s="12" t="s">
        <v>560</v>
      </c>
      <c r="F146" s="16"/>
      <c r="G146" s="11">
        <v>0</v>
      </c>
      <c r="H146" s="11">
        <v>0</v>
      </c>
      <c r="I146" s="11">
        <v>0</v>
      </c>
      <c r="J146" s="12" t="s">
        <v>560</v>
      </c>
      <c r="K146" s="12"/>
      <c r="L146" s="12"/>
      <c r="M146" s="12"/>
      <c r="O146" s="171"/>
    </row>
    <row r="147" spans="1:17" ht="11.25" customHeight="1" x14ac:dyDescent="0.2">
      <c r="A147" s="208" t="s">
        <v>355</v>
      </c>
      <c r="B147" s="11">
        <v>1238.5230000000001</v>
      </c>
      <c r="C147" s="11">
        <v>1238.5230000000001</v>
      </c>
      <c r="D147" s="11">
        <v>0</v>
      </c>
      <c r="E147" s="12" t="s">
        <v>560</v>
      </c>
      <c r="F147" s="16"/>
      <c r="G147" s="11">
        <v>118.01299999999999</v>
      </c>
      <c r="H147" s="11">
        <v>118.01299999999999</v>
      </c>
      <c r="I147" s="11">
        <v>0</v>
      </c>
      <c r="J147" s="12" t="s">
        <v>560</v>
      </c>
      <c r="K147" s="12"/>
      <c r="L147" s="12"/>
      <c r="M147" s="12"/>
      <c r="O147" s="171"/>
    </row>
    <row r="148" spans="1:17" ht="11.25" customHeight="1" x14ac:dyDescent="0.2">
      <c r="A148" s="208"/>
      <c r="B148" s="11"/>
      <c r="C148" s="11"/>
      <c r="D148" s="11"/>
      <c r="E148" s="12"/>
      <c r="F148" s="16"/>
      <c r="G148" s="11"/>
      <c r="H148" s="11"/>
      <c r="I148" s="11"/>
      <c r="J148" s="12"/>
      <c r="K148" s="12"/>
      <c r="L148" s="12"/>
      <c r="M148" s="12"/>
      <c r="O148" s="171"/>
    </row>
    <row r="149" spans="1:17" s="20" customFormat="1" ht="11.25" customHeight="1" x14ac:dyDescent="0.2">
      <c r="A149" s="207" t="s">
        <v>352</v>
      </c>
      <c r="B149" s="18">
        <v>446.85453000000007</v>
      </c>
      <c r="C149" s="18">
        <v>133.86240000000001</v>
      </c>
      <c r="D149" s="18">
        <v>115.756</v>
      </c>
      <c r="E149" s="16">
        <v>-13.526128322815083</v>
      </c>
      <c r="F149" s="18"/>
      <c r="G149" s="18">
        <v>11762.460649999999</v>
      </c>
      <c r="H149" s="18">
        <v>2743.03775</v>
      </c>
      <c r="I149" s="18">
        <v>2139.4768599999998</v>
      </c>
      <c r="J149" s="16">
        <v>-22.003375272542286</v>
      </c>
      <c r="K149" s="16"/>
      <c r="L149" s="12"/>
      <c r="M149" s="16"/>
      <c r="O149" s="170"/>
      <c r="P149" s="168"/>
      <c r="Q149" s="168"/>
    </row>
    <row r="150" spans="1:17" ht="11.25" customHeight="1" x14ac:dyDescent="0.2">
      <c r="A150" s="208" t="s">
        <v>300</v>
      </c>
      <c r="B150" s="11">
        <v>0</v>
      </c>
      <c r="C150" s="11">
        <v>0</v>
      </c>
      <c r="D150" s="11">
        <v>0</v>
      </c>
      <c r="E150" s="12" t="s">
        <v>560</v>
      </c>
      <c r="F150" s="16"/>
      <c r="G150" s="11">
        <v>0</v>
      </c>
      <c r="H150" s="11">
        <v>0</v>
      </c>
      <c r="I150" s="11">
        <v>0</v>
      </c>
      <c r="J150" s="12" t="s">
        <v>560</v>
      </c>
      <c r="K150" s="12"/>
      <c r="L150" s="12"/>
      <c r="M150" s="12"/>
      <c r="O150" s="171"/>
    </row>
    <row r="151" spans="1:17" ht="11.25" customHeight="1" x14ac:dyDescent="0.2">
      <c r="A151" s="208" t="s">
        <v>333</v>
      </c>
      <c r="B151" s="11">
        <v>0</v>
      </c>
      <c r="C151" s="11">
        <v>0</v>
      </c>
      <c r="D151" s="11">
        <v>0</v>
      </c>
      <c r="E151" s="12" t="s">
        <v>560</v>
      </c>
      <c r="F151" s="16"/>
      <c r="G151" s="11">
        <v>0</v>
      </c>
      <c r="H151" s="11">
        <v>0</v>
      </c>
      <c r="I151" s="11">
        <v>0</v>
      </c>
      <c r="J151" s="12" t="s">
        <v>560</v>
      </c>
      <c r="K151" s="12"/>
      <c r="L151" s="12"/>
      <c r="M151" s="12"/>
      <c r="O151" s="171"/>
    </row>
    <row r="152" spans="1:17" ht="11.25" customHeight="1" x14ac:dyDescent="0.2">
      <c r="A152" s="208" t="s">
        <v>382</v>
      </c>
      <c r="B152" s="11">
        <v>289.26453000000004</v>
      </c>
      <c r="C152" s="11">
        <v>42.571400000000004</v>
      </c>
      <c r="D152" s="11">
        <v>58.052999999999997</v>
      </c>
      <c r="E152" s="12">
        <v>36.366198903489192</v>
      </c>
      <c r="F152" s="16"/>
      <c r="G152" s="11">
        <v>7408.26613</v>
      </c>
      <c r="H152" s="11">
        <v>560.70952</v>
      </c>
      <c r="I152" s="11">
        <v>854.85397999999998</v>
      </c>
      <c r="J152" s="12">
        <v>52.459330456882554</v>
      </c>
      <c r="K152" s="12"/>
      <c r="L152" s="12"/>
      <c r="M152" s="12"/>
      <c r="O152" s="171"/>
    </row>
    <row r="153" spans="1:17" ht="11.25" customHeight="1" x14ac:dyDescent="0.2">
      <c r="A153" s="208" t="s">
        <v>334</v>
      </c>
      <c r="B153" s="11">
        <v>0</v>
      </c>
      <c r="C153" s="11">
        <v>0</v>
      </c>
      <c r="D153" s="11">
        <v>0</v>
      </c>
      <c r="E153" s="12" t="s">
        <v>560</v>
      </c>
      <c r="F153" s="16"/>
      <c r="G153" s="11">
        <v>0</v>
      </c>
      <c r="H153" s="11">
        <v>0</v>
      </c>
      <c r="I153" s="11">
        <v>0</v>
      </c>
      <c r="J153" s="12" t="s">
        <v>560</v>
      </c>
      <c r="K153" s="12"/>
      <c r="L153" s="12"/>
      <c r="M153" s="12"/>
      <c r="O153" s="171"/>
    </row>
    <row r="154" spans="1:17" ht="11.25" customHeight="1" x14ac:dyDescent="0.2">
      <c r="A154" s="208" t="s">
        <v>301</v>
      </c>
      <c r="B154" s="11">
        <v>157.59</v>
      </c>
      <c r="C154" s="11">
        <v>91.290999999999997</v>
      </c>
      <c r="D154" s="11">
        <v>57.703000000000003</v>
      </c>
      <c r="E154" s="12">
        <v>-36.792235817331388</v>
      </c>
      <c r="F154" s="16"/>
      <c r="G154" s="11">
        <v>4354.1945199999991</v>
      </c>
      <c r="H154" s="11">
        <v>2182.3282300000001</v>
      </c>
      <c r="I154" s="11">
        <v>1284.6228799999999</v>
      </c>
      <c r="J154" s="12">
        <v>-41.135212277394231</v>
      </c>
      <c r="K154" s="12"/>
      <c r="L154" s="12"/>
      <c r="M154" s="12"/>
      <c r="O154" s="171"/>
    </row>
    <row r="155" spans="1:17" ht="11.25" customHeight="1" x14ac:dyDescent="0.2">
      <c r="A155" s="208"/>
      <c r="B155" s="11"/>
      <c r="C155" s="11"/>
      <c r="D155" s="11"/>
      <c r="E155" s="12"/>
      <c r="F155" s="16"/>
      <c r="G155" s="11"/>
      <c r="H155" s="11"/>
      <c r="I155" s="11"/>
      <c r="J155" s="12"/>
      <c r="K155" s="12"/>
      <c r="L155" s="12"/>
      <c r="M155" s="12"/>
      <c r="O155" s="171"/>
    </row>
    <row r="156" spans="1:17" s="20" customFormat="1" ht="11.25" customHeight="1" x14ac:dyDescent="0.2">
      <c r="A156" s="207" t="s">
        <v>325</v>
      </c>
      <c r="B156" s="18">
        <v>297.78300000000002</v>
      </c>
      <c r="C156" s="18">
        <v>185.00299999999999</v>
      </c>
      <c r="D156" s="18">
        <v>110.57899999999999</v>
      </c>
      <c r="E156" s="16">
        <v>-40.22853683453782</v>
      </c>
      <c r="F156" s="16"/>
      <c r="G156" s="18">
        <v>1748.1319900000003</v>
      </c>
      <c r="H156" s="18">
        <v>962.07556000000011</v>
      </c>
      <c r="I156" s="18">
        <v>944.79462999999987</v>
      </c>
      <c r="J156" s="16">
        <v>-1.7962133868155092</v>
      </c>
      <c r="K156" s="16"/>
      <c r="L156" s="12"/>
      <c r="M156" s="16"/>
      <c r="O156" s="170"/>
      <c r="P156" s="168"/>
      <c r="Q156" s="168"/>
    </row>
    <row r="157" spans="1:17" s="20" customFormat="1" ht="11.25" customHeight="1" x14ac:dyDescent="0.2">
      <c r="A157" s="207" t="s">
        <v>353</v>
      </c>
      <c r="B157" s="18">
        <v>0</v>
      </c>
      <c r="C157" s="18">
        <v>0</v>
      </c>
      <c r="D157" s="18">
        <v>0</v>
      </c>
      <c r="E157" s="16" t="s">
        <v>560</v>
      </c>
      <c r="F157" s="16"/>
      <c r="G157" s="18">
        <v>0</v>
      </c>
      <c r="H157" s="18">
        <v>0</v>
      </c>
      <c r="I157" s="18">
        <v>0</v>
      </c>
      <c r="J157" s="16" t="s">
        <v>560</v>
      </c>
      <c r="K157" s="16"/>
      <c r="L157" s="12"/>
      <c r="M157" s="16"/>
      <c r="O157" s="170"/>
      <c r="P157" s="168"/>
      <c r="Q157" s="168"/>
    </row>
    <row r="158" spans="1:17" s="20" customFormat="1" ht="11.25" customHeight="1" x14ac:dyDescent="0.2">
      <c r="A158" s="207"/>
      <c r="B158" s="18"/>
      <c r="C158" s="18"/>
      <c r="D158" s="18"/>
      <c r="E158" s="16"/>
      <c r="F158" s="16"/>
      <c r="G158" s="18"/>
      <c r="H158" s="18"/>
      <c r="I158" s="18"/>
      <c r="J158" s="16"/>
      <c r="K158" s="16"/>
      <c r="L158" s="12"/>
      <c r="M158" s="16"/>
      <c r="O158" s="170"/>
      <c r="P158" s="168"/>
      <c r="Q158" s="168"/>
    </row>
    <row r="159" spans="1:17" s="20" customFormat="1" ht="11.25" customHeight="1" x14ac:dyDescent="0.2">
      <c r="A159" s="207" t="s">
        <v>542</v>
      </c>
      <c r="B159" s="18">
        <v>17518.35526</v>
      </c>
      <c r="C159" s="18">
        <v>7492.6715600000007</v>
      </c>
      <c r="D159" s="18">
        <v>10858.634189</v>
      </c>
      <c r="E159" s="16">
        <v>44.923397509766204</v>
      </c>
      <c r="F159" s="16"/>
      <c r="G159" s="18">
        <v>13933.545300000002</v>
      </c>
      <c r="H159" s="18">
        <v>6396.6835499999997</v>
      </c>
      <c r="I159" s="18">
        <v>15275.945110000001</v>
      </c>
      <c r="J159" s="16">
        <v>138.81039276985962</v>
      </c>
      <c r="K159" s="16"/>
      <c r="L159" s="12"/>
      <c r="M159" s="16"/>
      <c r="O159" s="170"/>
      <c r="P159" s="168"/>
      <c r="Q159" s="168"/>
    </row>
    <row r="160" spans="1:17" s="20" customFormat="1" ht="11.25" customHeight="1" x14ac:dyDescent="0.2">
      <c r="A160" s="208" t="s">
        <v>532</v>
      </c>
      <c r="B160" s="11">
        <v>5109.6395600000005</v>
      </c>
      <c r="C160" s="11">
        <v>3254.15056</v>
      </c>
      <c r="D160" s="11">
        <v>7459.6470799999997</v>
      </c>
      <c r="E160" s="12">
        <v>129.23484769555347</v>
      </c>
      <c r="F160" s="16"/>
      <c r="G160" s="11">
        <v>9356.0649000000012</v>
      </c>
      <c r="H160" s="11">
        <v>5218.5780999999997</v>
      </c>
      <c r="I160" s="11">
        <v>14411.233109999999</v>
      </c>
      <c r="J160" s="12">
        <v>176.15248509934156</v>
      </c>
      <c r="K160" s="16"/>
      <c r="L160" s="12"/>
      <c r="M160" s="16"/>
      <c r="O160" s="170"/>
      <c r="P160" s="168"/>
      <c r="Q160" s="168"/>
    </row>
    <row r="161" spans="1:18" s="20" customFormat="1" ht="11.25" customHeight="1" x14ac:dyDescent="0.2">
      <c r="A161" s="208" t="s">
        <v>541</v>
      </c>
      <c r="B161" s="11">
        <v>525.80200000000002</v>
      </c>
      <c r="C161" s="11">
        <v>189.13</v>
      </c>
      <c r="D161" s="11">
        <v>112.56</v>
      </c>
      <c r="E161" s="12">
        <v>-40.485380426161896</v>
      </c>
      <c r="F161" s="16"/>
      <c r="G161" s="11">
        <v>1709.0536399999999</v>
      </c>
      <c r="H161" s="11">
        <v>655.44094999999993</v>
      </c>
      <c r="I161" s="11">
        <v>360.19200000000001</v>
      </c>
      <c r="J161" s="12">
        <v>-45.04585043091982</v>
      </c>
      <c r="K161" s="16"/>
      <c r="L161" s="12"/>
      <c r="M161" s="16"/>
      <c r="O161" s="170"/>
      <c r="P161" s="168"/>
      <c r="Q161" s="168"/>
    </row>
    <row r="162" spans="1:18" s="20" customFormat="1" ht="11.25" customHeight="1" x14ac:dyDescent="0.2">
      <c r="A162" s="208" t="s">
        <v>535</v>
      </c>
      <c r="B162" s="11">
        <v>10519.7</v>
      </c>
      <c r="C162" s="11">
        <v>3987.5</v>
      </c>
      <c r="D162" s="11">
        <v>2521.8000000000002</v>
      </c>
      <c r="E162" s="12">
        <v>-36.757366771159873</v>
      </c>
      <c r="F162" s="16"/>
      <c r="G162" s="11">
        <v>1319.4334099999999</v>
      </c>
      <c r="H162" s="11">
        <v>488.34279000000004</v>
      </c>
      <c r="I162" s="11">
        <v>337.58870999999994</v>
      </c>
      <c r="J162" s="12">
        <v>-30.870544848220263</v>
      </c>
      <c r="K162" s="16"/>
      <c r="L162" s="12"/>
      <c r="M162" s="16"/>
      <c r="O162" s="170"/>
      <c r="P162" s="168"/>
      <c r="Q162" s="168"/>
    </row>
    <row r="163" spans="1:18" s="20" customFormat="1" ht="11.25" customHeight="1" x14ac:dyDescent="0.2">
      <c r="A163" s="208" t="s">
        <v>536</v>
      </c>
      <c r="B163" s="11">
        <v>1163.895</v>
      </c>
      <c r="C163" s="11">
        <v>0.02</v>
      </c>
      <c r="D163" s="11">
        <v>159.32755</v>
      </c>
      <c r="E163" s="12">
        <v>796537.75</v>
      </c>
      <c r="F163" s="16"/>
      <c r="G163" s="11">
        <v>1303.1473700000001</v>
      </c>
      <c r="H163" s="11">
        <v>2.7E-2</v>
      </c>
      <c r="I163" s="11">
        <v>166.93129000000002</v>
      </c>
      <c r="J163" s="12">
        <v>618164.03703703708</v>
      </c>
      <c r="K163" s="16"/>
      <c r="L163" s="12"/>
      <c r="M163" s="16"/>
      <c r="O163" s="170"/>
      <c r="P163" s="168"/>
      <c r="Q163" s="168"/>
    </row>
    <row r="164" spans="1:18" s="20" customFormat="1" ht="11.25" customHeight="1" x14ac:dyDescent="0.2">
      <c r="A164" s="207" t="s">
        <v>533</v>
      </c>
      <c r="B164" s="11">
        <v>199.31870000000001</v>
      </c>
      <c r="C164" s="11">
        <v>61.871000000000002</v>
      </c>
      <c r="D164" s="11">
        <v>605.29955900000004</v>
      </c>
      <c r="E164" s="12">
        <v>878.32515879814446</v>
      </c>
      <c r="F164" s="16"/>
      <c r="G164" s="11">
        <v>245.84598</v>
      </c>
      <c r="H164" s="11">
        <v>34.294710000000002</v>
      </c>
      <c r="I164" s="11">
        <v>0</v>
      </c>
      <c r="J164" s="12" t="s">
        <v>560</v>
      </c>
      <c r="K164" s="16"/>
      <c r="L164" s="12"/>
      <c r="M164" s="16"/>
      <c r="O164" s="170"/>
      <c r="P164" s="168"/>
      <c r="Q164" s="168"/>
    </row>
    <row r="165" spans="1:18" s="20" customFormat="1" ht="11.25" customHeight="1" x14ac:dyDescent="0.2">
      <c r="A165" s="207"/>
      <c r="B165" s="18"/>
      <c r="C165" s="18"/>
      <c r="D165" s="18"/>
      <c r="E165" s="16"/>
      <c r="F165" s="16"/>
      <c r="G165" s="18"/>
      <c r="H165" s="18"/>
      <c r="I165" s="18"/>
      <c r="J165" s="16"/>
      <c r="K165" s="16"/>
      <c r="L165" s="12"/>
      <c r="M165" s="16"/>
      <c r="O165" s="170"/>
      <c r="P165" s="168"/>
      <c r="Q165" s="168"/>
    </row>
    <row r="166" spans="1:18" s="20" customFormat="1" ht="11.25" customHeight="1" x14ac:dyDescent="0.2">
      <c r="A166" s="207" t="s">
        <v>534</v>
      </c>
      <c r="B166" s="18">
        <v>988.23806000000002</v>
      </c>
      <c r="C166" s="18">
        <v>879.78336999999999</v>
      </c>
      <c r="D166" s="18">
        <v>677.83917999999983</v>
      </c>
      <c r="E166" s="12">
        <v>-22.953853969756238</v>
      </c>
      <c r="F166" s="16"/>
      <c r="G166" s="18">
        <v>9077.0916400000006</v>
      </c>
      <c r="H166" s="18">
        <v>7868.0961300000008</v>
      </c>
      <c r="I166" s="18">
        <v>5484.5959999999986</v>
      </c>
      <c r="J166" s="12">
        <v>-30.293225840391486</v>
      </c>
      <c r="K166" s="16"/>
      <c r="L166" s="12"/>
      <c r="M166" s="16"/>
      <c r="O166" s="170"/>
      <c r="P166" s="168"/>
      <c r="Q166" s="168"/>
    </row>
    <row r="167" spans="1:18" s="20" customFormat="1" ht="11.25" customHeight="1" x14ac:dyDescent="0.2">
      <c r="A167" s="208" t="s">
        <v>537</v>
      </c>
      <c r="B167" s="11">
        <v>988.23806000000002</v>
      </c>
      <c r="C167" s="11">
        <v>879.78336999999999</v>
      </c>
      <c r="D167" s="11">
        <v>677.83917999999983</v>
      </c>
      <c r="E167" s="12">
        <v>-22.953853969756238</v>
      </c>
      <c r="F167" s="16"/>
      <c r="G167" s="11">
        <v>9077.0916400000006</v>
      </c>
      <c r="H167" s="11">
        <v>7868.0961300000008</v>
      </c>
      <c r="I167" s="11">
        <v>5484.5959999999986</v>
      </c>
      <c r="J167" s="12">
        <v>-30.293225840391486</v>
      </c>
      <c r="K167" s="16"/>
      <c r="L167" s="12"/>
      <c r="M167" s="16"/>
      <c r="O167" s="170"/>
      <c r="P167" s="168"/>
      <c r="Q167" s="168"/>
    </row>
    <row r="168" spans="1:18" s="20" customFormat="1" ht="11.25" customHeight="1" x14ac:dyDescent="0.2">
      <c r="A168" s="208" t="s">
        <v>538</v>
      </c>
      <c r="B168" s="11">
        <v>0</v>
      </c>
      <c r="C168" s="11">
        <v>0</v>
      </c>
      <c r="D168" s="11">
        <v>0</v>
      </c>
      <c r="E168" s="12" t="s">
        <v>560</v>
      </c>
      <c r="F168" s="16"/>
      <c r="G168" s="11">
        <v>0</v>
      </c>
      <c r="H168" s="11">
        <v>0</v>
      </c>
      <c r="I168" s="11">
        <v>0</v>
      </c>
      <c r="J168" s="12" t="s">
        <v>560</v>
      </c>
      <c r="K168" s="16"/>
      <c r="L168" s="12"/>
      <c r="M168" s="16"/>
      <c r="O168" s="170"/>
      <c r="P168" s="168"/>
      <c r="Q168" s="168"/>
    </row>
    <row r="169" spans="1:18" s="20" customFormat="1" ht="11.25" customHeight="1" x14ac:dyDescent="0.2">
      <c r="A169" s="207" t="s">
        <v>539</v>
      </c>
      <c r="B169" s="11">
        <v>0</v>
      </c>
      <c r="C169" s="11">
        <v>0</v>
      </c>
      <c r="D169" s="11">
        <v>0</v>
      </c>
      <c r="E169" s="12" t="s">
        <v>560</v>
      </c>
      <c r="F169" s="16"/>
      <c r="G169" s="11">
        <v>0</v>
      </c>
      <c r="H169" s="11">
        <v>0</v>
      </c>
      <c r="I169" s="11">
        <v>0</v>
      </c>
      <c r="J169" s="12" t="s">
        <v>560</v>
      </c>
      <c r="K169" s="16"/>
      <c r="L169" s="12"/>
      <c r="M169" s="16"/>
      <c r="O169" s="170"/>
      <c r="P169" s="168"/>
      <c r="Q169" s="168"/>
    </row>
    <row r="170" spans="1:18" x14ac:dyDescent="0.2">
      <c r="A170" s="83"/>
      <c r="B170" s="90"/>
      <c r="C170" s="90"/>
      <c r="D170" s="90"/>
      <c r="E170" s="90"/>
      <c r="F170" s="90"/>
      <c r="G170" s="90"/>
      <c r="H170" s="90"/>
      <c r="I170" s="90"/>
      <c r="J170" s="84"/>
      <c r="K170" s="9"/>
      <c r="L170" s="12"/>
      <c r="M170" s="9"/>
      <c r="O170" s="171"/>
    </row>
    <row r="171" spans="1:18" x14ac:dyDescent="0.2">
      <c r="A171" s="9" t="s">
        <v>402</v>
      </c>
      <c r="B171" s="9"/>
      <c r="C171" s="9"/>
      <c r="D171" s="9"/>
      <c r="E171" s="9"/>
      <c r="F171" s="9"/>
      <c r="G171" s="9"/>
      <c r="H171" s="9"/>
      <c r="I171" s="9"/>
      <c r="J171" s="9"/>
      <c r="K171" s="9"/>
      <c r="L171" s="12"/>
      <c r="M171" s="9"/>
      <c r="O171" s="171"/>
    </row>
    <row r="172" spans="1:18" ht="20.100000000000001" customHeight="1" x14ac:dyDescent="0.2">
      <c r="A172" s="453" t="s">
        <v>161</v>
      </c>
      <c r="B172" s="453"/>
      <c r="C172" s="453"/>
      <c r="D172" s="453"/>
      <c r="E172" s="453"/>
      <c r="F172" s="453"/>
      <c r="G172" s="453"/>
      <c r="H172" s="453"/>
      <c r="I172" s="453"/>
      <c r="J172" s="453"/>
      <c r="K172" s="406"/>
      <c r="L172" s="12"/>
      <c r="M172" s="406"/>
      <c r="O172" s="171"/>
    </row>
    <row r="173" spans="1:18" ht="19.5" customHeight="1" x14ac:dyDescent="0.2">
      <c r="A173" s="454" t="s">
        <v>154</v>
      </c>
      <c r="B173" s="454"/>
      <c r="C173" s="454"/>
      <c r="D173" s="454"/>
      <c r="E173" s="454"/>
      <c r="F173" s="454"/>
      <c r="G173" s="454"/>
      <c r="H173" s="454"/>
      <c r="I173" s="454"/>
      <c r="J173" s="454"/>
      <c r="K173" s="406"/>
      <c r="L173" s="12"/>
      <c r="M173" s="406"/>
      <c r="O173" s="171"/>
    </row>
    <row r="174" spans="1:18" s="20" customFormat="1" x14ac:dyDescent="0.2">
      <c r="A174" s="17"/>
      <c r="B174" s="455" t="s">
        <v>101</v>
      </c>
      <c r="C174" s="455"/>
      <c r="D174" s="455"/>
      <c r="E174" s="455"/>
      <c r="F174" s="407"/>
      <c r="G174" s="455" t="s">
        <v>412</v>
      </c>
      <c r="H174" s="455"/>
      <c r="I174" s="455"/>
      <c r="J174" s="455"/>
      <c r="K174" s="407"/>
      <c r="L174" s="12"/>
      <c r="M174" s="407"/>
      <c r="N174" s="91"/>
      <c r="O174" s="167"/>
      <c r="P174" s="167"/>
      <c r="Q174" s="167"/>
      <c r="R174" s="91"/>
    </row>
    <row r="175" spans="1:18" s="20" customFormat="1" x14ac:dyDescent="0.2">
      <c r="A175" s="17" t="s">
        <v>256</v>
      </c>
      <c r="B175" s="459">
        <v>2021</v>
      </c>
      <c r="C175" s="456" t="s">
        <v>546</v>
      </c>
      <c r="D175" s="456"/>
      <c r="E175" s="456"/>
      <c r="F175" s="407"/>
      <c r="G175" s="459">
        <v>2021</v>
      </c>
      <c r="H175" s="456" t="s">
        <v>546</v>
      </c>
      <c r="I175" s="456"/>
      <c r="J175" s="456"/>
      <c r="K175" s="407"/>
      <c r="L175" s="12"/>
      <c r="M175" s="407"/>
      <c r="N175" s="91"/>
      <c r="O175" s="167"/>
      <c r="P175" s="167"/>
      <c r="Q175" s="167"/>
      <c r="R175" s="91"/>
    </row>
    <row r="176" spans="1:18" s="20" customFormat="1" x14ac:dyDescent="0.2">
      <c r="A176" s="123"/>
      <c r="B176" s="460"/>
      <c r="C176" s="254">
        <v>2021</v>
      </c>
      <c r="D176" s="254">
        <v>2022</v>
      </c>
      <c r="E176" s="408" t="s">
        <v>557</v>
      </c>
      <c r="F176" s="125"/>
      <c r="G176" s="460"/>
      <c r="H176" s="254">
        <v>2021</v>
      </c>
      <c r="I176" s="254">
        <v>2022</v>
      </c>
      <c r="J176" s="408" t="s">
        <v>557</v>
      </c>
      <c r="K176" s="407"/>
      <c r="L176" s="12"/>
      <c r="M176" s="407"/>
      <c r="O176" s="168"/>
      <c r="P176" s="168"/>
      <c r="Q176" s="168"/>
    </row>
    <row r="177" spans="1:17" x14ac:dyDescent="0.2">
      <c r="A177" s="9"/>
      <c r="B177" s="9"/>
      <c r="C177" s="9"/>
      <c r="D177" s="9"/>
      <c r="E177" s="9"/>
      <c r="F177" s="9"/>
      <c r="G177" s="9"/>
      <c r="H177" s="9"/>
      <c r="I177" s="9"/>
      <c r="J177" s="9"/>
      <c r="K177" s="9"/>
      <c r="L177" s="12"/>
      <c r="M177" s="9"/>
      <c r="O177" s="171"/>
    </row>
    <row r="178" spans="1:17" s="21" customFormat="1" x14ac:dyDescent="0.2">
      <c r="A178" s="86" t="s">
        <v>288</v>
      </c>
      <c r="B178" s="86">
        <v>223005.92101200001</v>
      </c>
      <c r="C178" s="86">
        <v>149236.21300799999</v>
      </c>
      <c r="D178" s="86">
        <v>170535.00565199999</v>
      </c>
      <c r="E178" s="16">
        <v>14.271866201039458</v>
      </c>
      <c r="F178" s="86"/>
      <c r="G178" s="86">
        <v>269076.69095999998</v>
      </c>
      <c r="H178" s="86">
        <v>176370.13629999995</v>
      </c>
      <c r="I178" s="86">
        <v>229951.76905999996</v>
      </c>
      <c r="J178" s="16">
        <v>30.380218490538198</v>
      </c>
      <c r="K178" s="16"/>
      <c r="L178" s="12"/>
      <c r="M178" s="16"/>
      <c r="O178" s="170"/>
      <c r="P178" s="198"/>
      <c r="Q178" s="198"/>
    </row>
    <row r="179" spans="1:17" ht="11.25" customHeight="1" x14ac:dyDescent="0.2">
      <c r="A179" s="17"/>
      <c r="B179" s="11"/>
      <c r="C179" s="11"/>
      <c r="D179" s="11"/>
      <c r="E179" s="12"/>
      <c r="F179" s="12"/>
      <c r="G179" s="11"/>
      <c r="H179" s="11"/>
      <c r="I179" s="11"/>
      <c r="J179" s="12"/>
      <c r="K179" s="12"/>
      <c r="L179" s="12"/>
      <c r="M179" s="12"/>
      <c r="O179" s="171"/>
    </row>
    <row r="180" spans="1:17" s="20" customFormat="1" ht="11.25" customHeight="1" x14ac:dyDescent="0.2">
      <c r="A180" s="17" t="s">
        <v>253</v>
      </c>
      <c r="B180" s="18">
        <v>43330.928679999997</v>
      </c>
      <c r="C180" s="18">
        <v>39263.921340000001</v>
      </c>
      <c r="D180" s="18">
        <v>56270.766157999999</v>
      </c>
      <c r="E180" s="16">
        <v>43.314178099359452</v>
      </c>
      <c r="F180" s="16"/>
      <c r="G180" s="18">
        <v>56393.839309999996</v>
      </c>
      <c r="H180" s="18">
        <v>47311.072149999993</v>
      </c>
      <c r="I180" s="18">
        <v>49502.040169999993</v>
      </c>
      <c r="J180" s="16">
        <v>4.6309836586529372</v>
      </c>
      <c r="K180" s="16"/>
      <c r="L180" s="12"/>
      <c r="M180" s="16"/>
      <c r="O180" s="170"/>
      <c r="P180" s="168"/>
      <c r="Q180" s="168"/>
    </row>
    <row r="181" spans="1:17" ht="11.25" customHeight="1" x14ac:dyDescent="0.2">
      <c r="A181" s="17"/>
      <c r="B181" s="18"/>
      <c r="C181" s="18"/>
      <c r="D181" s="18"/>
      <c r="E181" s="16"/>
      <c r="F181" s="16"/>
      <c r="G181" s="18"/>
      <c r="H181" s="18"/>
      <c r="I181" s="18"/>
      <c r="J181" s="12"/>
      <c r="K181" s="12"/>
      <c r="L181" s="12"/>
      <c r="M181" s="12"/>
      <c r="O181" s="171"/>
    </row>
    <row r="182" spans="1:17" ht="11.25" customHeight="1" x14ac:dyDescent="0.2">
      <c r="A182" s="10" t="s">
        <v>116</v>
      </c>
      <c r="B182" s="11">
        <v>0</v>
      </c>
      <c r="C182" s="11">
        <v>0</v>
      </c>
      <c r="D182" s="11">
        <v>0</v>
      </c>
      <c r="E182" s="12" t="s">
        <v>560</v>
      </c>
      <c r="F182" s="12"/>
      <c r="G182" s="11">
        <v>0</v>
      </c>
      <c r="H182" s="11">
        <v>0</v>
      </c>
      <c r="I182" s="11">
        <v>0</v>
      </c>
      <c r="J182" s="12" t="s">
        <v>560</v>
      </c>
      <c r="K182" s="12"/>
      <c r="L182" s="12"/>
      <c r="M182" s="12"/>
      <c r="O182" s="171"/>
    </row>
    <row r="183" spans="1:17" ht="11.25" customHeight="1" x14ac:dyDescent="0.2">
      <c r="A183" s="10" t="s">
        <v>107</v>
      </c>
      <c r="B183" s="11">
        <v>16863.679</v>
      </c>
      <c r="C183" s="11">
        <v>12986.379000000001</v>
      </c>
      <c r="D183" s="11">
        <v>12000.1306</v>
      </c>
      <c r="E183" s="12">
        <v>-7.5944834198971165</v>
      </c>
      <c r="F183" s="12"/>
      <c r="G183" s="11">
        <v>40938.138989999992</v>
      </c>
      <c r="H183" s="11">
        <v>32389.696050000002</v>
      </c>
      <c r="I183" s="11">
        <v>24210.17525</v>
      </c>
      <c r="J183" s="12">
        <v>-25.253465754582166</v>
      </c>
      <c r="K183" s="12"/>
      <c r="L183" s="12"/>
      <c r="M183" s="12"/>
      <c r="O183" s="171"/>
    </row>
    <row r="184" spans="1:17" ht="11.25" customHeight="1" x14ac:dyDescent="0.2">
      <c r="A184" s="10" t="s">
        <v>317</v>
      </c>
      <c r="B184" s="11">
        <v>32.384</v>
      </c>
      <c r="C184" s="11">
        <v>32.384</v>
      </c>
      <c r="D184" s="11">
        <v>3.5999999999999997E-2</v>
      </c>
      <c r="E184" s="12">
        <v>-99.88883399209486</v>
      </c>
      <c r="F184" s="12"/>
      <c r="G184" s="11">
        <v>48.576000000000001</v>
      </c>
      <c r="H184" s="11">
        <v>48.576000000000001</v>
      </c>
      <c r="I184" s="11">
        <v>0.14399999999999999</v>
      </c>
      <c r="J184" s="12">
        <v>-99.703557312252968</v>
      </c>
      <c r="K184" s="12"/>
      <c r="L184" s="12"/>
      <c r="M184" s="12"/>
      <c r="O184" s="171"/>
    </row>
    <row r="185" spans="1:17" ht="11.25" customHeight="1" x14ac:dyDescent="0.2">
      <c r="A185" s="10" t="s">
        <v>108</v>
      </c>
      <c r="B185" s="11">
        <v>26105.501</v>
      </c>
      <c r="C185" s="11">
        <v>26029.600999999999</v>
      </c>
      <c r="D185" s="11">
        <v>43014.496800000008</v>
      </c>
      <c r="E185" s="12">
        <v>65.252232640830755</v>
      </c>
      <c r="F185" s="12"/>
      <c r="G185" s="11">
        <v>14289.771059999999</v>
      </c>
      <c r="H185" s="11">
        <v>14256.771059999999</v>
      </c>
      <c r="I185" s="11">
        <v>20583.085039999994</v>
      </c>
      <c r="J185" s="12">
        <v>44.374100933342731</v>
      </c>
      <c r="K185" s="12"/>
      <c r="L185" s="12"/>
      <c r="M185" s="12"/>
      <c r="O185" s="171"/>
    </row>
    <row r="186" spans="1:17" ht="11.25" customHeight="1" x14ac:dyDescent="0.2">
      <c r="A186" s="10" t="s">
        <v>109</v>
      </c>
      <c r="B186" s="11">
        <v>0</v>
      </c>
      <c r="C186" s="11">
        <v>0</v>
      </c>
      <c r="D186" s="11">
        <v>0</v>
      </c>
      <c r="E186" s="12" t="s">
        <v>560</v>
      </c>
      <c r="F186" s="12"/>
      <c r="G186" s="11">
        <v>0</v>
      </c>
      <c r="H186" s="11">
        <v>0</v>
      </c>
      <c r="I186" s="11">
        <v>0</v>
      </c>
      <c r="J186" s="12" t="s">
        <v>560</v>
      </c>
      <c r="K186" s="12"/>
      <c r="L186" s="12"/>
      <c r="M186" s="12"/>
      <c r="O186" s="171"/>
    </row>
    <row r="187" spans="1:17" ht="11.25" customHeight="1" x14ac:dyDescent="0.2">
      <c r="A187" s="10" t="s">
        <v>110</v>
      </c>
      <c r="B187" s="11">
        <v>11.318</v>
      </c>
      <c r="C187" s="11">
        <v>9.3330000000000002</v>
      </c>
      <c r="D187" s="11">
        <v>23.786999999999999</v>
      </c>
      <c r="E187" s="12">
        <v>154.86981677917066</v>
      </c>
      <c r="F187" s="12"/>
      <c r="G187" s="11">
        <v>49.509250000000002</v>
      </c>
      <c r="H187" s="11">
        <v>42.931800000000003</v>
      </c>
      <c r="I187" s="11">
        <v>114.17760000000001</v>
      </c>
      <c r="J187" s="12">
        <v>165.95111316087377</v>
      </c>
      <c r="K187" s="12"/>
      <c r="L187" s="12"/>
      <c r="M187" s="12"/>
      <c r="O187" s="171"/>
    </row>
    <row r="188" spans="1:17" ht="11.25" customHeight="1" x14ac:dyDescent="0.2">
      <c r="A188" s="10" t="s">
        <v>383</v>
      </c>
      <c r="B188" s="11">
        <v>0</v>
      </c>
      <c r="C188" s="11">
        <v>0</v>
      </c>
      <c r="D188" s="11">
        <v>0</v>
      </c>
      <c r="E188" s="12" t="s">
        <v>560</v>
      </c>
      <c r="F188" s="12"/>
      <c r="G188" s="11">
        <v>0</v>
      </c>
      <c r="H188" s="11">
        <v>0</v>
      </c>
      <c r="I188" s="11">
        <v>0</v>
      </c>
      <c r="J188" s="12" t="s">
        <v>560</v>
      </c>
      <c r="K188" s="12"/>
      <c r="L188" s="12"/>
      <c r="M188" s="12"/>
      <c r="O188" s="171"/>
    </row>
    <row r="189" spans="1:17" ht="11.25" customHeight="1" x14ac:dyDescent="0.2">
      <c r="A189" s="10" t="s">
        <v>111</v>
      </c>
      <c r="B189" s="11">
        <v>0</v>
      </c>
      <c r="C189" s="11">
        <v>0</v>
      </c>
      <c r="D189" s="11">
        <v>0</v>
      </c>
      <c r="E189" s="12" t="s">
        <v>560</v>
      </c>
      <c r="F189" s="12"/>
      <c r="G189" s="11">
        <v>0</v>
      </c>
      <c r="H189" s="11">
        <v>0</v>
      </c>
      <c r="I189" s="11">
        <v>0</v>
      </c>
      <c r="J189" s="12" t="s">
        <v>560</v>
      </c>
      <c r="K189" s="12"/>
      <c r="L189" s="12"/>
      <c r="M189" s="12"/>
      <c r="O189" s="171"/>
    </row>
    <row r="190" spans="1:17" ht="11.25" customHeight="1" x14ac:dyDescent="0.2">
      <c r="A190" s="10" t="s">
        <v>112</v>
      </c>
      <c r="B190" s="11">
        <v>0</v>
      </c>
      <c r="C190" s="11">
        <v>0</v>
      </c>
      <c r="D190" s="11">
        <v>0</v>
      </c>
      <c r="E190" s="12" t="s">
        <v>560</v>
      </c>
      <c r="F190" s="12"/>
      <c r="G190" s="11">
        <v>0</v>
      </c>
      <c r="H190" s="11">
        <v>0</v>
      </c>
      <c r="I190" s="11">
        <v>0</v>
      </c>
      <c r="J190" s="12" t="s">
        <v>560</v>
      </c>
      <c r="K190" s="12"/>
      <c r="L190" s="12"/>
      <c r="M190" s="12"/>
      <c r="O190" s="171"/>
    </row>
    <row r="191" spans="1:17" ht="11.25" customHeight="1" x14ac:dyDescent="0.2">
      <c r="A191" s="10" t="s">
        <v>113</v>
      </c>
      <c r="B191" s="11">
        <v>157.87015999999997</v>
      </c>
      <c r="C191" s="11">
        <v>89.223459999999989</v>
      </c>
      <c r="D191" s="11">
        <v>114.19499999999999</v>
      </c>
      <c r="E191" s="12">
        <v>27.987639125404911</v>
      </c>
      <c r="F191" s="12"/>
      <c r="G191" s="11">
        <v>799.77968999999996</v>
      </c>
      <c r="H191" s="11">
        <v>471.20758999999998</v>
      </c>
      <c r="I191" s="11">
        <v>616.77363000000003</v>
      </c>
      <c r="J191" s="12">
        <v>30.892125485499946</v>
      </c>
      <c r="K191" s="12"/>
      <c r="L191" s="12"/>
      <c r="M191" s="12"/>
      <c r="O191" s="171"/>
    </row>
    <row r="192" spans="1:17" ht="11.25" customHeight="1" x14ac:dyDescent="0.2">
      <c r="A192" s="10" t="s">
        <v>117</v>
      </c>
      <c r="B192" s="11">
        <v>105.04</v>
      </c>
      <c r="C192" s="11">
        <v>105.04</v>
      </c>
      <c r="D192" s="11">
        <v>384</v>
      </c>
      <c r="E192" s="12">
        <v>265.57501904036553</v>
      </c>
      <c r="F192" s="12"/>
      <c r="G192" s="11">
        <v>39.853999999999999</v>
      </c>
      <c r="H192" s="11">
        <v>39.853999999999999</v>
      </c>
      <c r="I192" s="11">
        <v>132.44999999999999</v>
      </c>
      <c r="J192" s="12">
        <v>232.33803382345559</v>
      </c>
      <c r="K192" s="12"/>
      <c r="L192" s="12"/>
      <c r="M192" s="12"/>
      <c r="O192" s="171"/>
    </row>
    <row r="193" spans="1:17" ht="11.25" customHeight="1" x14ac:dyDescent="0.2">
      <c r="A193" s="10" t="s">
        <v>335</v>
      </c>
      <c r="B193" s="11">
        <v>0</v>
      </c>
      <c r="C193" s="11">
        <v>0</v>
      </c>
      <c r="D193" s="11">
        <v>0.27600000000000002</v>
      </c>
      <c r="E193" s="12" t="s">
        <v>560</v>
      </c>
      <c r="F193" s="12"/>
      <c r="G193" s="11">
        <v>0</v>
      </c>
      <c r="H193" s="11">
        <v>0</v>
      </c>
      <c r="I193" s="11">
        <v>1.7969999999999999</v>
      </c>
      <c r="J193" s="12" t="s">
        <v>560</v>
      </c>
      <c r="K193" s="12"/>
      <c r="L193" s="12"/>
      <c r="M193" s="12"/>
      <c r="O193" s="171"/>
    </row>
    <row r="194" spans="1:17" x14ac:dyDescent="0.2">
      <c r="A194" s="206" t="s">
        <v>114</v>
      </c>
      <c r="B194" s="11">
        <v>0</v>
      </c>
      <c r="C194" s="11">
        <v>0</v>
      </c>
      <c r="D194" s="11">
        <v>2.4249999999999998</v>
      </c>
      <c r="E194" s="12" t="s">
        <v>560</v>
      </c>
      <c r="F194" s="12"/>
      <c r="G194" s="11">
        <v>0</v>
      </c>
      <c r="H194" s="11">
        <v>0</v>
      </c>
      <c r="I194" s="11">
        <v>5.8849999999999998</v>
      </c>
      <c r="J194" s="12" t="s">
        <v>560</v>
      </c>
      <c r="K194" s="12"/>
      <c r="L194" s="12"/>
      <c r="M194" s="12"/>
      <c r="O194" s="171"/>
    </row>
    <row r="195" spans="1:17" ht="11.25" customHeight="1" x14ac:dyDescent="0.2">
      <c r="A195" s="10" t="s">
        <v>115</v>
      </c>
      <c r="B195" s="11">
        <v>0</v>
      </c>
      <c r="C195" s="11">
        <v>0</v>
      </c>
      <c r="D195" s="11">
        <v>396</v>
      </c>
      <c r="E195" s="12" t="s">
        <v>560</v>
      </c>
      <c r="F195" s="12"/>
      <c r="G195" s="11">
        <v>0</v>
      </c>
      <c r="H195" s="11">
        <v>0</v>
      </c>
      <c r="I195" s="11">
        <v>175.613</v>
      </c>
      <c r="J195" s="12" t="s">
        <v>560</v>
      </c>
      <c r="K195" s="12"/>
      <c r="L195" s="12"/>
      <c r="M195" s="12"/>
      <c r="O195" s="171"/>
    </row>
    <row r="196" spans="1:17" ht="11.25" customHeight="1" x14ac:dyDescent="0.2">
      <c r="A196" s="10" t="s">
        <v>313</v>
      </c>
      <c r="B196" s="11">
        <v>0</v>
      </c>
      <c r="C196" s="11">
        <v>0</v>
      </c>
      <c r="D196" s="11">
        <v>240.28514000000001</v>
      </c>
      <c r="E196" s="12" t="s">
        <v>560</v>
      </c>
      <c r="F196" s="12"/>
      <c r="G196" s="11">
        <v>0</v>
      </c>
      <c r="H196" s="11">
        <v>0</v>
      </c>
      <c r="I196" s="11">
        <v>161.50101000000001</v>
      </c>
      <c r="J196" s="12" t="s">
        <v>560</v>
      </c>
      <c r="K196" s="12"/>
      <c r="L196" s="12"/>
      <c r="M196" s="12"/>
      <c r="O196" s="171"/>
    </row>
    <row r="197" spans="1:17" ht="11.25" customHeight="1" x14ac:dyDescent="0.2">
      <c r="A197" s="10" t="s">
        <v>121</v>
      </c>
      <c r="B197" s="11">
        <v>55.136520000000004</v>
      </c>
      <c r="C197" s="11">
        <v>11.96088</v>
      </c>
      <c r="D197" s="11">
        <v>95.134618000000003</v>
      </c>
      <c r="E197" s="12">
        <v>695.38142678465135</v>
      </c>
      <c r="F197" s="12"/>
      <c r="G197" s="11">
        <v>228.21031999999997</v>
      </c>
      <c r="H197" s="11">
        <v>62.035650000000004</v>
      </c>
      <c r="I197" s="11">
        <v>3500.4386400000003</v>
      </c>
      <c r="J197" s="12">
        <v>5542.6242652410356</v>
      </c>
      <c r="K197" s="12"/>
      <c r="L197" s="12"/>
      <c r="M197" s="12"/>
      <c r="O197" s="171"/>
    </row>
    <row r="198" spans="1:17" ht="11.25" customHeight="1" x14ac:dyDescent="0.2">
      <c r="A198" s="10"/>
      <c r="B198" s="11"/>
      <c r="C198" s="11"/>
      <c r="D198" s="11"/>
      <c r="E198" s="12"/>
      <c r="F198" s="11"/>
      <c r="G198" s="11"/>
      <c r="H198" s="11"/>
      <c r="I198" s="11"/>
      <c r="J198" s="12"/>
      <c r="K198" s="12"/>
      <c r="L198" s="12"/>
      <c r="M198" s="12"/>
      <c r="O198" s="171"/>
    </row>
    <row r="199" spans="1:17" s="20" customFormat="1" ht="11.25" customHeight="1" x14ac:dyDescent="0.2">
      <c r="A199" s="89" t="s">
        <v>254</v>
      </c>
      <c r="B199" s="18">
        <v>179674.99233200002</v>
      </c>
      <c r="C199" s="18">
        <v>109972.29166799999</v>
      </c>
      <c r="D199" s="18">
        <v>114264.23949399999</v>
      </c>
      <c r="E199" s="16">
        <v>3.9027538308987317</v>
      </c>
      <c r="F199" s="16"/>
      <c r="G199" s="18">
        <v>212682.85165</v>
      </c>
      <c r="H199" s="18">
        <v>129059.06414999998</v>
      </c>
      <c r="I199" s="18">
        <v>180449.72888999997</v>
      </c>
      <c r="J199" s="16">
        <v>39.819492786861332</v>
      </c>
      <c r="K199" s="16"/>
      <c r="L199" s="12"/>
      <c r="M199" s="16"/>
      <c r="O199" s="170"/>
      <c r="P199" s="168"/>
      <c r="Q199" s="168"/>
    </row>
    <row r="200" spans="1:17" ht="11.25" customHeight="1" x14ac:dyDescent="0.2">
      <c r="A200" s="17"/>
      <c r="B200" s="18"/>
      <c r="C200" s="18"/>
      <c r="D200" s="18"/>
      <c r="E200" s="12"/>
      <c r="F200" s="16"/>
      <c r="G200" s="18"/>
      <c r="H200" s="18"/>
      <c r="I200" s="18"/>
      <c r="J200" s="12"/>
      <c r="K200" s="12"/>
      <c r="L200" s="12"/>
      <c r="M200" s="12"/>
      <c r="O200" s="171"/>
    </row>
    <row r="201" spans="1:17" ht="11.25" customHeight="1" x14ac:dyDescent="0.2">
      <c r="A201" s="9" t="s">
        <v>215</v>
      </c>
      <c r="B201" s="11">
        <v>12952.418028</v>
      </c>
      <c r="C201" s="11">
        <v>7806.5427180000006</v>
      </c>
      <c r="D201" s="11">
        <v>8714.6379640000014</v>
      </c>
      <c r="E201" s="12">
        <v>11.632489295244014</v>
      </c>
      <c r="G201" s="11">
        <v>42105.757319999997</v>
      </c>
      <c r="H201" s="11">
        <v>25277.803450000003</v>
      </c>
      <c r="I201" s="11">
        <v>30261.820639999994</v>
      </c>
      <c r="J201" s="12">
        <v>19.716971056676186</v>
      </c>
      <c r="K201" s="12"/>
      <c r="L201" s="12"/>
      <c r="M201" s="12"/>
      <c r="O201" s="171"/>
    </row>
    <row r="202" spans="1:17" ht="11.25" customHeight="1" x14ac:dyDescent="0.2">
      <c r="A202" s="9" t="s">
        <v>105</v>
      </c>
      <c r="B202" s="11">
        <v>715.33402000000012</v>
      </c>
      <c r="C202" s="11">
        <v>413.33602999999999</v>
      </c>
      <c r="D202" s="11">
        <v>1021.9479899999999</v>
      </c>
      <c r="E202" s="12">
        <v>147.2438683847619</v>
      </c>
      <c r="G202" s="11">
        <v>1840.3369799999998</v>
      </c>
      <c r="H202" s="11">
        <v>1129.6537899999996</v>
      </c>
      <c r="I202" s="11">
        <v>1891.7655599999998</v>
      </c>
      <c r="J202" s="12">
        <v>67.46418918313023</v>
      </c>
      <c r="K202" s="12"/>
      <c r="L202" s="12"/>
      <c r="M202" s="12"/>
      <c r="O202" s="171"/>
    </row>
    <row r="203" spans="1:17" ht="11.25" customHeight="1" x14ac:dyDescent="0.2">
      <c r="A203" s="9" t="s">
        <v>1</v>
      </c>
      <c r="B203" s="11">
        <v>1890.84926</v>
      </c>
      <c r="C203" s="11">
        <v>1576.0182300000001</v>
      </c>
      <c r="D203" s="11">
        <v>664.32623000000012</v>
      </c>
      <c r="E203" s="12">
        <v>-57.847808016789244</v>
      </c>
      <c r="G203" s="11">
        <v>8095.3065800000022</v>
      </c>
      <c r="H203" s="11">
        <v>6845.8333399999983</v>
      </c>
      <c r="I203" s="11">
        <v>4246.5514299999995</v>
      </c>
      <c r="J203" s="12">
        <v>-37.968816664181304</v>
      </c>
      <c r="K203" s="12"/>
      <c r="L203" s="12"/>
      <c r="M203" s="12"/>
      <c r="O203" s="171"/>
    </row>
    <row r="204" spans="1:17" ht="11.25" customHeight="1" x14ac:dyDescent="0.2">
      <c r="A204" s="9" t="s">
        <v>122</v>
      </c>
      <c r="B204" s="11">
        <v>164116.39102400001</v>
      </c>
      <c r="C204" s="11">
        <v>100176.39468999999</v>
      </c>
      <c r="D204" s="11">
        <v>103863.32730999999</v>
      </c>
      <c r="E204" s="12">
        <v>3.6804405183570026</v>
      </c>
      <c r="G204" s="11">
        <v>160641.45077</v>
      </c>
      <c r="H204" s="11">
        <v>95805.773569999976</v>
      </c>
      <c r="I204" s="11">
        <v>144049.59125999999</v>
      </c>
      <c r="J204" s="12">
        <v>50.355856325037593</v>
      </c>
      <c r="K204" s="12"/>
      <c r="L204" s="12"/>
      <c r="M204" s="12"/>
      <c r="O204" s="171"/>
    </row>
    <row r="205" spans="1:17" x14ac:dyDescent="0.2">
      <c r="A205" s="84"/>
      <c r="B205" s="90"/>
      <c r="C205" s="90"/>
      <c r="D205" s="90"/>
      <c r="E205" s="90"/>
      <c r="F205" s="90"/>
      <c r="G205" s="90"/>
      <c r="H205" s="90"/>
      <c r="I205" s="90"/>
      <c r="J205" s="84"/>
      <c r="K205" s="9"/>
      <c r="L205" s="12"/>
      <c r="M205" s="9"/>
      <c r="O205" s="171"/>
    </row>
    <row r="206" spans="1:17" x14ac:dyDescent="0.2">
      <c r="A206" s="9" t="s">
        <v>401</v>
      </c>
      <c r="B206" s="9"/>
      <c r="C206" s="9"/>
      <c r="D206" s="9"/>
      <c r="E206" s="9"/>
      <c r="F206" s="9"/>
      <c r="G206" s="9"/>
      <c r="H206" s="9"/>
      <c r="I206" s="9"/>
      <c r="J206" s="9"/>
      <c r="K206" s="9"/>
      <c r="L206" s="12"/>
      <c r="M206" s="9"/>
      <c r="O206" s="171"/>
    </row>
    <row r="207" spans="1:17" ht="20.100000000000001" customHeight="1" x14ac:dyDescent="0.2">
      <c r="A207" s="453" t="s">
        <v>196</v>
      </c>
      <c r="B207" s="453"/>
      <c r="C207" s="453"/>
      <c r="D207" s="453"/>
      <c r="E207" s="453"/>
      <c r="F207" s="453"/>
      <c r="G207" s="453"/>
      <c r="H207" s="453"/>
      <c r="I207" s="453"/>
      <c r="J207" s="453"/>
      <c r="K207" s="406"/>
      <c r="L207" s="12"/>
      <c r="M207" s="406"/>
      <c r="O207" s="171"/>
    </row>
    <row r="208" spans="1:17" ht="20.100000000000001" customHeight="1" x14ac:dyDescent="0.2">
      <c r="A208" s="454" t="s">
        <v>156</v>
      </c>
      <c r="B208" s="454"/>
      <c r="C208" s="454"/>
      <c r="D208" s="454"/>
      <c r="E208" s="454"/>
      <c r="F208" s="454"/>
      <c r="G208" s="454"/>
      <c r="H208" s="454"/>
      <c r="I208" s="454"/>
      <c r="J208" s="454"/>
      <c r="K208" s="406"/>
      <c r="L208" s="12"/>
      <c r="M208" s="406"/>
      <c r="O208" s="171"/>
    </row>
    <row r="209" spans="1:20" s="20" customFormat="1" x14ac:dyDescent="0.2">
      <c r="A209" s="17"/>
      <c r="B209" s="455" t="s">
        <v>125</v>
      </c>
      <c r="C209" s="455"/>
      <c r="D209" s="455"/>
      <c r="E209" s="455"/>
      <c r="F209" s="407"/>
      <c r="G209" s="455" t="s">
        <v>412</v>
      </c>
      <c r="H209" s="455"/>
      <c r="I209" s="455"/>
      <c r="J209" s="455"/>
      <c r="K209" s="407"/>
      <c r="L209" s="12"/>
      <c r="M209" s="407"/>
      <c r="N209" s="91"/>
      <c r="O209" s="167"/>
      <c r="P209" s="167"/>
      <c r="Q209" s="167"/>
      <c r="R209" s="91"/>
    </row>
    <row r="210" spans="1:20" s="20" customFormat="1" x14ac:dyDescent="0.2">
      <c r="A210" s="17" t="s">
        <v>256</v>
      </c>
      <c r="B210" s="459">
        <v>2021</v>
      </c>
      <c r="C210" s="456" t="s">
        <v>546</v>
      </c>
      <c r="D210" s="456"/>
      <c r="E210" s="456"/>
      <c r="F210" s="407"/>
      <c r="G210" s="459">
        <v>2021</v>
      </c>
      <c r="H210" s="456" t="s">
        <v>546</v>
      </c>
      <c r="I210" s="456"/>
      <c r="J210" s="456"/>
      <c r="K210" s="407"/>
      <c r="L210" s="12"/>
      <c r="M210" s="407"/>
      <c r="N210" s="91"/>
      <c r="O210" s="167"/>
      <c r="P210" s="167"/>
      <c r="Q210" s="167"/>
      <c r="R210" s="91"/>
    </row>
    <row r="211" spans="1:20" s="20" customFormat="1" x14ac:dyDescent="0.2">
      <c r="A211" s="123"/>
      <c r="B211" s="460"/>
      <c r="C211" s="254">
        <v>2021</v>
      </c>
      <c r="D211" s="254">
        <v>2022</v>
      </c>
      <c r="E211" s="408" t="s">
        <v>557</v>
      </c>
      <c r="F211" s="125"/>
      <c r="G211" s="460"/>
      <c r="H211" s="254">
        <v>2021</v>
      </c>
      <c r="I211" s="254">
        <v>2022</v>
      </c>
      <c r="J211" s="408" t="s">
        <v>557</v>
      </c>
      <c r="K211" s="407"/>
      <c r="L211" s="12"/>
      <c r="M211" s="407"/>
      <c r="O211" s="168"/>
      <c r="P211" s="168"/>
      <c r="Q211" s="168"/>
    </row>
    <row r="212" spans="1:20" ht="11.25" customHeight="1" x14ac:dyDescent="0.2">
      <c r="A212" s="9"/>
      <c r="B212" s="9"/>
      <c r="C212" s="9"/>
      <c r="D212" s="9"/>
      <c r="E212" s="9"/>
      <c r="F212" s="9"/>
      <c r="G212" s="9"/>
      <c r="H212" s="9"/>
      <c r="I212" s="9"/>
      <c r="J212" s="9"/>
      <c r="K212" s="9"/>
      <c r="L212" s="12"/>
      <c r="M212" s="9"/>
      <c r="O212" s="171"/>
    </row>
    <row r="213" spans="1:20" s="21" customFormat="1" x14ac:dyDescent="0.2">
      <c r="A213" s="86" t="s">
        <v>289</v>
      </c>
      <c r="B213" s="86">
        <v>881240.32461579994</v>
      </c>
      <c r="C213" s="86">
        <v>566797.27925830008</v>
      </c>
      <c r="D213" s="86">
        <v>594389.84497679991</v>
      </c>
      <c r="E213" s="16">
        <v>4.8681542287230002</v>
      </c>
      <c r="F213" s="86"/>
      <c r="G213" s="86">
        <v>1974641.9728599994</v>
      </c>
      <c r="H213" s="86">
        <v>1287838.2860099999</v>
      </c>
      <c r="I213" s="86">
        <v>1341825.9363399998</v>
      </c>
      <c r="J213" s="16">
        <v>4.1921140966592247</v>
      </c>
      <c r="K213" s="16"/>
      <c r="L213" s="12"/>
      <c r="M213" s="16"/>
      <c r="O213" s="170"/>
      <c r="P213" s="198"/>
      <c r="Q213" s="198"/>
    </row>
    <row r="214" spans="1:20" s="21" customFormat="1" x14ac:dyDescent="0.2">
      <c r="A214" s="86"/>
      <c r="B214" s="86"/>
      <c r="C214" s="86"/>
      <c r="D214" s="86"/>
      <c r="E214" s="16"/>
      <c r="F214" s="86"/>
      <c r="G214" s="86"/>
      <c r="H214" s="86"/>
      <c r="I214" s="86"/>
      <c r="J214" s="16"/>
      <c r="K214" s="16"/>
      <c r="L214" s="12"/>
      <c r="M214" s="16"/>
      <c r="O214" s="170"/>
      <c r="P214" s="198"/>
      <c r="Q214" s="198"/>
    </row>
    <row r="215" spans="1:20" s="21" customFormat="1" x14ac:dyDescent="0.2">
      <c r="A215" s="86" t="s">
        <v>367</v>
      </c>
      <c r="B215" s="86">
        <v>866343.23880639998</v>
      </c>
      <c r="C215" s="86">
        <v>558138.68690890004</v>
      </c>
      <c r="D215" s="86">
        <v>583153.88814199995</v>
      </c>
      <c r="E215" s="16">
        <v>4.4818970302237631</v>
      </c>
      <c r="F215" s="86"/>
      <c r="G215" s="86">
        <v>1959436.1623999993</v>
      </c>
      <c r="H215" s="86">
        <v>1278010.7413899999</v>
      </c>
      <c r="I215" s="86">
        <v>1327587.4449299998</v>
      </c>
      <c r="J215" s="16">
        <v>3.8792086744183933</v>
      </c>
      <c r="K215" s="16"/>
      <c r="L215" s="12"/>
      <c r="M215" s="16"/>
      <c r="O215" s="170"/>
      <c r="P215" s="198"/>
      <c r="Q215" s="198"/>
    </row>
    <row r="216" spans="1:20" s="21" customFormat="1" x14ac:dyDescent="0.2">
      <c r="A216" s="86"/>
      <c r="B216" s="86"/>
      <c r="C216" s="86"/>
      <c r="D216" s="86"/>
      <c r="E216" s="16"/>
      <c r="F216" s="86"/>
      <c r="G216" s="86"/>
      <c r="H216" s="86"/>
      <c r="I216" s="86"/>
      <c r="J216" s="16"/>
      <c r="K216" s="16"/>
      <c r="L216" s="12"/>
      <c r="M216" s="16"/>
      <c r="O216" s="170"/>
      <c r="P216" s="198"/>
      <c r="Q216" s="198"/>
    </row>
    <row r="217" spans="1:20" s="20" customFormat="1" ht="11.25" customHeight="1" x14ac:dyDescent="0.2">
      <c r="A217" s="205" t="s">
        <v>475</v>
      </c>
      <c r="B217" s="18">
        <v>513305.30758869997</v>
      </c>
      <c r="C217" s="18">
        <v>332457.77169120003</v>
      </c>
      <c r="D217" s="18">
        <v>350862.83406199998</v>
      </c>
      <c r="E217" s="16">
        <v>5.5360601971113681</v>
      </c>
      <c r="F217" s="16"/>
      <c r="G217" s="18">
        <v>1650559.5668299994</v>
      </c>
      <c r="H217" s="18">
        <v>1079872.4373699999</v>
      </c>
      <c r="I217" s="18">
        <v>1109774.2228899999</v>
      </c>
      <c r="J217" s="16">
        <v>2.7690109021418294</v>
      </c>
      <c r="K217" s="16"/>
      <c r="L217" s="12"/>
      <c r="M217" s="16"/>
      <c r="O217" s="170"/>
      <c r="P217" s="168"/>
      <c r="Q217" s="168"/>
    </row>
    <row r="218" spans="1:20" ht="11.25" customHeight="1" x14ac:dyDescent="0.2">
      <c r="A218" s="9"/>
      <c r="B218" s="11"/>
      <c r="C218" s="11"/>
      <c r="D218" s="313"/>
      <c r="E218" s="16"/>
      <c r="F218" s="12"/>
      <c r="G218" s="11"/>
      <c r="H218" s="11"/>
      <c r="I218" s="11"/>
      <c r="J218" s="16"/>
      <c r="K218" s="16"/>
      <c r="L218" s="12"/>
      <c r="M218" s="16"/>
      <c r="O218" s="171"/>
    </row>
    <row r="219" spans="1:20" s="20" customFormat="1" ht="22.5" x14ac:dyDescent="0.2">
      <c r="A219" s="205" t="s">
        <v>474</v>
      </c>
      <c r="B219" s="18">
        <v>448185.13451499998</v>
      </c>
      <c r="C219" s="18">
        <v>289576.75705750001</v>
      </c>
      <c r="D219" s="18">
        <v>308152.50708449999</v>
      </c>
      <c r="E219" s="16">
        <v>6.4147931677097461</v>
      </c>
      <c r="F219" s="16"/>
      <c r="G219" s="18">
        <v>1505670.3209199994</v>
      </c>
      <c r="H219" s="18">
        <v>985582.73055999994</v>
      </c>
      <c r="I219" s="18">
        <v>1015570.9950699998</v>
      </c>
      <c r="J219" s="16">
        <v>3.0426937871527855</v>
      </c>
      <c r="K219" s="16"/>
      <c r="L219" s="12"/>
      <c r="M219" s="16"/>
      <c r="O219" s="200"/>
      <c r="P219" s="200"/>
      <c r="Q219" s="201"/>
      <c r="R219" s="113"/>
      <c r="S219" s="113"/>
      <c r="T219" s="113"/>
    </row>
    <row r="220" spans="1:20" s="20" customFormat="1" ht="11.25" customHeight="1" x14ac:dyDescent="0.2">
      <c r="A220" s="17"/>
      <c r="B220" s="18"/>
      <c r="C220" s="18"/>
      <c r="D220" s="18"/>
      <c r="E220" s="16"/>
      <c r="F220" s="16"/>
      <c r="G220" s="18"/>
      <c r="H220" s="18"/>
      <c r="I220" s="18"/>
      <c r="J220" s="12"/>
      <c r="K220" s="12"/>
      <c r="L220" s="12"/>
      <c r="M220" s="12"/>
      <c r="O220" s="258"/>
      <c r="P220" s="258"/>
      <c r="Q220" s="259"/>
      <c r="R220" s="260"/>
      <c r="S220" s="260"/>
      <c r="T220" s="260"/>
    </row>
    <row r="221" spans="1:20" s="20" customFormat="1" ht="15" customHeight="1" x14ac:dyDescent="0.2">
      <c r="A221" s="206" t="s">
        <v>339</v>
      </c>
      <c r="B221" s="11">
        <v>35173.29829359999</v>
      </c>
      <c r="C221" s="11">
        <v>21911.759090200001</v>
      </c>
      <c r="D221" s="11">
        <v>25019.640442099993</v>
      </c>
      <c r="E221" s="12">
        <v>14.183623227630278</v>
      </c>
      <c r="F221" s="16"/>
      <c r="G221" s="11">
        <v>112030.25192000002</v>
      </c>
      <c r="H221" s="11">
        <v>70188.366899999979</v>
      </c>
      <c r="I221" s="11">
        <v>77975.229430000079</v>
      </c>
      <c r="J221" s="12">
        <v>11.094235232876045</v>
      </c>
      <c r="K221" s="12"/>
      <c r="L221" s="12"/>
      <c r="M221" s="12"/>
      <c r="O221" s="258"/>
      <c r="P221" s="258"/>
      <c r="Q221" s="259"/>
      <c r="R221" s="260"/>
      <c r="S221" s="260"/>
      <c r="T221" s="260"/>
    </row>
    <row r="222" spans="1:20" s="20" customFormat="1" ht="11.25" customHeight="1" x14ac:dyDescent="0.2">
      <c r="A222" s="206" t="s">
        <v>384</v>
      </c>
      <c r="B222" s="11">
        <v>5.3775000000000004</v>
      </c>
      <c r="C222" s="11">
        <v>1.8314999999999999</v>
      </c>
      <c r="D222" s="11">
        <v>4.8262999999999998</v>
      </c>
      <c r="E222" s="12">
        <v>163.51624351624355</v>
      </c>
      <c r="F222" s="18"/>
      <c r="G222" s="11">
        <v>37.932520000000004</v>
      </c>
      <c r="H222" s="11">
        <v>13.686200000000001</v>
      </c>
      <c r="I222" s="11">
        <v>33.378</v>
      </c>
      <c r="J222" s="12">
        <v>143.8806973447706</v>
      </c>
      <c r="K222" s="12"/>
      <c r="L222" s="12"/>
      <c r="M222" s="12"/>
      <c r="O222" s="258"/>
      <c r="P222" s="258"/>
      <c r="Q222" s="259"/>
      <c r="R222" s="260"/>
      <c r="S222" s="260"/>
      <c r="T222" s="260"/>
    </row>
    <row r="223" spans="1:20" s="20" customFormat="1" ht="11.25" customHeight="1" x14ac:dyDescent="0.2">
      <c r="A223" s="206" t="s">
        <v>385</v>
      </c>
      <c r="B223" s="11">
        <v>97.674000000000007</v>
      </c>
      <c r="C223" s="11">
        <v>64.394999999999996</v>
      </c>
      <c r="D223" s="11">
        <v>41.827500000000001</v>
      </c>
      <c r="E223" s="12">
        <v>-35.045422781271824</v>
      </c>
      <c r="F223" s="16"/>
      <c r="G223" s="11">
        <v>253.86865</v>
      </c>
      <c r="H223" s="11">
        <v>206.09375</v>
      </c>
      <c r="I223" s="11">
        <v>171.44484</v>
      </c>
      <c r="J223" s="12">
        <v>-16.812208036391212</v>
      </c>
      <c r="K223" s="12"/>
      <c r="L223" s="12"/>
      <c r="M223" s="12"/>
      <c r="O223" s="258"/>
      <c r="P223" s="258"/>
      <c r="Q223" s="259"/>
      <c r="R223" s="260"/>
      <c r="S223" s="260"/>
      <c r="T223" s="260"/>
    </row>
    <row r="224" spans="1:20" s="20" customFormat="1" ht="11.25" customHeight="1" x14ac:dyDescent="0.2">
      <c r="A224" s="206" t="s">
        <v>386</v>
      </c>
      <c r="B224" s="11">
        <v>1774.2735</v>
      </c>
      <c r="C224" s="11">
        <v>1437.1514999999999</v>
      </c>
      <c r="D224" s="11">
        <v>1321.9780000000001</v>
      </c>
      <c r="E224" s="12">
        <v>-8.0140124405812401</v>
      </c>
      <c r="F224" s="16"/>
      <c r="G224" s="11">
        <v>5608.5127000000002</v>
      </c>
      <c r="H224" s="11">
        <v>4627.7146399999992</v>
      </c>
      <c r="I224" s="11">
        <v>3862.4692999999997</v>
      </c>
      <c r="J224" s="12">
        <v>-16.536139315625547</v>
      </c>
      <c r="K224" s="12"/>
      <c r="L224" s="12"/>
      <c r="M224" s="12"/>
      <c r="O224" s="258"/>
      <c r="P224" s="258"/>
      <c r="Q224" s="259"/>
      <c r="R224" s="260"/>
      <c r="S224" s="260"/>
      <c r="T224" s="260"/>
    </row>
    <row r="225" spans="1:22" s="20" customFormat="1" ht="11.25" customHeight="1" x14ac:dyDescent="0.2">
      <c r="A225" s="206" t="s">
        <v>387</v>
      </c>
      <c r="B225" s="11">
        <v>2006.9905000000001</v>
      </c>
      <c r="C225" s="11">
        <v>1319.57025</v>
      </c>
      <c r="D225" s="11">
        <v>1573.9675</v>
      </c>
      <c r="E225" s="12">
        <v>19.278795501793098</v>
      </c>
      <c r="F225" s="16"/>
      <c r="G225" s="11">
        <v>7150.8613399999995</v>
      </c>
      <c r="H225" s="11">
        <v>4800.29943</v>
      </c>
      <c r="I225" s="11">
        <v>5287.4129399999983</v>
      </c>
      <c r="J225" s="12">
        <v>10.147565107204116</v>
      </c>
      <c r="K225" s="12"/>
      <c r="L225" s="12"/>
      <c r="M225" s="12"/>
      <c r="O225" s="258"/>
      <c r="P225" s="258"/>
      <c r="Q225" s="259"/>
      <c r="R225" s="260"/>
      <c r="S225" s="260"/>
      <c r="T225" s="260"/>
    </row>
    <row r="226" spans="1:22" s="20" customFormat="1" ht="11.25" customHeight="1" x14ac:dyDescent="0.2">
      <c r="A226" s="206" t="s">
        <v>388</v>
      </c>
      <c r="B226" s="11">
        <v>39710.340615299996</v>
      </c>
      <c r="C226" s="11">
        <v>24418.278075799994</v>
      </c>
      <c r="D226" s="11">
        <v>29142.259438300003</v>
      </c>
      <c r="E226" s="12">
        <v>19.34608717222271</v>
      </c>
      <c r="F226" s="16"/>
      <c r="G226" s="11">
        <v>116730.87853999992</v>
      </c>
      <c r="H226" s="11">
        <v>72511.046349999975</v>
      </c>
      <c r="I226" s="11">
        <v>84057.695589999988</v>
      </c>
      <c r="J226" s="12">
        <v>15.923986511332444</v>
      </c>
      <c r="K226" s="12"/>
      <c r="L226" s="12"/>
      <c r="M226" s="12"/>
      <c r="O226" s="258"/>
      <c r="P226" s="258"/>
      <c r="Q226" s="259"/>
      <c r="R226" s="260"/>
      <c r="S226" s="260"/>
      <c r="T226" s="260"/>
    </row>
    <row r="227" spans="1:22" s="20" customFormat="1" ht="11.25" customHeight="1" x14ac:dyDescent="0.2">
      <c r="A227" s="206" t="s">
        <v>340</v>
      </c>
      <c r="B227" s="11">
        <v>5228.8736124999996</v>
      </c>
      <c r="C227" s="11">
        <v>2846.6605910999997</v>
      </c>
      <c r="D227" s="11">
        <v>2328.7946978999998</v>
      </c>
      <c r="E227" s="12">
        <v>-18.192049126583342</v>
      </c>
      <c r="F227" s="16"/>
      <c r="G227" s="11">
        <v>15667.551609999999</v>
      </c>
      <c r="H227" s="11">
        <v>8678.6269600000014</v>
      </c>
      <c r="I227" s="11">
        <v>7117.9994900000002</v>
      </c>
      <c r="J227" s="12">
        <v>-17.982423685140176</v>
      </c>
      <c r="K227" s="12"/>
      <c r="L227" s="12"/>
      <c r="M227" s="12"/>
      <c r="O227" s="258"/>
      <c r="P227" s="258"/>
      <c r="Q227" s="259"/>
      <c r="R227" s="260"/>
      <c r="S227" s="260"/>
      <c r="T227" s="260"/>
    </row>
    <row r="228" spans="1:22" s="20" customFormat="1" ht="11.25" customHeight="1" x14ac:dyDescent="0.2">
      <c r="A228" s="206" t="s">
        <v>302</v>
      </c>
      <c r="B228" s="11">
        <v>37883.485858</v>
      </c>
      <c r="C228" s="11">
        <v>24653.746625099997</v>
      </c>
      <c r="D228" s="11">
        <v>28662.281918599998</v>
      </c>
      <c r="E228" s="12">
        <v>16.25933516092401</v>
      </c>
      <c r="F228" s="16"/>
      <c r="G228" s="11">
        <v>105358.23002999995</v>
      </c>
      <c r="H228" s="11">
        <v>68408.647929999992</v>
      </c>
      <c r="I228" s="11">
        <v>77123.132190000077</v>
      </c>
      <c r="J228" s="12">
        <v>12.738863467842961</v>
      </c>
      <c r="K228" s="12"/>
      <c r="L228" s="12"/>
      <c r="M228" s="12"/>
      <c r="O228" s="258"/>
      <c r="P228" s="258"/>
      <c r="Q228" s="259"/>
      <c r="R228" s="260"/>
      <c r="S228" s="260"/>
      <c r="T228" s="260"/>
    </row>
    <row r="229" spans="1:22" s="20" customFormat="1" ht="11.25" customHeight="1" x14ac:dyDescent="0.2">
      <c r="A229" s="206" t="s">
        <v>389</v>
      </c>
      <c r="B229" s="11">
        <v>253.166</v>
      </c>
      <c r="C229" s="11">
        <v>134.63999999999999</v>
      </c>
      <c r="D229" s="11">
        <v>207.39599999999999</v>
      </c>
      <c r="E229" s="12">
        <v>54.037433155080237</v>
      </c>
      <c r="F229" s="16"/>
      <c r="G229" s="11">
        <v>1609.3034199999997</v>
      </c>
      <c r="H229" s="11">
        <v>895.48348000000021</v>
      </c>
      <c r="I229" s="11">
        <v>1382.9249</v>
      </c>
      <c r="J229" s="12">
        <v>54.433323549419327</v>
      </c>
      <c r="K229" s="12"/>
      <c r="L229" s="12"/>
      <c r="M229" s="12"/>
      <c r="O229" s="258"/>
      <c r="P229" s="258"/>
      <c r="Q229" s="259"/>
      <c r="R229" s="260"/>
      <c r="S229" s="260"/>
      <c r="T229" s="260"/>
    </row>
    <row r="230" spans="1:22" s="20" customFormat="1" ht="11.25" customHeight="1" x14ac:dyDescent="0.2">
      <c r="A230" s="206" t="s">
        <v>390</v>
      </c>
      <c r="B230" s="11">
        <v>89928.699088099995</v>
      </c>
      <c r="C230" s="11">
        <v>56683.508489199994</v>
      </c>
      <c r="D230" s="11">
        <v>62136.333446199998</v>
      </c>
      <c r="E230" s="12">
        <v>9.6197731974176293</v>
      </c>
      <c r="F230" s="16"/>
      <c r="G230" s="11">
        <v>307580.67237999983</v>
      </c>
      <c r="H230" s="11">
        <v>200043.87918999995</v>
      </c>
      <c r="I230" s="11">
        <v>217523.80707999988</v>
      </c>
      <c r="J230" s="12">
        <v>8.7380468529095339</v>
      </c>
      <c r="K230" s="12"/>
      <c r="L230" s="12"/>
      <c r="M230" s="12"/>
      <c r="O230" s="258"/>
      <c r="P230" s="258"/>
      <c r="Q230" s="259"/>
      <c r="R230" s="260"/>
      <c r="S230" s="260"/>
      <c r="T230" s="260"/>
    </row>
    <row r="231" spans="1:22" s="20" customFormat="1" ht="11.25" customHeight="1" x14ac:dyDescent="0.2">
      <c r="A231" s="206" t="s">
        <v>391</v>
      </c>
      <c r="B231" s="11">
        <v>29765.969417899996</v>
      </c>
      <c r="C231" s="11">
        <v>19057.208510299999</v>
      </c>
      <c r="D231" s="11">
        <v>20674.014703699999</v>
      </c>
      <c r="E231" s="12">
        <v>8.4839612922645671</v>
      </c>
      <c r="F231" s="16"/>
      <c r="G231" s="11">
        <v>109599.36292999996</v>
      </c>
      <c r="H231" s="11">
        <v>70056.237740000011</v>
      </c>
      <c r="I231" s="11">
        <v>71735.908139999956</v>
      </c>
      <c r="J231" s="12">
        <v>2.3976029175784674</v>
      </c>
      <c r="K231" s="12"/>
      <c r="L231" s="12"/>
      <c r="M231" s="12"/>
      <c r="O231" s="170"/>
      <c r="P231" s="263"/>
      <c r="Q231" s="175"/>
      <c r="R231" s="176"/>
      <c r="S231" s="176"/>
      <c r="T231" s="176"/>
    </row>
    <row r="232" spans="1:22" ht="11.25" customHeight="1" x14ac:dyDescent="0.2">
      <c r="A232" s="206" t="s">
        <v>392</v>
      </c>
      <c r="B232" s="11">
        <v>5541.857390000001</v>
      </c>
      <c r="C232" s="11">
        <v>3600.97858</v>
      </c>
      <c r="D232" s="11">
        <v>3536.453</v>
      </c>
      <c r="E232" s="12">
        <v>-1.7918901367083464</v>
      </c>
      <c r="F232" s="12"/>
      <c r="G232" s="11">
        <v>18332.954099999999</v>
      </c>
      <c r="H232" s="11">
        <v>11954.483440000002</v>
      </c>
      <c r="I232" s="11">
        <v>11055.432540000002</v>
      </c>
      <c r="J232" s="12">
        <v>-7.5206168841369845</v>
      </c>
      <c r="K232" s="12"/>
      <c r="L232" s="12"/>
      <c r="M232" s="12"/>
      <c r="O232" s="259"/>
      <c r="P232" s="262"/>
      <c r="Q232" s="259"/>
      <c r="R232" s="260"/>
      <c r="S232" s="260"/>
      <c r="T232" s="260"/>
    </row>
    <row r="233" spans="1:22" ht="11.25" customHeight="1" x14ac:dyDescent="0.2">
      <c r="A233" s="206" t="s">
        <v>303</v>
      </c>
      <c r="B233" s="11">
        <v>33680.635899599998</v>
      </c>
      <c r="C233" s="11">
        <v>21280.071179800001</v>
      </c>
      <c r="D233" s="11">
        <v>23589.943172700001</v>
      </c>
      <c r="E233" s="12">
        <v>10.854625312967144</v>
      </c>
      <c r="F233" s="12"/>
      <c r="G233" s="11">
        <v>92213.346299999976</v>
      </c>
      <c r="H233" s="11">
        <v>59990.052770000002</v>
      </c>
      <c r="I233" s="11">
        <v>65279.738550000046</v>
      </c>
      <c r="J233" s="12">
        <v>8.8176048123853548</v>
      </c>
      <c r="K233" s="12"/>
      <c r="L233" s="12"/>
      <c r="M233" s="12"/>
      <c r="O233" s="171"/>
    </row>
    <row r="234" spans="1:22" ht="11.25" customHeight="1" x14ac:dyDescent="0.2">
      <c r="A234" s="206" t="s">
        <v>337</v>
      </c>
      <c r="B234" s="11">
        <v>8809.4010934000016</v>
      </c>
      <c r="C234" s="11">
        <v>5790.3311918999998</v>
      </c>
      <c r="D234" s="11">
        <v>5868.0515147999995</v>
      </c>
      <c r="E234" s="12">
        <v>1.3422431347056829</v>
      </c>
      <c r="F234" s="12"/>
      <c r="G234" s="11">
        <v>38786.56727</v>
      </c>
      <c r="H234" s="11">
        <v>25300.385690000003</v>
      </c>
      <c r="I234" s="11">
        <v>25978.873029999992</v>
      </c>
      <c r="J234" s="12">
        <v>2.68172726026134</v>
      </c>
      <c r="K234" s="12"/>
      <c r="L234" s="12"/>
      <c r="M234" s="12"/>
      <c r="O234" s="171"/>
      <c r="P234" s="172"/>
      <c r="Q234" s="259"/>
      <c r="R234" s="260"/>
      <c r="S234" s="260"/>
      <c r="T234" s="260"/>
      <c r="U234" s="260"/>
      <c r="V234" s="260"/>
    </row>
    <row r="235" spans="1:22" ht="11.25" customHeight="1" x14ac:dyDescent="0.2">
      <c r="A235" s="206" t="s">
        <v>304</v>
      </c>
      <c r="B235" s="11">
        <v>7367.4041874999994</v>
      </c>
      <c r="C235" s="11">
        <v>4677.4100274999992</v>
      </c>
      <c r="D235" s="11">
        <v>4341.6216344999993</v>
      </c>
      <c r="E235" s="12">
        <v>-7.1789385798078769</v>
      </c>
      <c r="F235" s="12"/>
      <c r="G235" s="11">
        <v>32601.680020000003</v>
      </c>
      <c r="H235" s="11">
        <v>20483.118870000006</v>
      </c>
      <c r="I235" s="11">
        <v>19358.429190000003</v>
      </c>
      <c r="J235" s="12">
        <v>-5.490812640096749</v>
      </c>
      <c r="K235" s="12"/>
      <c r="L235" s="12"/>
      <c r="M235" s="12"/>
      <c r="O235" s="171"/>
      <c r="Q235" s="177"/>
      <c r="R235" s="178"/>
      <c r="S235" s="178"/>
      <c r="T235" s="178"/>
      <c r="U235" s="178"/>
      <c r="V235" s="178"/>
    </row>
    <row r="236" spans="1:22" ht="11.25" customHeight="1" x14ac:dyDescent="0.2">
      <c r="A236" s="400" t="s">
        <v>305</v>
      </c>
      <c r="B236" s="11">
        <v>5914.7368203999995</v>
      </c>
      <c r="C236" s="11">
        <v>3648.8901204000003</v>
      </c>
      <c r="D236" s="11">
        <v>3844.5835167999999</v>
      </c>
      <c r="E236" s="12">
        <v>5.3630937063828839</v>
      </c>
      <c r="F236" s="12"/>
      <c r="G236" s="11">
        <v>24743.181829999994</v>
      </c>
      <c r="H236" s="11">
        <v>15336.433829999998</v>
      </c>
      <c r="I236" s="11">
        <v>15134.863330000002</v>
      </c>
      <c r="J236" s="12">
        <v>-1.314324452700987</v>
      </c>
      <c r="K236" s="12"/>
      <c r="L236" s="12"/>
      <c r="M236" s="12"/>
      <c r="O236" s="171"/>
      <c r="Q236" s="172"/>
      <c r="R236" s="13"/>
      <c r="S236" s="13"/>
      <c r="T236" s="13"/>
    </row>
    <row r="237" spans="1:22" ht="11.25" customHeight="1" x14ac:dyDescent="0.2">
      <c r="A237" s="400" t="s">
        <v>338</v>
      </c>
      <c r="B237" s="11">
        <v>133524.42953909998</v>
      </c>
      <c r="C237" s="11">
        <v>90592.739439099998</v>
      </c>
      <c r="D237" s="11">
        <v>86902.020338900009</v>
      </c>
      <c r="E237" s="12">
        <v>-4.0739678731991944</v>
      </c>
      <c r="F237" s="12"/>
      <c r="G237" s="11">
        <v>486324.1176499998</v>
      </c>
      <c r="H237" s="11">
        <v>331363.48167000001</v>
      </c>
      <c r="I237" s="11">
        <v>308270.08610999992</v>
      </c>
      <c r="J237" s="12">
        <v>-6.9692035596724082</v>
      </c>
      <c r="K237" s="12"/>
      <c r="L237" s="12"/>
      <c r="M237" s="12"/>
      <c r="O237" s="171"/>
    </row>
    <row r="238" spans="1:22" ht="11.25" customHeight="1" x14ac:dyDescent="0.2">
      <c r="A238" s="206" t="s">
        <v>354</v>
      </c>
      <c r="B238" s="11">
        <v>11518.521199599998</v>
      </c>
      <c r="C238" s="11">
        <v>7457.5868870999993</v>
      </c>
      <c r="D238" s="11">
        <v>8956.5139600000002</v>
      </c>
      <c r="E238" s="12">
        <v>20.099357816304078</v>
      </c>
      <c r="F238" s="12"/>
      <c r="G238" s="11">
        <v>31041.047709999992</v>
      </c>
      <c r="H238" s="11">
        <v>20724.691719999999</v>
      </c>
      <c r="I238" s="11">
        <v>24222.170419999995</v>
      </c>
      <c r="J238" s="12">
        <v>16.875902171441311</v>
      </c>
      <c r="K238" s="12"/>
      <c r="L238" s="12"/>
      <c r="M238" s="12"/>
      <c r="O238" s="171"/>
    </row>
    <row r="239" spans="1:22" ht="11.25" customHeight="1" x14ac:dyDescent="0.2">
      <c r="A239" s="9"/>
      <c r="B239" s="11"/>
      <c r="C239" s="11"/>
      <c r="D239" s="11"/>
      <c r="E239" s="12"/>
      <c r="F239" s="12"/>
      <c r="G239" s="11"/>
      <c r="H239" s="11"/>
      <c r="I239" s="11"/>
      <c r="J239" s="12"/>
      <c r="K239" s="12"/>
      <c r="L239" s="12"/>
      <c r="M239" s="12"/>
      <c r="O239" s="171"/>
      <c r="P239" s="172"/>
      <c r="Q239" s="172"/>
      <c r="R239" s="13"/>
      <c r="S239" s="13"/>
      <c r="T239" s="13"/>
    </row>
    <row r="240" spans="1:22" s="20" customFormat="1" ht="11.25" customHeight="1" x14ac:dyDescent="0.2">
      <c r="A240" s="17" t="s">
        <v>473</v>
      </c>
      <c r="B240" s="18">
        <v>65120.173073700011</v>
      </c>
      <c r="C240" s="18">
        <v>42881.014633700004</v>
      </c>
      <c r="D240" s="18">
        <v>42710.326977500001</v>
      </c>
      <c r="E240" s="16">
        <v>-0.39804948100706383</v>
      </c>
      <c r="F240" s="16"/>
      <c r="G240" s="18">
        <v>144889.24590999994</v>
      </c>
      <c r="H240" s="18">
        <v>94289.706810000003</v>
      </c>
      <c r="I240" s="18">
        <v>94203.22782</v>
      </c>
      <c r="J240" s="16">
        <v>-9.1716257188352301E-2</v>
      </c>
      <c r="K240" s="16"/>
      <c r="L240" s="12"/>
      <c r="M240" s="16"/>
      <c r="O240" s="170"/>
      <c r="P240" s="168"/>
      <c r="Q240" s="168"/>
    </row>
    <row r="241" spans="1:17" ht="11.25" customHeight="1" x14ac:dyDescent="0.2">
      <c r="A241" s="9" t="s">
        <v>470</v>
      </c>
      <c r="B241" s="11">
        <v>21014.181499999999</v>
      </c>
      <c r="C241" s="11">
        <v>14673.157499999999</v>
      </c>
      <c r="D241" s="11">
        <v>12577.168750000001</v>
      </c>
      <c r="E241" s="12">
        <v>-14.284510678768342</v>
      </c>
      <c r="F241" s="12"/>
      <c r="G241" s="11">
        <v>40270.92482</v>
      </c>
      <c r="H241" s="11">
        <v>28215.084930000008</v>
      </c>
      <c r="I241" s="11">
        <v>23348.535790000002</v>
      </c>
      <c r="J241" s="12">
        <v>-17.248040018570322</v>
      </c>
      <c r="K241" s="12"/>
      <c r="L241" s="12"/>
      <c r="M241" s="12"/>
      <c r="O241" s="312"/>
      <c r="P241" s="172"/>
      <c r="Q241" s="172"/>
    </row>
    <row r="242" spans="1:17" ht="11.25" customHeight="1" x14ac:dyDescent="0.2">
      <c r="A242" s="9" t="s">
        <v>471</v>
      </c>
      <c r="B242" s="11">
        <v>39216.195233700011</v>
      </c>
      <c r="C242" s="11">
        <v>24954.828133700004</v>
      </c>
      <c r="D242" s="11">
        <v>27298.306872100002</v>
      </c>
      <c r="E242" s="12">
        <v>9.3908831022373249</v>
      </c>
      <c r="F242" s="12"/>
      <c r="G242" s="11">
        <v>86374.09587999995</v>
      </c>
      <c r="H242" s="11">
        <v>54204.040909999996</v>
      </c>
      <c r="I242" s="11">
        <v>60087.417459999982</v>
      </c>
      <c r="J242" s="12">
        <v>10.854129048734023</v>
      </c>
      <c r="K242" s="12"/>
      <c r="L242" s="12"/>
      <c r="M242" s="12"/>
      <c r="O242" s="171"/>
      <c r="P242" s="172"/>
      <c r="Q242" s="172"/>
    </row>
    <row r="243" spans="1:17" ht="11.25" customHeight="1" x14ac:dyDescent="0.2">
      <c r="A243" s="9" t="s">
        <v>468</v>
      </c>
      <c r="B243" s="11">
        <v>1305.3400799999999</v>
      </c>
      <c r="C243" s="11">
        <v>1044.6690000000001</v>
      </c>
      <c r="D243" s="11">
        <v>612.473928</v>
      </c>
      <c r="E243" s="12">
        <v>-41.371484364904099</v>
      </c>
      <c r="F243" s="12"/>
      <c r="G243" s="11">
        <v>3761.8187500000004</v>
      </c>
      <c r="H243" s="11">
        <v>2884.7497499999999</v>
      </c>
      <c r="I243" s="11">
        <v>1939.0827200000001</v>
      </c>
      <c r="J243" s="12">
        <v>-32.781596739890517</v>
      </c>
      <c r="K243" s="12"/>
      <c r="L243" s="12"/>
      <c r="M243" s="12"/>
      <c r="O243" s="171"/>
      <c r="P243" s="172"/>
      <c r="Q243" s="172"/>
    </row>
    <row r="244" spans="1:17" ht="11.25" customHeight="1" x14ac:dyDescent="0.2">
      <c r="A244" s="9" t="s">
        <v>55</v>
      </c>
      <c r="B244" s="11">
        <v>3584.4562599999999</v>
      </c>
      <c r="C244" s="11">
        <v>2208.36</v>
      </c>
      <c r="D244" s="11">
        <v>2222.3774274000002</v>
      </c>
      <c r="E244" s="12">
        <v>0.63474376460359849</v>
      </c>
      <c r="F244" s="12"/>
      <c r="G244" s="11">
        <v>14482.406459999995</v>
      </c>
      <c r="H244" s="11">
        <v>8985.8312199999964</v>
      </c>
      <c r="I244" s="11">
        <v>8828.1918499999992</v>
      </c>
      <c r="J244" s="12">
        <v>-1.7543103819837427</v>
      </c>
      <c r="K244" s="12"/>
      <c r="L244" s="12"/>
      <c r="M244" s="12"/>
      <c r="O244" s="312"/>
    </row>
    <row r="245" spans="1:17" ht="11.25" customHeight="1" x14ac:dyDescent="0.2">
      <c r="A245" s="9"/>
      <c r="B245" s="11"/>
      <c r="C245" s="11"/>
      <c r="D245" s="11"/>
      <c r="E245" s="12"/>
      <c r="F245" s="12"/>
      <c r="G245" s="11"/>
      <c r="H245" s="11"/>
      <c r="I245" s="11"/>
      <c r="J245" s="12"/>
      <c r="K245" s="12"/>
      <c r="L245" s="12"/>
      <c r="M245" s="12"/>
      <c r="O245" s="312"/>
    </row>
    <row r="246" spans="1:17" s="20" customFormat="1" ht="11.25" customHeight="1" x14ac:dyDescent="0.2">
      <c r="A246" s="17" t="s">
        <v>465</v>
      </c>
      <c r="B246" s="18">
        <v>353037.93121770001</v>
      </c>
      <c r="C246" s="18">
        <v>225680.91521770001</v>
      </c>
      <c r="D246" s="18">
        <v>232291.05408</v>
      </c>
      <c r="E246" s="16">
        <v>2.9289755653124701</v>
      </c>
      <c r="F246" s="16"/>
      <c r="G246" s="18">
        <v>308876.59557</v>
      </c>
      <c r="H246" s="18">
        <v>198138.30401999998</v>
      </c>
      <c r="I246" s="18">
        <v>217813.22203999999</v>
      </c>
      <c r="J246" s="16">
        <v>9.9298912026692534</v>
      </c>
      <c r="K246" s="16"/>
      <c r="L246" s="12"/>
      <c r="M246" s="16"/>
      <c r="O246" s="312"/>
      <c r="P246" s="175"/>
      <c r="Q246" s="175"/>
    </row>
    <row r="247" spans="1:17" ht="11.25" customHeight="1" x14ac:dyDescent="0.2">
      <c r="A247" s="9"/>
      <c r="B247" s="11"/>
      <c r="C247" s="11"/>
      <c r="D247" s="11"/>
      <c r="E247" s="12"/>
      <c r="F247" s="12"/>
      <c r="G247" s="11"/>
      <c r="H247" s="11"/>
      <c r="I247" s="11"/>
      <c r="J247" s="12"/>
      <c r="K247" s="12"/>
      <c r="L247" s="12"/>
      <c r="M247" s="12"/>
      <c r="O247" s="312"/>
      <c r="P247" s="172"/>
      <c r="Q247" s="172"/>
    </row>
    <row r="248" spans="1:17" ht="11.25" customHeight="1" x14ac:dyDescent="0.2">
      <c r="A248" s="17" t="s">
        <v>469</v>
      </c>
      <c r="B248" s="18">
        <v>14897.0858094</v>
      </c>
      <c r="C248" s="18">
        <v>8658.5923494000017</v>
      </c>
      <c r="D248" s="18">
        <v>11235.956834799999</v>
      </c>
      <c r="E248" s="16">
        <v>29.766553053841335</v>
      </c>
      <c r="F248" s="12"/>
      <c r="G248" s="18">
        <v>15205.810460000002</v>
      </c>
      <c r="H248" s="18">
        <v>9827.5446200000006</v>
      </c>
      <c r="I248" s="18">
        <v>14238.491409999999</v>
      </c>
      <c r="J248" s="16">
        <v>44.88350814529295</v>
      </c>
      <c r="K248" s="16"/>
      <c r="L248" s="12"/>
      <c r="M248" s="16"/>
      <c r="O248" s="312"/>
      <c r="P248" s="172"/>
      <c r="Q248" s="172"/>
    </row>
    <row r="249" spans="1:17" ht="11.25" customHeight="1" x14ac:dyDescent="0.2">
      <c r="A249" s="9" t="s">
        <v>466</v>
      </c>
      <c r="B249" s="11">
        <v>641.80185940000001</v>
      </c>
      <c r="C249" s="11">
        <v>359.38779940000006</v>
      </c>
      <c r="D249" s="11">
        <v>3173.3538967</v>
      </c>
      <c r="E249" s="12">
        <v>782.9887664517081</v>
      </c>
      <c r="F249" s="12"/>
      <c r="G249" s="11">
        <v>1508.65894</v>
      </c>
      <c r="H249" s="11">
        <v>545.61305000000004</v>
      </c>
      <c r="I249" s="11">
        <v>3959.3279499999999</v>
      </c>
      <c r="J249" s="12">
        <v>625.66591836467239</v>
      </c>
      <c r="K249" s="12"/>
      <c r="L249" s="12"/>
      <c r="M249" s="12"/>
      <c r="O249" s="312"/>
    </row>
    <row r="250" spans="1:17" ht="11.25" customHeight="1" x14ac:dyDescent="0.2">
      <c r="A250" s="9" t="s">
        <v>56</v>
      </c>
      <c r="B250" s="11">
        <v>423.86137000000002</v>
      </c>
      <c r="C250" s="11">
        <v>292.60724000000005</v>
      </c>
      <c r="D250" s="11">
        <v>752.0328199999999</v>
      </c>
      <c r="E250" s="12">
        <v>157.01100902356336</v>
      </c>
      <c r="F250" s="12"/>
      <c r="G250" s="11">
        <v>2762.58682</v>
      </c>
      <c r="H250" s="11">
        <v>1823.6913599999998</v>
      </c>
      <c r="I250" s="11">
        <v>4182.7522300000001</v>
      </c>
      <c r="J250" s="12">
        <v>129.35636598069974</v>
      </c>
      <c r="K250" s="12"/>
      <c r="L250" s="12"/>
      <c r="M250" s="12"/>
      <c r="O250" s="171"/>
    </row>
    <row r="251" spans="1:17" ht="11.25" customHeight="1" x14ac:dyDescent="0.2">
      <c r="A251" s="9" t="s">
        <v>0</v>
      </c>
      <c r="B251" s="11">
        <v>13831.422579999999</v>
      </c>
      <c r="C251" s="11">
        <v>8006.597310000001</v>
      </c>
      <c r="D251" s="11">
        <v>7310.5701181000004</v>
      </c>
      <c r="E251" s="12">
        <v>-8.6931709557902082</v>
      </c>
      <c r="F251" s="12"/>
      <c r="G251" s="11">
        <v>10934.564700000003</v>
      </c>
      <c r="H251" s="11">
        <v>7458.2402099999999</v>
      </c>
      <c r="I251" s="11">
        <v>6096.4112299999988</v>
      </c>
      <c r="J251" s="12">
        <v>-18.259387491623855</v>
      </c>
      <c r="K251" s="12"/>
      <c r="L251" s="12"/>
      <c r="M251" s="12"/>
      <c r="O251" s="170"/>
    </row>
    <row r="252" spans="1:17" x14ac:dyDescent="0.2">
      <c r="A252" s="84"/>
      <c r="B252" s="90"/>
      <c r="C252" s="90"/>
      <c r="D252" s="90"/>
      <c r="E252" s="90"/>
      <c r="F252" s="90"/>
      <c r="G252" s="90"/>
      <c r="H252" s="90"/>
      <c r="I252" s="90"/>
      <c r="J252" s="84"/>
      <c r="K252" s="9"/>
      <c r="L252" s="12"/>
      <c r="M252" s="9"/>
      <c r="O252" s="171"/>
    </row>
    <row r="253" spans="1:17" ht="21.6" customHeight="1" x14ac:dyDescent="0.2">
      <c r="A253" s="462" t="s">
        <v>472</v>
      </c>
      <c r="B253" s="462"/>
      <c r="C253" s="462"/>
      <c r="D253" s="462"/>
      <c r="E253" s="462"/>
      <c r="F253" s="462"/>
      <c r="G253" s="462"/>
      <c r="H253" s="462"/>
      <c r="I253" s="462"/>
      <c r="J253" s="462"/>
      <c r="K253" s="379"/>
      <c r="L253" s="12"/>
      <c r="M253" s="379"/>
      <c r="O253" s="171"/>
    </row>
    <row r="254" spans="1:17" ht="20.100000000000001" customHeight="1" x14ac:dyDescent="0.2">
      <c r="A254" s="453" t="s">
        <v>197</v>
      </c>
      <c r="B254" s="453"/>
      <c r="C254" s="453"/>
      <c r="D254" s="453"/>
      <c r="E254" s="453"/>
      <c r="F254" s="453"/>
      <c r="G254" s="453"/>
      <c r="H254" s="453"/>
      <c r="I254" s="453"/>
      <c r="J254" s="453"/>
      <c r="K254" s="406"/>
      <c r="L254" s="12"/>
      <c r="M254" s="406"/>
      <c r="O254" s="171"/>
      <c r="P254"/>
    </row>
    <row r="255" spans="1:17" ht="20.100000000000001" customHeight="1" x14ac:dyDescent="0.2">
      <c r="A255" s="454" t="s">
        <v>158</v>
      </c>
      <c r="B255" s="454"/>
      <c r="C255" s="454"/>
      <c r="D255" s="454"/>
      <c r="E255" s="454"/>
      <c r="F255" s="454"/>
      <c r="G255" s="454"/>
      <c r="H255" s="454"/>
      <c r="I255" s="454"/>
      <c r="J255" s="454"/>
      <c r="K255" s="406"/>
      <c r="L255" s="12"/>
      <c r="M255" s="406"/>
      <c r="O255" s="244"/>
      <c r="P255" s="244"/>
      <c r="Q255" s="244"/>
    </row>
    <row r="256" spans="1:17" s="20" customFormat="1" x14ac:dyDescent="0.2">
      <c r="A256" s="17"/>
      <c r="B256" s="455" t="s">
        <v>101</v>
      </c>
      <c r="C256" s="455"/>
      <c r="D256" s="455"/>
      <c r="E256" s="455"/>
      <c r="F256" s="407"/>
      <c r="G256" s="455" t="s">
        <v>412</v>
      </c>
      <c r="H256" s="455"/>
      <c r="I256" s="455"/>
      <c r="J256" s="455"/>
      <c r="K256" s="407"/>
      <c r="L256" s="12"/>
      <c r="M256" s="407"/>
      <c r="N256" s="91"/>
    </row>
    <row r="257" spans="1:19" s="20" customFormat="1" x14ac:dyDescent="0.2">
      <c r="A257" s="17" t="s">
        <v>256</v>
      </c>
      <c r="B257" s="459">
        <v>2021</v>
      </c>
      <c r="C257" s="456" t="s">
        <v>546</v>
      </c>
      <c r="D257" s="456"/>
      <c r="E257" s="456"/>
      <c r="F257" s="407"/>
      <c r="G257" s="459">
        <v>2021</v>
      </c>
      <c r="H257" s="456" t="s">
        <v>546</v>
      </c>
      <c r="I257" s="456"/>
      <c r="J257" s="456"/>
      <c r="K257" s="407"/>
      <c r="L257" s="12"/>
      <c r="M257" s="407"/>
      <c r="N257" s="91"/>
    </row>
    <row r="258" spans="1:19" s="20" customFormat="1" x14ac:dyDescent="0.2">
      <c r="A258" s="123"/>
      <c r="B258" s="460"/>
      <c r="C258" s="254">
        <v>2021</v>
      </c>
      <c r="D258" s="254">
        <v>2022</v>
      </c>
      <c r="E258" s="408" t="s">
        <v>557</v>
      </c>
      <c r="F258" s="125"/>
      <c r="G258" s="460"/>
      <c r="H258" s="254">
        <v>2021</v>
      </c>
      <c r="I258" s="254">
        <v>2022</v>
      </c>
      <c r="J258" s="408" t="s">
        <v>557</v>
      </c>
      <c r="K258" s="407"/>
      <c r="L258" s="12"/>
      <c r="M258" s="407"/>
    </row>
    <row r="259" spans="1:19" x14ac:dyDescent="0.2">
      <c r="A259" s="9"/>
      <c r="B259" s="9"/>
      <c r="C259" s="9"/>
      <c r="D259" s="9"/>
      <c r="E259" s="9"/>
      <c r="F259" s="9"/>
      <c r="G259" s="9"/>
      <c r="H259" s="9"/>
      <c r="I259" s="9"/>
      <c r="J259" s="9"/>
      <c r="K259" s="9"/>
      <c r="L259" s="12"/>
      <c r="M259" s="9"/>
    </row>
    <row r="260" spans="1:19" s="20" customFormat="1" ht="11.25" customHeight="1" x14ac:dyDescent="0.2">
      <c r="A260" s="17" t="s">
        <v>253</v>
      </c>
      <c r="B260" s="18"/>
      <c r="C260" s="18"/>
      <c r="D260" s="18"/>
      <c r="E260" s="12" t="s">
        <v>560</v>
      </c>
      <c r="F260" s="16"/>
      <c r="G260" s="18">
        <v>115232</v>
      </c>
      <c r="H260" s="18">
        <v>79500</v>
      </c>
      <c r="I260" s="18">
        <v>77554</v>
      </c>
      <c r="J260" s="16">
        <v>-2.4477987421383602</v>
      </c>
      <c r="K260" s="16"/>
      <c r="L260" s="12"/>
      <c r="M260" s="16"/>
      <c r="O260" s="168"/>
      <c r="P260" s="168"/>
      <c r="Q260" s="168"/>
    </row>
    <row r="261" spans="1:19" ht="11.25" customHeight="1" x14ac:dyDescent="0.2">
      <c r="A261" s="17"/>
      <c r="B261" s="11"/>
      <c r="C261" s="11"/>
      <c r="D261" s="11"/>
      <c r="E261" s="12"/>
      <c r="F261" s="12"/>
      <c r="G261" s="11"/>
      <c r="H261" s="11"/>
      <c r="I261" s="11"/>
      <c r="J261" s="12"/>
      <c r="K261" s="12"/>
      <c r="L261" s="12"/>
      <c r="M261" s="12"/>
    </row>
    <row r="262" spans="1:19" ht="11.25" customHeight="1" x14ac:dyDescent="0.2">
      <c r="A262" s="9" t="s">
        <v>426</v>
      </c>
      <c r="B262" s="11">
        <v>18652</v>
      </c>
      <c r="C262" s="11">
        <v>13715</v>
      </c>
      <c r="D262" s="11">
        <v>3848</v>
      </c>
      <c r="E262" s="12">
        <v>-71.943127962085299</v>
      </c>
      <c r="F262" s="12"/>
      <c r="G262" s="11">
        <v>26312.991619999997</v>
      </c>
      <c r="H262" s="11">
        <v>19366.632619999997</v>
      </c>
      <c r="I262" s="11">
        <v>3694.7559999999999</v>
      </c>
      <c r="J262" s="12">
        <v>-80.922052519422451</v>
      </c>
      <c r="K262" s="12"/>
      <c r="L262" s="12"/>
      <c r="M262" s="12"/>
    </row>
    <row r="263" spans="1:19" ht="11.25" customHeight="1" x14ac:dyDescent="0.2">
      <c r="A263" s="9" t="s">
        <v>57</v>
      </c>
      <c r="B263" s="11">
        <v>80.000000000000014</v>
      </c>
      <c r="C263" s="11">
        <v>46</v>
      </c>
      <c r="D263" s="11">
        <v>57.999999999999993</v>
      </c>
      <c r="E263" s="12">
        <v>26.086956521739111</v>
      </c>
      <c r="F263" s="12"/>
      <c r="G263" s="11">
        <v>5440.7002600000005</v>
      </c>
      <c r="H263" s="11">
        <v>4992.5742399999999</v>
      </c>
      <c r="I263" s="11">
        <v>4696.3804399999999</v>
      </c>
      <c r="J263" s="12">
        <v>-5.9326869418771082</v>
      </c>
      <c r="K263" s="12"/>
      <c r="L263" s="12"/>
      <c r="M263" s="12"/>
    </row>
    <row r="264" spans="1:19" ht="11.25" customHeight="1" x14ac:dyDescent="0.2">
      <c r="A264" s="9" t="s">
        <v>58</v>
      </c>
      <c r="B264" s="11">
        <v>0</v>
      </c>
      <c r="C264" s="11">
        <v>0</v>
      </c>
      <c r="D264" s="11">
        <v>0</v>
      </c>
      <c r="E264" s="12" t="s">
        <v>560</v>
      </c>
      <c r="F264" s="12"/>
      <c r="G264" s="11">
        <v>0</v>
      </c>
      <c r="H264" s="11">
        <v>0</v>
      </c>
      <c r="I264" s="11">
        <v>0</v>
      </c>
      <c r="J264" s="12" t="s">
        <v>560</v>
      </c>
      <c r="K264" s="12"/>
      <c r="L264" s="12"/>
      <c r="M264" s="12"/>
    </row>
    <row r="265" spans="1:19" ht="11.25" customHeight="1" x14ac:dyDescent="0.2">
      <c r="A265" s="9" t="s">
        <v>59</v>
      </c>
      <c r="B265" s="11">
        <v>4869.1940000000004</v>
      </c>
      <c r="C265" s="11">
        <v>3162.1260000000002</v>
      </c>
      <c r="D265" s="11">
        <v>3736.4540000000002</v>
      </c>
      <c r="E265" s="12">
        <v>18.162717108679402</v>
      </c>
      <c r="F265" s="12"/>
      <c r="G265" s="11">
        <v>15193.73732</v>
      </c>
      <c r="H265" s="11">
        <v>9481.0616000000009</v>
      </c>
      <c r="I265" s="11">
        <v>10736.787009999998</v>
      </c>
      <c r="J265" s="12">
        <v>13.244565460897292</v>
      </c>
      <c r="K265" s="12"/>
      <c r="L265" s="12"/>
      <c r="M265" s="12"/>
      <c r="P265" s="244"/>
      <c r="Q265" s="244"/>
      <c r="R265" s="244"/>
      <c r="S265" s="13"/>
    </row>
    <row r="266" spans="1:19" ht="11.25" customHeight="1" x14ac:dyDescent="0.2">
      <c r="A266" s="9" t="s">
        <v>60</v>
      </c>
      <c r="B266" s="11">
        <v>3298.3752599999993</v>
      </c>
      <c r="C266" s="11">
        <v>2533.6885199999997</v>
      </c>
      <c r="D266" s="11">
        <v>3454.0308999999993</v>
      </c>
      <c r="E266" s="12">
        <v>36.324211628033908</v>
      </c>
      <c r="F266" s="12"/>
      <c r="G266" s="11">
        <v>13703.621730000003</v>
      </c>
      <c r="H266" s="11">
        <v>10552.15467</v>
      </c>
      <c r="I266" s="11">
        <v>13993.58583</v>
      </c>
      <c r="J266" s="12">
        <v>32.613539771020072</v>
      </c>
      <c r="K266" s="12"/>
      <c r="L266" s="12"/>
      <c r="M266" s="12"/>
      <c r="P266" s="172"/>
      <c r="Q266" s="172"/>
      <c r="R266" s="13"/>
      <c r="S266" s="13"/>
    </row>
    <row r="267" spans="1:19" ht="11.25" customHeight="1" x14ac:dyDescent="0.2">
      <c r="A267" s="9" t="s">
        <v>61</v>
      </c>
      <c r="B267" s="11"/>
      <c r="C267" s="11"/>
      <c r="D267" s="11"/>
      <c r="E267" s="12"/>
      <c r="F267" s="12"/>
      <c r="G267" s="11">
        <v>54580.949070000002</v>
      </c>
      <c r="H267" s="11">
        <v>35107.576870000004</v>
      </c>
      <c r="I267" s="11">
        <v>44432.490720000002</v>
      </c>
      <c r="J267" s="12">
        <v>26.560972534587805</v>
      </c>
      <c r="K267" s="12"/>
      <c r="L267" s="12"/>
      <c r="M267" s="12"/>
    </row>
    <row r="268" spans="1:19" ht="11.25" customHeight="1" x14ac:dyDescent="0.2">
      <c r="A268" s="9"/>
      <c r="B268" s="11"/>
      <c r="C268" s="11"/>
      <c r="D268" s="11"/>
      <c r="E268" s="12"/>
      <c r="F268" s="12"/>
      <c r="G268" s="11"/>
      <c r="H268" s="11"/>
      <c r="I268" s="11"/>
      <c r="J268" s="12"/>
      <c r="K268" s="12"/>
      <c r="L268" s="12"/>
      <c r="M268" s="12"/>
    </row>
    <row r="269" spans="1:19" s="20" customFormat="1" ht="11.25" customHeight="1" x14ac:dyDescent="0.2">
      <c r="A269" s="17" t="s">
        <v>254</v>
      </c>
      <c r="B269" s="18"/>
      <c r="C269" s="18"/>
      <c r="D269" s="18"/>
      <c r="E269" s="12"/>
      <c r="F269" s="16"/>
      <c r="G269" s="18">
        <v>1644456</v>
      </c>
      <c r="H269" s="18">
        <v>1116257</v>
      </c>
      <c r="I269" s="18">
        <v>1227064</v>
      </c>
      <c r="J269" s="16">
        <v>9.9266566749413414</v>
      </c>
      <c r="K269" s="16"/>
      <c r="L269" s="12"/>
      <c r="M269" s="16"/>
      <c r="O269" s="168"/>
      <c r="P269" s="168"/>
    </row>
    <row r="270" spans="1:19" ht="11.25" customHeight="1" x14ac:dyDescent="0.2">
      <c r="A270" s="17"/>
      <c r="B270" s="11"/>
      <c r="C270" s="11"/>
      <c r="D270" s="11"/>
      <c r="E270" s="12"/>
      <c r="F270" s="12"/>
      <c r="G270" s="11"/>
      <c r="H270" s="11"/>
      <c r="I270" s="11"/>
      <c r="J270" s="12"/>
      <c r="K270" s="12"/>
      <c r="L270" s="12"/>
      <c r="M270" s="12"/>
    </row>
    <row r="271" spans="1:19" s="20" customFormat="1" ht="11.25" customHeight="1" x14ac:dyDescent="0.2">
      <c r="A271" s="17" t="s">
        <v>62</v>
      </c>
      <c r="B271" s="18">
        <v>61974.3878663</v>
      </c>
      <c r="C271" s="18">
        <v>42996.429156999999</v>
      </c>
      <c r="D271" s="18">
        <v>56963.382095200002</v>
      </c>
      <c r="E271" s="16">
        <v>32.483983465697008</v>
      </c>
      <c r="F271" s="16"/>
      <c r="G271" s="18">
        <v>141206.77208</v>
      </c>
      <c r="H271" s="18">
        <v>95984.63897</v>
      </c>
      <c r="I271" s="18">
        <v>155943.38796999998</v>
      </c>
      <c r="J271" s="16">
        <v>62.467025602648874</v>
      </c>
      <c r="K271" s="16"/>
      <c r="L271" s="12"/>
      <c r="M271" s="16"/>
      <c r="O271" s="289"/>
      <c r="P271" s="289"/>
      <c r="Q271" s="289"/>
    </row>
    <row r="272" spans="1:19" ht="11.25" customHeight="1" x14ac:dyDescent="0.2">
      <c r="A272" s="9" t="s">
        <v>63</v>
      </c>
      <c r="B272" s="11">
        <v>680.4</v>
      </c>
      <c r="C272" s="11">
        <v>362.88</v>
      </c>
      <c r="D272" s="11">
        <v>68.075999999999993</v>
      </c>
      <c r="E272" s="12">
        <v>-81.240079365079367</v>
      </c>
      <c r="F272" s="12"/>
      <c r="G272" s="11">
        <v>491.25640000000004</v>
      </c>
      <c r="H272" s="11">
        <v>245.7398</v>
      </c>
      <c r="I272" s="11">
        <v>53.946589999999993</v>
      </c>
      <c r="J272" s="12">
        <v>-78.047271951877562</v>
      </c>
      <c r="K272" s="12"/>
      <c r="L272" s="12"/>
      <c r="M272" s="12"/>
      <c r="O272" s="289"/>
      <c r="P272" s="289"/>
      <c r="Q272" s="289"/>
    </row>
    <row r="273" spans="1:23" ht="11.25" customHeight="1" x14ac:dyDescent="0.2">
      <c r="A273" s="9" t="s">
        <v>64</v>
      </c>
      <c r="B273" s="11">
        <v>1128.8362099999999</v>
      </c>
      <c r="C273" s="11">
        <v>831.12897000000021</v>
      </c>
      <c r="D273" s="11">
        <v>1912.0250000000001</v>
      </c>
      <c r="E273" s="12">
        <v>130.05154061709575</v>
      </c>
      <c r="F273" s="12"/>
      <c r="G273" s="11">
        <v>3854.8342900000002</v>
      </c>
      <c r="H273" s="11">
        <v>2806.3688400000001</v>
      </c>
      <c r="I273" s="11">
        <v>7188.7437099999997</v>
      </c>
      <c r="J273" s="12">
        <v>156.15819301927536</v>
      </c>
      <c r="K273" s="12"/>
      <c r="L273" s="12"/>
      <c r="M273" s="12"/>
      <c r="O273" s="289"/>
      <c r="P273" s="289"/>
      <c r="Q273" s="289"/>
      <c r="R273" s="13"/>
      <c r="S273" s="13"/>
    </row>
    <row r="274" spans="1:23" ht="11.25" customHeight="1" x14ac:dyDescent="0.2">
      <c r="A274" s="9" t="s">
        <v>65</v>
      </c>
      <c r="B274" s="11">
        <v>1403.4623999999999</v>
      </c>
      <c r="C274" s="11">
        <v>327.83159000000001</v>
      </c>
      <c r="D274" s="11">
        <v>7186.540140000001</v>
      </c>
      <c r="E274" s="12">
        <v>2092.1438809481419</v>
      </c>
      <c r="F274" s="12"/>
      <c r="G274" s="11">
        <v>5131.8159900000001</v>
      </c>
      <c r="H274" s="11">
        <v>1200.33347</v>
      </c>
      <c r="I274" s="11">
        <v>30139.909229999997</v>
      </c>
      <c r="J274" s="12">
        <v>2410.9613272718284</v>
      </c>
      <c r="K274" s="12"/>
      <c r="L274" s="12"/>
      <c r="M274" s="12"/>
      <c r="O274" s="289"/>
      <c r="P274" s="289"/>
      <c r="Q274" s="289"/>
      <c r="R274" s="13"/>
      <c r="S274" s="13"/>
    </row>
    <row r="275" spans="1:23" ht="11.25" customHeight="1" x14ac:dyDescent="0.2">
      <c r="A275" s="9" t="s">
        <v>66</v>
      </c>
      <c r="B275" s="11">
        <v>0</v>
      </c>
      <c r="C275" s="11">
        <v>0</v>
      </c>
      <c r="D275" s="11">
        <v>1011.1548299999999</v>
      </c>
      <c r="E275" s="12" t="s">
        <v>560</v>
      </c>
      <c r="F275" s="12"/>
      <c r="G275" s="11">
        <v>0</v>
      </c>
      <c r="H275" s="11">
        <v>0</v>
      </c>
      <c r="I275" s="11">
        <v>3295.0042199999998</v>
      </c>
      <c r="J275" s="12" t="s">
        <v>560</v>
      </c>
      <c r="K275" s="12"/>
      <c r="L275" s="12"/>
      <c r="M275" s="12"/>
      <c r="O275" s="289"/>
      <c r="P275" s="289"/>
      <c r="Q275" s="289"/>
    </row>
    <row r="276" spans="1:23" ht="11.25" customHeight="1" x14ac:dyDescent="0.2">
      <c r="A276" s="9" t="s">
        <v>67</v>
      </c>
      <c r="B276" s="11">
        <v>7517.1373123000012</v>
      </c>
      <c r="C276" s="11">
        <v>5368.7547690000001</v>
      </c>
      <c r="D276" s="11">
        <v>5269.7032881999994</v>
      </c>
      <c r="E276" s="12">
        <v>-1.8449619150410683</v>
      </c>
      <c r="F276" s="12"/>
      <c r="G276" s="11">
        <v>33364.652979999999</v>
      </c>
      <c r="H276" s="11">
        <v>23334.24035</v>
      </c>
      <c r="I276" s="11">
        <v>25124.1535</v>
      </c>
      <c r="J276" s="12">
        <v>7.6707581783351344</v>
      </c>
      <c r="K276" s="12"/>
      <c r="L276" s="12"/>
      <c r="M276" s="12"/>
      <c r="O276" s="289"/>
      <c r="P276" s="289"/>
      <c r="Q276" s="289"/>
    </row>
    <row r="277" spans="1:23" ht="11.25" customHeight="1" x14ac:dyDescent="0.2">
      <c r="A277" s="9" t="s">
        <v>100</v>
      </c>
      <c r="B277" s="11">
        <v>22706.798703999997</v>
      </c>
      <c r="C277" s="11">
        <v>16100.925780000001</v>
      </c>
      <c r="D277" s="11">
        <v>21370.858534000003</v>
      </c>
      <c r="E277" s="12">
        <v>32.730619506029427</v>
      </c>
      <c r="F277" s="12"/>
      <c r="G277" s="11">
        <v>41099.826860000001</v>
      </c>
      <c r="H277" s="11">
        <v>28360.281950000004</v>
      </c>
      <c r="I277" s="11">
        <v>41122.739869999998</v>
      </c>
      <c r="J277" s="12">
        <v>45.001167275066507</v>
      </c>
      <c r="K277" s="12"/>
      <c r="L277" s="12"/>
      <c r="M277" s="12"/>
      <c r="O277" s="289"/>
      <c r="P277" s="289"/>
      <c r="Q277" s="289"/>
    </row>
    <row r="278" spans="1:23" ht="11.25" customHeight="1" x14ac:dyDescent="0.2">
      <c r="A278" s="9" t="s">
        <v>68</v>
      </c>
      <c r="B278" s="11">
        <v>6107.8512979999996</v>
      </c>
      <c r="C278" s="11">
        <v>4440.0119179999992</v>
      </c>
      <c r="D278" s="11">
        <v>4268.2619599999998</v>
      </c>
      <c r="E278" s="12">
        <v>-3.86823191405675</v>
      </c>
      <c r="F278" s="12"/>
      <c r="G278" s="11">
        <v>11540.461449999999</v>
      </c>
      <c r="H278" s="11">
        <v>8399.365310000001</v>
      </c>
      <c r="I278" s="11">
        <v>8028.8350999999993</v>
      </c>
      <c r="J278" s="12">
        <v>-4.4114072471507058</v>
      </c>
      <c r="K278" s="12"/>
      <c r="L278" s="12"/>
      <c r="M278" s="12"/>
      <c r="O278" s="289"/>
      <c r="P278" s="289"/>
      <c r="Q278" s="289"/>
    </row>
    <row r="279" spans="1:23" ht="11.25" customHeight="1" x14ac:dyDescent="0.2">
      <c r="A279" s="9" t="s">
        <v>336</v>
      </c>
      <c r="B279" s="11">
        <v>22429.901941999997</v>
      </c>
      <c r="C279" s="11">
        <v>15564.896129999999</v>
      </c>
      <c r="D279" s="11">
        <v>15876.762343</v>
      </c>
      <c r="E279" s="12">
        <v>2.0036511030671562</v>
      </c>
      <c r="F279" s="12"/>
      <c r="G279" s="11">
        <v>45723.924109999993</v>
      </c>
      <c r="H279" s="11">
        <v>31638.309250000002</v>
      </c>
      <c r="I279" s="11">
        <v>40990.055749999992</v>
      </c>
      <c r="J279" s="12">
        <v>29.558300432884181</v>
      </c>
      <c r="K279" s="12"/>
      <c r="L279" s="12"/>
      <c r="M279" s="12"/>
      <c r="O279" s="289"/>
      <c r="P279" s="289"/>
      <c r="Q279" s="289"/>
    </row>
    <row r="280" spans="1:23" ht="11.25" customHeight="1" x14ac:dyDescent="0.2">
      <c r="A280" s="9"/>
      <c r="B280" s="11"/>
      <c r="C280" s="11"/>
      <c r="D280" s="11"/>
      <c r="E280" s="12"/>
      <c r="F280" s="12"/>
      <c r="G280" s="11"/>
      <c r="H280" s="11"/>
      <c r="I280" s="11"/>
      <c r="J280" s="12"/>
      <c r="K280" s="12"/>
      <c r="L280" s="12"/>
      <c r="M280" s="12"/>
      <c r="O280" s="289"/>
      <c r="P280" s="289"/>
      <c r="Q280" s="289"/>
    </row>
    <row r="281" spans="1:23" s="20" customFormat="1" ht="11.25" customHeight="1" x14ac:dyDescent="0.2">
      <c r="A281" s="17" t="s">
        <v>69</v>
      </c>
      <c r="B281" s="18">
        <v>498327.94938429992</v>
      </c>
      <c r="C281" s="18">
        <v>337516.04251379997</v>
      </c>
      <c r="D281" s="18">
        <v>325488.1531618</v>
      </c>
      <c r="E281" s="16">
        <v>-3.5636496749656459</v>
      </c>
      <c r="F281" s="16"/>
      <c r="G281" s="18">
        <v>1472314.8805500004</v>
      </c>
      <c r="H281" s="18">
        <v>1002317.7491200001</v>
      </c>
      <c r="I281" s="18">
        <v>1055615.4810800001</v>
      </c>
      <c r="J281" s="16">
        <v>5.3174486839920405</v>
      </c>
      <c r="K281" s="16"/>
      <c r="L281" s="12"/>
      <c r="M281" s="16"/>
      <c r="O281" s="289"/>
      <c r="P281" s="289"/>
      <c r="Q281" s="289"/>
      <c r="R281" s="176"/>
      <c r="S281" s="19"/>
      <c r="T281" s="19"/>
      <c r="U281" s="176"/>
      <c r="V281" s="176"/>
      <c r="W281" s="176"/>
    </row>
    <row r="282" spans="1:23" s="20" customFormat="1" ht="11.25" customHeight="1" x14ac:dyDescent="0.2">
      <c r="A282" s="17" t="s">
        <v>437</v>
      </c>
      <c r="B282" s="18">
        <v>274684.16690100002</v>
      </c>
      <c r="C282" s="18">
        <v>193004.22740100001</v>
      </c>
      <c r="D282" s="18">
        <v>158331.80572</v>
      </c>
      <c r="E282" s="16">
        <v>-17.964591837132133</v>
      </c>
      <c r="F282" s="16"/>
      <c r="G282" s="18">
        <v>785621.08086000022</v>
      </c>
      <c r="H282" s="18">
        <v>582754.79127000005</v>
      </c>
      <c r="I282" s="18">
        <v>406239.05067000003</v>
      </c>
      <c r="J282" s="16">
        <v>-30.28988233890253</v>
      </c>
      <c r="K282" s="377"/>
      <c r="L282" s="12"/>
      <c r="M282" s="16"/>
      <c r="O282" s="289"/>
      <c r="P282" s="289"/>
      <c r="Q282" s="289"/>
    </row>
    <row r="283" spans="1:23" ht="11.25" customHeight="1" x14ac:dyDescent="0.2">
      <c r="A283" s="9" t="s">
        <v>438</v>
      </c>
      <c r="B283" s="11">
        <v>268088.52726100001</v>
      </c>
      <c r="C283" s="11">
        <v>188727.53048100002</v>
      </c>
      <c r="D283" s="11">
        <v>152952.82818000001</v>
      </c>
      <c r="E283" s="12">
        <v>-18.955741226424621</v>
      </c>
      <c r="F283" s="12"/>
      <c r="G283" s="11">
        <v>767490.95847000019</v>
      </c>
      <c r="H283" s="11">
        <v>571102.65598000004</v>
      </c>
      <c r="I283" s="11">
        <v>392546.39309000003</v>
      </c>
      <c r="J283" s="12">
        <v>-31.26517816374033</v>
      </c>
      <c r="K283" s="377"/>
      <c r="L283" s="12"/>
      <c r="M283" s="12"/>
      <c r="O283" s="289"/>
      <c r="P283" s="289"/>
      <c r="Q283" s="289"/>
      <c r="R283" s="244"/>
    </row>
    <row r="284" spans="1:23" ht="11.25" customHeight="1" x14ac:dyDescent="0.2">
      <c r="A284" s="375" t="s">
        <v>439</v>
      </c>
      <c r="B284" s="11">
        <v>209476.471043</v>
      </c>
      <c r="C284" s="11">
        <v>149841.96801300003</v>
      </c>
      <c r="D284" s="11">
        <v>114151.83528</v>
      </c>
      <c r="E284" s="12">
        <v>-23.818515737796247</v>
      </c>
      <c r="F284" s="12"/>
      <c r="G284" s="11">
        <v>670285.76681000018</v>
      </c>
      <c r="H284" s="11">
        <v>496868.07188000006</v>
      </c>
      <c r="I284" s="11">
        <v>334142.80109000002</v>
      </c>
      <c r="J284" s="12">
        <v>-32.750196681846816</v>
      </c>
      <c r="K284" s="377"/>
      <c r="L284" s="12"/>
      <c r="M284" s="12"/>
      <c r="O284" s="289"/>
      <c r="P284" s="289"/>
      <c r="Q284" s="289"/>
      <c r="R284" s="244"/>
    </row>
    <row r="285" spans="1:23" ht="11.25" customHeight="1" x14ac:dyDescent="0.2">
      <c r="A285" s="375" t="s">
        <v>446</v>
      </c>
      <c r="B285" s="11">
        <v>58612.056217999991</v>
      </c>
      <c r="C285" s="11">
        <v>38885.562467999996</v>
      </c>
      <c r="D285" s="11">
        <v>38800.992899999997</v>
      </c>
      <c r="E285" s="12">
        <v>-0.21748320618891626</v>
      </c>
      <c r="F285" s="12"/>
      <c r="G285" s="11">
        <v>97205.191659999968</v>
      </c>
      <c r="H285" s="11">
        <v>74234.584099999978</v>
      </c>
      <c r="I285" s="11">
        <v>58403.592000000004</v>
      </c>
      <c r="J285" s="12">
        <v>-21.325629141633428</v>
      </c>
      <c r="K285" s="377"/>
      <c r="L285" s="12"/>
      <c r="M285" s="12"/>
      <c r="O285" s="289"/>
      <c r="P285" s="289"/>
      <c r="Q285" s="289"/>
      <c r="R285" s="244"/>
    </row>
    <row r="286" spans="1:23" ht="11.25" customHeight="1" x14ac:dyDescent="0.2">
      <c r="A286" s="9" t="s">
        <v>440</v>
      </c>
      <c r="B286" s="11">
        <v>6595.6396400000003</v>
      </c>
      <c r="C286" s="11">
        <v>4276.6969200000003</v>
      </c>
      <c r="D286" s="11">
        <v>5378.9775399999999</v>
      </c>
      <c r="E286" s="12">
        <v>25.774111203559386</v>
      </c>
      <c r="F286" s="12"/>
      <c r="G286" s="11">
        <v>18130.122389999997</v>
      </c>
      <c r="H286" s="11">
        <v>11652.13529</v>
      </c>
      <c r="I286" s="11">
        <v>13692.657580000001</v>
      </c>
      <c r="J286" s="12">
        <v>17.512003072528699</v>
      </c>
      <c r="K286" s="377"/>
      <c r="L286" s="12"/>
      <c r="M286" s="12"/>
      <c r="O286" s="289"/>
      <c r="P286" s="289"/>
      <c r="Q286" s="289"/>
      <c r="R286" s="244"/>
    </row>
    <row r="287" spans="1:23" s="20" customFormat="1" ht="11.25" customHeight="1" x14ac:dyDescent="0.2">
      <c r="A287" s="17" t="s">
        <v>436</v>
      </c>
      <c r="B287" s="18">
        <v>169962.72806560001</v>
      </c>
      <c r="C287" s="18">
        <v>109251.17838510001</v>
      </c>
      <c r="D287" s="18">
        <v>123643.00239179998</v>
      </c>
      <c r="E287" s="16">
        <v>13.173152197928857</v>
      </c>
      <c r="F287" s="16"/>
      <c r="G287" s="18">
        <v>515121.13075000019</v>
      </c>
      <c r="H287" s="18">
        <v>302921.16634</v>
      </c>
      <c r="I287" s="18">
        <v>489594.59301000001</v>
      </c>
      <c r="J287" s="16">
        <v>61.624424904160378</v>
      </c>
      <c r="K287" s="377"/>
      <c r="L287" s="12"/>
      <c r="M287" s="16"/>
      <c r="O287" s="289"/>
      <c r="P287" s="392"/>
      <c r="Q287" s="289"/>
      <c r="R287" s="22"/>
    </row>
    <row r="288" spans="1:23" ht="11.25" customHeight="1" x14ac:dyDescent="0.2">
      <c r="A288" s="9" t="s">
        <v>433</v>
      </c>
      <c r="B288" s="11">
        <v>152535.6876946</v>
      </c>
      <c r="C288" s="11">
        <v>98985.525547500001</v>
      </c>
      <c r="D288" s="11">
        <v>114131.26971429998</v>
      </c>
      <c r="E288" s="12">
        <v>15.300968584070418</v>
      </c>
      <c r="F288" s="12"/>
      <c r="G288" s="11">
        <v>497308.88470000017</v>
      </c>
      <c r="H288" s="11">
        <v>293936.49186000001</v>
      </c>
      <c r="I288" s="11">
        <v>480063.80045000004</v>
      </c>
      <c r="J288" s="12">
        <v>63.322286869590613</v>
      </c>
      <c r="K288" s="377"/>
      <c r="L288" s="12"/>
      <c r="M288" s="12"/>
      <c r="O288" s="289"/>
      <c r="P288" s="289"/>
      <c r="Q288" s="289"/>
    </row>
    <row r="289" spans="1:24" ht="11.25" customHeight="1" x14ac:dyDescent="0.2">
      <c r="A289" s="375" t="s">
        <v>444</v>
      </c>
      <c r="B289" s="11">
        <v>898.07313000000011</v>
      </c>
      <c r="C289" s="11">
        <v>506.16912000000002</v>
      </c>
      <c r="D289" s="11">
        <v>562.18445530000008</v>
      </c>
      <c r="E289" s="12">
        <v>11.066525611044796</v>
      </c>
      <c r="F289" s="12"/>
      <c r="G289" s="11">
        <v>1244.6185600000001</v>
      </c>
      <c r="H289" s="11">
        <v>578.47555</v>
      </c>
      <c r="I289" s="11">
        <v>698.29302000000007</v>
      </c>
      <c r="J289" s="12">
        <v>20.7126247600266</v>
      </c>
      <c r="K289" s="377"/>
      <c r="L289" s="12"/>
      <c r="M289" s="12"/>
      <c r="O289" s="289"/>
      <c r="P289" s="289"/>
      <c r="Q289" s="289"/>
    </row>
    <row r="290" spans="1:24" ht="11.25" customHeight="1" x14ac:dyDescent="0.2">
      <c r="A290" s="375" t="s">
        <v>445</v>
      </c>
      <c r="B290" s="11">
        <v>151637.61456459999</v>
      </c>
      <c r="C290" s="11">
        <v>98479.356427499995</v>
      </c>
      <c r="D290" s="11">
        <v>113569.08525899998</v>
      </c>
      <c r="E290" s="12">
        <v>15.322732985779581</v>
      </c>
      <c r="F290" s="12"/>
      <c r="G290" s="11">
        <v>496064.2661400002</v>
      </c>
      <c r="H290" s="11">
        <v>293358.01631000004</v>
      </c>
      <c r="I290" s="11">
        <v>479365.50743000006</v>
      </c>
      <c r="J290" s="12">
        <v>63.406309280275622</v>
      </c>
      <c r="K290" s="377"/>
      <c r="L290" s="12"/>
      <c r="M290" s="12"/>
      <c r="O290" s="289"/>
      <c r="P290" s="289"/>
      <c r="Q290" s="289"/>
    </row>
    <row r="291" spans="1:24" ht="11.25" customHeight="1" x14ac:dyDescent="0.2">
      <c r="A291" s="9" t="s">
        <v>435</v>
      </c>
      <c r="B291" s="11">
        <v>17427.040370999999</v>
      </c>
      <c r="C291" s="11">
        <v>10265.652837600001</v>
      </c>
      <c r="D291" s="11">
        <v>9511.7326775000001</v>
      </c>
      <c r="E291" s="12">
        <v>-7.3441034099518561</v>
      </c>
      <c r="F291" s="12"/>
      <c r="G291" s="11">
        <v>17812.246050000005</v>
      </c>
      <c r="H291" s="11">
        <v>8984.6744800000015</v>
      </c>
      <c r="I291" s="11">
        <v>9530.7925599999999</v>
      </c>
      <c r="J291" s="12">
        <v>6.0783290615109564</v>
      </c>
      <c r="K291" s="377"/>
      <c r="L291" s="12"/>
      <c r="M291" s="12"/>
      <c r="O291" s="289"/>
      <c r="P291" s="289"/>
      <c r="Q291" s="289"/>
    </row>
    <row r="292" spans="1:24" s="20" customFormat="1" ht="11.25" customHeight="1" x14ac:dyDescent="0.2">
      <c r="A292" s="17" t="s">
        <v>421</v>
      </c>
      <c r="B292" s="18">
        <v>19801.352125999998</v>
      </c>
      <c r="C292" s="18">
        <v>13277.946196000003</v>
      </c>
      <c r="D292" s="18">
        <v>18310.42194</v>
      </c>
      <c r="E292" s="16">
        <v>37.901010214335997</v>
      </c>
      <c r="F292" s="16"/>
      <c r="G292" s="18">
        <v>90649.624509999994</v>
      </c>
      <c r="H292" s="18">
        <v>56957.674280000007</v>
      </c>
      <c r="I292" s="18">
        <v>101233.68558000002</v>
      </c>
      <c r="J292" s="16">
        <v>77.734935387885031</v>
      </c>
      <c r="K292" s="377"/>
      <c r="L292" s="12"/>
      <c r="M292" s="16"/>
      <c r="O292" s="289"/>
      <c r="P292" s="289"/>
      <c r="Q292" s="289"/>
    </row>
    <row r="293" spans="1:24" ht="11.25" customHeight="1" x14ac:dyDescent="0.2">
      <c r="A293" s="9" t="s">
        <v>443</v>
      </c>
      <c r="B293" s="11">
        <v>18712.309845999996</v>
      </c>
      <c r="C293" s="11">
        <v>12591.450976000002</v>
      </c>
      <c r="D293" s="11">
        <v>17901.999029999999</v>
      </c>
      <c r="E293" s="12">
        <v>42.175822819166683</v>
      </c>
      <c r="F293" s="12"/>
      <c r="G293" s="11">
        <v>86152.090199999991</v>
      </c>
      <c r="H293" s="11">
        <v>54420.238890000008</v>
      </c>
      <c r="I293" s="11">
        <v>99196.987110000016</v>
      </c>
      <c r="J293" s="12">
        <v>82.27958776606539</v>
      </c>
      <c r="K293" s="377"/>
      <c r="L293" s="12"/>
      <c r="M293" s="12"/>
      <c r="O293" s="289"/>
      <c r="P293" s="289"/>
      <c r="Q293" s="289"/>
    </row>
    <row r="294" spans="1:24" ht="11.25" customHeight="1" x14ac:dyDescent="0.2">
      <c r="A294" s="375" t="s">
        <v>70</v>
      </c>
      <c r="B294" s="11">
        <v>17430.876025999998</v>
      </c>
      <c r="C294" s="11">
        <v>11692.732196000003</v>
      </c>
      <c r="D294" s="11">
        <v>17242.587599999999</v>
      </c>
      <c r="E294" s="12">
        <v>47.464145342339748</v>
      </c>
      <c r="F294" s="12"/>
      <c r="G294" s="11">
        <v>79068.587829999989</v>
      </c>
      <c r="H294" s="11">
        <v>49937.128450000011</v>
      </c>
      <c r="I294" s="11">
        <v>94940.016490000009</v>
      </c>
      <c r="J294" s="12">
        <v>90.119094623271224</v>
      </c>
      <c r="K294" s="377"/>
      <c r="L294" s="12"/>
      <c r="M294" s="12"/>
      <c r="O294" s="289"/>
      <c r="P294" s="289"/>
      <c r="Q294" s="289"/>
    </row>
    <row r="295" spans="1:24" ht="11.25" customHeight="1" x14ac:dyDescent="0.2">
      <c r="A295" s="375" t="s">
        <v>442</v>
      </c>
      <c r="B295" s="11">
        <v>1281.43382</v>
      </c>
      <c r="C295" s="11">
        <v>898.71878000000004</v>
      </c>
      <c r="D295" s="11">
        <v>659.41143</v>
      </c>
      <c r="E295" s="12">
        <v>-26.627612032320059</v>
      </c>
      <c r="F295" s="12"/>
      <c r="G295" s="11">
        <v>7083.5023700000002</v>
      </c>
      <c r="H295" s="11">
        <v>4483.1104400000004</v>
      </c>
      <c r="I295" s="11">
        <v>4256.9706200000001</v>
      </c>
      <c r="J295" s="12">
        <v>-5.0442616354550438</v>
      </c>
      <c r="K295" s="377"/>
      <c r="L295" s="12"/>
      <c r="M295" s="12"/>
      <c r="O295" s="289"/>
      <c r="P295" s="289"/>
      <c r="Q295" s="289"/>
    </row>
    <row r="296" spans="1:24" ht="11.25" customHeight="1" x14ac:dyDescent="0.2">
      <c r="A296" s="9" t="s">
        <v>434</v>
      </c>
      <c r="B296" s="11">
        <v>1089.0422800000001</v>
      </c>
      <c r="C296" s="11">
        <v>686.4952199999999</v>
      </c>
      <c r="D296" s="11">
        <v>408.42291</v>
      </c>
      <c r="E296" s="12">
        <v>-40.506081018306283</v>
      </c>
      <c r="F296" s="12"/>
      <c r="G296" s="11">
        <v>4497.53431</v>
      </c>
      <c r="H296" s="11">
        <v>2537.4353899999996</v>
      </c>
      <c r="I296" s="11">
        <v>2036.6984699999998</v>
      </c>
      <c r="J296" s="12">
        <v>-19.733977147690055</v>
      </c>
      <c r="K296" s="377"/>
      <c r="L296" s="12"/>
      <c r="M296" s="12"/>
      <c r="O296" s="289"/>
      <c r="P296" s="289"/>
      <c r="Q296" s="289"/>
    </row>
    <row r="297" spans="1:24" s="20" customFormat="1" ht="11.25" customHeight="1" x14ac:dyDescent="0.2">
      <c r="A297" s="17" t="s">
        <v>71</v>
      </c>
      <c r="B297" s="18">
        <v>5808.6197600000005</v>
      </c>
      <c r="C297" s="18">
        <v>4687.0029199999999</v>
      </c>
      <c r="D297" s="18">
        <v>4639.9953599999999</v>
      </c>
      <c r="E297" s="16">
        <v>-1.0029343015642951</v>
      </c>
      <c r="F297" s="16"/>
      <c r="G297" s="18">
        <v>38364.733650000002</v>
      </c>
      <c r="H297" s="18">
        <v>30433.165480000003</v>
      </c>
      <c r="I297" s="18">
        <v>36410.165399999998</v>
      </c>
      <c r="J297" s="16">
        <v>19.639757566224731</v>
      </c>
      <c r="K297" s="16"/>
      <c r="L297" s="12"/>
      <c r="M297" s="16"/>
      <c r="O297" s="289"/>
      <c r="P297" s="289"/>
      <c r="Q297" s="289"/>
      <c r="S297" s="176"/>
      <c r="T297" s="176"/>
      <c r="U297" s="176"/>
      <c r="V297" s="176"/>
      <c r="W297" s="176"/>
      <c r="X297" s="176"/>
    </row>
    <row r="298" spans="1:24" s="20" customFormat="1" ht="11.25" customHeight="1" x14ac:dyDescent="0.2">
      <c r="A298" s="17" t="s">
        <v>72</v>
      </c>
      <c r="B298" s="18">
        <v>28071.082531699994</v>
      </c>
      <c r="C298" s="18">
        <v>17295.687611699996</v>
      </c>
      <c r="D298" s="18">
        <v>20562.927750000003</v>
      </c>
      <c r="E298" s="16">
        <v>18.890489997575017</v>
      </c>
      <c r="F298" s="16"/>
      <c r="G298" s="18">
        <v>42558.310779999993</v>
      </c>
      <c r="H298" s="18">
        <v>29250.951749999997</v>
      </c>
      <c r="I298" s="18">
        <v>22137.986419999997</v>
      </c>
      <c r="J298" s="16">
        <v>-24.31703894899762</v>
      </c>
      <c r="K298" s="16"/>
      <c r="L298" s="12"/>
      <c r="M298" s="16"/>
      <c r="O298" s="289"/>
      <c r="P298" s="289"/>
      <c r="Q298" s="289"/>
      <c r="R298" s="22"/>
      <c r="S298" s="176"/>
      <c r="T298" s="176"/>
      <c r="U298" s="176"/>
      <c r="V298" s="176"/>
    </row>
    <row r="299" spans="1:24" ht="11.25" customHeight="1" x14ac:dyDescent="0.2">
      <c r="A299" s="18"/>
      <c r="B299" s="11"/>
      <c r="C299" s="11">
        <v>98.985525547500004</v>
      </c>
      <c r="D299" s="11">
        <v>114.13126971429998</v>
      </c>
      <c r="E299" s="12"/>
      <c r="F299" s="12"/>
      <c r="G299" s="11"/>
      <c r="H299" s="11">
        <v>293.93649185999999</v>
      </c>
      <c r="I299" s="11">
        <v>480.06380045000003</v>
      </c>
      <c r="J299" s="12"/>
      <c r="K299" s="12"/>
      <c r="L299" s="12"/>
      <c r="M299" s="12"/>
      <c r="N299" s="130"/>
      <c r="O299" s="289"/>
      <c r="P299" s="289"/>
      <c r="Q299" s="289"/>
      <c r="R299" s="131"/>
      <c r="S299" s="131"/>
      <c r="T299" s="13"/>
      <c r="U299" s="13"/>
      <c r="V299" s="13"/>
    </row>
    <row r="300" spans="1:24" s="20" customFormat="1" ht="11.25" customHeight="1" x14ac:dyDescent="0.2">
      <c r="A300" s="17" t="s">
        <v>73</v>
      </c>
      <c r="B300" s="18"/>
      <c r="C300" s="18"/>
      <c r="D300" s="18"/>
      <c r="E300" s="16"/>
      <c r="F300" s="16"/>
      <c r="G300" s="18">
        <v>30934.347369999625</v>
      </c>
      <c r="H300" s="18">
        <v>17954.611909999978</v>
      </c>
      <c r="I300" s="18">
        <v>15505.130949999904</v>
      </c>
      <c r="J300" s="16">
        <v>-13.642628268872883</v>
      </c>
      <c r="K300" s="16"/>
      <c r="L300" s="12"/>
      <c r="M300" s="16"/>
      <c r="N300" s="202"/>
      <c r="O300" s="289"/>
      <c r="P300" s="289"/>
      <c r="Q300" s="289"/>
      <c r="R300" s="137"/>
      <c r="S300" s="137"/>
      <c r="T300" s="137"/>
      <c r="U300" s="137"/>
      <c r="V300" s="137"/>
      <c r="W300" s="137"/>
    </row>
    <row r="301" spans="1:24" ht="15" x14ac:dyDescent="0.2">
      <c r="A301" s="84"/>
      <c r="B301" s="90"/>
      <c r="C301" s="90"/>
      <c r="D301" s="90"/>
      <c r="E301" s="90"/>
      <c r="F301" s="90"/>
      <c r="G301" s="90"/>
      <c r="H301" s="90"/>
      <c r="I301" s="90"/>
      <c r="J301" s="84"/>
      <c r="K301" s="9"/>
      <c r="L301" s="12"/>
      <c r="M301" s="9"/>
      <c r="N301" s="130"/>
      <c r="O301" s="289"/>
      <c r="P301" s="289"/>
      <c r="Q301" s="289"/>
      <c r="R301" s="129"/>
      <c r="S301" s="129"/>
      <c r="T301" s="129"/>
      <c r="U301" s="129"/>
      <c r="V301" s="129"/>
      <c r="W301" s="129"/>
    </row>
    <row r="302" spans="1:24" ht="15" x14ac:dyDescent="0.2">
      <c r="A302" s="9" t="s">
        <v>401</v>
      </c>
      <c r="B302" s="9"/>
      <c r="C302" s="9"/>
      <c r="D302" s="9"/>
      <c r="E302" s="9"/>
      <c r="F302" s="9"/>
      <c r="G302" s="9"/>
      <c r="H302" s="9"/>
      <c r="I302" s="9"/>
      <c r="J302" s="9"/>
      <c r="K302" s="9"/>
      <c r="L302" s="12"/>
      <c r="M302" s="9"/>
      <c r="N302" s="130"/>
      <c r="O302" s="289"/>
      <c r="P302" s="289"/>
      <c r="Q302" s="289"/>
      <c r="R302" s="129"/>
      <c r="S302" s="129"/>
      <c r="T302" s="129"/>
      <c r="U302" s="129"/>
      <c r="V302" s="129"/>
      <c r="W302" s="129"/>
    </row>
    <row r="303" spans="1:24" ht="15" x14ac:dyDescent="0.2">
      <c r="A303" s="9" t="s">
        <v>393</v>
      </c>
      <c r="B303" s="9"/>
      <c r="C303" s="9"/>
      <c r="D303" s="9"/>
      <c r="E303" s="9"/>
      <c r="F303" s="9"/>
      <c r="G303" s="9"/>
      <c r="H303" s="9"/>
      <c r="I303" s="9"/>
      <c r="J303" s="9"/>
      <c r="K303" s="9"/>
      <c r="L303" s="12"/>
      <c r="M303" s="9"/>
      <c r="N303" s="130"/>
      <c r="O303" s="289"/>
      <c r="P303" s="289"/>
      <c r="Q303" s="289"/>
      <c r="R303" s="129"/>
      <c r="S303" s="129"/>
      <c r="T303" s="129"/>
      <c r="U303" s="129"/>
      <c r="V303" s="129"/>
      <c r="W303" s="129"/>
    </row>
    <row r="304" spans="1:24" ht="20.100000000000001" customHeight="1" x14ac:dyDescent="0.2">
      <c r="A304" s="453" t="s">
        <v>198</v>
      </c>
      <c r="B304" s="453"/>
      <c r="C304" s="453"/>
      <c r="D304" s="453"/>
      <c r="E304" s="453"/>
      <c r="F304" s="453"/>
      <c r="G304" s="453"/>
      <c r="H304" s="453"/>
      <c r="I304" s="453"/>
      <c r="J304" s="453"/>
      <c r="K304" s="406"/>
      <c r="L304" s="12"/>
      <c r="M304" s="406"/>
      <c r="N304" s="130"/>
      <c r="O304" s="289"/>
      <c r="P304" s="289"/>
      <c r="Q304" s="289"/>
      <c r="R304" s="129"/>
      <c r="S304" s="129"/>
      <c r="T304" s="129"/>
      <c r="U304" s="129"/>
      <c r="V304" s="129"/>
      <c r="W304" s="129"/>
    </row>
    <row r="305" spans="1:23" ht="20.100000000000001" customHeight="1" x14ac:dyDescent="0.2">
      <c r="A305" s="454" t="s">
        <v>159</v>
      </c>
      <c r="B305" s="454"/>
      <c r="C305" s="454"/>
      <c r="D305" s="454"/>
      <c r="E305" s="454"/>
      <c r="F305" s="454"/>
      <c r="G305" s="454"/>
      <c r="H305" s="454"/>
      <c r="I305" s="454"/>
      <c r="J305" s="454"/>
      <c r="K305" s="406"/>
      <c r="L305" s="12"/>
      <c r="M305" s="406"/>
      <c r="N305" s="130"/>
      <c r="O305" s="289"/>
      <c r="P305" s="289"/>
      <c r="Q305" s="289"/>
      <c r="V305" s="129"/>
      <c r="W305" s="129"/>
    </row>
    <row r="306" spans="1:23" s="20" customFormat="1" ht="15.75" x14ac:dyDescent="0.2">
      <c r="A306" s="17"/>
      <c r="B306" s="455" t="s">
        <v>101</v>
      </c>
      <c r="C306" s="455"/>
      <c r="D306" s="455"/>
      <c r="E306" s="455"/>
      <c r="F306" s="407"/>
      <c r="G306" s="455" t="s">
        <v>412</v>
      </c>
      <c r="H306" s="455"/>
      <c r="I306" s="455"/>
      <c r="J306" s="455"/>
      <c r="K306" s="407"/>
      <c r="L306" s="12"/>
      <c r="M306" s="407"/>
      <c r="N306" s="136"/>
      <c r="O306" s="289"/>
      <c r="P306" s="289"/>
      <c r="Q306" s="289"/>
      <c r="V306" s="137"/>
      <c r="W306" s="137"/>
    </row>
    <row r="307" spans="1:23" s="20" customFormat="1" ht="15.75" x14ac:dyDescent="0.2">
      <c r="A307" s="17" t="s">
        <v>256</v>
      </c>
      <c r="B307" s="459">
        <v>2021</v>
      </c>
      <c r="C307" s="456" t="s">
        <v>546</v>
      </c>
      <c r="D307" s="456"/>
      <c r="E307" s="456"/>
      <c r="F307" s="407"/>
      <c r="G307" s="459">
        <v>2021</v>
      </c>
      <c r="H307" s="456" t="s">
        <v>546</v>
      </c>
      <c r="I307" s="456"/>
      <c r="J307" s="456"/>
      <c r="K307" s="407"/>
      <c r="L307" s="12"/>
      <c r="M307" s="407"/>
      <c r="N307" s="136"/>
      <c r="O307" s="289"/>
      <c r="P307" s="289"/>
      <c r="Q307" s="289"/>
      <c r="R307" s="22"/>
      <c r="S307" s="22"/>
      <c r="V307" s="137"/>
      <c r="W307" s="137"/>
    </row>
    <row r="308" spans="1:23" s="20" customFormat="1" ht="12.75" x14ac:dyDescent="0.2">
      <c r="A308" s="123"/>
      <c r="B308" s="460"/>
      <c r="C308" s="254">
        <v>2021</v>
      </c>
      <c r="D308" s="254">
        <v>2022</v>
      </c>
      <c r="E308" s="408" t="s">
        <v>557</v>
      </c>
      <c r="F308" s="125"/>
      <c r="G308" s="460"/>
      <c r="H308" s="254">
        <v>2021</v>
      </c>
      <c r="I308" s="254">
        <v>2022</v>
      </c>
      <c r="J308" s="408" t="s">
        <v>557</v>
      </c>
      <c r="K308" s="407"/>
      <c r="L308" s="12"/>
      <c r="M308" s="407"/>
      <c r="O308" s="289"/>
      <c r="P308" s="289"/>
      <c r="Q308" s="289"/>
      <c r="R308" s="244"/>
      <c r="S308" s="244"/>
    </row>
    <row r="309" spans="1:23" ht="12.75" x14ac:dyDescent="0.2">
      <c r="A309" s="9"/>
      <c r="B309" s="11"/>
      <c r="C309" s="11"/>
      <c r="D309" s="11"/>
      <c r="E309" s="12"/>
      <c r="F309" s="12"/>
      <c r="G309" s="11"/>
      <c r="H309" s="11"/>
      <c r="I309" s="11"/>
      <c r="J309" s="12"/>
      <c r="K309" s="12"/>
      <c r="L309" s="12"/>
      <c r="M309" s="12"/>
      <c r="O309" s="289"/>
      <c r="P309" s="289"/>
      <c r="Q309" s="289"/>
      <c r="R309" s="244"/>
      <c r="S309" s="244"/>
    </row>
    <row r="310" spans="1:23" s="20" customFormat="1" ht="15" customHeight="1" x14ac:dyDescent="0.2">
      <c r="A310" s="17" t="s">
        <v>253</v>
      </c>
      <c r="B310" s="18"/>
      <c r="C310" s="18"/>
      <c r="D310" s="18"/>
      <c r="E310" s="16"/>
      <c r="F310" s="16"/>
      <c r="G310" s="18">
        <v>296133</v>
      </c>
      <c r="H310" s="18">
        <v>213225</v>
      </c>
      <c r="I310" s="18">
        <v>167268</v>
      </c>
      <c r="J310" s="16">
        <v>-21.553288779458327</v>
      </c>
      <c r="K310" s="16"/>
      <c r="L310" s="12"/>
      <c r="M310" s="16"/>
      <c r="O310" s="289"/>
      <c r="P310" s="289"/>
      <c r="Q310" s="289"/>
      <c r="R310" s="22"/>
      <c r="S310" s="22"/>
    </row>
    <row r="311" spans="1:23" ht="12.75" x14ac:dyDescent="0.2">
      <c r="A311" s="17"/>
      <c r="B311" s="11"/>
      <c r="C311" s="11"/>
      <c r="D311" s="11"/>
      <c r="E311" s="12"/>
      <c r="F311" s="12"/>
      <c r="G311" s="11"/>
      <c r="H311" s="11"/>
      <c r="I311" s="11"/>
      <c r="J311" s="12"/>
      <c r="K311" s="12"/>
      <c r="L311" s="12"/>
      <c r="M311" s="12"/>
      <c r="O311" s="289"/>
      <c r="P311" s="289"/>
      <c r="Q311" s="289"/>
      <c r="R311" s="244"/>
      <c r="S311" s="244"/>
    </row>
    <row r="312" spans="1:23" s="20" customFormat="1" ht="14.25" customHeight="1" x14ac:dyDescent="0.2">
      <c r="A312" s="17" t="s">
        <v>75</v>
      </c>
      <c r="B312" s="18">
        <v>3757744.9589999998</v>
      </c>
      <c r="C312" s="18">
        <v>2693909.8220000002</v>
      </c>
      <c r="D312" s="18">
        <v>2066390.3280999998</v>
      </c>
      <c r="E312" s="16">
        <v>-23.294005195545864</v>
      </c>
      <c r="F312" s="18"/>
      <c r="G312" s="18">
        <v>257001.22664000001</v>
      </c>
      <c r="H312" s="18">
        <v>187928.48078000001</v>
      </c>
      <c r="I312" s="18">
        <v>142273.15139000001</v>
      </c>
      <c r="J312" s="16">
        <v>-24.293991629425648</v>
      </c>
      <c r="K312" s="16"/>
      <c r="L312" s="12"/>
      <c r="M312" s="16"/>
      <c r="O312" s="289"/>
      <c r="P312" s="289"/>
      <c r="Q312" s="289"/>
      <c r="R312" s="22"/>
      <c r="S312" s="22"/>
    </row>
    <row r="313" spans="1:23" ht="11.25" customHeight="1" x14ac:dyDescent="0.2">
      <c r="A313" s="9" t="s">
        <v>342</v>
      </c>
      <c r="B313" s="11">
        <v>0</v>
      </c>
      <c r="C313" s="11">
        <v>0</v>
      </c>
      <c r="D313" s="11">
        <v>0</v>
      </c>
      <c r="E313" s="12" t="s">
        <v>560</v>
      </c>
      <c r="F313" s="12"/>
      <c r="G313" s="11">
        <v>0</v>
      </c>
      <c r="H313" s="11">
        <v>0</v>
      </c>
      <c r="I313" s="11">
        <v>0</v>
      </c>
      <c r="J313" s="12" t="s">
        <v>560</v>
      </c>
      <c r="K313" s="12"/>
      <c r="L313" s="12"/>
      <c r="M313" s="12"/>
      <c r="O313" s="394"/>
      <c r="P313" s="394"/>
      <c r="Q313" s="394"/>
      <c r="R313" s="244"/>
      <c r="S313" s="244"/>
    </row>
    <row r="314" spans="1:23" ht="11.25" customHeight="1" x14ac:dyDescent="0.2">
      <c r="A314" s="9" t="s">
        <v>90</v>
      </c>
      <c r="B314" s="11">
        <v>3757744.9589999998</v>
      </c>
      <c r="C314" s="11">
        <v>2693909.8220000002</v>
      </c>
      <c r="D314" s="11">
        <v>2066390.3280999998</v>
      </c>
      <c r="E314" s="12">
        <v>-23.294005195545864</v>
      </c>
      <c r="F314" s="12"/>
      <c r="G314" s="11">
        <v>257001.22664000001</v>
      </c>
      <c r="H314" s="11">
        <v>187928.48078000001</v>
      </c>
      <c r="I314" s="11">
        <v>142273.15139000001</v>
      </c>
      <c r="J314" s="12">
        <v>-24.293991629425648</v>
      </c>
      <c r="K314" s="12"/>
      <c r="L314" s="12"/>
      <c r="M314" s="12"/>
      <c r="O314" s="289"/>
      <c r="P314" s="289"/>
      <c r="Q314" s="289"/>
      <c r="R314" s="244"/>
      <c r="S314" s="244"/>
    </row>
    <row r="315" spans="1:23" s="271" customFormat="1" ht="12.75" x14ac:dyDescent="0.2">
      <c r="A315" s="268" t="s">
        <v>360</v>
      </c>
      <c r="B315" s="269"/>
      <c r="C315" s="269"/>
      <c r="D315" s="269"/>
      <c r="E315" s="270"/>
      <c r="F315" s="270"/>
      <c r="G315" s="269">
        <v>29774.764820000004</v>
      </c>
      <c r="H315" s="269">
        <v>19185.49221</v>
      </c>
      <c r="I315" s="269">
        <v>14313.672219999999</v>
      </c>
      <c r="J315" s="270">
        <v>-25.393249944667446</v>
      </c>
      <c r="K315" s="270"/>
      <c r="L315" s="12"/>
      <c r="M315" s="270"/>
      <c r="O315" s="289"/>
      <c r="P315" s="289"/>
      <c r="Q315" s="289"/>
      <c r="R315" s="272"/>
      <c r="S315" s="272"/>
    </row>
    <row r="316" spans="1:23" s="276" customFormat="1" ht="11.25" customHeight="1" x14ac:dyDescent="0.2">
      <c r="A316" s="273" t="s">
        <v>342</v>
      </c>
      <c r="B316" s="274"/>
      <c r="C316" s="274"/>
      <c r="D316" s="274"/>
      <c r="E316" s="275"/>
      <c r="F316" s="275"/>
      <c r="G316" s="274">
        <v>19099.008090000003</v>
      </c>
      <c r="H316" s="274">
        <v>11529.581769999999</v>
      </c>
      <c r="I316" s="274">
        <v>7485.5227899999991</v>
      </c>
      <c r="J316" s="275">
        <v>-35.075504564464353</v>
      </c>
      <c r="K316" s="275"/>
      <c r="L316" s="12"/>
      <c r="M316" s="275"/>
      <c r="O316" s="289"/>
      <c r="P316" s="289"/>
      <c r="Q316" s="289"/>
      <c r="R316" s="277"/>
    </row>
    <row r="317" spans="1:23" s="276" customFormat="1" ht="11.25" customHeight="1" x14ac:dyDescent="0.2">
      <c r="A317" s="273" t="s">
        <v>90</v>
      </c>
      <c r="B317" s="274"/>
      <c r="C317" s="274"/>
      <c r="D317" s="274"/>
      <c r="E317" s="275"/>
      <c r="F317" s="275"/>
      <c r="G317" s="274">
        <v>10675.756730000003</v>
      </c>
      <c r="H317" s="274">
        <v>7655.9104400000006</v>
      </c>
      <c r="I317" s="274">
        <v>6828.1494299999995</v>
      </c>
      <c r="J317" s="275">
        <v>-10.81205189751411</v>
      </c>
      <c r="K317" s="275"/>
      <c r="L317" s="12"/>
      <c r="M317" s="275"/>
      <c r="O317" s="289"/>
      <c r="P317" s="289"/>
      <c r="Q317" s="289"/>
      <c r="R317" s="277"/>
      <c r="S317" s="278"/>
    </row>
    <row r="318" spans="1:23" s="20" customFormat="1" ht="11.25" customHeight="1" x14ac:dyDescent="0.2">
      <c r="A318" s="17" t="s">
        <v>76</v>
      </c>
      <c r="B318" s="18"/>
      <c r="C318" s="18"/>
      <c r="D318" s="18"/>
      <c r="E318" s="16" t="s">
        <v>560</v>
      </c>
      <c r="F318" s="16"/>
      <c r="G318" s="126">
        <v>9357.0085400000098</v>
      </c>
      <c r="H318" s="126">
        <v>6111.0270099999907</v>
      </c>
      <c r="I318" s="126">
        <v>10681.176389999979</v>
      </c>
      <c r="J318" s="16">
        <v>74.785291777003522</v>
      </c>
      <c r="K318" s="16"/>
      <c r="L318" s="12"/>
      <c r="M318" s="16"/>
      <c r="O318" s="289"/>
      <c r="P318" s="289"/>
      <c r="Q318" s="289"/>
      <c r="R318" s="176"/>
    </row>
    <row r="319" spans="1:23" ht="11.25" customHeight="1" x14ac:dyDescent="0.2">
      <c r="A319" s="9"/>
      <c r="B319" s="11"/>
      <c r="C319" s="11"/>
      <c r="D319" s="11"/>
      <c r="E319" s="12"/>
      <c r="F319" s="12"/>
      <c r="G319" s="11"/>
      <c r="H319" s="11"/>
      <c r="I319" s="11"/>
      <c r="J319" s="12"/>
      <c r="K319" s="12"/>
      <c r="L319" s="12"/>
      <c r="M319" s="12"/>
      <c r="O319" s="289"/>
      <c r="P319" s="289"/>
      <c r="Q319" s="289"/>
    </row>
    <row r="320" spans="1:23" s="20" customFormat="1" ht="11.25" customHeight="1" x14ac:dyDescent="0.2">
      <c r="A320" s="17" t="s">
        <v>254</v>
      </c>
      <c r="B320" s="18"/>
      <c r="C320" s="18"/>
      <c r="D320" s="18"/>
      <c r="E320" s="12" t="s">
        <v>560</v>
      </c>
      <c r="F320" s="16"/>
      <c r="G320" s="18">
        <v>5333203</v>
      </c>
      <c r="H320" s="18">
        <v>3383465</v>
      </c>
      <c r="I320" s="18">
        <v>4019094</v>
      </c>
      <c r="J320" s="16">
        <v>18.786332945663702</v>
      </c>
      <c r="K320" s="16"/>
      <c r="L320" s="12"/>
      <c r="M320" s="16"/>
      <c r="O320" s="289"/>
      <c r="P320" s="289"/>
      <c r="Q320" s="289"/>
    </row>
    <row r="321" spans="1:19" ht="11.25" customHeight="1" x14ac:dyDescent="0.2">
      <c r="A321" s="9"/>
      <c r="B321" s="11"/>
      <c r="C321" s="11"/>
      <c r="D321" s="11"/>
      <c r="E321" s="12"/>
      <c r="F321" s="12"/>
      <c r="G321" s="11"/>
      <c r="H321" s="11"/>
      <c r="I321" s="11"/>
      <c r="J321" s="12"/>
      <c r="K321" s="12"/>
      <c r="L321" s="12"/>
      <c r="M321" s="12"/>
      <c r="O321" s="289"/>
      <c r="P321" s="289"/>
      <c r="Q321" s="289"/>
    </row>
    <row r="322" spans="1:19" s="20" customFormat="1" x14ac:dyDescent="0.2">
      <c r="A322" s="17" t="s">
        <v>77</v>
      </c>
      <c r="B322" s="18">
        <v>4277151.762991</v>
      </c>
      <c r="C322" s="18">
        <v>2863976.3319999999</v>
      </c>
      <c r="D322" s="18">
        <v>2852853.301366</v>
      </c>
      <c r="E322" s="16">
        <v>-0.38837718418687928</v>
      </c>
      <c r="F322" s="16"/>
      <c r="G322" s="18">
        <v>2975722.5058799987</v>
      </c>
      <c r="H322" s="18">
        <v>1962948.5822400004</v>
      </c>
      <c r="I322" s="18">
        <v>1934666.0067800002</v>
      </c>
      <c r="J322" s="16">
        <v>-1.440821003458268</v>
      </c>
      <c r="K322" s="16"/>
      <c r="L322" s="12"/>
      <c r="M322" s="16"/>
      <c r="O322" s="289"/>
      <c r="P322" s="289"/>
      <c r="Q322" s="289"/>
      <c r="R322" s="176"/>
      <c r="S322" s="176"/>
    </row>
    <row r="323" spans="1:19" x14ac:dyDescent="0.2">
      <c r="A323" s="9" t="s">
        <v>282</v>
      </c>
      <c r="B323" s="11">
        <v>442529.01792299998</v>
      </c>
      <c r="C323" s="11">
        <v>293494.65399999998</v>
      </c>
      <c r="D323" s="11">
        <v>336910.76690600003</v>
      </c>
      <c r="E323" s="12">
        <v>14.792812173675941</v>
      </c>
      <c r="F323" s="12"/>
      <c r="G323" s="11">
        <v>323552.94254000002</v>
      </c>
      <c r="H323" s="11">
        <v>208909.64593999996</v>
      </c>
      <c r="I323" s="11">
        <v>265435.52195999998</v>
      </c>
      <c r="J323" s="12">
        <v>27.057571116766226</v>
      </c>
      <c r="K323" s="12"/>
      <c r="L323" s="12"/>
      <c r="M323" s="12"/>
      <c r="O323" s="289"/>
      <c r="P323" s="289"/>
      <c r="Q323" s="289"/>
    </row>
    <row r="324" spans="1:19" x14ac:dyDescent="0.2">
      <c r="A324" s="9" t="s">
        <v>283</v>
      </c>
      <c r="B324" s="11">
        <v>0</v>
      </c>
      <c r="C324" s="11">
        <v>0</v>
      </c>
      <c r="D324" s="11">
        <v>0</v>
      </c>
      <c r="E324" s="12" t="s">
        <v>560</v>
      </c>
      <c r="F324" s="12"/>
      <c r="G324" s="11">
        <v>0</v>
      </c>
      <c r="H324" s="11">
        <v>0</v>
      </c>
      <c r="I324" s="11">
        <v>0</v>
      </c>
      <c r="J324" s="12" t="s">
        <v>560</v>
      </c>
      <c r="K324" s="12"/>
      <c r="L324" s="12"/>
      <c r="M324" s="12"/>
      <c r="O324" s="289"/>
      <c r="P324" s="289"/>
      <c r="Q324" s="289"/>
    </row>
    <row r="325" spans="1:19" x14ac:dyDescent="0.2">
      <c r="A325" s="9" t="s">
        <v>394</v>
      </c>
      <c r="B325" s="11">
        <v>1588216.3435480001</v>
      </c>
      <c r="C325" s="11">
        <v>1051039.764</v>
      </c>
      <c r="D325" s="11">
        <v>1169457.6769999999</v>
      </c>
      <c r="E325" s="12">
        <v>11.266739571234723</v>
      </c>
      <c r="F325" s="12"/>
      <c r="G325" s="11">
        <v>1208102.1572599991</v>
      </c>
      <c r="H325" s="11">
        <v>791829.96842000005</v>
      </c>
      <c r="I325" s="11">
        <v>847820.40253000008</v>
      </c>
      <c r="J325" s="12">
        <v>7.0710173071274482</v>
      </c>
      <c r="K325" s="12"/>
      <c r="L325" s="12"/>
      <c r="M325" s="12"/>
      <c r="O325" s="289"/>
      <c r="P325" s="289"/>
      <c r="Q325" s="289"/>
    </row>
    <row r="326" spans="1:19" x14ac:dyDescent="0.2">
      <c r="A326" s="9" t="s">
        <v>395</v>
      </c>
      <c r="B326" s="11">
        <v>1874302.652</v>
      </c>
      <c r="C326" s="11">
        <v>1286017.7919999999</v>
      </c>
      <c r="D326" s="11">
        <v>1133171.3264600001</v>
      </c>
      <c r="E326" s="12">
        <v>-11.885252792832262</v>
      </c>
      <c r="F326" s="12"/>
      <c r="G326" s="11">
        <v>1115485.8834200001</v>
      </c>
      <c r="H326" s="11">
        <v>763040.53263000026</v>
      </c>
      <c r="I326" s="11">
        <v>629851.15901000006</v>
      </c>
      <c r="J326" s="12">
        <v>-17.45508500851605</v>
      </c>
      <c r="K326" s="12"/>
      <c r="L326" s="12"/>
      <c r="M326" s="12"/>
      <c r="O326" s="289"/>
      <c r="P326" s="289"/>
      <c r="Q326" s="289"/>
    </row>
    <row r="327" spans="1:19" x14ac:dyDescent="0.2">
      <c r="A327" s="9" t="s">
        <v>327</v>
      </c>
      <c r="B327" s="11">
        <v>372103.74952000001</v>
      </c>
      <c r="C327" s="11">
        <v>233424.122</v>
      </c>
      <c r="D327" s="11">
        <v>213313.53099999999</v>
      </c>
      <c r="E327" s="12">
        <v>-8.6154724831737894</v>
      </c>
      <c r="F327" s="12"/>
      <c r="G327" s="11">
        <v>328581.52265999996</v>
      </c>
      <c r="H327" s="11">
        <v>199168.43524999998</v>
      </c>
      <c r="I327" s="11">
        <v>191558.92328000002</v>
      </c>
      <c r="J327" s="12">
        <v>-3.8206415391316142</v>
      </c>
      <c r="K327" s="12"/>
      <c r="L327" s="12"/>
      <c r="M327" s="12"/>
      <c r="O327" s="289"/>
      <c r="P327" s="289"/>
      <c r="Q327" s="289"/>
    </row>
    <row r="328" spans="1:19" x14ac:dyDescent="0.2">
      <c r="A328" s="9"/>
      <c r="B328" s="11"/>
      <c r="C328" s="11"/>
      <c r="D328" s="11"/>
      <c r="E328" s="12" t="s">
        <v>560</v>
      </c>
      <c r="F328" s="12"/>
      <c r="G328" s="11"/>
      <c r="H328" s="11"/>
      <c r="I328" s="11"/>
      <c r="J328" s="12"/>
      <c r="K328" s="12"/>
      <c r="L328" s="12"/>
      <c r="M328" s="12"/>
      <c r="O328" s="289"/>
      <c r="P328" s="289"/>
      <c r="Q328" s="289"/>
    </row>
    <row r="329" spans="1:19" s="20" customFormat="1" x14ac:dyDescent="0.2">
      <c r="A329" s="17" t="s">
        <v>396</v>
      </c>
      <c r="B329" s="93"/>
      <c r="C329" s="93"/>
      <c r="D329" s="93"/>
      <c r="E329" s="12"/>
      <c r="F329" s="16"/>
      <c r="G329" s="18">
        <v>929670.40815000003</v>
      </c>
      <c r="H329" s="18">
        <v>555789.33643000002</v>
      </c>
      <c r="I329" s="18">
        <v>749215.81131000002</v>
      </c>
      <c r="J329" s="16">
        <v>34.802120552084659</v>
      </c>
      <c r="K329" s="16"/>
      <c r="L329" s="12"/>
      <c r="M329" s="16"/>
      <c r="O329" s="289"/>
      <c r="P329" s="289"/>
      <c r="Q329" s="289"/>
    </row>
    <row r="330" spans="1:19" x14ac:dyDescent="0.2">
      <c r="A330" s="9" t="s">
        <v>284</v>
      </c>
      <c r="B330" s="11"/>
      <c r="C330" s="11"/>
      <c r="D330" s="11"/>
      <c r="E330" s="12"/>
      <c r="F330" s="12"/>
      <c r="G330" s="11">
        <v>925757.94949000003</v>
      </c>
      <c r="H330" s="11">
        <v>552683.74077999999</v>
      </c>
      <c r="I330" s="11">
        <v>747608.74815</v>
      </c>
      <c r="J330" s="12">
        <v>35.268815235075181</v>
      </c>
      <c r="K330" s="12"/>
      <c r="L330" s="12"/>
      <c r="M330" s="12"/>
      <c r="O330" s="289"/>
      <c r="P330" s="289"/>
      <c r="Q330" s="289"/>
    </row>
    <row r="331" spans="1:19" x14ac:dyDescent="0.2">
      <c r="A331" s="9" t="s">
        <v>285</v>
      </c>
      <c r="B331" s="11"/>
      <c r="C331" s="11"/>
      <c r="D331" s="11"/>
      <c r="E331" s="12"/>
      <c r="F331" s="12"/>
      <c r="G331" s="11">
        <v>1721.3495700000003</v>
      </c>
      <c r="H331" s="11">
        <v>1220.78432</v>
      </c>
      <c r="I331" s="11">
        <v>1010.7612200000001</v>
      </c>
      <c r="J331" s="12">
        <v>-17.203948032360046</v>
      </c>
      <c r="K331" s="12"/>
      <c r="L331" s="12"/>
      <c r="M331" s="12"/>
      <c r="O331" s="289"/>
      <c r="P331" s="289"/>
      <c r="Q331" s="289"/>
    </row>
    <row r="332" spans="1:19" x14ac:dyDescent="0.2">
      <c r="A332" s="9" t="s">
        <v>91</v>
      </c>
      <c r="B332" s="11"/>
      <c r="C332" s="11"/>
      <c r="D332" s="11"/>
      <c r="E332" s="12"/>
      <c r="F332" s="12"/>
      <c r="G332" s="11">
        <v>2191.1090899999999</v>
      </c>
      <c r="H332" s="11">
        <v>1884.81133</v>
      </c>
      <c r="I332" s="11">
        <v>596.30194000000006</v>
      </c>
      <c r="J332" s="12">
        <v>-68.362778252187184</v>
      </c>
      <c r="K332" s="12"/>
      <c r="L332" s="12"/>
      <c r="M332" s="12"/>
      <c r="O332" s="289"/>
      <c r="P332" s="289"/>
      <c r="Q332" s="289"/>
    </row>
    <row r="333" spans="1:19" ht="12.75" x14ac:dyDescent="0.2">
      <c r="A333" s="9"/>
      <c r="B333" s="11"/>
      <c r="C333" s="219"/>
      <c r="D333" s="219"/>
      <c r="E333" s="12"/>
      <c r="F333" s="12"/>
      <c r="G333" s="11"/>
      <c r="H333" s="11"/>
      <c r="I333" s="11"/>
      <c r="J333" s="313"/>
      <c r="K333" s="313"/>
      <c r="L333" s="12"/>
      <c r="M333" s="313"/>
      <c r="O333" s="289"/>
      <c r="P333" s="289"/>
      <c r="Q333" s="289"/>
      <c r="R333" s="244"/>
    </row>
    <row r="334" spans="1:19" s="20" customFormat="1" x14ac:dyDescent="0.2">
      <c r="A334" s="17" t="s">
        <v>346</v>
      </c>
      <c r="B334" s="93"/>
      <c r="C334" s="93"/>
      <c r="D334" s="93"/>
      <c r="E334" s="12"/>
      <c r="F334" s="16"/>
      <c r="G334" s="18">
        <v>1426241.39598</v>
      </c>
      <c r="H334" s="18">
        <v>863253.67597000021</v>
      </c>
      <c r="I334" s="18">
        <v>1334677.82296</v>
      </c>
      <c r="J334" s="16">
        <v>54.610152277693004</v>
      </c>
      <c r="K334" s="16"/>
      <c r="L334" s="12"/>
      <c r="M334" s="16"/>
      <c r="O334" s="289"/>
      <c r="P334" s="289"/>
      <c r="Q334" s="289"/>
    </row>
    <row r="335" spans="1:19" x14ac:dyDescent="0.2">
      <c r="A335" s="9" t="s">
        <v>347</v>
      </c>
      <c r="B335" s="11"/>
      <c r="C335" s="11"/>
      <c r="D335" s="11"/>
      <c r="E335" s="12"/>
      <c r="F335" s="12"/>
      <c r="G335" s="11">
        <v>808932.86247999989</v>
      </c>
      <c r="H335" s="11">
        <v>487881.15199000004</v>
      </c>
      <c r="I335" s="11">
        <v>713624.68322000001</v>
      </c>
      <c r="J335" s="12">
        <v>46.270189022310717</v>
      </c>
      <c r="K335" s="12"/>
      <c r="L335" s="12"/>
      <c r="M335" s="12"/>
      <c r="O335" s="289"/>
      <c r="P335" s="289"/>
      <c r="Q335" s="289"/>
      <c r="R335" s="13"/>
    </row>
    <row r="336" spans="1:19" x14ac:dyDescent="0.2">
      <c r="A336" s="9" t="s">
        <v>348</v>
      </c>
      <c r="B336" s="11"/>
      <c r="C336" s="11"/>
      <c r="D336" s="11"/>
      <c r="E336" s="12"/>
      <c r="F336" s="12"/>
      <c r="G336" s="11">
        <v>1315.7930200000001</v>
      </c>
      <c r="H336" s="11">
        <v>778.90323999999998</v>
      </c>
      <c r="I336" s="11">
        <v>77730.732779999977</v>
      </c>
      <c r="J336" s="12">
        <v>9879.5107772308129</v>
      </c>
      <c r="K336" s="12"/>
      <c r="L336" s="12"/>
      <c r="M336" s="12"/>
      <c r="O336" s="289"/>
      <c r="P336" s="289"/>
      <c r="Q336" s="289"/>
    </row>
    <row r="337" spans="1:18" x14ac:dyDescent="0.2">
      <c r="A337" s="9" t="s">
        <v>326</v>
      </c>
      <c r="B337" s="11"/>
      <c r="C337" s="11"/>
      <c r="D337" s="11"/>
      <c r="E337" s="12"/>
      <c r="F337" s="12"/>
      <c r="G337" s="11">
        <v>615992.74048000015</v>
      </c>
      <c r="H337" s="11">
        <v>374593.62074000016</v>
      </c>
      <c r="I337" s="11">
        <v>543322.40696000005</v>
      </c>
      <c r="J337" s="12">
        <v>45.043155269617387</v>
      </c>
      <c r="K337" s="12"/>
      <c r="L337" s="12"/>
      <c r="M337" s="12"/>
      <c r="O337" s="289"/>
      <c r="P337" s="289"/>
      <c r="Q337" s="289"/>
    </row>
    <row r="338" spans="1:18" s="20" customFormat="1" x14ac:dyDescent="0.2">
      <c r="A338" s="17" t="s">
        <v>11</v>
      </c>
      <c r="B338" s="18">
        <v>3544.6</v>
      </c>
      <c r="C338" s="18">
        <v>3493.7649999999999</v>
      </c>
      <c r="D338" s="18">
        <v>48.920999999999999</v>
      </c>
      <c r="E338" s="16">
        <v>-98.599762720160058</v>
      </c>
      <c r="F338" s="16"/>
      <c r="G338" s="18">
        <v>1246.33978</v>
      </c>
      <c r="H338" s="18">
        <v>1218.23678</v>
      </c>
      <c r="I338" s="18">
        <v>54.630660000000006</v>
      </c>
      <c r="J338" s="16">
        <v>-95.515595909031745</v>
      </c>
      <c r="K338" s="16"/>
      <c r="L338" s="12"/>
      <c r="M338" s="16"/>
      <c r="O338" s="289"/>
      <c r="P338" s="289"/>
      <c r="Q338" s="289"/>
    </row>
    <row r="339" spans="1:18" s="20" customFormat="1" x14ac:dyDescent="0.2">
      <c r="A339" s="17" t="s">
        <v>76</v>
      </c>
      <c r="B339" s="18"/>
      <c r="C339" s="18"/>
      <c r="D339" s="18"/>
      <c r="E339" s="16" t="s">
        <v>560</v>
      </c>
      <c r="F339" s="16"/>
      <c r="G339" s="18">
        <v>322.35021000076085</v>
      </c>
      <c r="H339" s="18">
        <v>255.16857999935746</v>
      </c>
      <c r="I339" s="18">
        <v>479.72828999999911</v>
      </c>
      <c r="J339" s="16">
        <v>88.00445180249352</v>
      </c>
      <c r="K339" s="16"/>
      <c r="L339" s="12"/>
      <c r="M339" s="16"/>
      <c r="O339" s="289"/>
      <c r="P339" s="289"/>
      <c r="Q339" s="289"/>
    </row>
    <row r="340" spans="1:18" x14ac:dyDescent="0.2">
      <c r="A340" s="84"/>
      <c r="B340" s="90"/>
      <c r="C340" s="90"/>
      <c r="D340" s="90"/>
      <c r="E340" s="90"/>
      <c r="F340" s="90"/>
      <c r="G340" s="90"/>
      <c r="H340" s="90"/>
      <c r="I340" s="90"/>
      <c r="J340" s="90"/>
      <c r="K340" s="11"/>
      <c r="L340" s="12"/>
      <c r="M340" s="11"/>
      <c r="O340" s="289"/>
      <c r="P340" s="289"/>
      <c r="Q340" s="289"/>
    </row>
    <row r="341" spans="1:18" x14ac:dyDescent="0.2">
      <c r="A341" s="9" t="s">
        <v>401</v>
      </c>
      <c r="B341" s="9"/>
      <c r="C341" s="9"/>
      <c r="D341" s="9"/>
      <c r="E341" s="9"/>
      <c r="F341" s="9"/>
      <c r="G341" s="9"/>
      <c r="H341" s="9"/>
      <c r="I341" s="9"/>
      <c r="J341" s="9"/>
      <c r="K341" s="9"/>
      <c r="L341" s="12"/>
      <c r="M341" s="9"/>
      <c r="O341" s="289"/>
      <c r="P341" s="289"/>
      <c r="Q341" s="289"/>
    </row>
    <row r="342" spans="1:18" x14ac:dyDescent="0.2">
      <c r="A342" s="9" t="s">
        <v>361</v>
      </c>
      <c r="B342" s="9"/>
      <c r="C342" s="9"/>
      <c r="D342" s="9"/>
      <c r="E342" s="9"/>
      <c r="F342" s="9"/>
      <c r="G342" s="9"/>
      <c r="H342" s="9"/>
      <c r="I342" s="9"/>
      <c r="J342" s="9"/>
      <c r="K342" s="9"/>
      <c r="L342" s="12"/>
      <c r="M342" s="9"/>
      <c r="O342" s="289"/>
      <c r="P342" s="289"/>
      <c r="Q342" s="289"/>
    </row>
    <row r="343" spans="1:18" ht="20.100000000000001" customHeight="1" x14ac:dyDescent="0.2">
      <c r="A343" s="453" t="s">
        <v>199</v>
      </c>
      <c r="B343" s="453"/>
      <c r="C343" s="453"/>
      <c r="D343" s="453"/>
      <c r="E343" s="453"/>
      <c r="F343" s="453"/>
      <c r="G343" s="453"/>
      <c r="H343" s="453"/>
      <c r="I343" s="453"/>
      <c r="J343" s="453"/>
      <c r="K343" s="406"/>
      <c r="L343" s="12"/>
      <c r="M343" s="406"/>
      <c r="O343" s="289"/>
      <c r="P343" s="289"/>
      <c r="Q343" s="289"/>
    </row>
    <row r="344" spans="1:18" ht="20.100000000000001" customHeight="1" x14ac:dyDescent="0.2">
      <c r="A344" s="454" t="s">
        <v>279</v>
      </c>
      <c r="B344" s="454"/>
      <c r="C344" s="454"/>
      <c r="D344" s="454"/>
      <c r="E344" s="454"/>
      <c r="F344" s="454"/>
      <c r="G344" s="454"/>
      <c r="H344" s="454"/>
      <c r="I344" s="454"/>
      <c r="J344" s="454"/>
      <c r="K344" s="406"/>
      <c r="L344" s="12"/>
      <c r="M344" s="406"/>
      <c r="O344" s="289"/>
      <c r="P344" s="289"/>
      <c r="Q344" s="289"/>
    </row>
    <row r="345" spans="1:18" s="20" customFormat="1" x14ac:dyDescent="0.2">
      <c r="A345" s="17"/>
      <c r="B345" s="455" t="s">
        <v>101</v>
      </c>
      <c r="C345" s="455"/>
      <c r="D345" s="455"/>
      <c r="E345" s="455"/>
      <c r="F345" s="407"/>
      <c r="G345" s="455" t="s">
        <v>412</v>
      </c>
      <c r="H345" s="455"/>
      <c r="I345" s="455"/>
      <c r="J345" s="455"/>
      <c r="K345" s="407"/>
      <c r="L345" s="12"/>
      <c r="M345" s="407"/>
      <c r="N345" s="91"/>
      <c r="O345" s="289"/>
      <c r="P345" s="289"/>
      <c r="Q345" s="289"/>
      <c r="R345" s="91"/>
    </row>
    <row r="346" spans="1:18" s="20" customFormat="1" x14ac:dyDescent="0.2">
      <c r="A346" s="17" t="s">
        <v>256</v>
      </c>
      <c r="B346" s="459">
        <v>2021</v>
      </c>
      <c r="C346" s="456" t="s">
        <v>546</v>
      </c>
      <c r="D346" s="456"/>
      <c r="E346" s="456"/>
      <c r="F346" s="407"/>
      <c r="G346" s="459">
        <v>2021</v>
      </c>
      <c r="H346" s="456" t="s">
        <v>546</v>
      </c>
      <c r="I346" s="456"/>
      <c r="J346" s="456"/>
      <c r="K346" s="407"/>
      <c r="L346" s="12"/>
      <c r="M346" s="407"/>
      <c r="N346" s="91"/>
      <c r="O346" s="289"/>
      <c r="P346" s="289"/>
      <c r="Q346" s="289"/>
    </row>
    <row r="347" spans="1:18" s="20" customFormat="1" x14ac:dyDescent="0.2">
      <c r="A347" s="123"/>
      <c r="B347" s="460"/>
      <c r="C347" s="254">
        <v>2021</v>
      </c>
      <c r="D347" s="254">
        <v>2022</v>
      </c>
      <c r="E347" s="408" t="s">
        <v>557</v>
      </c>
      <c r="F347" s="125"/>
      <c r="G347" s="460"/>
      <c r="H347" s="254">
        <v>2021</v>
      </c>
      <c r="I347" s="254">
        <v>2022</v>
      </c>
      <c r="J347" s="408" t="s">
        <v>557</v>
      </c>
      <c r="K347" s="407"/>
      <c r="L347" s="12"/>
      <c r="M347" s="407"/>
      <c r="O347" s="289"/>
      <c r="P347" s="289"/>
      <c r="Q347" s="289"/>
    </row>
    <row r="348" spans="1:18" s="20" customFormat="1" x14ac:dyDescent="0.2">
      <c r="A348" s="17"/>
      <c r="B348" s="17"/>
      <c r="C348" s="253"/>
      <c r="D348" s="253"/>
      <c r="E348" s="407"/>
      <c r="F348" s="407"/>
      <c r="G348" s="17"/>
      <c r="H348" s="253"/>
      <c r="I348" s="253"/>
      <c r="J348" s="407"/>
      <c r="K348" s="407"/>
      <c r="L348" s="12"/>
      <c r="M348" s="407"/>
      <c r="O348" s="289"/>
      <c r="P348" s="289"/>
      <c r="Q348" s="289"/>
    </row>
    <row r="349" spans="1:18" s="20" customFormat="1" x14ac:dyDescent="0.2">
      <c r="A349" s="17" t="s">
        <v>374</v>
      </c>
      <c r="B349" s="17"/>
      <c r="C349" s="253"/>
      <c r="D349" s="253"/>
      <c r="E349" s="407"/>
      <c r="F349" s="407"/>
      <c r="G349" s="18">
        <v>733443.34320999985</v>
      </c>
      <c r="H349" s="18">
        <v>388308.76136</v>
      </c>
      <c r="I349" s="18">
        <v>811812.34645999991</v>
      </c>
      <c r="J349" s="16">
        <v>109.06361824459862</v>
      </c>
      <c r="K349" s="16"/>
      <c r="L349" s="12"/>
      <c r="M349" s="16"/>
      <c r="O349" s="289"/>
      <c r="P349" s="289"/>
      <c r="Q349" s="289"/>
    </row>
    <row r="350" spans="1:18" s="20" customFormat="1" x14ac:dyDescent="0.2">
      <c r="A350" s="17"/>
      <c r="B350" s="17"/>
      <c r="C350" s="253"/>
      <c r="D350" s="253"/>
      <c r="E350" s="407"/>
      <c r="F350" s="407"/>
      <c r="G350" s="17"/>
      <c r="H350" s="253"/>
      <c r="I350" s="253"/>
      <c r="J350" s="407"/>
      <c r="K350" s="407"/>
      <c r="L350" s="12"/>
      <c r="M350" s="407"/>
      <c r="O350" s="289"/>
      <c r="P350" s="289"/>
      <c r="Q350" s="289"/>
    </row>
    <row r="351" spans="1:18" s="21" customFormat="1" x14ac:dyDescent="0.2">
      <c r="A351" s="86" t="s">
        <v>255</v>
      </c>
      <c r="B351" s="86"/>
      <c r="C351" s="86"/>
      <c r="D351" s="86"/>
      <c r="E351" s="86"/>
      <c r="F351" s="86"/>
      <c r="G351" s="86">
        <v>716962.73335999984</v>
      </c>
      <c r="H351" s="86">
        <v>375209.66460000002</v>
      </c>
      <c r="I351" s="86">
        <v>799152.61842999991</v>
      </c>
      <c r="J351" s="16">
        <v>112.98828197348087</v>
      </c>
      <c r="K351" s="16"/>
      <c r="L351" s="12"/>
      <c r="M351" s="16"/>
      <c r="O351" s="289"/>
      <c r="P351" s="289"/>
      <c r="Q351" s="289"/>
    </row>
    <row r="352" spans="1:18" x14ac:dyDescent="0.2">
      <c r="A352" s="83"/>
      <c r="B352" s="88"/>
      <c r="C352" s="88"/>
      <c r="E352" s="88"/>
      <c r="F352" s="88"/>
      <c r="G352" s="88"/>
      <c r="I352" s="92"/>
      <c r="J352" s="12"/>
      <c r="K352" s="12"/>
      <c r="L352" s="12"/>
      <c r="M352" s="12"/>
      <c r="O352" s="289"/>
      <c r="P352" s="289"/>
      <c r="Q352" s="289"/>
    </row>
    <row r="353" spans="1:17" s="20" customFormat="1" x14ac:dyDescent="0.2">
      <c r="A353" s="91" t="s">
        <v>177</v>
      </c>
      <c r="B353" s="21">
        <v>1213821.9986301002</v>
      </c>
      <c r="C353" s="21">
        <v>761347.61526010022</v>
      </c>
      <c r="D353" s="21">
        <v>822418.12634000019</v>
      </c>
      <c r="E353" s="16">
        <v>8.0213702461045244</v>
      </c>
      <c r="F353" s="21"/>
      <c r="G353" s="21">
        <v>638918.65176999988</v>
      </c>
      <c r="H353" s="21">
        <v>326118.80611</v>
      </c>
      <c r="I353" s="21">
        <v>738059.45232000004</v>
      </c>
      <c r="J353" s="16">
        <v>126.31612728002332</v>
      </c>
      <c r="K353" s="16"/>
      <c r="L353" s="12"/>
      <c r="M353" s="16"/>
      <c r="O353" s="289"/>
      <c r="P353" s="289"/>
      <c r="Q353" s="289"/>
    </row>
    <row r="354" spans="1:17" x14ac:dyDescent="0.2">
      <c r="A354" s="83" t="s">
        <v>178</v>
      </c>
      <c r="B354" s="88">
        <v>98.697999999999993</v>
      </c>
      <c r="C354" s="88">
        <v>75.209999999999994</v>
      </c>
      <c r="D354" s="88">
        <v>251.93899999999999</v>
      </c>
      <c r="E354" s="12">
        <v>234.98072064884991</v>
      </c>
      <c r="F354" s="88"/>
      <c r="G354" s="88">
        <v>55.712290000000003</v>
      </c>
      <c r="H354" s="88">
        <v>38.191499999999998</v>
      </c>
      <c r="I354" s="88">
        <v>289.10987</v>
      </c>
      <c r="J354" s="12">
        <v>657.00056295248942</v>
      </c>
      <c r="K354" s="12"/>
      <c r="L354" s="12"/>
      <c r="M354" s="12"/>
      <c r="O354" s="289"/>
      <c r="P354" s="289"/>
      <c r="Q354" s="289"/>
    </row>
    <row r="355" spans="1:17" x14ac:dyDescent="0.2">
      <c r="A355" s="83" t="s">
        <v>179</v>
      </c>
      <c r="B355" s="88">
        <v>8.8000000000000005E-3</v>
      </c>
      <c r="C355" s="88">
        <v>8.8000000000000005E-3</v>
      </c>
      <c r="D355" s="88">
        <v>3.0000000000000001E-3</v>
      </c>
      <c r="E355" s="12">
        <v>-65.909090909090907</v>
      </c>
      <c r="F355" s="93"/>
      <c r="G355" s="88">
        <v>8.0399999999999999E-2</v>
      </c>
      <c r="H355" s="88">
        <v>8.0399999999999999E-2</v>
      </c>
      <c r="I355" s="88">
        <v>2.5499999999999998E-2</v>
      </c>
      <c r="J355" s="12">
        <v>-68.28358208955224</v>
      </c>
      <c r="K355" s="12"/>
      <c r="L355" s="12"/>
      <c r="M355" s="12"/>
      <c r="O355" s="289"/>
      <c r="P355" s="289"/>
      <c r="Q355" s="289"/>
    </row>
    <row r="356" spans="1:17" x14ac:dyDescent="0.2">
      <c r="A356" s="83" t="s">
        <v>375</v>
      </c>
      <c r="B356" s="88">
        <v>160306</v>
      </c>
      <c r="C356" s="88">
        <v>116157.5</v>
      </c>
      <c r="D356" s="88">
        <v>138229.5</v>
      </c>
      <c r="E356" s="12">
        <v>19.001786367647384</v>
      </c>
      <c r="F356" s="93"/>
      <c r="G356" s="88">
        <v>60839.05371</v>
      </c>
      <c r="H356" s="88">
        <v>39725.074980000005</v>
      </c>
      <c r="I356" s="88">
        <v>110159.60471000001</v>
      </c>
      <c r="J356" s="12">
        <v>177.30496359153756</v>
      </c>
      <c r="K356" s="12"/>
      <c r="L356" s="12"/>
      <c r="M356" s="12"/>
      <c r="O356" s="289"/>
      <c r="P356" s="289"/>
      <c r="Q356" s="289"/>
    </row>
    <row r="357" spans="1:17" x14ac:dyDescent="0.2">
      <c r="A357" s="83" t="s">
        <v>376</v>
      </c>
      <c r="B357" s="88">
        <v>13.9</v>
      </c>
      <c r="C357" s="88">
        <v>1.5</v>
      </c>
      <c r="D357" s="88">
        <v>11</v>
      </c>
      <c r="E357" s="12">
        <v>633.33333333333326</v>
      </c>
      <c r="F357" s="93"/>
      <c r="G357" s="88">
        <v>20.560490000000001</v>
      </c>
      <c r="H357" s="88">
        <v>2.03349</v>
      </c>
      <c r="I357" s="88">
        <v>24.16</v>
      </c>
      <c r="J357" s="12">
        <v>1088.1051787813069</v>
      </c>
      <c r="K357" s="12"/>
      <c r="L357" s="12"/>
      <c r="M357" s="12"/>
      <c r="O357" s="289"/>
      <c r="P357" s="289"/>
      <c r="Q357" s="289"/>
    </row>
    <row r="358" spans="1:17" x14ac:dyDescent="0.2">
      <c r="A358" s="83" t="s">
        <v>180</v>
      </c>
      <c r="B358" s="88">
        <v>1053403.3918301002</v>
      </c>
      <c r="C358" s="88">
        <v>645113.39646010019</v>
      </c>
      <c r="D358" s="88">
        <v>683925.68434000015</v>
      </c>
      <c r="E358" s="12">
        <v>6.0163512481484389</v>
      </c>
      <c r="F358" s="93"/>
      <c r="G358" s="88">
        <v>578003.2448799999</v>
      </c>
      <c r="H358" s="88">
        <v>286353.42573999998</v>
      </c>
      <c r="I358" s="88">
        <v>627586.55223999999</v>
      </c>
      <c r="J358" s="12">
        <v>119.16502329880595</v>
      </c>
      <c r="K358" s="12"/>
      <c r="L358" s="12"/>
      <c r="M358" s="12"/>
      <c r="O358" s="289"/>
      <c r="P358" s="289"/>
      <c r="Q358" s="289"/>
    </row>
    <row r="359" spans="1:17" x14ac:dyDescent="0.2">
      <c r="A359" s="83"/>
      <c r="B359" s="88"/>
      <c r="C359" s="88"/>
      <c r="D359" s="88"/>
      <c r="E359" s="12"/>
      <c r="F359" s="88"/>
      <c r="G359" s="88"/>
      <c r="H359" s="88"/>
      <c r="I359" s="94"/>
      <c r="J359" s="12"/>
      <c r="K359" s="12"/>
      <c r="L359" s="12"/>
      <c r="M359" s="12"/>
      <c r="O359" s="289"/>
      <c r="P359" s="289"/>
      <c r="Q359" s="289"/>
    </row>
    <row r="360" spans="1:17" s="20" customFormat="1" x14ac:dyDescent="0.2">
      <c r="A360" s="91" t="s">
        <v>316</v>
      </c>
      <c r="B360" s="21">
        <v>17892.067004600001</v>
      </c>
      <c r="C360" s="21">
        <v>12225.6429114</v>
      </c>
      <c r="D360" s="21">
        <v>12783.916094700002</v>
      </c>
      <c r="E360" s="16">
        <v>4.5664116590500896</v>
      </c>
      <c r="F360" s="21"/>
      <c r="G360" s="21">
        <v>69829.872919999994</v>
      </c>
      <c r="H360" s="21">
        <v>43836.962240000001</v>
      </c>
      <c r="I360" s="21">
        <v>52773.972949999996</v>
      </c>
      <c r="J360" s="16">
        <v>20.386929781017599</v>
      </c>
      <c r="K360" s="16"/>
      <c r="L360" s="12"/>
      <c r="M360" s="16"/>
      <c r="O360" s="289"/>
      <c r="P360" s="289"/>
      <c r="Q360" s="289"/>
    </row>
    <row r="361" spans="1:17" x14ac:dyDescent="0.2">
      <c r="A361" s="83" t="s">
        <v>173</v>
      </c>
      <c r="B361" s="13">
        <v>216.6036</v>
      </c>
      <c r="C361" s="93">
        <v>183.74199999999999</v>
      </c>
      <c r="D361" s="93">
        <v>40.742999999999995</v>
      </c>
      <c r="E361" s="12">
        <v>-77.825973375711598</v>
      </c>
      <c r="F361" s="13"/>
      <c r="G361" s="93">
        <v>1424.2660599999999</v>
      </c>
      <c r="H361" s="93">
        <v>985.62806999999998</v>
      </c>
      <c r="I361" s="93">
        <v>482.38926000000004</v>
      </c>
      <c r="J361" s="12">
        <v>-51.057678379634616</v>
      </c>
      <c r="K361" s="12"/>
      <c r="L361" s="12"/>
      <c r="M361" s="12"/>
      <c r="O361" s="289"/>
      <c r="P361" s="289"/>
      <c r="Q361" s="289"/>
    </row>
    <row r="362" spans="1:17" x14ac:dyDescent="0.2">
      <c r="A362" s="83" t="s">
        <v>174</v>
      </c>
      <c r="B362" s="13">
        <v>14358.8078799</v>
      </c>
      <c r="C362" s="93">
        <v>9543.3311398999995</v>
      </c>
      <c r="D362" s="93">
        <v>10242.4985397</v>
      </c>
      <c r="E362" s="12">
        <v>7.3262405919965516</v>
      </c>
      <c r="F362" s="93"/>
      <c r="G362" s="93">
        <v>50095.904139999991</v>
      </c>
      <c r="H362" s="93">
        <v>31034.275129999998</v>
      </c>
      <c r="I362" s="93">
        <v>41182.405879999991</v>
      </c>
      <c r="J362" s="12">
        <v>32.699751186358696</v>
      </c>
      <c r="K362" s="12"/>
      <c r="L362" s="12"/>
      <c r="M362" s="12"/>
      <c r="O362" s="289"/>
      <c r="P362" s="289"/>
      <c r="Q362" s="289"/>
    </row>
    <row r="363" spans="1:17" x14ac:dyDescent="0.2">
      <c r="A363" s="83" t="s">
        <v>175</v>
      </c>
      <c r="B363" s="13">
        <v>724.41734150000013</v>
      </c>
      <c r="C363" s="93">
        <v>514.52493149999998</v>
      </c>
      <c r="D363" s="93">
        <v>315.29649000000001</v>
      </c>
      <c r="E363" s="12">
        <v>-38.720852830044052</v>
      </c>
      <c r="F363" s="93"/>
      <c r="G363" s="93">
        <v>8948.1372899999988</v>
      </c>
      <c r="H363" s="93">
        <v>6177.2573899999998</v>
      </c>
      <c r="I363" s="93">
        <v>4541.2533299999986</v>
      </c>
      <c r="J363" s="12">
        <v>-26.484311025284981</v>
      </c>
      <c r="K363" s="12"/>
      <c r="L363" s="12"/>
      <c r="M363" s="12"/>
      <c r="O363" s="289"/>
      <c r="P363" s="289"/>
      <c r="Q363" s="289"/>
    </row>
    <row r="364" spans="1:17" x14ac:dyDescent="0.2">
      <c r="A364" s="83" t="s">
        <v>176</v>
      </c>
      <c r="B364" s="13">
        <v>2592.2381832000001</v>
      </c>
      <c r="C364" s="93">
        <v>1984.04484</v>
      </c>
      <c r="D364" s="93">
        <v>2185.3780649999999</v>
      </c>
      <c r="E364" s="12">
        <v>10.1476146577413</v>
      </c>
      <c r="F364" s="93"/>
      <c r="G364" s="93">
        <v>9361.5654299999987</v>
      </c>
      <c r="H364" s="93">
        <v>5639.8016500000003</v>
      </c>
      <c r="I364" s="93">
        <v>6567.9244799999997</v>
      </c>
      <c r="J364" s="12">
        <v>16.456657301059494</v>
      </c>
      <c r="K364" s="12"/>
      <c r="L364" s="12"/>
      <c r="M364" s="12"/>
      <c r="O364" s="289"/>
      <c r="P364" s="289"/>
      <c r="Q364" s="289"/>
    </row>
    <row r="365" spans="1:17" x14ac:dyDescent="0.2">
      <c r="A365" s="83"/>
      <c r="B365" s="93"/>
      <c r="C365" s="93"/>
      <c r="D365" s="93"/>
      <c r="E365" s="12"/>
      <c r="F365" s="93"/>
      <c r="G365" s="93"/>
      <c r="H365" s="93"/>
      <c r="I365" s="93"/>
      <c r="J365" s="12"/>
      <c r="K365" s="12"/>
      <c r="L365" s="12"/>
      <c r="M365" s="12"/>
      <c r="O365" s="289"/>
      <c r="P365" s="289"/>
      <c r="Q365" s="289"/>
    </row>
    <row r="366" spans="1:17" s="20" customFormat="1" x14ac:dyDescent="0.2">
      <c r="A366" s="91" t="s">
        <v>181</v>
      </c>
      <c r="B366" s="21">
        <v>1580.3522700000003</v>
      </c>
      <c r="C366" s="21">
        <v>1066.40906</v>
      </c>
      <c r="D366" s="21">
        <v>840.17590110000015</v>
      </c>
      <c r="E366" s="16">
        <v>-21.214482076887066</v>
      </c>
      <c r="F366" s="21"/>
      <c r="G366" s="21">
        <v>5793.5360000000001</v>
      </c>
      <c r="H366" s="21">
        <v>3898.7723500000002</v>
      </c>
      <c r="I366" s="21">
        <v>6757.4375400000008</v>
      </c>
      <c r="J366" s="16">
        <v>73.322187944623153</v>
      </c>
      <c r="K366" s="16"/>
      <c r="L366" s="12"/>
      <c r="M366" s="16"/>
      <c r="O366" s="289"/>
      <c r="P366" s="289"/>
      <c r="Q366" s="289"/>
    </row>
    <row r="367" spans="1:17" x14ac:dyDescent="0.2">
      <c r="A367" s="83" t="s">
        <v>182</v>
      </c>
      <c r="B367" s="93">
        <v>83.404209999999992</v>
      </c>
      <c r="C367" s="93">
        <v>57.913579999999996</v>
      </c>
      <c r="D367" s="93">
        <v>47.993889999999993</v>
      </c>
      <c r="E367" s="12">
        <v>-17.128435161494082</v>
      </c>
      <c r="F367" s="93"/>
      <c r="G367" s="93">
        <v>1595.1322899999998</v>
      </c>
      <c r="H367" s="93">
        <v>1122.8843899999999</v>
      </c>
      <c r="I367" s="93">
        <v>1164.0147200000001</v>
      </c>
      <c r="J367" s="12">
        <v>3.6629176045452283</v>
      </c>
      <c r="K367" s="12"/>
      <c r="L367" s="12"/>
      <c r="M367" s="12"/>
      <c r="O367" s="289"/>
      <c r="P367" s="289"/>
      <c r="Q367" s="289"/>
    </row>
    <row r="368" spans="1:17" x14ac:dyDescent="0.2">
      <c r="A368" s="83" t="s">
        <v>183</v>
      </c>
      <c r="B368" s="93">
        <v>4.8023699999999989</v>
      </c>
      <c r="C368" s="93">
        <v>2.6138799999999995</v>
      </c>
      <c r="D368" s="93">
        <v>4.5323909999999996</v>
      </c>
      <c r="E368" s="12">
        <v>73.397057248228691</v>
      </c>
      <c r="F368" s="93"/>
      <c r="G368" s="93">
        <v>800.00646000000006</v>
      </c>
      <c r="H368" s="93">
        <v>579.92249000000015</v>
      </c>
      <c r="I368" s="93">
        <v>623.44075999999995</v>
      </c>
      <c r="J368" s="12">
        <v>7.5041528394595929</v>
      </c>
      <c r="K368" s="12"/>
      <c r="L368" s="12"/>
      <c r="M368" s="12"/>
      <c r="O368" s="289"/>
      <c r="P368" s="289"/>
      <c r="Q368" s="289"/>
    </row>
    <row r="369" spans="1:20" x14ac:dyDescent="0.2">
      <c r="A369" s="83" t="s">
        <v>378</v>
      </c>
      <c r="B369" s="93">
        <v>1492.1456900000003</v>
      </c>
      <c r="C369" s="93">
        <v>1005.8816</v>
      </c>
      <c r="D369" s="93">
        <v>787.64962010000011</v>
      </c>
      <c r="E369" s="12">
        <v>-21.695593189099</v>
      </c>
      <c r="F369" s="93"/>
      <c r="G369" s="93">
        <v>3398.39725</v>
      </c>
      <c r="H369" s="93">
        <v>2195.9654700000001</v>
      </c>
      <c r="I369" s="93">
        <v>4969.9820600000003</v>
      </c>
      <c r="J369" s="12">
        <v>126.32332465592003</v>
      </c>
      <c r="K369" s="12"/>
      <c r="L369" s="12"/>
      <c r="M369" s="12"/>
      <c r="O369" s="289"/>
      <c r="P369" s="289"/>
      <c r="Q369" s="289"/>
    </row>
    <row r="370" spans="1:20" x14ac:dyDescent="0.2">
      <c r="A370" s="83"/>
      <c r="B370" s="88"/>
      <c r="C370" s="88"/>
      <c r="D370" s="88"/>
      <c r="E370" s="12"/>
      <c r="F370" s="88"/>
      <c r="G370" s="88"/>
      <c r="H370" s="88"/>
      <c r="I370" s="93"/>
      <c r="J370" s="12"/>
      <c r="K370" s="12"/>
      <c r="L370" s="12"/>
      <c r="M370" s="12"/>
      <c r="O370" s="289"/>
      <c r="P370" s="289"/>
      <c r="Q370" s="289"/>
    </row>
    <row r="371" spans="1:20" s="20" customFormat="1" x14ac:dyDescent="0.2">
      <c r="A371" s="91" t="s">
        <v>341</v>
      </c>
      <c r="B371" s="21"/>
      <c r="C371" s="21"/>
      <c r="D371" s="21"/>
      <c r="E371" s="16"/>
      <c r="F371" s="21"/>
      <c r="G371" s="21">
        <v>2420.6726700000004</v>
      </c>
      <c r="H371" s="21">
        <v>1355.1239</v>
      </c>
      <c r="I371" s="21">
        <v>1561.7556200000004</v>
      </c>
      <c r="J371" s="16">
        <v>15.248179151736622</v>
      </c>
      <c r="K371" s="16"/>
      <c r="L371" s="12"/>
      <c r="M371" s="16"/>
      <c r="O371" s="289"/>
      <c r="P371" s="289"/>
      <c r="Q371" s="289"/>
    </row>
    <row r="372" spans="1:20" ht="22.5" x14ac:dyDescent="0.2">
      <c r="A372" s="95" t="s">
        <v>184</v>
      </c>
      <c r="B372" s="93">
        <v>5.2378016000000001</v>
      </c>
      <c r="C372" s="93">
        <v>2.8097216</v>
      </c>
      <c r="D372" s="93">
        <v>14.318540500000001</v>
      </c>
      <c r="E372" s="12">
        <v>409.60709060997368</v>
      </c>
      <c r="F372" s="93"/>
      <c r="G372" s="93">
        <v>310.95527000000004</v>
      </c>
      <c r="H372" s="93">
        <v>223.44178000000002</v>
      </c>
      <c r="I372" s="93">
        <v>198.53841</v>
      </c>
      <c r="J372" s="12">
        <v>-11.145350703883594</v>
      </c>
      <c r="K372" s="12"/>
      <c r="L372" s="12"/>
      <c r="M372" s="12"/>
      <c r="O372" s="289"/>
      <c r="P372" s="289"/>
      <c r="Q372" s="289"/>
    </row>
    <row r="373" spans="1:20" x14ac:dyDescent="0.2">
      <c r="A373" s="83" t="s">
        <v>185</v>
      </c>
      <c r="B373" s="93">
        <v>1708.9974391999999</v>
      </c>
      <c r="C373" s="93">
        <v>918.39831920000006</v>
      </c>
      <c r="D373" s="93">
        <v>862.91608620000022</v>
      </c>
      <c r="E373" s="12">
        <v>-6.0411949630231732</v>
      </c>
      <c r="F373" s="93"/>
      <c r="G373" s="93">
        <v>2109.7174000000005</v>
      </c>
      <c r="H373" s="93">
        <v>1131.6821199999999</v>
      </c>
      <c r="I373" s="93">
        <v>1363.2172100000003</v>
      </c>
      <c r="J373" s="12">
        <v>20.459375111449177</v>
      </c>
      <c r="K373" s="12"/>
      <c r="L373" s="12"/>
      <c r="M373" s="12"/>
      <c r="O373" s="289"/>
      <c r="P373" s="289"/>
      <c r="Q373" s="289"/>
    </row>
    <row r="374" spans="1:20" x14ac:dyDescent="0.2">
      <c r="A374" s="83"/>
      <c r="B374" s="88"/>
      <c r="C374" s="88"/>
      <c r="D374" s="88"/>
      <c r="E374" s="12"/>
      <c r="F374" s="88"/>
      <c r="G374" s="88"/>
      <c r="H374" s="88"/>
      <c r="J374" s="12"/>
      <c r="K374" s="12"/>
      <c r="L374" s="12"/>
      <c r="M374" s="12"/>
      <c r="O374" s="289"/>
      <c r="P374" s="289"/>
      <c r="Q374" s="289"/>
    </row>
    <row r="375" spans="1:20" s="21" customFormat="1" x14ac:dyDescent="0.2">
      <c r="A375" s="86" t="s">
        <v>365</v>
      </c>
      <c r="B375" s="86"/>
      <c r="C375" s="86"/>
      <c r="D375" s="86"/>
      <c r="E375" s="16"/>
      <c r="F375" s="86"/>
      <c r="G375" s="86">
        <v>16480.609850000001</v>
      </c>
      <c r="H375" s="86">
        <v>13099.096760000004</v>
      </c>
      <c r="I375" s="86">
        <v>12659.72803</v>
      </c>
      <c r="J375" s="16">
        <v>-3.354191041184464</v>
      </c>
      <c r="K375" s="16"/>
      <c r="L375" s="12"/>
      <c r="M375" s="16"/>
      <c r="O375" s="289"/>
      <c r="P375" s="289"/>
      <c r="Q375" s="289"/>
    </row>
    <row r="376" spans="1:20" x14ac:dyDescent="0.2">
      <c r="A376" s="83" t="s">
        <v>186</v>
      </c>
      <c r="B376" s="93">
        <v>23</v>
      </c>
      <c r="C376" s="93">
        <v>13</v>
      </c>
      <c r="D376" s="93">
        <v>6</v>
      </c>
      <c r="E376" s="12">
        <v>-53.846153846153847</v>
      </c>
      <c r="F376" s="93"/>
      <c r="G376" s="93">
        <v>329.35822999999999</v>
      </c>
      <c r="H376" s="93">
        <v>302.47823</v>
      </c>
      <c r="I376" s="93">
        <v>373.44670999999994</v>
      </c>
      <c r="J376" s="12">
        <v>23.462343058540085</v>
      </c>
      <c r="K376" s="12"/>
      <c r="L376" s="12"/>
      <c r="M376" s="12"/>
      <c r="O376" s="289"/>
      <c r="P376" s="289"/>
      <c r="Q376" s="289"/>
    </row>
    <row r="377" spans="1:20" x14ac:dyDescent="0.2">
      <c r="A377" s="83" t="s">
        <v>187</v>
      </c>
      <c r="B377" s="93">
        <v>4</v>
      </c>
      <c r="C377" s="93">
        <v>4</v>
      </c>
      <c r="D377" s="93">
        <v>0</v>
      </c>
      <c r="E377" s="12" t="s">
        <v>560</v>
      </c>
      <c r="F377" s="93"/>
      <c r="G377" s="93">
        <v>253.10742000000002</v>
      </c>
      <c r="H377" s="93">
        <v>253.10742000000002</v>
      </c>
      <c r="I377" s="93">
        <v>0</v>
      </c>
      <c r="J377" s="12" t="s">
        <v>560</v>
      </c>
      <c r="K377" s="12"/>
      <c r="L377" s="12"/>
      <c r="M377" s="12"/>
      <c r="O377" s="289"/>
      <c r="P377" s="289"/>
      <c r="Q377" s="289"/>
    </row>
    <row r="378" spans="1:20" ht="11.25" customHeight="1" x14ac:dyDescent="0.2">
      <c r="A378" s="95" t="s">
        <v>188</v>
      </c>
      <c r="B378" s="93">
        <v>0</v>
      </c>
      <c r="C378" s="93">
        <v>0</v>
      </c>
      <c r="D378" s="93">
        <v>0</v>
      </c>
      <c r="E378" s="12" t="s">
        <v>560</v>
      </c>
      <c r="F378" s="93"/>
      <c r="G378" s="93">
        <v>0</v>
      </c>
      <c r="H378" s="93">
        <v>0</v>
      </c>
      <c r="I378" s="93">
        <v>0</v>
      </c>
      <c r="J378" s="12" t="s">
        <v>560</v>
      </c>
      <c r="K378" s="12"/>
      <c r="L378" s="12"/>
      <c r="M378" s="12"/>
      <c r="O378" s="289"/>
      <c r="P378" s="289"/>
      <c r="Q378" s="289"/>
      <c r="R378" s="22"/>
    </row>
    <row r="379" spans="1:20" ht="12.75" x14ac:dyDescent="0.2">
      <c r="A379" s="83" t="s">
        <v>189</v>
      </c>
      <c r="B379" s="93"/>
      <c r="C379" s="93"/>
      <c r="D379" s="93"/>
      <c r="E379" s="12"/>
      <c r="F379" s="88"/>
      <c r="G379" s="93">
        <v>15898.144200000002</v>
      </c>
      <c r="H379" s="93">
        <v>12543.511110000003</v>
      </c>
      <c r="I379" s="93">
        <v>12286.28132</v>
      </c>
      <c r="J379" s="12">
        <v>-2.0507000611250987</v>
      </c>
      <c r="K379" s="12"/>
      <c r="L379" s="12"/>
      <c r="M379" s="12"/>
      <c r="O379" s="289"/>
      <c r="P379" s="289"/>
      <c r="Q379" s="289"/>
      <c r="R379" s="244"/>
    </row>
    <row r="380" spans="1:20" ht="12.75" x14ac:dyDescent="0.2">
      <c r="B380" s="93"/>
      <c r="C380" s="93"/>
      <c r="D380" s="93"/>
      <c r="F380" s="88"/>
      <c r="G380" s="88"/>
      <c r="H380" s="88"/>
      <c r="I380" s="93"/>
      <c r="L380" s="12"/>
      <c r="O380" s="289"/>
      <c r="P380" s="289"/>
      <c r="Q380" s="289"/>
      <c r="R380" s="244"/>
    </row>
    <row r="381" spans="1:20" ht="12.75" x14ac:dyDescent="0.2">
      <c r="A381" s="96"/>
      <c r="B381" s="96"/>
      <c r="C381" s="97"/>
      <c r="D381" s="97"/>
      <c r="E381" s="97"/>
      <c r="F381" s="97"/>
      <c r="G381" s="97"/>
      <c r="H381" s="97"/>
      <c r="I381" s="97"/>
      <c r="J381" s="97"/>
      <c r="K381" s="88"/>
      <c r="L381" s="12"/>
      <c r="M381" s="88"/>
      <c r="O381" s="289"/>
      <c r="P381" s="289"/>
      <c r="Q381" s="289"/>
      <c r="R381" s="244"/>
    </row>
    <row r="382" spans="1:20" ht="12.75" x14ac:dyDescent="0.2">
      <c r="A382" s="9" t="s">
        <v>403</v>
      </c>
      <c r="B382" s="88"/>
      <c r="C382" s="88"/>
      <c r="E382" s="88"/>
      <c r="F382" s="88"/>
      <c r="G382" s="88"/>
      <c r="I382" s="92"/>
      <c r="J382" s="88"/>
      <c r="K382" s="88"/>
      <c r="L382" s="12"/>
      <c r="M382" s="88"/>
      <c r="O382" s="289"/>
      <c r="P382" s="289"/>
      <c r="Q382" s="289"/>
      <c r="R382" s="22"/>
    </row>
    <row r="383" spans="1:20" ht="20.100000000000001" customHeight="1" x14ac:dyDescent="0.2">
      <c r="A383" s="453" t="s">
        <v>278</v>
      </c>
      <c r="B383" s="453"/>
      <c r="C383" s="453"/>
      <c r="D383" s="453"/>
      <c r="E383" s="453"/>
      <c r="F383" s="453"/>
      <c r="G383" s="453"/>
      <c r="H383" s="453"/>
      <c r="I383" s="453"/>
      <c r="J383" s="453"/>
      <c r="K383" s="406"/>
      <c r="L383" s="12"/>
      <c r="M383" s="406"/>
      <c r="N383" s="108"/>
      <c r="O383" s="289"/>
      <c r="P383" s="289"/>
      <c r="Q383" s="289"/>
      <c r="R383" s="244"/>
      <c r="S383" s="108"/>
    </row>
    <row r="384" spans="1:20" ht="20.100000000000001" customHeight="1" x14ac:dyDescent="0.2">
      <c r="A384" s="454" t="s">
        <v>224</v>
      </c>
      <c r="B384" s="454"/>
      <c r="C384" s="454"/>
      <c r="D384" s="454"/>
      <c r="E384" s="454"/>
      <c r="F384" s="454"/>
      <c r="G384" s="454"/>
      <c r="H384" s="454"/>
      <c r="I384" s="454"/>
      <c r="J384" s="454"/>
      <c r="K384" s="406"/>
      <c r="L384" s="12"/>
      <c r="M384" s="406"/>
      <c r="N384" s="108"/>
      <c r="O384" s="289"/>
      <c r="P384" s="289"/>
      <c r="Q384" s="289"/>
      <c r="R384" s="244"/>
      <c r="S384" s="108"/>
      <c r="T384" s="108"/>
    </row>
    <row r="385" spans="1:22" s="20" customFormat="1" ht="12.75" x14ac:dyDescent="0.2">
      <c r="A385" s="17"/>
      <c r="B385" s="455" t="s">
        <v>101</v>
      </c>
      <c r="C385" s="455"/>
      <c r="D385" s="455"/>
      <c r="E385" s="455"/>
      <c r="F385" s="407"/>
      <c r="G385" s="455" t="s">
        <v>413</v>
      </c>
      <c r="H385" s="455"/>
      <c r="I385" s="455"/>
      <c r="J385" s="455"/>
      <c r="K385" s="407"/>
      <c r="L385" s="12"/>
      <c r="M385" s="407"/>
      <c r="N385" s="108"/>
      <c r="O385" s="289"/>
      <c r="P385" s="289"/>
      <c r="Q385" s="289"/>
      <c r="R385" s="22"/>
      <c r="S385" s="22"/>
      <c r="T385" s="108"/>
    </row>
    <row r="386" spans="1:22" s="20" customFormat="1" ht="12.75" x14ac:dyDescent="0.2">
      <c r="A386" s="17" t="s">
        <v>256</v>
      </c>
      <c r="B386" s="459">
        <v>2021</v>
      </c>
      <c r="C386" s="456" t="s">
        <v>546</v>
      </c>
      <c r="D386" s="456"/>
      <c r="E386" s="456"/>
      <c r="F386" s="407"/>
      <c r="G386" s="459">
        <v>2021</v>
      </c>
      <c r="H386" s="456" t="s">
        <v>546</v>
      </c>
      <c r="I386" s="456"/>
      <c r="J386" s="456"/>
      <c r="K386" s="407"/>
      <c r="L386" s="12"/>
      <c r="M386" s="407"/>
      <c r="N386" s="108"/>
      <c r="O386" s="289"/>
      <c r="P386" s="289"/>
      <c r="Q386" s="289"/>
      <c r="R386" s="244"/>
      <c r="S386" s="244"/>
      <c r="T386" s="27"/>
      <c r="U386" s="27"/>
    </row>
    <row r="387" spans="1:22" s="20" customFormat="1" ht="12.75" x14ac:dyDescent="0.2">
      <c r="A387" s="123"/>
      <c r="B387" s="460"/>
      <c r="C387" s="254">
        <v>2021</v>
      </c>
      <c r="D387" s="254">
        <v>2022</v>
      </c>
      <c r="E387" s="408" t="s">
        <v>557</v>
      </c>
      <c r="F387" s="125"/>
      <c r="G387" s="460"/>
      <c r="H387" s="254">
        <v>2021</v>
      </c>
      <c r="I387" s="254">
        <v>2022</v>
      </c>
      <c r="J387" s="408" t="s">
        <v>557</v>
      </c>
      <c r="K387" s="407"/>
      <c r="L387" s="12"/>
      <c r="M387" s="407"/>
      <c r="N387" s="108"/>
      <c r="O387" s="289"/>
      <c r="P387" s="289"/>
      <c r="Q387" s="289"/>
      <c r="R387" s="244"/>
      <c r="S387" s="244"/>
      <c r="T387" s="261"/>
      <c r="U387" s="261"/>
    </row>
    <row r="388" spans="1:22" ht="12.75" x14ac:dyDescent="0.2">
      <c r="A388" s="9"/>
      <c r="B388" s="9"/>
      <c r="C388" s="9"/>
      <c r="D388" s="9"/>
      <c r="E388" s="9"/>
      <c r="F388" s="9"/>
      <c r="G388" s="9"/>
      <c r="H388" s="9"/>
      <c r="I388" s="9"/>
      <c r="J388" s="9"/>
      <c r="K388" s="9"/>
      <c r="L388" s="12"/>
      <c r="M388" s="9"/>
      <c r="N388" s="108"/>
      <c r="O388" s="289"/>
      <c r="P388" s="289"/>
      <c r="Q388" s="289"/>
      <c r="R388" s="244"/>
      <c r="S388" s="244"/>
      <c r="T388" s="261"/>
      <c r="U388" s="261"/>
    </row>
    <row r="389" spans="1:22" s="21" customFormat="1" ht="12.75" x14ac:dyDescent="0.2">
      <c r="A389" s="86" t="s">
        <v>397</v>
      </c>
      <c r="B389" s="86"/>
      <c r="C389" s="86"/>
      <c r="D389" s="86"/>
      <c r="E389" s="86"/>
      <c r="F389" s="86"/>
      <c r="G389" s="86">
        <v>9581826</v>
      </c>
      <c r="H389" s="86">
        <v>6008028</v>
      </c>
      <c r="I389" s="86">
        <v>6488640</v>
      </c>
      <c r="J389" s="16">
        <v>7.9994966734509205</v>
      </c>
      <c r="K389" s="16"/>
      <c r="L389" s="12"/>
      <c r="M389" s="16"/>
      <c r="N389" s="108"/>
      <c r="O389" s="289"/>
      <c r="P389" s="289"/>
      <c r="Q389" s="289"/>
      <c r="R389" s="216"/>
      <c r="S389" s="22"/>
      <c r="T389" s="27"/>
      <c r="U389" s="27"/>
    </row>
    <row r="390" spans="1:22" ht="12.75" x14ac:dyDescent="0.2">
      <c r="A390" s="9"/>
      <c r="B390" s="11"/>
      <c r="C390" s="11"/>
      <c r="D390" s="11"/>
      <c r="E390" s="12"/>
      <c r="F390" s="12"/>
      <c r="G390" s="11"/>
      <c r="H390" s="11"/>
      <c r="I390" s="11"/>
      <c r="J390" s="12"/>
      <c r="K390" s="12"/>
      <c r="L390" s="12"/>
      <c r="M390" s="12"/>
      <c r="N390" s="108"/>
      <c r="O390" s="289"/>
      <c r="P390" s="289"/>
      <c r="Q390" s="289"/>
      <c r="R390" s="217"/>
      <c r="S390" s="244"/>
      <c r="T390" s="27"/>
      <c r="U390" s="27"/>
    </row>
    <row r="391" spans="1:22" s="20" customFormat="1" ht="12.75" x14ac:dyDescent="0.2">
      <c r="A391" s="17" t="s">
        <v>253</v>
      </c>
      <c r="B391" s="18"/>
      <c r="C391" s="18"/>
      <c r="D391" s="18"/>
      <c r="E391" s="16"/>
      <c r="F391" s="16"/>
      <c r="G391" s="18">
        <v>1985697</v>
      </c>
      <c r="H391" s="18">
        <v>1263721</v>
      </c>
      <c r="I391" s="18">
        <v>1388759</v>
      </c>
      <c r="J391" s="16">
        <v>9.8944308118643249</v>
      </c>
      <c r="K391" s="12"/>
      <c r="L391" s="12"/>
      <c r="M391" s="16"/>
      <c r="N391" s="108"/>
      <c r="O391" s="289"/>
      <c r="P391" s="289"/>
      <c r="Q391" s="289"/>
      <c r="R391" s="216"/>
      <c r="S391" s="22"/>
      <c r="T391" s="27"/>
      <c r="U391" s="27"/>
    </row>
    <row r="392" spans="1:22" ht="12.75" x14ac:dyDescent="0.2">
      <c r="A392" s="17"/>
      <c r="B392" s="11"/>
      <c r="C392" s="11"/>
      <c r="D392" s="11"/>
      <c r="E392" s="12"/>
      <c r="F392" s="12"/>
      <c r="G392" s="11"/>
      <c r="H392" s="11"/>
      <c r="I392" s="11"/>
      <c r="J392" s="12"/>
      <c r="K392" s="12"/>
      <c r="L392" s="12"/>
      <c r="M392" s="12"/>
      <c r="N392" s="108"/>
      <c r="O392" s="289"/>
      <c r="P392" s="289"/>
      <c r="Q392" s="289"/>
      <c r="R392" s="217"/>
      <c r="S392" s="244"/>
      <c r="T392" s="261"/>
      <c r="U392" s="261"/>
    </row>
    <row r="393" spans="1:22" ht="12.75" x14ac:dyDescent="0.2">
      <c r="A393" s="9" t="s">
        <v>78</v>
      </c>
      <c r="B393" s="11">
        <v>2340876.2372548003</v>
      </c>
      <c r="C393" s="11">
        <v>1334086.7976654</v>
      </c>
      <c r="D393" s="11">
        <v>1492139.8048719</v>
      </c>
      <c r="E393" s="12">
        <v>11.847280662928881</v>
      </c>
      <c r="F393" s="12"/>
      <c r="G393" s="93">
        <v>688350.46685000008</v>
      </c>
      <c r="H393" s="93">
        <v>386277.53830000007</v>
      </c>
      <c r="I393" s="93">
        <v>528658.04404000007</v>
      </c>
      <c r="J393" s="12">
        <v>36.859638892443456</v>
      </c>
      <c r="K393" s="12"/>
      <c r="L393" s="12"/>
      <c r="M393" s="12"/>
      <c r="N393" s="108"/>
      <c r="O393" s="289"/>
      <c r="P393" s="289"/>
      <c r="Q393" s="289"/>
      <c r="R393" s="217"/>
      <c r="S393" s="244"/>
      <c r="T393" s="261"/>
      <c r="U393" s="261"/>
      <c r="V393" s="22"/>
    </row>
    <row r="394" spans="1:22" ht="12.75" x14ac:dyDescent="0.2">
      <c r="A394" s="9" t="s">
        <v>398</v>
      </c>
      <c r="B394" s="11">
        <v>1364482.9140900001</v>
      </c>
      <c r="C394" s="11">
        <v>983333.17709000001</v>
      </c>
      <c r="D394" s="11">
        <v>746737.17099999986</v>
      </c>
      <c r="E394" s="12">
        <v>-24.060614611841331</v>
      </c>
      <c r="F394" s="12"/>
      <c r="G394" s="93">
        <v>417390.65310000005</v>
      </c>
      <c r="H394" s="93">
        <v>283843.77708000003</v>
      </c>
      <c r="I394" s="93">
        <v>305638.03649999993</v>
      </c>
      <c r="J394" s="12">
        <v>7.6782586689780601</v>
      </c>
      <c r="K394" s="12"/>
      <c r="L394" s="12"/>
      <c r="M394" s="12"/>
      <c r="N394" s="108"/>
      <c r="O394" s="289"/>
      <c r="P394" s="289"/>
      <c r="Q394" s="289"/>
      <c r="R394" s="217"/>
      <c r="S394" s="244"/>
      <c r="T394" s="190"/>
      <c r="U394" s="190"/>
      <c r="V394" s="244"/>
    </row>
    <row r="395" spans="1:22" ht="12.75" x14ac:dyDescent="0.2">
      <c r="A395" s="9" t="s">
        <v>293</v>
      </c>
      <c r="B395" s="11">
        <v>9238.5740000000005</v>
      </c>
      <c r="C395" s="11">
        <v>7258.6239999999998</v>
      </c>
      <c r="D395" s="11">
        <v>10715.64</v>
      </c>
      <c r="E395" s="12">
        <v>47.626326973266572</v>
      </c>
      <c r="F395" s="12"/>
      <c r="G395" s="93">
        <v>3309.2118999999998</v>
      </c>
      <c r="H395" s="93">
        <v>2649.6863499999999</v>
      </c>
      <c r="I395" s="93">
        <v>6276.9060799999997</v>
      </c>
      <c r="J395" s="12">
        <v>136.89241860645129</v>
      </c>
      <c r="K395" s="12"/>
      <c r="L395" s="12"/>
      <c r="M395" s="12"/>
      <c r="N395" s="108"/>
      <c r="O395" s="289"/>
      <c r="P395" s="289"/>
      <c r="Q395" s="289"/>
      <c r="R395" s="217"/>
      <c r="S395" s="244"/>
      <c r="T395" s="261"/>
      <c r="U395" s="28"/>
      <c r="V395" s="244"/>
    </row>
    <row r="396" spans="1:22" ht="12.75" x14ac:dyDescent="0.2">
      <c r="A396" s="9" t="s">
        <v>79</v>
      </c>
      <c r="B396" s="11">
        <v>23118.4310477</v>
      </c>
      <c r="C396" s="11">
        <v>17010.651047699997</v>
      </c>
      <c r="D396" s="11">
        <v>0</v>
      </c>
      <c r="E396" s="12" t="s">
        <v>560</v>
      </c>
      <c r="F396" s="12"/>
      <c r="G396" s="93">
        <v>9063.7586699999993</v>
      </c>
      <c r="H396" s="93">
        <v>6445.8087800000003</v>
      </c>
      <c r="I396" s="93">
        <v>0</v>
      </c>
      <c r="J396" s="12" t="s">
        <v>560</v>
      </c>
      <c r="K396" s="12"/>
      <c r="L396" s="12"/>
      <c r="M396" s="12"/>
      <c r="N396" s="111"/>
      <c r="O396" s="289"/>
      <c r="P396" s="289"/>
      <c r="Q396" s="289"/>
      <c r="R396" s="244"/>
      <c r="S396" s="244"/>
      <c r="T396" s="27"/>
      <c r="U396" s="27"/>
      <c r="V396" s="244"/>
    </row>
    <row r="397" spans="1:22" ht="12.75" x14ac:dyDescent="0.2">
      <c r="A397" s="10" t="s">
        <v>31</v>
      </c>
      <c r="B397" s="11">
        <v>102846.33334360002</v>
      </c>
      <c r="C397" s="11">
        <v>72502.460438000009</v>
      </c>
      <c r="D397" s="11">
        <v>43217.830780200005</v>
      </c>
      <c r="E397" s="12">
        <v>-40.39122187148746</v>
      </c>
      <c r="F397" s="12"/>
      <c r="G397" s="93">
        <v>55984.872840000004</v>
      </c>
      <c r="H397" s="93">
        <v>39251.979839999993</v>
      </c>
      <c r="I397" s="93">
        <v>27105.937389999999</v>
      </c>
      <c r="J397" s="12">
        <v>-30.943770223846101</v>
      </c>
      <c r="K397" s="12"/>
      <c r="L397" s="12"/>
      <c r="M397" s="12"/>
      <c r="N397" s="111"/>
      <c r="O397" s="289"/>
      <c r="P397" s="289"/>
      <c r="Q397" s="289"/>
      <c r="R397" s="244"/>
      <c r="S397" s="244"/>
      <c r="T397" s="261"/>
      <c r="U397" s="261"/>
      <c r="V397" s="22"/>
    </row>
    <row r="398" spans="1:22" ht="12.75" x14ac:dyDescent="0.2">
      <c r="A398" s="10" t="s">
        <v>450</v>
      </c>
      <c r="B398" s="11">
        <v>274061.11757369997</v>
      </c>
      <c r="C398" s="11">
        <v>178731.63609290001</v>
      </c>
      <c r="D398" s="11">
        <v>169010.45968429997</v>
      </c>
      <c r="E398" s="12">
        <v>-5.4389791427563665</v>
      </c>
      <c r="F398" s="16"/>
      <c r="G398" s="93">
        <v>112541.30256</v>
      </c>
      <c r="H398" s="93">
        <v>72382.472770000008</v>
      </c>
      <c r="I398" s="93">
        <v>80488.09534</v>
      </c>
      <c r="J398" s="12">
        <v>11.198322273067589</v>
      </c>
      <c r="K398" s="12"/>
      <c r="L398" s="12"/>
      <c r="M398" s="12"/>
      <c r="N398" s="111"/>
      <c r="O398" s="289"/>
      <c r="P398" s="289"/>
      <c r="Q398" s="289"/>
      <c r="R398" s="244"/>
      <c r="S398" s="244"/>
      <c r="T398" s="261"/>
      <c r="U398" s="261"/>
      <c r="V398" s="22"/>
    </row>
    <row r="399" spans="1:22" ht="12.75" x14ac:dyDescent="0.2">
      <c r="A399" s="10" t="s">
        <v>414</v>
      </c>
      <c r="B399" s="11">
        <v>71493.982236199998</v>
      </c>
      <c r="C399" s="11">
        <v>67535.566916199998</v>
      </c>
      <c r="D399" s="11">
        <v>47492.586569800005</v>
      </c>
      <c r="E399" s="12">
        <v>-29.677666541645948</v>
      </c>
      <c r="F399" s="16"/>
      <c r="G399" s="93">
        <v>126223.63841</v>
      </c>
      <c r="H399" s="93">
        <v>119838.27070000001</v>
      </c>
      <c r="I399" s="93">
        <v>55771.706839999999</v>
      </c>
      <c r="J399" s="12">
        <v>-53.460854771830419</v>
      </c>
      <c r="K399" s="12"/>
      <c r="L399" s="12"/>
      <c r="M399" s="12"/>
      <c r="N399" s="111"/>
      <c r="O399" s="289"/>
      <c r="P399" s="289"/>
      <c r="Q399" s="289"/>
      <c r="R399" s="244"/>
      <c r="S399" s="244"/>
      <c r="T399" s="261"/>
      <c r="U399" s="261"/>
      <c r="V399" s="22"/>
    </row>
    <row r="400" spans="1:22" ht="12.75" x14ac:dyDescent="0.2">
      <c r="A400" s="10" t="s">
        <v>463</v>
      </c>
      <c r="B400" s="11">
        <v>34242.875901700005</v>
      </c>
      <c r="C400" s="11">
        <v>20505.098316899999</v>
      </c>
      <c r="D400" s="11">
        <v>17269.3549341</v>
      </c>
      <c r="E400" s="12">
        <v>-15.780189554775987</v>
      </c>
      <c r="F400" s="16"/>
      <c r="G400" s="93">
        <v>15699.103020000002</v>
      </c>
      <c r="H400" s="93">
        <v>9039.8726200000019</v>
      </c>
      <c r="I400" s="93">
        <v>9481.9611599999989</v>
      </c>
      <c r="J400" s="12">
        <v>4.8904288653571371</v>
      </c>
      <c r="K400" s="12"/>
      <c r="L400" s="12"/>
      <c r="M400" s="12"/>
      <c r="N400" s="111"/>
      <c r="O400" s="289"/>
      <c r="P400" s="289"/>
      <c r="Q400" s="289"/>
      <c r="R400" s="244"/>
      <c r="S400" s="244"/>
      <c r="T400" s="261"/>
      <c r="U400" s="261"/>
      <c r="V400" s="22"/>
    </row>
    <row r="401" spans="1:22" ht="12.75" x14ac:dyDescent="0.2">
      <c r="A401" s="10" t="s">
        <v>363</v>
      </c>
      <c r="B401" s="11">
        <v>4763.9982838999995</v>
      </c>
      <c r="C401" s="11">
        <v>3139.6854528999993</v>
      </c>
      <c r="D401" s="11">
        <v>3041.3880544000003</v>
      </c>
      <c r="E401" s="12">
        <v>-3.1308040239892705</v>
      </c>
      <c r="F401" s="16"/>
      <c r="G401" s="93">
        <v>23692.610239999998</v>
      </c>
      <c r="H401" s="93">
        <v>15055.056240000002</v>
      </c>
      <c r="I401" s="93">
        <v>16084.544910000001</v>
      </c>
      <c r="J401" s="12">
        <v>6.8381589121184021</v>
      </c>
      <c r="K401" s="12"/>
      <c r="L401" s="12"/>
      <c r="M401" s="12"/>
      <c r="N401" s="111"/>
      <c r="O401" s="289"/>
      <c r="P401" s="289"/>
      <c r="Q401" s="289"/>
      <c r="R401" s="244"/>
      <c r="S401" s="244"/>
      <c r="T401" s="261"/>
      <c r="U401" s="261"/>
      <c r="V401" s="22"/>
    </row>
    <row r="402" spans="1:22" ht="12.75" x14ac:dyDescent="0.2">
      <c r="A402" s="10" t="s">
        <v>464</v>
      </c>
      <c r="B402" s="11">
        <v>12512.136923799999</v>
      </c>
      <c r="C402" s="11">
        <v>7230.9888191999999</v>
      </c>
      <c r="D402" s="11">
        <v>5446.2900892999987</v>
      </c>
      <c r="E402" s="12">
        <v>-24.681254175932338</v>
      </c>
      <c r="F402" s="16"/>
      <c r="G402" s="93">
        <v>13131.850759999999</v>
      </c>
      <c r="H402" s="93">
        <v>7739.0479599999999</v>
      </c>
      <c r="I402" s="93">
        <v>6474.5116599999992</v>
      </c>
      <c r="J402" s="12">
        <v>-16.339688118433642</v>
      </c>
      <c r="K402" s="12"/>
      <c r="L402" s="12"/>
      <c r="M402" s="12"/>
      <c r="N402" s="111"/>
      <c r="O402" s="289"/>
      <c r="P402" s="289"/>
      <c r="Q402" s="289"/>
      <c r="R402" s="244"/>
      <c r="S402" s="244"/>
      <c r="T402" s="261"/>
      <c r="U402" s="261"/>
      <c r="V402" s="22"/>
    </row>
    <row r="403" spans="1:22" ht="12.75" x14ac:dyDescent="0.2">
      <c r="A403" s="10" t="s">
        <v>169</v>
      </c>
      <c r="B403" s="11">
        <v>1615.5845781</v>
      </c>
      <c r="C403" s="11">
        <v>1337.9399410999999</v>
      </c>
      <c r="D403" s="11">
        <v>440.31116789999999</v>
      </c>
      <c r="E403" s="12">
        <v>-67.090363746971036</v>
      </c>
      <c r="F403" s="16"/>
      <c r="G403" s="93">
        <v>1995.3628100000001</v>
      </c>
      <c r="H403" s="93">
        <v>1668.2148400000001</v>
      </c>
      <c r="I403" s="93">
        <v>623.14475000000004</v>
      </c>
      <c r="J403" s="12">
        <v>-62.646013267691586</v>
      </c>
      <c r="K403" s="12"/>
      <c r="L403" s="12"/>
      <c r="M403" s="12"/>
      <c r="N403" s="111"/>
      <c r="O403" s="289"/>
      <c r="P403" s="289"/>
      <c r="Q403" s="289"/>
      <c r="R403" s="244"/>
      <c r="S403" s="244"/>
      <c r="T403" s="261"/>
      <c r="U403" s="261"/>
      <c r="V403" s="22"/>
    </row>
    <row r="404" spans="1:22" ht="12.75" x14ac:dyDescent="0.2">
      <c r="A404" s="10" t="s">
        <v>362</v>
      </c>
      <c r="B404" s="11">
        <v>3264.170091</v>
      </c>
      <c r="C404" s="11">
        <v>2123.5373</v>
      </c>
      <c r="D404" s="11">
        <v>1942.2741799999999</v>
      </c>
      <c r="E404" s="12">
        <v>-8.5359046907252321</v>
      </c>
      <c r="F404" s="16"/>
      <c r="G404" s="93">
        <v>6009.9895099999994</v>
      </c>
      <c r="H404" s="93">
        <v>3694.9656</v>
      </c>
      <c r="I404" s="93">
        <v>4401.5520299999989</v>
      </c>
      <c r="J404" s="12">
        <v>19.122950156829589</v>
      </c>
      <c r="K404" s="12"/>
      <c r="L404" s="12"/>
      <c r="M404" s="12"/>
      <c r="N404" s="111"/>
      <c r="O404" s="289"/>
      <c r="P404" s="289"/>
      <c r="Q404" s="289"/>
      <c r="R404" s="244"/>
      <c r="S404" s="244"/>
      <c r="T404" s="261"/>
      <c r="U404" s="261"/>
      <c r="V404" s="22"/>
    </row>
    <row r="405" spans="1:22" ht="12.75" x14ac:dyDescent="0.2">
      <c r="A405" s="10" t="s">
        <v>99</v>
      </c>
      <c r="B405" s="11">
        <v>4122.3084329000003</v>
      </c>
      <c r="C405" s="11">
        <v>3967.7635139000004</v>
      </c>
      <c r="D405" s="11">
        <v>1904.3159601</v>
      </c>
      <c r="E405" s="12">
        <v>-52.005305925397586</v>
      </c>
      <c r="F405" s="16"/>
      <c r="G405" s="93">
        <v>5538.0421799999995</v>
      </c>
      <c r="H405" s="93">
        <v>5342.2237699999996</v>
      </c>
      <c r="I405" s="93">
        <v>2668.2564199999997</v>
      </c>
      <c r="J405" s="12">
        <v>-50.053450868457347</v>
      </c>
      <c r="K405" s="12"/>
      <c r="L405" s="12"/>
      <c r="M405" s="12"/>
      <c r="N405" s="111"/>
      <c r="O405" s="289"/>
      <c r="P405" s="289"/>
      <c r="Q405" s="289"/>
      <c r="R405" s="244"/>
      <c r="S405" s="244"/>
      <c r="T405" s="261"/>
      <c r="U405" s="261"/>
      <c r="V405" s="22"/>
    </row>
    <row r="406" spans="1:22" ht="12.75" x14ac:dyDescent="0.2">
      <c r="A406" s="9" t="s">
        <v>80</v>
      </c>
      <c r="B406" s="11"/>
      <c r="C406" s="11"/>
      <c r="D406" s="11"/>
      <c r="E406" s="12"/>
      <c r="F406" s="12"/>
      <c r="G406" s="93">
        <v>506766.13714999962</v>
      </c>
      <c r="H406" s="93">
        <v>310492.08514999994</v>
      </c>
      <c r="I406" s="93">
        <v>345086.30288000009</v>
      </c>
      <c r="J406" s="12">
        <v>11.141738995790362</v>
      </c>
      <c r="K406" s="12"/>
      <c r="L406" s="12"/>
      <c r="M406" s="12"/>
      <c r="N406" s="111"/>
      <c r="O406" s="289"/>
      <c r="P406" s="289"/>
      <c r="Q406" s="289"/>
      <c r="R406" s="244"/>
      <c r="S406" s="244"/>
      <c r="T406" s="261"/>
      <c r="U406" s="261"/>
      <c r="V406" s="244"/>
    </row>
    <row r="407" spans="1:22" ht="12.75" x14ac:dyDescent="0.2">
      <c r="A407" s="9"/>
      <c r="B407" s="11"/>
      <c r="C407" s="11"/>
      <c r="D407" s="11"/>
      <c r="E407" s="12"/>
      <c r="F407" s="12"/>
      <c r="G407" s="11"/>
      <c r="H407" s="11"/>
      <c r="I407" s="11"/>
      <c r="J407" s="12"/>
      <c r="K407" s="12"/>
      <c r="L407" s="12"/>
      <c r="M407" s="12"/>
      <c r="N407" s="111"/>
      <c r="O407" s="289"/>
      <c r="P407" s="289"/>
      <c r="Q407" s="289"/>
      <c r="R407" s="244"/>
      <c r="S407" s="244"/>
      <c r="T407" s="261"/>
      <c r="U407" s="261"/>
      <c r="V407" s="244"/>
    </row>
    <row r="408" spans="1:22" s="20" customFormat="1" ht="12.75" x14ac:dyDescent="0.2">
      <c r="A408" s="17" t="s">
        <v>254</v>
      </c>
      <c r="B408" s="18"/>
      <c r="C408" s="18"/>
      <c r="D408" s="18"/>
      <c r="E408" s="16"/>
      <c r="F408" s="16"/>
      <c r="G408" s="18">
        <v>7596129</v>
      </c>
      <c r="H408" s="18">
        <v>4744306.9999999991</v>
      </c>
      <c r="I408" s="18">
        <v>5099881.9999999991</v>
      </c>
      <c r="J408" s="16">
        <v>7.4947721553432416</v>
      </c>
      <c r="K408" s="12"/>
      <c r="L408" s="12"/>
      <c r="M408" s="16"/>
      <c r="N408" s="176"/>
      <c r="O408" s="289"/>
      <c r="P408" s="289"/>
      <c r="Q408" s="289"/>
      <c r="R408" s="22"/>
      <c r="S408" s="22"/>
      <c r="T408" s="27"/>
      <c r="U408" s="27"/>
      <c r="V408" s="22"/>
    </row>
    <row r="409" spans="1:22" ht="12.75" x14ac:dyDescent="0.2">
      <c r="A409" s="9"/>
      <c r="B409" s="11"/>
      <c r="C409" s="11"/>
      <c r="D409" s="11"/>
      <c r="E409" s="12"/>
      <c r="F409" s="12"/>
      <c r="G409" s="11"/>
      <c r="H409" s="11"/>
      <c r="I409" s="11"/>
      <c r="J409" s="12"/>
      <c r="K409" s="12"/>
      <c r="L409" s="12"/>
      <c r="M409" s="12"/>
      <c r="N409" s="13"/>
      <c r="O409" s="289"/>
      <c r="P409" s="289"/>
      <c r="Q409" s="289"/>
      <c r="R409" s="244"/>
      <c r="S409" s="244"/>
      <c r="T409" s="261"/>
      <c r="U409" s="261"/>
    </row>
    <row r="410" spans="1:22" ht="11.25" customHeight="1" x14ac:dyDescent="0.2">
      <c r="A410" s="9" t="s">
        <v>81</v>
      </c>
      <c r="B410" s="203">
        <v>194.3132578</v>
      </c>
      <c r="C410" s="203">
        <v>158.26574200000002</v>
      </c>
      <c r="D410" s="203">
        <v>1002.2364562</v>
      </c>
      <c r="E410" s="12">
        <v>533.26178080914053</v>
      </c>
      <c r="F410" s="12"/>
      <c r="G410" s="204">
        <v>129.38863000000001</v>
      </c>
      <c r="H410" s="204">
        <v>107.21289999999999</v>
      </c>
      <c r="I410" s="204">
        <v>479.52826999999996</v>
      </c>
      <c r="J410" s="12">
        <v>347.26732510733314</v>
      </c>
      <c r="K410" s="12"/>
      <c r="L410" s="12"/>
      <c r="M410" s="12"/>
      <c r="N410" s="13"/>
      <c r="O410" s="289"/>
      <c r="P410" s="289"/>
      <c r="Q410" s="289"/>
      <c r="R410" s="244"/>
      <c r="S410" s="244"/>
      <c r="T410" s="261"/>
      <c r="U410" s="261"/>
      <c r="V410" s="13"/>
    </row>
    <row r="411" spans="1:22" ht="12.75" x14ac:dyDescent="0.2">
      <c r="A411" s="9" t="s">
        <v>82</v>
      </c>
      <c r="B411" s="203">
        <v>131189.62873939998</v>
      </c>
      <c r="C411" s="203">
        <v>87055.372359600005</v>
      </c>
      <c r="D411" s="203">
        <v>100372.40005520002</v>
      </c>
      <c r="E411" s="12">
        <v>15.29719227503999</v>
      </c>
      <c r="F411" s="12"/>
      <c r="G411" s="204">
        <v>76507.737339999992</v>
      </c>
      <c r="H411" s="204">
        <v>50699.211710000003</v>
      </c>
      <c r="I411" s="204">
        <v>56153.53790000001</v>
      </c>
      <c r="J411" s="12">
        <v>10.758207092447122</v>
      </c>
      <c r="K411" s="12"/>
      <c r="L411" s="12"/>
      <c r="M411" s="12"/>
      <c r="O411" s="289"/>
      <c r="P411" s="289"/>
      <c r="Q411" s="289"/>
      <c r="R411" s="244"/>
      <c r="S411" s="244"/>
      <c r="T411" s="261"/>
      <c r="U411" s="261"/>
    </row>
    <row r="412" spans="1:22" ht="12.75" x14ac:dyDescent="0.2">
      <c r="A412" s="9" t="s">
        <v>83</v>
      </c>
      <c r="B412" s="203">
        <v>41152.463062199997</v>
      </c>
      <c r="C412" s="203">
        <v>26800.414922200001</v>
      </c>
      <c r="D412" s="203">
        <v>14381.2442914</v>
      </c>
      <c r="E412" s="12">
        <v>-46.339471485244196</v>
      </c>
      <c r="F412" s="12"/>
      <c r="G412" s="204">
        <v>17299.604130000003</v>
      </c>
      <c r="H412" s="204">
        <v>11250.475039999999</v>
      </c>
      <c r="I412" s="204">
        <v>6091.4126900000001</v>
      </c>
      <c r="J412" s="12">
        <v>-45.856395678026409</v>
      </c>
      <c r="K412" s="12"/>
      <c r="L412" s="12"/>
      <c r="M412" s="12"/>
      <c r="N412" s="13"/>
      <c r="O412" s="289"/>
      <c r="P412" s="289"/>
      <c r="Q412" s="289"/>
      <c r="R412" s="244"/>
      <c r="S412" s="244"/>
    </row>
    <row r="413" spans="1:22" ht="12.75" x14ac:dyDescent="0.2">
      <c r="A413" s="9" t="s">
        <v>84</v>
      </c>
      <c r="B413" s="203">
        <v>11599.418369999999</v>
      </c>
      <c r="C413" s="203">
        <v>6707.5955700000004</v>
      </c>
      <c r="D413" s="203">
        <v>12055.125679999999</v>
      </c>
      <c r="E413" s="12">
        <v>79.72350232201012</v>
      </c>
      <c r="F413" s="12"/>
      <c r="G413" s="204">
        <v>4911.2887599999995</v>
      </c>
      <c r="H413" s="204">
        <v>2708.4817600000001</v>
      </c>
      <c r="I413" s="204">
        <v>6641.3354399999998</v>
      </c>
      <c r="J413" s="12">
        <v>145.20510117815965</v>
      </c>
      <c r="K413" s="12"/>
      <c r="L413" s="12"/>
      <c r="M413" s="12"/>
      <c r="O413" s="289"/>
      <c r="P413" s="289"/>
      <c r="Q413" s="289"/>
      <c r="R413" s="244"/>
      <c r="S413" s="244"/>
    </row>
    <row r="414" spans="1:22" ht="12.75" x14ac:dyDescent="0.2">
      <c r="A414" s="9" t="s">
        <v>461</v>
      </c>
      <c r="B414" s="203">
        <v>1026299.779465</v>
      </c>
      <c r="C414" s="203">
        <v>690534.52046500007</v>
      </c>
      <c r="D414" s="203">
        <v>688885.38993850001</v>
      </c>
      <c r="E414" s="12">
        <v>-0.23881941852661726</v>
      </c>
      <c r="F414" s="12"/>
      <c r="G414" s="204">
        <v>473833.30511000002</v>
      </c>
      <c r="H414" s="204">
        <v>319402.93896</v>
      </c>
      <c r="I414" s="204">
        <v>375125.10914000007</v>
      </c>
      <c r="J414" s="12">
        <v>17.445728696622396</v>
      </c>
      <c r="K414" s="12"/>
      <c r="L414" s="12"/>
      <c r="M414" s="12"/>
      <c r="N414" s="13"/>
      <c r="O414" s="289"/>
      <c r="P414" s="289"/>
      <c r="Q414" s="289"/>
      <c r="R414" s="244"/>
      <c r="S414" s="244"/>
    </row>
    <row r="415" spans="1:22" ht="12.75" x14ac:dyDescent="0.2">
      <c r="A415" s="9" t="s">
        <v>400</v>
      </c>
      <c r="B415" s="203">
        <v>40202.425923900002</v>
      </c>
      <c r="C415" s="203">
        <v>27614.115003899999</v>
      </c>
      <c r="D415" s="203">
        <v>16494.8997308</v>
      </c>
      <c r="E415" s="12">
        <v>-40.266419081435743</v>
      </c>
      <c r="F415" s="12"/>
      <c r="G415" s="204">
        <v>55221.964209999991</v>
      </c>
      <c r="H415" s="204">
        <v>36025.452729999997</v>
      </c>
      <c r="I415" s="204">
        <v>29856.996569999999</v>
      </c>
      <c r="J415" s="12">
        <v>-17.122494493631308</v>
      </c>
      <c r="K415" s="12"/>
      <c r="L415" s="12"/>
      <c r="M415" s="12"/>
      <c r="O415" s="289"/>
      <c r="P415" s="289"/>
      <c r="Q415" s="289"/>
      <c r="R415" s="244"/>
      <c r="S415" s="244"/>
    </row>
    <row r="416" spans="1:22" x14ac:dyDescent="0.2">
      <c r="A416" s="9" t="s">
        <v>399</v>
      </c>
      <c r="B416" s="203">
        <v>59825.260014000007</v>
      </c>
      <c r="C416" s="203">
        <v>38611.296760000005</v>
      </c>
      <c r="D416" s="203">
        <v>44549.535688499993</v>
      </c>
      <c r="E416" s="12">
        <v>15.379537665908714</v>
      </c>
      <c r="F416" s="12"/>
      <c r="G416" s="204">
        <v>96635.098510000011</v>
      </c>
      <c r="H416" s="204">
        <v>61866.389790000001</v>
      </c>
      <c r="I416" s="204">
        <v>88828.244059999968</v>
      </c>
      <c r="J416" s="12">
        <v>43.580778450980574</v>
      </c>
      <c r="K416" s="12"/>
      <c r="L416" s="12"/>
      <c r="M416" s="12"/>
      <c r="O416" s="289"/>
      <c r="P416" s="289"/>
      <c r="Q416" s="289"/>
      <c r="R416" s="13"/>
      <c r="S416" s="13"/>
    </row>
    <row r="417" spans="1:23" x14ac:dyDescent="0.2">
      <c r="A417" s="9" t="s">
        <v>85</v>
      </c>
      <c r="B417" s="203">
        <v>1272.288</v>
      </c>
      <c r="C417" s="203">
        <v>1187.4880000000001</v>
      </c>
      <c r="D417" s="203">
        <v>201.88</v>
      </c>
      <c r="E417" s="12">
        <v>-82.999407151903853</v>
      </c>
      <c r="F417" s="12"/>
      <c r="G417" s="204">
        <v>1621.8488</v>
      </c>
      <c r="H417" s="204">
        <v>1527.5856200000001</v>
      </c>
      <c r="I417" s="204">
        <v>299.12009999999998</v>
      </c>
      <c r="J417" s="12">
        <v>-80.418766969016119</v>
      </c>
      <c r="K417" s="12"/>
      <c r="L417" s="12"/>
      <c r="M417" s="12"/>
      <c r="O417" s="289"/>
      <c r="P417" s="289"/>
      <c r="Q417" s="289"/>
      <c r="R417" s="13"/>
      <c r="S417" s="13"/>
    </row>
    <row r="418" spans="1:23" x14ac:dyDescent="0.2">
      <c r="A418" s="9" t="s">
        <v>86</v>
      </c>
      <c r="B418" s="203">
        <v>144263.50228260001</v>
      </c>
      <c r="C418" s="203">
        <v>97844.102719900009</v>
      </c>
      <c r="D418" s="203">
        <v>107744.64286590001</v>
      </c>
      <c r="E418" s="12">
        <v>10.118688680034651</v>
      </c>
      <c r="F418" s="12"/>
      <c r="G418" s="204">
        <v>201505.72465999998</v>
      </c>
      <c r="H418" s="204">
        <v>132762.11387</v>
      </c>
      <c r="I418" s="204">
        <v>192026.71604</v>
      </c>
      <c r="J418" s="12">
        <v>44.639694595426221</v>
      </c>
      <c r="K418" s="12"/>
      <c r="L418" s="12"/>
      <c r="M418" s="12"/>
      <c r="O418" s="289"/>
      <c r="P418" s="289"/>
      <c r="Q418" s="289"/>
    </row>
    <row r="419" spans="1:23" x14ac:dyDescent="0.2">
      <c r="A419" s="9" t="s">
        <v>87</v>
      </c>
      <c r="B419" s="203">
        <v>90146.075070300009</v>
      </c>
      <c r="C419" s="203">
        <v>56649.738042600009</v>
      </c>
      <c r="D419" s="203">
        <v>59944.515407800005</v>
      </c>
      <c r="E419" s="12">
        <v>5.8160504868042864</v>
      </c>
      <c r="F419" s="12"/>
      <c r="G419" s="204">
        <v>121792.27194999999</v>
      </c>
      <c r="H419" s="204">
        <v>73177.906099999993</v>
      </c>
      <c r="I419" s="204">
        <v>105336.75894999997</v>
      </c>
      <c r="J419" s="12">
        <v>43.94612330947794</v>
      </c>
      <c r="K419" s="12"/>
      <c r="L419" s="12"/>
      <c r="M419" s="12"/>
      <c r="O419" s="289"/>
      <c r="P419" s="289"/>
      <c r="Q419" s="289"/>
    </row>
    <row r="420" spans="1:23" x14ac:dyDescent="0.2">
      <c r="A420" s="9" t="s">
        <v>3</v>
      </c>
      <c r="B420" s="203">
        <v>458166.3258094</v>
      </c>
      <c r="C420" s="203">
        <v>253949.36369109998</v>
      </c>
      <c r="D420" s="203">
        <v>292987.54210020008</v>
      </c>
      <c r="E420" s="12">
        <v>15.372426156808785</v>
      </c>
      <c r="F420" s="12"/>
      <c r="G420" s="204">
        <v>185597.18339999992</v>
      </c>
      <c r="H420" s="204">
        <v>114885.6624</v>
      </c>
      <c r="I420" s="204">
        <v>166203.99711</v>
      </c>
      <c r="J420" s="12">
        <v>44.669050635164382</v>
      </c>
      <c r="K420" s="12"/>
      <c r="L420" s="12"/>
      <c r="M420" s="12"/>
      <c r="O420" s="289"/>
      <c r="P420" s="289"/>
      <c r="Q420" s="289"/>
    </row>
    <row r="421" spans="1:23" x14ac:dyDescent="0.2">
      <c r="A421" s="9" t="s">
        <v>64</v>
      </c>
      <c r="B421" s="203">
        <v>11335.6804362</v>
      </c>
      <c r="C421" s="203">
        <v>7049.8297684999989</v>
      </c>
      <c r="D421" s="203">
        <v>5898.6400162</v>
      </c>
      <c r="E421" s="12">
        <v>-16.329326949761779</v>
      </c>
      <c r="F421" s="12"/>
      <c r="G421" s="204">
        <v>32981.497080000001</v>
      </c>
      <c r="H421" s="204">
        <v>20079.538019999993</v>
      </c>
      <c r="I421" s="204">
        <v>23669.331409999995</v>
      </c>
      <c r="J421" s="12">
        <v>17.877868437134509</v>
      </c>
      <c r="K421" s="12"/>
      <c r="L421" s="12"/>
      <c r="M421" s="12"/>
      <c r="O421" s="289"/>
      <c r="P421" s="289"/>
      <c r="Q421" s="289"/>
    </row>
    <row r="422" spans="1:23" x14ac:dyDescent="0.2">
      <c r="A422" s="9" t="s">
        <v>65</v>
      </c>
      <c r="B422" s="203">
        <v>5877.7331076999999</v>
      </c>
      <c r="C422" s="203">
        <v>4465.3165077000003</v>
      </c>
      <c r="D422" s="203">
        <v>2967.8823077000002</v>
      </c>
      <c r="E422" s="12">
        <v>-33.534782974909433</v>
      </c>
      <c r="F422" s="16"/>
      <c r="G422" s="204">
        <v>20949.146529999998</v>
      </c>
      <c r="H422" s="204">
        <v>15136.18189</v>
      </c>
      <c r="I422" s="204">
        <v>12091.265349999998</v>
      </c>
      <c r="J422" s="12">
        <v>-20.116807277611287</v>
      </c>
      <c r="K422" s="12"/>
      <c r="L422" s="12"/>
      <c r="M422" s="12"/>
      <c r="O422" s="289"/>
      <c r="P422" s="289"/>
      <c r="Q422" s="289"/>
    </row>
    <row r="423" spans="1:23" x14ac:dyDescent="0.2">
      <c r="A423" s="9" t="s">
        <v>67</v>
      </c>
      <c r="B423" s="203">
        <v>71872.781752499999</v>
      </c>
      <c r="C423" s="203">
        <v>50461.067381300003</v>
      </c>
      <c r="D423" s="203">
        <v>37835.024994199994</v>
      </c>
      <c r="E423" s="12">
        <v>-25.021354169331346</v>
      </c>
      <c r="F423" s="12"/>
      <c r="G423" s="204">
        <v>295903.46477999998</v>
      </c>
      <c r="H423" s="204">
        <v>204008.12605999998</v>
      </c>
      <c r="I423" s="204">
        <v>180983.70269999997</v>
      </c>
      <c r="J423" s="12">
        <v>-11.286032475602653</v>
      </c>
      <c r="K423" s="12"/>
      <c r="L423" s="12"/>
      <c r="M423" s="12"/>
      <c r="O423" s="289"/>
      <c r="P423" s="289"/>
      <c r="Q423" s="289"/>
    </row>
    <row r="424" spans="1:23" x14ac:dyDescent="0.2">
      <c r="A424" s="9"/>
      <c r="B424" s="203"/>
      <c r="C424" s="203"/>
      <c r="D424" s="203"/>
      <c r="E424" s="12"/>
      <c r="F424" s="12"/>
      <c r="G424" s="204"/>
      <c r="H424" s="204"/>
      <c r="I424" s="204"/>
      <c r="J424" s="12"/>
      <c r="K424" s="12"/>
      <c r="L424" s="12"/>
      <c r="M424" s="12"/>
      <c r="O424" s="289"/>
      <c r="P424" s="289"/>
      <c r="Q424" s="289"/>
    </row>
    <row r="425" spans="1:23" s="20" customFormat="1" ht="11.25" customHeight="1" x14ac:dyDescent="0.2">
      <c r="A425" s="17" t="s">
        <v>69</v>
      </c>
      <c r="B425" s="18">
        <v>623370.25376570015</v>
      </c>
      <c r="C425" s="18">
        <v>405681.44927480002</v>
      </c>
      <c r="D425" s="18">
        <v>331650.71131989994</v>
      </c>
      <c r="E425" s="16">
        <v>-18.248489815651695</v>
      </c>
      <c r="F425" s="16"/>
      <c r="G425" s="18">
        <v>2447288.84161</v>
      </c>
      <c r="H425" s="18">
        <v>1546960.7236900001</v>
      </c>
      <c r="I425" s="18">
        <v>1434401.7117699997</v>
      </c>
      <c r="J425" s="16">
        <v>-7.2761389604973914</v>
      </c>
      <c r="K425" s="12"/>
      <c r="L425" s="12"/>
      <c r="M425" s="16"/>
      <c r="O425" s="289"/>
      <c r="P425" s="289"/>
      <c r="Q425" s="289"/>
      <c r="R425" s="176"/>
      <c r="S425" s="19"/>
      <c r="T425" s="19"/>
      <c r="U425" s="176"/>
      <c r="V425" s="176"/>
      <c r="W425" s="176"/>
    </row>
    <row r="426" spans="1:23" s="20" customFormat="1" ht="11.25" customHeight="1" x14ac:dyDescent="0.2">
      <c r="A426" s="17" t="s">
        <v>437</v>
      </c>
      <c r="B426" s="18">
        <v>145756.96122600001</v>
      </c>
      <c r="C426" s="18">
        <v>102665.2805673</v>
      </c>
      <c r="D426" s="18">
        <v>53527.732421399996</v>
      </c>
      <c r="E426" s="16">
        <v>-47.861894375955991</v>
      </c>
      <c r="F426" s="16"/>
      <c r="G426" s="18">
        <v>423076.80894000002</v>
      </c>
      <c r="H426" s="18">
        <v>298924.11953000003</v>
      </c>
      <c r="I426" s="18">
        <v>152724.75112</v>
      </c>
      <c r="J426" s="16">
        <v>-48.908521881696956</v>
      </c>
      <c r="K426" s="12"/>
      <c r="L426" s="12"/>
      <c r="M426" s="16"/>
      <c r="O426" s="289"/>
      <c r="P426" s="289"/>
      <c r="Q426" s="289"/>
    </row>
    <row r="427" spans="1:23" ht="11.25" customHeight="1" x14ac:dyDescent="0.2">
      <c r="A427" s="9" t="s">
        <v>438</v>
      </c>
      <c r="B427" s="11">
        <v>142187.33614180001</v>
      </c>
      <c r="C427" s="11">
        <v>100462.33330699999</v>
      </c>
      <c r="D427" s="11">
        <v>50939.748597199999</v>
      </c>
      <c r="E427" s="12">
        <v>-49.294678990249338</v>
      </c>
      <c r="F427" s="12"/>
      <c r="G427" s="11">
        <v>391432.18560999999</v>
      </c>
      <c r="H427" s="11">
        <v>280279.48957000003</v>
      </c>
      <c r="I427" s="11">
        <v>129074.02834999999</v>
      </c>
      <c r="J427" s="12">
        <v>-53.948100680494619</v>
      </c>
      <c r="K427" s="12"/>
      <c r="L427" s="12"/>
      <c r="M427" s="12"/>
      <c r="O427" s="289"/>
      <c r="P427" s="289"/>
      <c r="Q427" s="289"/>
      <c r="R427" s="244"/>
    </row>
    <row r="428" spans="1:23" ht="11.25" customHeight="1" x14ac:dyDescent="0.2">
      <c r="A428" s="375" t="s">
        <v>439</v>
      </c>
      <c r="B428" s="203">
        <v>140115.0090318</v>
      </c>
      <c r="C428" s="203">
        <v>99208.703436999989</v>
      </c>
      <c r="D428" s="203">
        <v>49599.289497199999</v>
      </c>
      <c r="E428" s="12">
        <v>-50.005102597982457</v>
      </c>
      <c r="F428" s="12"/>
      <c r="G428" s="204">
        <v>388793.82555000001</v>
      </c>
      <c r="H428" s="204">
        <v>278749.79686000006</v>
      </c>
      <c r="I428" s="204">
        <v>127538.43928999999</v>
      </c>
      <c r="J428" s="12">
        <v>-54.246266463090841</v>
      </c>
      <c r="K428" s="12"/>
      <c r="L428" s="12"/>
      <c r="M428" s="12"/>
      <c r="O428" s="289"/>
      <c r="P428" s="289"/>
      <c r="Q428" s="289"/>
      <c r="R428" s="244"/>
    </row>
    <row r="429" spans="1:23" ht="11.25" customHeight="1" x14ac:dyDescent="0.2">
      <c r="A429" s="375" t="s">
        <v>446</v>
      </c>
      <c r="B429" s="203">
        <v>2072.3271100000002</v>
      </c>
      <c r="C429" s="203">
        <v>1253.62987</v>
      </c>
      <c r="D429" s="203">
        <v>1340.4591</v>
      </c>
      <c r="E429" s="12">
        <v>6.926225361876547</v>
      </c>
      <c r="F429" s="12"/>
      <c r="G429" s="204">
        <v>2638.36006</v>
      </c>
      <c r="H429" s="204">
        <v>1529.69271</v>
      </c>
      <c r="I429" s="204">
        <v>1535.58906</v>
      </c>
      <c r="J429" s="12">
        <v>0.38545976989064457</v>
      </c>
      <c r="K429" s="12"/>
      <c r="L429" s="12"/>
      <c r="M429" s="12"/>
      <c r="O429" s="289"/>
      <c r="P429" s="289"/>
      <c r="Q429" s="289"/>
      <c r="R429" s="244"/>
    </row>
    <row r="430" spans="1:23" ht="11.25" customHeight="1" x14ac:dyDescent="0.2">
      <c r="A430" s="9" t="s">
        <v>440</v>
      </c>
      <c r="B430" s="203">
        <v>3569.6250841999999</v>
      </c>
      <c r="C430" s="203">
        <v>2202.9472602999999</v>
      </c>
      <c r="D430" s="203">
        <v>2587.9838242000001</v>
      </c>
      <c r="E430" s="12">
        <v>17.478247021109581</v>
      </c>
      <c r="F430" s="12"/>
      <c r="G430" s="204">
        <v>31644.623330000002</v>
      </c>
      <c r="H430" s="204">
        <v>18644.629959999998</v>
      </c>
      <c r="I430" s="204">
        <v>23650.72277</v>
      </c>
      <c r="J430" s="12">
        <v>26.850051841951398</v>
      </c>
      <c r="K430" s="12"/>
      <c r="L430" s="12"/>
      <c r="M430" s="12"/>
      <c r="O430" s="289"/>
      <c r="P430" s="289"/>
      <c r="Q430" s="289"/>
      <c r="R430" s="244"/>
    </row>
    <row r="431" spans="1:23" s="20" customFormat="1" ht="11.25" customHeight="1" x14ac:dyDescent="0.2">
      <c r="A431" s="17" t="s">
        <v>436</v>
      </c>
      <c r="B431" s="18">
        <v>175972.65075580002</v>
      </c>
      <c r="C431" s="18">
        <v>107938.01975190001</v>
      </c>
      <c r="D431" s="18">
        <v>110189.5262474</v>
      </c>
      <c r="E431" s="16">
        <v>2.0859253307362593</v>
      </c>
      <c r="F431" s="16"/>
      <c r="G431" s="18">
        <v>302783.24924999999</v>
      </c>
      <c r="H431" s="18">
        <v>183354.17854000002</v>
      </c>
      <c r="I431" s="18">
        <v>279813.16068999999</v>
      </c>
      <c r="J431" s="16">
        <v>52.608008673746554</v>
      </c>
      <c r="K431" s="12"/>
      <c r="L431" s="12"/>
      <c r="M431" s="16"/>
      <c r="O431" s="289"/>
      <c r="P431" s="289"/>
      <c r="Q431" s="289"/>
      <c r="R431" s="22"/>
    </row>
    <row r="432" spans="1:23" ht="11.25" customHeight="1" x14ac:dyDescent="0.2">
      <c r="A432" s="9" t="s">
        <v>433</v>
      </c>
      <c r="B432" s="11">
        <v>151686.541562</v>
      </c>
      <c r="C432" s="11">
        <v>102430.37899970001</v>
      </c>
      <c r="D432" s="11">
        <v>103905.9143952</v>
      </c>
      <c r="E432" s="12">
        <v>1.440525174181289</v>
      </c>
      <c r="F432" s="12"/>
      <c r="G432" s="11">
        <v>277776.94766000001</v>
      </c>
      <c r="H432" s="11">
        <v>168112.32159000001</v>
      </c>
      <c r="I432" s="11">
        <v>257225.18648</v>
      </c>
      <c r="J432" s="12">
        <v>53.007931867916568</v>
      </c>
      <c r="K432" s="12"/>
      <c r="L432" s="12"/>
      <c r="M432" s="12"/>
      <c r="O432" s="289"/>
      <c r="P432" s="289"/>
      <c r="Q432" s="289"/>
    </row>
    <row r="433" spans="1:22" ht="11.25" customHeight="1" x14ac:dyDescent="0.2">
      <c r="A433" s="375" t="s">
        <v>444</v>
      </c>
      <c r="B433" s="203">
        <v>17362.374955599997</v>
      </c>
      <c r="C433" s="203">
        <v>10103.676997</v>
      </c>
      <c r="D433" s="203">
        <v>12719.344491</v>
      </c>
      <c r="E433" s="12">
        <v>25.88827309876045</v>
      </c>
      <c r="F433" s="12"/>
      <c r="G433" s="204">
        <v>26495.439709999995</v>
      </c>
      <c r="H433" s="204">
        <v>14776.002340000003</v>
      </c>
      <c r="I433" s="204">
        <v>20206.466470000003</v>
      </c>
      <c r="J433" s="12">
        <v>36.751917095324444</v>
      </c>
      <c r="K433" s="12"/>
      <c r="L433" s="12"/>
      <c r="M433" s="12"/>
      <c r="O433" s="289"/>
      <c r="P433" s="289"/>
      <c r="Q433" s="289"/>
    </row>
    <row r="434" spans="1:22" ht="11.25" customHeight="1" x14ac:dyDescent="0.2">
      <c r="A434" s="375" t="s">
        <v>445</v>
      </c>
      <c r="B434" s="203">
        <v>134324.16660640002</v>
      </c>
      <c r="C434" s="203">
        <v>92326.702002700011</v>
      </c>
      <c r="D434" s="203">
        <v>91186.569904200005</v>
      </c>
      <c r="E434" s="12">
        <v>-1.2348887957317629</v>
      </c>
      <c r="F434" s="12"/>
      <c r="G434" s="204">
        <v>251281.50795000003</v>
      </c>
      <c r="H434" s="204">
        <v>153336.31925</v>
      </c>
      <c r="I434" s="204">
        <v>237018.72000999999</v>
      </c>
      <c r="J434" s="12">
        <v>54.574416008750006</v>
      </c>
      <c r="K434" s="12"/>
      <c r="L434" s="12"/>
      <c r="M434" s="12"/>
      <c r="O434" s="289"/>
      <c r="P434" s="289"/>
      <c r="Q434" s="289"/>
    </row>
    <row r="435" spans="1:22" ht="11.25" customHeight="1" x14ac:dyDescent="0.2">
      <c r="A435" s="9" t="s">
        <v>435</v>
      </c>
      <c r="B435" s="203">
        <v>24286.109193800006</v>
      </c>
      <c r="C435" s="203">
        <v>5507.6407522</v>
      </c>
      <c r="D435" s="203">
        <v>6283.6118521999997</v>
      </c>
      <c r="E435" s="12">
        <v>14.088992636094531</v>
      </c>
      <c r="F435" s="12"/>
      <c r="G435" s="204">
        <v>25006.301590000003</v>
      </c>
      <c r="H435" s="204">
        <v>15241.856950000003</v>
      </c>
      <c r="I435" s="204">
        <v>22587.97421</v>
      </c>
      <c r="J435" s="12">
        <v>48.196996495233464</v>
      </c>
      <c r="K435" s="12"/>
      <c r="L435" s="12"/>
      <c r="M435" s="12"/>
      <c r="O435" s="289"/>
      <c r="P435" s="289"/>
      <c r="Q435" s="289"/>
    </row>
    <row r="436" spans="1:22" s="20" customFormat="1" ht="11.25" customHeight="1" x14ac:dyDescent="0.2">
      <c r="A436" s="17" t="s">
        <v>421</v>
      </c>
      <c r="B436" s="18">
        <v>294979.63226889999</v>
      </c>
      <c r="C436" s="18">
        <v>189981.24791619997</v>
      </c>
      <c r="D436" s="18">
        <v>164596.45500099999</v>
      </c>
      <c r="E436" s="16">
        <v>-13.361736062707152</v>
      </c>
      <c r="F436" s="16"/>
      <c r="G436" s="18">
        <v>1699290.4886700001</v>
      </c>
      <c r="H436" s="18">
        <v>1049796.2587600001</v>
      </c>
      <c r="I436" s="18">
        <v>988222.07635999995</v>
      </c>
      <c r="J436" s="16">
        <v>-5.8653459551027964</v>
      </c>
      <c r="K436" s="12"/>
      <c r="L436" s="12"/>
      <c r="M436" s="16"/>
      <c r="O436" s="289"/>
      <c r="P436" s="289"/>
      <c r="Q436" s="289"/>
    </row>
    <row r="437" spans="1:22" ht="11.25" customHeight="1" x14ac:dyDescent="0.2">
      <c r="A437" s="9" t="s">
        <v>443</v>
      </c>
      <c r="B437" s="11">
        <v>292401.26671509998</v>
      </c>
      <c r="C437" s="11">
        <v>188685.23591819996</v>
      </c>
      <c r="D437" s="11">
        <v>162519.49149799999</v>
      </c>
      <c r="E437" s="12">
        <v>-13.867404247539284</v>
      </c>
      <c r="F437" s="12"/>
      <c r="G437" s="11">
        <v>1685358.69099</v>
      </c>
      <c r="H437" s="11">
        <v>1042832.3968600001</v>
      </c>
      <c r="I437" s="11">
        <v>977011.5605299999</v>
      </c>
      <c r="J437" s="12">
        <v>-6.3117368167875014</v>
      </c>
      <c r="K437" s="12"/>
      <c r="L437" s="12"/>
      <c r="M437" s="12"/>
      <c r="O437" s="289"/>
      <c r="P437" s="289"/>
      <c r="Q437" s="289"/>
    </row>
    <row r="438" spans="1:22" ht="11.25" customHeight="1" x14ac:dyDescent="0.2">
      <c r="A438" s="375" t="s">
        <v>70</v>
      </c>
      <c r="B438" s="203">
        <v>288473.16331839998</v>
      </c>
      <c r="C438" s="203">
        <v>185678.32553749997</v>
      </c>
      <c r="D438" s="203">
        <v>159070.3750341</v>
      </c>
      <c r="E438" s="12">
        <v>-14.330132731634407</v>
      </c>
      <c r="F438" s="12"/>
      <c r="G438" s="204">
        <v>1665350.7124399999</v>
      </c>
      <c r="H438" s="204">
        <v>1029233.8706200001</v>
      </c>
      <c r="I438" s="204">
        <v>961342.13773999992</v>
      </c>
      <c r="J438" s="12">
        <v>-6.5963368305303476</v>
      </c>
      <c r="K438" s="12"/>
      <c r="L438" s="12"/>
      <c r="M438" s="12"/>
      <c r="O438" s="289"/>
      <c r="P438" s="289"/>
      <c r="Q438" s="289"/>
      <c r="S438" s="368"/>
      <c r="T438" s="368"/>
    </row>
    <row r="439" spans="1:22" ht="11.25" customHeight="1" x14ac:dyDescent="0.2">
      <c r="A439" s="375" t="s">
        <v>442</v>
      </c>
      <c r="B439" s="203">
        <v>3928.1033966999998</v>
      </c>
      <c r="C439" s="203">
        <v>3006.9103807000001</v>
      </c>
      <c r="D439" s="203">
        <v>3449.1164638999999</v>
      </c>
      <c r="E439" s="12">
        <v>14.706327333143051</v>
      </c>
      <c r="F439" s="12"/>
      <c r="G439" s="204">
        <v>20007.97855</v>
      </c>
      <c r="H439" s="204">
        <v>13598.526239999999</v>
      </c>
      <c r="I439" s="204">
        <v>15669.422789999997</v>
      </c>
      <c r="J439" s="12">
        <v>15.228830782474546</v>
      </c>
      <c r="K439" s="12"/>
      <c r="L439" s="12"/>
      <c r="M439" s="12"/>
      <c r="O439" s="289"/>
      <c r="P439" s="289"/>
      <c r="Q439" s="289"/>
    </row>
    <row r="440" spans="1:22" ht="11.25" customHeight="1" x14ac:dyDescent="0.2">
      <c r="A440" s="9" t="s">
        <v>434</v>
      </c>
      <c r="B440" s="203">
        <v>2578.3655537999998</v>
      </c>
      <c r="C440" s="203">
        <v>1296.0119979999999</v>
      </c>
      <c r="D440" s="203">
        <v>2076.9635029999999</v>
      </c>
      <c r="E440" s="12">
        <v>60.258045928985297</v>
      </c>
      <c r="F440" s="12"/>
      <c r="G440" s="204">
        <v>13931.797679999998</v>
      </c>
      <c r="H440" s="204">
        <v>6963.8618999999981</v>
      </c>
      <c r="I440" s="204">
        <v>11210.51583</v>
      </c>
      <c r="J440" s="12">
        <v>60.981305933134649</v>
      </c>
      <c r="K440" s="12"/>
      <c r="L440" s="12"/>
      <c r="M440" s="12"/>
      <c r="O440" s="289"/>
      <c r="P440" s="289"/>
      <c r="Q440" s="289"/>
    </row>
    <row r="441" spans="1:22" s="20" customFormat="1" ht="11.25" customHeight="1" x14ac:dyDescent="0.2">
      <c r="A441" s="17" t="s">
        <v>72</v>
      </c>
      <c r="B441" s="291">
        <v>6661.0095149999988</v>
      </c>
      <c r="C441" s="291">
        <v>5096.9010394000006</v>
      </c>
      <c r="D441" s="291">
        <v>3336.9976501000001</v>
      </c>
      <c r="E441" s="16">
        <v>-34.52889070624714</v>
      </c>
      <c r="F441" s="16"/>
      <c r="G441" s="292">
        <v>22138.294750000001</v>
      </c>
      <c r="H441" s="292">
        <v>14886.166860000001</v>
      </c>
      <c r="I441" s="292">
        <v>13641.723600000001</v>
      </c>
      <c r="J441" s="16">
        <v>-8.3597293494263596</v>
      </c>
      <c r="K441" s="12"/>
      <c r="L441" s="12"/>
      <c r="M441" s="16"/>
      <c r="O441" s="289"/>
      <c r="P441" s="289"/>
      <c r="Q441" s="289"/>
      <c r="R441" s="22"/>
      <c r="S441" s="176"/>
      <c r="T441" s="176"/>
      <c r="U441" s="176"/>
      <c r="V441" s="176"/>
    </row>
    <row r="442" spans="1:22" x14ac:dyDescent="0.2">
      <c r="A442" s="84"/>
      <c r="B442" s="90"/>
      <c r="C442" s="90"/>
      <c r="D442" s="90"/>
      <c r="E442" s="90"/>
      <c r="F442" s="90"/>
      <c r="G442" s="90"/>
      <c r="H442" s="90"/>
      <c r="I442" s="90"/>
      <c r="J442" s="84"/>
      <c r="K442" s="12"/>
      <c r="L442" s="12"/>
      <c r="M442" s="9"/>
      <c r="O442" s="171"/>
    </row>
    <row r="443" spans="1:22" x14ac:dyDescent="0.2">
      <c r="A443" s="9" t="s">
        <v>467</v>
      </c>
      <c r="B443" s="9"/>
      <c r="C443" s="9"/>
      <c r="D443" s="9"/>
      <c r="E443" s="9"/>
      <c r="F443" s="9"/>
      <c r="G443" s="9"/>
      <c r="H443" s="9"/>
      <c r="I443" s="9"/>
      <c r="J443" s="9"/>
      <c r="K443" s="12"/>
      <c r="L443" s="12"/>
      <c r="M443" s="9"/>
      <c r="O443" s="171"/>
    </row>
    <row r="444" spans="1:22" s="20" customFormat="1" ht="11.25" customHeight="1" x14ac:dyDescent="0.2">
      <c r="A444" s="17"/>
      <c r="B444" s="291"/>
      <c r="C444" s="291"/>
      <c r="D444" s="291"/>
      <c r="E444" s="16"/>
      <c r="F444" s="16"/>
      <c r="G444" s="292"/>
      <c r="H444" s="292"/>
      <c r="I444" s="292"/>
      <c r="J444" s="16"/>
      <c r="K444" s="12"/>
      <c r="L444" s="12"/>
      <c r="M444" s="16"/>
      <c r="O444" s="289"/>
      <c r="P444" s="279"/>
      <c r="Q444" s="290"/>
      <c r="R444" s="22"/>
      <c r="S444" s="176"/>
      <c r="T444" s="176"/>
      <c r="U444" s="176"/>
      <c r="V444" s="176"/>
    </row>
    <row r="445" spans="1:22" ht="20.100000000000001" customHeight="1" x14ac:dyDescent="0.2">
      <c r="A445" s="453" t="s">
        <v>518</v>
      </c>
      <c r="B445" s="453"/>
      <c r="C445" s="453"/>
      <c r="D445" s="453"/>
      <c r="E445" s="453"/>
      <c r="F445" s="453"/>
      <c r="G445" s="453"/>
      <c r="H445" s="453"/>
      <c r="I445" s="453"/>
      <c r="J445" s="453"/>
      <c r="K445" s="12"/>
      <c r="L445" s="12"/>
      <c r="M445" s="406"/>
      <c r="N445" s="108"/>
      <c r="O445" s="174"/>
      <c r="P445" s="164"/>
      <c r="Q445" s="164"/>
      <c r="R445" s="244"/>
      <c r="S445" s="108"/>
    </row>
    <row r="446" spans="1:22" ht="20.100000000000001" customHeight="1" x14ac:dyDescent="0.2">
      <c r="A446" s="454" t="s">
        <v>224</v>
      </c>
      <c r="B446" s="454"/>
      <c r="C446" s="454"/>
      <c r="D446" s="454"/>
      <c r="E446" s="454"/>
      <c r="F446" s="454"/>
      <c r="G446" s="454"/>
      <c r="H446" s="454"/>
      <c r="I446" s="454"/>
      <c r="J446" s="454"/>
      <c r="K446" s="12"/>
      <c r="L446" s="12"/>
      <c r="M446" s="406"/>
      <c r="N446" s="108"/>
      <c r="O446" s="174"/>
      <c r="P446" s="164"/>
      <c r="Q446" s="164"/>
      <c r="R446" s="244"/>
      <c r="S446" s="108"/>
      <c r="T446" s="108"/>
    </row>
    <row r="447" spans="1:22" s="20" customFormat="1" ht="12.75" x14ac:dyDescent="0.2">
      <c r="A447" s="17"/>
      <c r="B447" s="457" t="s">
        <v>101</v>
      </c>
      <c r="C447" s="457"/>
      <c r="D447" s="457"/>
      <c r="E447" s="457"/>
      <c r="F447" s="407"/>
      <c r="G447" s="457" t="s">
        <v>413</v>
      </c>
      <c r="H447" s="457"/>
      <c r="I447" s="457"/>
      <c r="J447" s="457"/>
      <c r="K447" s="12"/>
      <c r="L447" s="12"/>
      <c r="M447" s="407"/>
      <c r="N447" s="108"/>
      <c r="O447" s="26"/>
      <c r="P447" s="26"/>
      <c r="Q447" s="22"/>
      <c r="R447" s="22"/>
      <c r="S447" s="22"/>
      <c r="T447" s="108"/>
    </row>
    <row r="448" spans="1:22" s="20" customFormat="1" ht="12.75" x14ac:dyDescent="0.2">
      <c r="A448" s="17" t="s">
        <v>256</v>
      </c>
      <c r="B448" s="459">
        <v>2021</v>
      </c>
      <c r="C448" s="458" t="s">
        <v>546</v>
      </c>
      <c r="D448" s="458"/>
      <c r="E448" s="458"/>
      <c r="F448" s="407"/>
      <c r="G448" s="459">
        <v>2021</v>
      </c>
      <c r="H448" s="458" t="s">
        <v>546</v>
      </c>
      <c r="I448" s="458"/>
      <c r="J448" s="458"/>
      <c r="K448" s="12"/>
      <c r="L448" s="12"/>
      <c r="M448" s="407"/>
      <c r="N448" s="108"/>
      <c r="O448" s="111"/>
      <c r="P448" s="111"/>
      <c r="Q448" s="244"/>
      <c r="R448" s="244"/>
      <c r="S448" s="244"/>
      <c r="T448" s="27"/>
      <c r="U448" s="27"/>
    </row>
    <row r="449" spans="1:22" s="20" customFormat="1" ht="12.75" x14ac:dyDescent="0.2">
      <c r="A449" s="123"/>
      <c r="B449" s="463"/>
      <c r="C449" s="254">
        <v>2021</v>
      </c>
      <c r="D449" s="254">
        <v>2022</v>
      </c>
      <c r="E449" s="408" t="s">
        <v>557</v>
      </c>
      <c r="F449" s="125"/>
      <c r="G449" s="463"/>
      <c r="H449" s="254">
        <v>2021</v>
      </c>
      <c r="I449" s="254">
        <v>2022</v>
      </c>
      <c r="J449" s="408" t="s">
        <v>557</v>
      </c>
      <c r="K449" s="12"/>
      <c r="L449" s="12"/>
      <c r="M449" s="407"/>
      <c r="N449" s="108"/>
      <c r="O449" s="111"/>
      <c r="P449" s="111"/>
      <c r="Q449" s="244"/>
      <c r="R449" s="244"/>
      <c r="S449" s="244"/>
      <c r="T449" s="261"/>
      <c r="U449" s="261"/>
    </row>
    <row r="450" spans="1:22" s="20" customFormat="1" ht="11.25" customHeight="1" x14ac:dyDescent="0.2">
      <c r="A450" s="17" t="s">
        <v>260</v>
      </c>
      <c r="B450" s="291"/>
      <c r="C450" s="291"/>
      <c r="D450" s="291"/>
      <c r="E450" s="16"/>
      <c r="F450" s="16"/>
      <c r="G450" s="292"/>
      <c r="H450" s="292"/>
      <c r="I450" s="292"/>
      <c r="J450" s="16"/>
      <c r="K450" s="12"/>
      <c r="L450" s="12"/>
      <c r="M450" s="16"/>
      <c r="O450" s="289"/>
      <c r="P450" s="279"/>
      <c r="Q450" s="290"/>
      <c r="R450" s="22"/>
      <c r="S450" s="176"/>
      <c r="T450" s="176"/>
      <c r="U450" s="176"/>
      <c r="V450" s="176"/>
    </row>
    <row r="451" spans="1:22" s="20" customFormat="1" ht="11.25" customHeight="1" x14ac:dyDescent="0.2">
      <c r="A451" s="17" t="s">
        <v>451</v>
      </c>
      <c r="B451" s="291">
        <v>244131.51884070001</v>
      </c>
      <c r="C451" s="291">
        <v>148927.9103322</v>
      </c>
      <c r="D451" s="291">
        <v>135307.99433859999</v>
      </c>
      <c r="E451" s="16">
        <v>-9.1453079300040514</v>
      </c>
      <c r="F451" s="16"/>
      <c r="G451" s="292">
        <v>270611.21263999998</v>
      </c>
      <c r="H451" s="292">
        <v>167059.22316000002</v>
      </c>
      <c r="I451" s="292">
        <v>175294.16459000003</v>
      </c>
      <c r="J451" s="16">
        <v>4.9293545571638617</v>
      </c>
      <c r="K451" s="12"/>
      <c r="L451" s="12"/>
      <c r="M451" s="16"/>
      <c r="O451" s="289"/>
      <c r="P451" s="279"/>
      <c r="Q451" s="290"/>
      <c r="R451" s="22"/>
      <c r="S451" s="176"/>
      <c r="T451" s="176"/>
      <c r="U451" s="176"/>
      <c r="V451" s="176"/>
    </row>
    <row r="452" spans="1:22" s="20" customFormat="1" ht="11.25" customHeight="1" x14ac:dyDescent="0.2">
      <c r="A452" s="17"/>
      <c r="B452" s="291"/>
      <c r="C452" s="291"/>
      <c r="D452" s="291"/>
      <c r="E452" s="377"/>
      <c r="F452" s="16"/>
      <c r="G452" s="292"/>
      <c r="H452" s="292"/>
      <c r="I452" s="292"/>
      <c r="J452" s="377"/>
      <c r="K452" s="380"/>
      <c r="L452" s="12"/>
      <c r="M452" s="377"/>
      <c r="O452" s="289"/>
      <c r="P452" s="279"/>
      <c r="Q452" s="290"/>
      <c r="R452" s="22"/>
      <c r="S452" s="176"/>
      <c r="T452" s="176"/>
      <c r="U452" s="176"/>
      <c r="V452" s="176"/>
    </row>
    <row r="453" spans="1:22" s="20" customFormat="1" ht="11.25" customHeight="1" x14ac:dyDescent="0.2">
      <c r="A453" s="17" t="s">
        <v>10</v>
      </c>
      <c r="B453" s="291"/>
      <c r="C453" s="291"/>
      <c r="D453" s="291"/>
      <c r="E453" s="16"/>
      <c r="F453" s="16"/>
      <c r="G453" s="292"/>
      <c r="H453" s="292"/>
      <c r="I453" s="292"/>
      <c r="J453" s="16"/>
      <c r="K453" s="12"/>
      <c r="L453" s="12"/>
      <c r="M453" s="16"/>
      <c r="O453" s="289"/>
      <c r="P453" s="279"/>
      <c r="Q453" s="290"/>
      <c r="R453" s="22"/>
      <c r="S453" s="176"/>
      <c r="T453" s="176"/>
      <c r="U453" s="176"/>
      <c r="V453" s="176"/>
    </row>
    <row r="454" spans="1:22" s="20" customFormat="1" ht="11.25" customHeight="1" x14ac:dyDescent="0.2">
      <c r="A454" s="17" t="s">
        <v>346</v>
      </c>
      <c r="B454" s="292">
        <v>428351.58725980017</v>
      </c>
      <c r="C454" s="292">
        <v>273706.14129850001</v>
      </c>
      <c r="D454" s="292">
        <v>211267.92427749999</v>
      </c>
      <c r="E454" s="16">
        <v>-22.812135937025175</v>
      </c>
      <c r="F454" s="12"/>
      <c r="G454" s="292">
        <v>510763.9849499999</v>
      </c>
      <c r="H454" s="292">
        <v>330262.58770999999</v>
      </c>
      <c r="I454" s="292">
        <v>200332.53016000002</v>
      </c>
      <c r="J454" s="16">
        <v>-39.341439928427548</v>
      </c>
      <c r="K454" s="12"/>
      <c r="L454" s="12"/>
      <c r="M454" s="16"/>
      <c r="O454" s="289"/>
      <c r="P454" s="279"/>
      <c r="Q454" s="290"/>
      <c r="R454" s="22"/>
      <c r="S454" s="176"/>
      <c r="T454" s="176"/>
      <c r="U454" s="176"/>
      <c r="V454" s="176"/>
    </row>
    <row r="455" spans="1:22" s="20" customFormat="1" ht="11.25" customHeight="1" x14ac:dyDescent="0.2">
      <c r="A455" s="9" t="s">
        <v>347</v>
      </c>
      <c r="B455" s="203">
        <v>10180.985893299996</v>
      </c>
      <c r="C455" s="203">
        <v>8999.173793599999</v>
      </c>
      <c r="D455" s="203">
        <v>3014.8549978000001</v>
      </c>
      <c r="E455" s="12">
        <v>-66.498535677307473</v>
      </c>
      <c r="F455" s="12"/>
      <c r="G455" s="204">
        <v>81074.963900000002</v>
      </c>
      <c r="H455" s="204">
        <v>71175.143939999994</v>
      </c>
      <c r="I455" s="204">
        <v>13139.926679999999</v>
      </c>
      <c r="J455" s="16">
        <v>-81.538601887371186</v>
      </c>
      <c r="K455" s="12"/>
      <c r="L455" s="12"/>
      <c r="M455" s="16"/>
      <c r="O455" s="289"/>
      <c r="P455" s="279"/>
      <c r="Q455" s="290"/>
      <c r="R455" s="22"/>
      <c r="S455" s="176"/>
      <c r="T455" s="176"/>
      <c r="U455" s="176"/>
      <c r="V455" s="176"/>
    </row>
    <row r="456" spans="1:22" s="20" customFormat="1" ht="11.25" customHeight="1" x14ac:dyDescent="0.2">
      <c r="A456" s="9" t="s">
        <v>348</v>
      </c>
      <c r="B456" s="203">
        <v>38389.773392699994</v>
      </c>
      <c r="C456" s="203">
        <v>34451.167765100006</v>
      </c>
      <c r="D456" s="203">
        <v>63212.717142400004</v>
      </c>
      <c r="E456" s="12">
        <v>83.484976687600835</v>
      </c>
      <c r="F456" s="12"/>
      <c r="G456" s="204">
        <v>74278.370600000009</v>
      </c>
      <c r="H456" s="204">
        <v>50518.328480000004</v>
      </c>
      <c r="I456" s="204">
        <v>32425.307389999994</v>
      </c>
      <c r="J456" s="16">
        <v>-35.814765916419745</v>
      </c>
      <c r="K456" s="12"/>
      <c r="L456" s="12"/>
      <c r="M456" s="16"/>
      <c r="O456" s="289"/>
      <c r="P456" s="279"/>
      <c r="Q456" s="290"/>
      <c r="R456" s="22"/>
      <c r="S456" s="176"/>
      <c r="T456" s="176"/>
      <c r="U456" s="176"/>
      <c r="V456" s="176"/>
    </row>
    <row r="457" spans="1:22" s="20" customFormat="1" ht="11.25" customHeight="1" x14ac:dyDescent="0.2">
      <c r="A457" s="9" t="s">
        <v>326</v>
      </c>
      <c r="B457" s="203">
        <v>379780.82797380019</v>
      </c>
      <c r="C457" s="203">
        <v>230255.79973979999</v>
      </c>
      <c r="D457" s="203">
        <v>145040.35213729998</v>
      </c>
      <c r="E457" s="12">
        <v>-37.00903416930106</v>
      </c>
      <c r="F457" s="12"/>
      <c r="G457" s="204">
        <v>355410.6504499999</v>
      </c>
      <c r="H457" s="204">
        <v>208569.11529000002</v>
      </c>
      <c r="I457" s="204">
        <v>154767.29609000005</v>
      </c>
      <c r="J457" s="16">
        <v>-25.795678868941124</v>
      </c>
      <c r="K457" s="12"/>
      <c r="L457" s="12"/>
      <c r="M457" s="16"/>
      <c r="O457" s="289"/>
      <c r="P457" s="279"/>
      <c r="Q457" s="290"/>
      <c r="R457" s="22"/>
      <c r="S457" s="176"/>
      <c r="T457" s="176"/>
      <c r="U457" s="176"/>
      <c r="V457" s="176"/>
    </row>
    <row r="458" spans="1:22" x14ac:dyDescent="0.2">
      <c r="B458" s="203"/>
      <c r="C458" s="203"/>
      <c r="D458" s="203"/>
      <c r="E458" s="12"/>
      <c r="F458" s="12"/>
      <c r="G458" s="204"/>
      <c r="H458" s="204"/>
      <c r="I458" s="204"/>
      <c r="J458" s="12"/>
      <c r="K458" s="12"/>
      <c r="L458" s="12"/>
      <c r="M458" s="12"/>
      <c r="O458" s="171"/>
    </row>
    <row r="459" spans="1:22" x14ac:dyDescent="0.2">
      <c r="A459" s="9" t="s">
        <v>80</v>
      </c>
      <c r="B459" s="11"/>
      <c r="C459" s="11"/>
      <c r="D459" s="11"/>
      <c r="E459" s="12"/>
      <c r="F459" s="12"/>
      <c r="G459" s="204">
        <v>2782575.4369100002</v>
      </c>
      <c r="H459" s="204">
        <v>1656387.1885899995</v>
      </c>
      <c r="I459" s="204">
        <v>2046066.5377499999</v>
      </c>
      <c r="J459" s="12">
        <v>23.525861093607901</v>
      </c>
      <c r="K459" s="12"/>
      <c r="L459" s="12"/>
      <c r="M459" s="12"/>
      <c r="O459" s="171"/>
      <c r="P459" s="172"/>
      <c r="Q459" s="172"/>
      <c r="R459" s="13"/>
    </row>
    <row r="460" spans="1:22" x14ac:dyDescent="0.2">
      <c r="A460" s="84"/>
      <c r="B460" s="90"/>
      <c r="C460" s="90"/>
      <c r="D460" s="90"/>
      <c r="E460" s="90"/>
      <c r="F460" s="90"/>
      <c r="G460" s="90"/>
      <c r="H460" s="90"/>
      <c r="I460" s="90"/>
      <c r="J460" s="84"/>
      <c r="K460" s="9"/>
      <c r="L460" s="12"/>
      <c r="M460" s="9"/>
      <c r="O460" s="171"/>
    </row>
    <row r="461" spans="1:22" x14ac:dyDescent="0.2">
      <c r="A461" s="9" t="s">
        <v>452</v>
      </c>
      <c r="B461" s="9"/>
      <c r="C461" s="9"/>
      <c r="D461" s="9"/>
      <c r="E461" s="9"/>
      <c r="F461" s="9"/>
      <c r="G461" s="9"/>
      <c r="H461" s="9"/>
      <c r="I461" s="9"/>
      <c r="J461" s="9"/>
      <c r="K461" s="9"/>
      <c r="L461" s="12"/>
      <c r="M461" s="9"/>
      <c r="O461" s="171"/>
    </row>
    <row r="462" spans="1:22" x14ac:dyDescent="0.2">
      <c r="L462" s="12"/>
      <c r="O462" s="171"/>
    </row>
    <row r="463" spans="1:22" ht="20.100000000000001" customHeight="1" x14ac:dyDescent="0.2">
      <c r="A463" s="453" t="s">
        <v>519</v>
      </c>
      <c r="B463" s="453"/>
      <c r="C463" s="453"/>
      <c r="D463" s="453"/>
      <c r="E463" s="453"/>
      <c r="F463" s="453"/>
      <c r="G463" s="453"/>
      <c r="H463" s="453"/>
      <c r="I463" s="453"/>
      <c r="J463" s="453"/>
      <c r="K463" s="406"/>
      <c r="L463" s="12"/>
      <c r="M463" s="406"/>
      <c r="O463" s="171"/>
    </row>
    <row r="464" spans="1:22" ht="20.100000000000001" customHeight="1" x14ac:dyDescent="0.2">
      <c r="A464" s="454" t="s">
        <v>225</v>
      </c>
      <c r="B464" s="454"/>
      <c r="C464" s="454"/>
      <c r="D464" s="454"/>
      <c r="E464" s="454"/>
      <c r="F464" s="454"/>
      <c r="G464" s="454"/>
      <c r="H464" s="454"/>
      <c r="I464" s="454"/>
      <c r="J464" s="454"/>
      <c r="K464" s="406"/>
      <c r="L464" s="12"/>
      <c r="M464" s="406"/>
      <c r="O464" s="171"/>
      <c r="P464" s="172"/>
      <c r="Q464" s="172"/>
    </row>
    <row r="465" spans="1:18" s="20" customFormat="1" ht="12.75" x14ac:dyDescent="0.2">
      <c r="A465" s="17"/>
      <c r="B465" s="457" t="s">
        <v>101</v>
      </c>
      <c r="C465" s="457"/>
      <c r="D465" s="457"/>
      <c r="E465" s="457"/>
      <c r="F465" s="407"/>
      <c r="G465" s="457" t="s">
        <v>413</v>
      </c>
      <c r="H465" s="457"/>
      <c r="I465" s="457"/>
      <c r="J465" s="457"/>
      <c r="K465" s="407"/>
      <c r="L465" s="12"/>
      <c r="M465" s="407"/>
      <c r="N465" s="91"/>
      <c r="O465" s="162"/>
      <c r="P465" s="162"/>
      <c r="Q465" s="162"/>
      <c r="R465" s="91"/>
    </row>
    <row r="466" spans="1:18" s="20" customFormat="1" ht="12.75" x14ac:dyDescent="0.2">
      <c r="A466" s="17" t="s">
        <v>256</v>
      </c>
      <c r="B466" s="459">
        <v>2021</v>
      </c>
      <c r="C466" s="458" t="s">
        <v>546</v>
      </c>
      <c r="D466" s="458"/>
      <c r="E466" s="458"/>
      <c r="F466" s="407"/>
      <c r="G466" s="459">
        <v>2021</v>
      </c>
      <c r="H466" s="458" t="s">
        <v>546</v>
      </c>
      <c r="I466" s="458"/>
      <c r="J466" s="458"/>
      <c r="K466" s="407"/>
      <c r="L466" s="12"/>
      <c r="M466" s="407"/>
      <c r="N466" s="91"/>
      <c r="O466" s="162"/>
      <c r="P466" s="168"/>
      <c r="Q466" s="168"/>
    </row>
    <row r="467" spans="1:18" s="20" customFormat="1" ht="12.75" x14ac:dyDescent="0.2">
      <c r="A467" s="123"/>
      <c r="B467" s="460"/>
      <c r="C467" s="254">
        <v>2021</v>
      </c>
      <c r="D467" s="254">
        <v>2022</v>
      </c>
      <c r="E467" s="408" t="s">
        <v>557</v>
      </c>
      <c r="F467" s="125"/>
      <c r="G467" s="460"/>
      <c r="H467" s="254">
        <v>2021</v>
      </c>
      <c r="I467" s="254">
        <v>2022</v>
      </c>
      <c r="J467" s="408" t="s">
        <v>557</v>
      </c>
      <c r="K467" s="407"/>
      <c r="L467" s="407"/>
      <c r="M467" s="407"/>
      <c r="O467" s="162"/>
      <c r="P467" s="168"/>
      <c r="Q467" s="168"/>
    </row>
    <row r="468" spans="1:18" s="20" customFormat="1" ht="12.75" x14ac:dyDescent="0.2">
      <c r="A468" s="17"/>
      <c r="B468" s="17"/>
      <c r="C468" s="253"/>
      <c r="D468" s="253"/>
      <c r="E468" s="407"/>
      <c r="F468" s="407"/>
      <c r="G468" s="17"/>
      <c r="H468" s="253"/>
      <c r="I468" s="253"/>
      <c r="J468" s="407"/>
      <c r="K468" s="407"/>
      <c r="L468" s="407"/>
      <c r="M468" s="407"/>
      <c r="O468" s="162"/>
      <c r="P468" s="168"/>
      <c r="Q468" s="168"/>
    </row>
    <row r="469" spans="1:18" s="20" customFormat="1" ht="12.75" x14ac:dyDescent="0.2">
      <c r="A469" s="17" t="s">
        <v>374</v>
      </c>
      <c r="B469" s="17"/>
      <c r="C469" s="253"/>
      <c r="D469" s="253"/>
      <c r="E469" s="407"/>
      <c r="F469" s="407"/>
      <c r="G469" s="18">
        <v>2381852.3880500002</v>
      </c>
      <c r="H469" s="18">
        <v>1499737.4051799998</v>
      </c>
      <c r="I469" s="18">
        <v>1694868.2279999999</v>
      </c>
      <c r="J469" s="16">
        <v>13.010999268673999</v>
      </c>
      <c r="K469" s="16"/>
      <c r="L469" s="16"/>
      <c r="M469" s="16"/>
      <c r="O469" s="162"/>
      <c r="P469" s="168"/>
      <c r="Q469" s="168"/>
    </row>
    <row r="470" spans="1:18" s="20" customFormat="1" ht="12.75" x14ac:dyDescent="0.2">
      <c r="A470" s="17"/>
      <c r="B470" s="17"/>
      <c r="C470" s="253"/>
      <c r="D470" s="253"/>
      <c r="E470" s="407"/>
      <c r="F470" s="407"/>
      <c r="G470" s="17"/>
      <c r="H470" s="253"/>
      <c r="I470" s="253"/>
      <c r="J470" s="407"/>
      <c r="K470" s="407"/>
      <c r="L470" s="407"/>
      <c r="M470" s="407"/>
      <c r="O470" s="162"/>
      <c r="P470" s="168"/>
      <c r="Q470" s="168"/>
    </row>
    <row r="471" spans="1:18" s="21" customFormat="1" ht="12.75" x14ac:dyDescent="0.2">
      <c r="A471" s="86" t="s">
        <v>255</v>
      </c>
      <c r="B471" s="86"/>
      <c r="C471" s="86"/>
      <c r="D471" s="86"/>
      <c r="E471" s="86"/>
      <c r="F471" s="86"/>
      <c r="G471" s="86">
        <v>1384314.6646500002</v>
      </c>
      <c r="H471" s="86">
        <v>879489.38811000006</v>
      </c>
      <c r="I471" s="86">
        <v>1118390.2955700001</v>
      </c>
      <c r="J471" s="16">
        <v>27.16359181699643</v>
      </c>
      <c r="K471" s="16"/>
      <c r="L471" s="16"/>
      <c r="M471" s="16"/>
      <c r="O471" s="162"/>
      <c r="P471" s="198"/>
      <c r="Q471" s="198"/>
    </row>
    <row r="472" spans="1:18" ht="12.75" x14ac:dyDescent="0.2">
      <c r="A472" s="83"/>
      <c r="B472" s="196"/>
      <c r="C472" s="88"/>
      <c r="E472" s="88"/>
      <c r="F472" s="88"/>
      <c r="G472" s="88"/>
      <c r="I472" s="92"/>
      <c r="J472" s="12"/>
      <c r="K472" s="12"/>
      <c r="L472" s="12"/>
      <c r="M472" s="12"/>
      <c r="O472" s="162"/>
    </row>
    <row r="473" spans="1:18" s="20" customFormat="1" ht="12.75" x14ac:dyDescent="0.2">
      <c r="A473" s="91" t="s">
        <v>177</v>
      </c>
      <c r="B473" s="21">
        <v>1257863.3401942998</v>
      </c>
      <c r="C473" s="21">
        <v>849672.45330109994</v>
      </c>
      <c r="D473" s="21">
        <v>573393.21056510019</v>
      </c>
      <c r="E473" s="16">
        <v>-32.515970320399944</v>
      </c>
      <c r="F473" s="21"/>
      <c r="G473" s="21">
        <v>652079.36473000003</v>
      </c>
      <c r="H473" s="21">
        <v>397357.80890999996</v>
      </c>
      <c r="I473" s="21">
        <v>561495.07340000011</v>
      </c>
      <c r="J473" s="16">
        <v>41.307169711914895</v>
      </c>
      <c r="K473" s="16"/>
      <c r="L473" s="16"/>
      <c r="M473" s="16"/>
      <c r="O473" s="162"/>
      <c r="P473" s="168"/>
      <c r="Q473" s="168"/>
    </row>
    <row r="474" spans="1:18" ht="12.75" x14ac:dyDescent="0.2">
      <c r="A474" s="83" t="s">
        <v>178</v>
      </c>
      <c r="B474" s="93">
        <v>568336.27344239992</v>
      </c>
      <c r="C474" s="93">
        <v>371737.78711119998</v>
      </c>
      <c r="D474" s="93">
        <v>273039.37295060005</v>
      </c>
      <c r="E474" s="12">
        <v>-26.550546536469184</v>
      </c>
      <c r="F474" s="93"/>
      <c r="G474" s="93">
        <v>275569.39957000001</v>
      </c>
      <c r="H474" s="93">
        <v>156542.50094999996</v>
      </c>
      <c r="I474" s="93">
        <v>254896.17691000004</v>
      </c>
      <c r="J474" s="12">
        <v>62.828736837042385</v>
      </c>
      <c r="K474" s="12"/>
      <c r="L474" s="12"/>
      <c r="M474" s="12"/>
      <c r="O474" s="164"/>
    </row>
    <row r="475" spans="1:18" ht="12.75" x14ac:dyDescent="0.2">
      <c r="A475" s="83" t="s">
        <v>179</v>
      </c>
      <c r="B475" s="93">
        <v>115970.579</v>
      </c>
      <c r="C475" s="93">
        <v>81912.589000000007</v>
      </c>
      <c r="D475" s="93">
        <v>38857.8889375</v>
      </c>
      <c r="E475" s="12">
        <v>-52.561761980811042</v>
      </c>
      <c r="F475" s="93"/>
      <c r="G475" s="93">
        <v>55739.684979999998</v>
      </c>
      <c r="H475" s="93">
        <v>33420.433089999999</v>
      </c>
      <c r="I475" s="93">
        <v>36246.608439999996</v>
      </c>
      <c r="J475" s="12">
        <v>8.4564294615488933</v>
      </c>
      <c r="K475" s="12"/>
      <c r="L475" s="12"/>
      <c r="M475" s="12"/>
      <c r="O475" s="164"/>
    </row>
    <row r="476" spans="1:18" x14ac:dyDescent="0.2">
      <c r="A476" s="83" t="s">
        <v>375</v>
      </c>
      <c r="B476" s="93">
        <v>83443.91661059999</v>
      </c>
      <c r="C476" s="93">
        <v>51501.7166106</v>
      </c>
      <c r="D476" s="93">
        <v>12429.4462105</v>
      </c>
      <c r="E476" s="12">
        <v>-75.865957431131932</v>
      </c>
      <c r="F476" s="93"/>
      <c r="G476" s="93">
        <v>32637.962689999997</v>
      </c>
      <c r="H476" s="93">
        <v>18065.031919999998</v>
      </c>
      <c r="I476" s="93">
        <v>10090.125530000001</v>
      </c>
      <c r="J476" s="12">
        <v>-44.145542755287849</v>
      </c>
      <c r="K476" s="12"/>
      <c r="L476" s="12"/>
      <c r="M476" s="12"/>
      <c r="O476" s="172"/>
    </row>
    <row r="477" spans="1:18" x14ac:dyDescent="0.2">
      <c r="A477" s="83" t="s">
        <v>376</v>
      </c>
      <c r="B477" s="93">
        <v>62477.06</v>
      </c>
      <c r="C477" s="93">
        <v>52126.934999999998</v>
      </c>
      <c r="D477" s="93">
        <v>22884.622480000002</v>
      </c>
      <c r="E477" s="12">
        <v>-56.098277253400759</v>
      </c>
      <c r="F477" s="93"/>
      <c r="G477" s="93">
        <v>37568.21931</v>
      </c>
      <c r="H477" s="93">
        <v>30271.248760000006</v>
      </c>
      <c r="I477" s="93">
        <v>23745.39863</v>
      </c>
      <c r="J477" s="12">
        <v>-21.557915174689356</v>
      </c>
      <c r="K477" s="12"/>
      <c r="L477" s="12"/>
      <c r="M477" s="12"/>
      <c r="O477" s="14"/>
      <c r="P477" s="14"/>
      <c r="Q477" s="14"/>
    </row>
    <row r="478" spans="1:18" x14ac:dyDescent="0.2">
      <c r="A478" s="83" t="s">
        <v>377</v>
      </c>
      <c r="B478" s="93">
        <v>126887.11315</v>
      </c>
      <c r="C478" s="93">
        <v>95527.88704999999</v>
      </c>
      <c r="D478" s="93">
        <v>71904.899899999989</v>
      </c>
      <c r="E478" s="12">
        <v>-24.728891090866028</v>
      </c>
      <c r="F478" s="93"/>
      <c r="G478" s="93">
        <v>79882.486879999968</v>
      </c>
      <c r="H478" s="93">
        <v>55169.475179999994</v>
      </c>
      <c r="I478" s="93">
        <v>81868.665699999998</v>
      </c>
      <c r="J478" s="12">
        <v>48.394860442100025</v>
      </c>
      <c r="K478" s="12"/>
      <c r="L478" s="12"/>
      <c r="M478" s="12"/>
      <c r="O478" s="14"/>
      <c r="P478" s="14"/>
      <c r="Q478" s="14"/>
    </row>
    <row r="479" spans="1:18" x14ac:dyDescent="0.2">
      <c r="A479" s="83" t="s">
        <v>180</v>
      </c>
      <c r="B479" s="93">
        <v>300748.39799129998</v>
      </c>
      <c r="C479" s="93">
        <v>196865.53852930001</v>
      </c>
      <c r="D479" s="93">
        <v>154276.9800865</v>
      </c>
      <c r="E479" s="12">
        <v>-21.63332331344597</v>
      </c>
      <c r="F479" s="93"/>
      <c r="G479" s="93">
        <v>170681.61129999999</v>
      </c>
      <c r="H479" s="93">
        <v>103889.11900999998</v>
      </c>
      <c r="I479" s="93">
        <v>154648.09818999999</v>
      </c>
      <c r="J479" s="12">
        <v>48.858802214998235</v>
      </c>
      <c r="K479" s="12"/>
      <c r="L479" s="12"/>
      <c r="M479" s="12"/>
      <c r="O479" s="14"/>
      <c r="P479" s="14"/>
      <c r="Q479" s="14"/>
    </row>
    <row r="480" spans="1:18" x14ac:dyDescent="0.2">
      <c r="A480" s="83"/>
      <c r="B480" s="88"/>
      <c r="C480" s="88"/>
      <c r="D480" s="88"/>
      <c r="E480" s="12"/>
      <c r="F480" s="88"/>
      <c r="G480" s="88"/>
      <c r="H480" s="88"/>
      <c r="I480" s="94"/>
      <c r="J480" s="12"/>
      <c r="K480" s="12"/>
      <c r="L480" s="12"/>
      <c r="M480" s="12"/>
      <c r="O480" s="14"/>
      <c r="P480" s="14"/>
      <c r="Q480" s="14"/>
    </row>
    <row r="481" spans="1:17" s="20" customFormat="1" x14ac:dyDescent="0.2">
      <c r="A481" s="91" t="s">
        <v>316</v>
      </c>
      <c r="B481" s="21">
        <v>77619.8746063</v>
      </c>
      <c r="C481" s="21">
        <v>54563.459664200011</v>
      </c>
      <c r="D481" s="21">
        <v>50418.630290200002</v>
      </c>
      <c r="E481" s="16">
        <v>-7.5963463451704456</v>
      </c>
      <c r="F481" s="21"/>
      <c r="G481" s="21">
        <v>419956.50409</v>
      </c>
      <c r="H481" s="21">
        <v>286625.20507000003</v>
      </c>
      <c r="I481" s="21">
        <v>326133.90593000007</v>
      </c>
      <c r="J481" s="16">
        <v>13.784098593266123</v>
      </c>
      <c r="K481" s="16"/>
      <c r="L481" s="16"/>
      <c r="M481" s="16"/>
    </row>
    <row r="482" spans="1:17" x14ac:dyDescent="0.2">
      <c r="A482" s="83" t="s">
        <v>173</v>
      </c>
      <c r="B482" s="13">
        <v>11875.190947699999</v>
      </c>
      <c r="C482" s="93">
        <v>7917.1498154999999</v>
      </c>
      <c r="D482" s="93">
        <v>11944.206495299999</v>
      </c>
      <c r="E482" s="12">
        <v>50.864980120951202</v>
      </c>
      <c r="F482" s="13"/>
      <c r="G482" s="93">
        <v>88598.842940000002</v>
      </c>
      <c r="H482" s="93">
        <v>63153.071830000001</v>
      </c>
      <c r="I482" s="93">
        <v>93303.699500000017</v>
      </c>
      <c r="J482" s="12">
        <v>47.742139529113729</v>
      </c>
      <c r="K482" s="12"/>
      <c r="L482" s="12"/>
      <c r="M482" s="12"/>
      <c r="O482" s="14"/>
      <c r="P482" s="14"/>
      <c r="Q482" s="14"/>
    </row>
    <row r="483" spans="1:17" x14ac:dyDescent="0.2">
      <c r="A483" s="83" t="s">
        <v>174</v>
      </c>
      <c r="B483" s="13">
        <v>7334.5087199999998</v>
      </c>
      <c r="C483" s="93">
        <v>4984.9997621000002</v>
      </c>
      <c r="D483" s="93">
        <v>4970.224244</v>
      </c>
      <c r="E483" s="12">
        <v>-0.29639957482717705</v>
      </c>
      <c r="F483" s="93"/>
      <c r="G483" s="93">
        <v>93160.008409999995</v>
      </c>
      <c r="H483" s="93">
        <v>58934.480189999987</v>
      </c>
      <c r="I483" s="93">
        <v>70364.686840000009</v>
      </c>
      <c r="J483" s="12">
        <v>19.394769603719169</v>
      </c>
      <c r="K483" s="12"/>
      <c r="L483" s="12"/>
      <c r="M483" s="12"/>
      <c r="O483" s="14"/>
      <c r="P483" s="14"/>
      <c r="Q483" s="14"/>
    </row>
    <row r="484" spans="1:17" x14ac:dyDescent="0.2">
      <c r="A484" s="83" t="s">
        <v>175</v>
      </c>
      <c r="B484" s="13">
        <v>17326.4535091</v>
      </c>
      <c r="C484" s="93">
        <v>11635.422450099999</v>
      </c>
      <c r="D484" s="93">
        <v>7494.1806013000005</v>
      </c>
      <c r="E484" s="12">
        <v>-35.591675906571027</v>
      </c>
      <c r="F484" s="93"/>
      <c r="G484" s="93">
        <v>116533.58389000001</v>
      </c>
      <c r="H484" s="93">
        <v>76153.754090000002</v>
      </c>
      <c r="I484" s="93">
        <v>77031.659670000023</v>
      </c>
      <c r="J484" s="12">
        <v>1.1528067007208875</v>
      </c>
      <c r="K484" s="12"/>
      <c r="L484" s="12"/>
      <c r="M484" s="12"/>
      <c r="O484" s="14"/>
      <c r="P484" s="14"/>
      <c r="Q484" s="14"/>
    </row>
    <row r="485" spans="1:17" x14ac:dyDescent="0.2">
      <c r="A485" s="83" t="s">
        <v>176</v>
      </c>
      <c r="B485" s="13">
        <v>41083.721429500001</v>
      </c>
      <c r="C485" s="93">
        <v>30025.887636500011</v>
      </c>
      <c r="D485" s="93">
        <v>26010.018949600002</v>
      </c>
      <c r="E485" s="12">
        <v>-13.37468765458992</v>
      </c>
      <c r="F485" s="93"/>
      <c r="G485" s="93">
        <v>121664.06884999998</v>
      </c>
      <c r="H485" s="93">
        <v>88383.898959999991</v>
      </c>
      <c r="I485" s="93">
        <v>85433.859920000003</v>
      </c>
      <c r="J485" s="12">
        <v>-3.3377561690677311</v>
      </c>
      <c r="K485" s="12"/>
      <c r="L485" s="12"/>
      <c r="M485" s="12"/>
      <c r="O485" s="14"/>
      <c r="P485" s="14"/>
      <c r="Q485" s="14"/>
    </row>
    <row r="486" spans="1:17" x14ac:dyDescent="0.2">
      <c r="A486" s="83"/>
      <c r="B486" s="93"/>
      <c r="C486" s="93"/>
      <c r="D486" s="93"/>
      <c r="E486" s="12"/>
      <c r="F486" s="93"/>
      <c r="G486" s="93"/>
      <c r="H486" s="93"/>
      <c r="I486" s="93"/>
      <c r="J486" s="12"/>
      <c r="K486" s="12"/>
      <c r="L486" s="12"/>
      <c r="M486" s="12"/>
      <c r="O486" s="14"/>
      <c r="P486" s="14"/>
      <c r="Q486" s="14"/>
    </row>
    <row r="487" spans="1:17" s="20" customFormat="1" x14ac:dyDescent="0.2">
      <c r="A487" s="91" t="s">
        <v>181</v>
      </c>
      <c r="B487" s="21">
        <v>7354.4040641000001</v>
      </c>
      <c r="C487" s="21">
        <v>5833.366806</v>
      </c>
      <c r="D487" s="21">
        <v>4188.5024149999999</v>
      </c>
      <c r="E487" s="16">
        <v>-28.197513472119553</v>
      </c>
      <c r="F487" s="21"/>
      <c r="G487" s="21">
        <v>229291.90981000004</v>
      </c>
      <c r="H487" s="21">
        <v>144770.59980999999</v>
      </c>
      <c r="I487" s="21">
        <v>157086.75951999996</v>
      </c>
      <c r="J487" s="16">
        <v>8.5073624936029546</v>
      </c>
      <c r="K487" s="16"/>
      <c r="L487" s="16"/>
      <c r="M487" s="16"/>
    </row>
    <row r="488" spans="1:17" x14ac:dyDescent="0.2">
      <c r="A488" s="83" t="s">
        <v>182</v>
      </c>
      <c r="B488" s="93">
        <v>899.09584339999992</v>
      </c>
      <c r="C488" s="93">
        <v>590.13981760000001</v>
      </c>
      <c r="D488" s="93">
        <v>608.76275229999987</v>
      </c>
      <c r="E488" s="12">
        <v>3.155681779910438</v>
      </c>
      <c r="F488" s="93"/>
      <c r="G488" s="93">
        <v>20824.227449999998</v>
      </c>
      <c r="H488" s="93">
        <v>13203.699939999999</v>
      </c>
      <c r="I488" s="93">
        <v>14575.78955</v>
      </c>
      <c r="J488" s="12">
        <v>10.391705478275213</v>
      </c>
      <c r="K488" s="12"/>
      <c r="L488" s="12"/>
      <c r="M488" s="12"/>
      <c r="O488" s="14"/>
      <c r="P488" s="14"/>
      <c r="Q488" s="14"/>
    </row>
    <row r="489" spans="1:17" x14ac:dyDescent="0.2">
      <c r="A489" s="83" t="s">
        <v>183</v>
      </c>
      <c r="B489" s="93">
        <v>1353.4090916</v>
      </c>
      <c r="C489" s="93">
        <v>1303.2761</v>
      </c>
      <c r="D489" s="93">
        <v>116.04701319999999</v>
      </c>
      <c r="E489" s="12">
        <v>-91.095746081739705</v>
      </c>
      <c r="F489" s="93"/>
      <c r="G489" s="93">
        <v>92184.401660000018</v>
      </c>
      <c r="H489" s="93">
        <v>60247.987839999994</v>
      </c>
      <c r="I489" s="93">
        <v>65364.849339999993</v>
      </c>
      <c r="J489" s="12">
        <v>8.4929998219837728</v>
      </c>
      <c r="K489" s="12"/>
      <c r="L489" s="12"/>
      <c r="M489" s="12"/>
      <c r="O489" s="14"/>
      <c r="P489" s="14"/>
      <c r="Q489" s="14"/>
    </row>
    <row r="490" spans="1:17" x14ac:dyDescent="0.2">
      <c r="A490" s="83" t="s">
        <v>378</v>
      </c>
      <c r="B490" s="93">
        <v>5101.8991291000002</v>
      </c>
      <c r="C490" s="93">
        <v>3939.9508883999997</v>
      </c>
      <c r="D490" s="93">
        <v>3463.6926494999998</v>
      </c>
      <c r="E490" s="12">
        <v>-12.087923235342828</v>
      </c>
      <c r="F490" s="93"/>
      <c r="G490" s="93">
        <v>116283.28070000002</v>
      </c>
      <c r="H490" s="93">
        <v>71318.912029999992</v>
      </c>
      <c r="I490" s="93">
        <v>77146.12062999999</v>
      </c>
      <c r="J490" s="12">
        <v>8.1706358581981959</v>
      </c>
      <c r="K490" s="12"/>
      <c r="L490" s="12"/>
      <c r="M490" s="12"/>
      <c r="O490" s="14"/>
      <c r="P490" s="14"/>
      <c r="Q490" s="14"/>
    </row>
    <row r="491" spans="1:17" x14ac:dyDescent="0.2">
      <c r="A491" s="83"/>
      <c r="B491" s="88"/>
      <c r="C491" s="88"/>
      <c r="D491" s="88"/>
      <c r="E491" s="12"/>
      <c r="F491" s="88"/>
      <c r="G491" s="88"/>
      <c r="H491" s="88"/>
      <c r="I491" s="93"/>
      <c r="J491" s="12"/>
      <c r="K491" s="12"/>
      <c r="L491" s="12"/>
      <c r="M491" s="12"/>
      <c r="O491" s="14"/>
      <c r="P491" s="14"/>
      <c r="Q491" s="14"/>
    </row>
    <row r="492" spans="1:17" s="20" customFormat="1" x14ac:dyDescent="0.2">
      <c r="A492" s="91" t="s">
        <v>341</v>
      </c>
      <c r="B492" s="21"/>
      <c r="C492" s="21"/>
      <c r="D492" s="21"/>
      <c r="E492" s="16"/>
      <c r="F492" s="21"/>
      <c r="G492" s="21">
        <v>82986.886020000005</v>
      </c>
      <c r="H492" s="21">
        <v>50735.774319999997</v>
      </c>
      <c r="I492" s="21">
        <v>73674.556719999993</v>
      </c>
      <c r="J492" s="16">
        <v>45.212244629047746</v>
      </c>
      <c r="K492" s="16"/>
      <c r="L492" s="16"/>
      <c r="M492" s="16"/>
    </row>
    <row r="493" spans="1:17" ht="22.5" x14ac:dyDescent="0.2">
      <c r="A493" s="95" t="s">
        <v>184</v>
      </c>
      <c r="B493" s="93">
        <v>874.16191179999998</v>
      </c>
      <c r="C493" s="93">
        <v>554.81877229999998</v>
      </c>
      <c r="D493" s="93">
        <v>566.78383960000008</v>
      </c>
      <c r="E493" s="12">
        <v>2.1565721812906418</v>
      </c>
      <c r="F493" s="93"/>
      <c r="G493" s="93">
        <v>21762.446259999997</v>
      </c>
      <c r="H493" s="93">
        <v>13954.8369</v>
      </c>
      <c r="I493" s="93">
        <v>14918.799250000002</v>
      </c>
      <c r="J493" s="12">
        <v>6.9077292476274152</v>
      </c>
      <c r="K493" s="12"/>
      <c r="L493" s="12"/>
      <c r="M493" s="12"/>
    </row>
    <row r="494" spans="1:17" x14ac:dyDescent="0.2">
      <c r="A494" s="83" t="s">
        <v>185</v>
      </c>
      <c r="B494" s="93">
        <v>22432.268509700003</v>
      </c>
      <c r="C494" s="93">
        <v>14282.103987099999</v>
      </c>
      <c r="D494" s="93">
        <v>17073.854054000003</v>
      </c>
      <c r="E494" s="12">
        <v>19.547190451922148</v>
      </c>
      <c r="F494" s="93"/>
      <c r="G494" s="93">
        <v>61224.439760000001</v>
      </c>
      <c r="H494" s="93">
        <v>36780.937419999995</v>
      </c>
      <c r="I494" s="93">
        <v>58755.757469999997</v>
      </c>
      <c r="J494" s="12">
        <v>59.745133189702159</v>
      </c>
      <c r="K494" s="12"/>
      <c r="L494" s="12"/>
      <c r="M494" s="12"/>
    </row>
    <row r="495" spans="1:17" x14ac:dyDescent="0.2">
      <c r="A495" s="83"/>
      <c r="B495" s="88"/>
      <c r="C495" s="88"/>
      <c r="D495" s="88"/>
      <c r="E495" s="12"/>
      <c r="F495" s="88"/>
      <c r="G495" s="88"/>
      <c r="H495" s="88"/>
      <c r="J495" s="12"/>
      <c r="K495" s="12"/>
      <c r="L495" s="12"/>
      <c r="M495" s="12"/>
    </row>
    <row r="496" spans="1:17" s="21" customFormat="1" x14ac:dyDescent="0.2">
      <c r="A496" s="86" t="s">
        <v>365</v>
      </c>
      <c r="B496" s="86"/>
      <c r="C496" s="86"/>
      <c r="D496" s="86"/>
      <c r="E496" s="16"/>
      <c r="F496" s="86"/>
      <c r="G496" s="86">
        <v>997537.72340000013</v>
      </c>
      <c r="H496" s="86">
        <v>620248.01706999983</v>
      </c>
      <c r="I496" s="86">
        <v>576477.93242999981</v>
      </c>
      <c r="J496" s="16">
        <v>-7.0568681294244584</v>
      </c>
      <c r="K496" s="16"/>
      <c r="L496" s="16"/>
      <c r="M496" s="16"/>
      <c r="O496" s="198"/>
      <c r="P496" s="198"/>
      <c r="Q496" s="198"/>
    </row>
    <row r="497" spans="1:13" x14ac:dyDescent="0.2">
      <c r="A497" s="83" t="s">
        <v>186</v>
      </c>
      <c r="B497" s="93">
        <v>8363.0010000000002</v>
      </c>
      <c r="C497" s="93">
        <v>4939.0010000000002</v>
      </c>
      <c r="D497" s="93">
        <v>4915.0010000000002</v>
      </c>
      <c r="E497" s="12">
        <v>-0.48592822718602235</v>
      </c>
      <c r="F497" s="93"/>
      <c r="G497" s="93">
        <v>157785.86882000009</v>
      </c>
      <c r="H497" s="93">
        <v>94472.808839999969</v>
      </c>
      <c r="I497" s="93">
        <v>117590.74793000001</v>
      </c>
      <c r="J497" s="12">
        <v>24.470468671205481</v>
      </c>
      <c r="K497" s="12"/>
      <c r="L497" s="12"/>
      <c r="M497" s="12"/>
    </row>
    <row r="498" spans="1:13" x14ac:dyDescent="0.2">
      <c r="A498" s="83" t="s">
        <v>187</v>
      </c>
      <c r="B498" s="93">
        <v>345</v>
      </c>
      <c r="C498" s="93">
        <v>274</v>
      </c>
      <c r="D498" s="93">
        <v>0</v>
      </c>
      <c r="E498" s="12" t="s">
        <v>560</v>
      </c>
      <c r="F498" s="93"/>
      <c r="G498" s="93">
        <v>12010.030199999997</v>
      </c>
      <c r="H498" s="93">
        <v>6749.7649700000002</v>
      </c>
      <c r="I498" s="93">
        <v>0</v>
      </c>
      <c r="J498" s="12" t="s">
        <v>560</v>
      </c>
      <c r="K498" s="12"/>
      <c r="L498" s="12"/>
      <c r="M498" s="12"/>
    </row>
    <row r="499" spans="1:13" ht="11.25" customHeight="1" x14ac:dyDescent="0.2">
      <c r="A499" s="95" t="s">
        <v>188</v>
      </c>
      <c r="B499" s="93">
        <v>0</v>
      </c>
      <c r="C499" s="93">
        <v>0</v>
      </c>
      <c r="D499" s="93">
        <v>0</v>
      </c>
      <c r="E499" s="12" t="s">
        <v>560</v>
      </c>
      <c r="F499" s="93"/>
      <c r="G499" s="93">
        <v>0</v>
      </c>
      <c r="H499" s="93">
        <v>0</v>
      </c>
      <c r="I499" s="93">
        <v>0</v>
      </c>
      <c r="J499" s="12" t="s">
        <v>560</v>
      </c>
      <c r="K499" s="12"/>
      <c r="L499" s="12"/>
      <c r="M499" s="12"/>
    </row>
    <row r="500" spans="1:13" x14ac:dyDescent="0.2">
      <c r="A500" s="83" t="s">
        <v>189</v>
      </c>
      <c r="B500" s="88"/>
      <c r="C500" s="88"/>
      <c r="D500" s="88"/>
      <c r="E500" s="12"/>
      <c r="F500" s="88"/>
      <c r="G500" s="93">
        <v>827741.82438000001</v>
      </c>
      <c r="H500" s="93">
        <v>519025.44325999985</v>
      </c>
      <c r="I500" s="93">
        <v>458887.18449999986</v>
      </c>
      <c r="J500" s="12">
        <v>-11.586765069217321</v>
      </c>
      <c r="K500" s="12"/>
      <c r="L500" s="12"/>
      <c r="M500" s="12"/>
    </row>
    <row r="501" spans="1:13" x14ac:dyDescent="0.2">
      <c r="B501" s="93"/>
      <c r="C501" s="93"/>
      <c r="D501" s="93"/>
      <c r="F501" s="88"/>
      <c r="G501" s="88"/>
      <c r="H501" s="88"/>
      <c r="I501" s="93"/>
    </row>
    <row r="502" spans="1:13" x14ac:dyDescent="0.2">
      <c r="A502" s="96"/>
      <c r="B502" s="96"/>
      <c r="C502" s="97"/>
      <c r="D502" s="97"/>
      <c r="E502" s="97"/>
      <c r="F502" s="97"/>
      <c r="G502" s="97"/>
      <c r="H502" s="97"/>
      <c r="I502" s="97"/>
      <c r="J502" s="97"/>
      <c r="K502" s="88"/>
      <c r="L502" s="88"/>
      <c r="M502" s="88"/>
    </row>
    <row r="503" spans="1:13" x14ac:dyDescent="0.2">
      <c r="A503" s="9" t="s">
        <v>405</v>
      </c>
      <c r="B503" s="88"/>
      <c r="C503" s="88"/>
      <c r="E503" s="88"/>
      <c r="F503" s="88"/>
      <c r="G503" s="88"/>
      <c r="I503" s="92"/>
      <c r="J503" s="88"/>
      <c r="K503" s="88"/>
      <c r="L503" s="88"/>
      <c r="M503" s="88"/>
    </row>
  </sheetData>
  <mergeCells count="98">
    <mergeCell ref="A445:J445"/>
    <mergeCell ref="A446:J446"/>
    <mergeCell ref="B447:E447"/>
    <mergeCell ref="G447:J447"/>
    <mergeCell ref="B448:B449"/>
    <mergeCell ref="C448:E448"/>
    <mergeCell ref="G448:G449"/>
    <mergeCell ref="H448:J448"/>
    <mergeCell ref="B307:B308"/>
    <mergeCell ref="G307:G308"/>
    <mergeCell ref="B346:B347"/>
    <mergeCell ref="G346:G347"/>
    <mergeCell ref="B386:B387"/>
    <mergeCell ref="G386:G387"/>
    <mergeCell ref="C96:E96"/>
    <mergeCell ref="H96:J96"/>
    <mergeCell ref="B95:E95"/>
    <mergeCell ref="G95:J95"/>
    <mergeCell ref="C4:E4"/>
    <mergeCell ref="H4:J4"/>
    <mergeCell ref="A40:J40"/>
    <mergeCell ref="B4:B5"/>
    <mergeCell ref="G4:G5"/>
    <mergeCell ref="B43:B44"/>
    <mergeCell ref="G43:G44"/>
    <mergeCell ref="B96:B97"/>
    <mergeCell ref="G96:G97"/>
    <mergeCell ref="B132:E132"/>
    <mergeCell ref="G132:J132"/>
    <mergeCell ref="C175:E175"/>
    <mergeCell ref="H175:J175"/>
    <mergeCell ref="C133:E133"/>
    <mergeCell ref="H133:J133"/>
    <mergeCell ref="A172:J172"/>
    <mergeCell ref="A173:J173"/>
    <mergeCell ref="B174:E174"/>
    <mergeCell ref="G174:J174"/>
    <mergeCell ref="B133:B134"/>
    <mergeCell ref="G133:G134"/>
    <mergeCell ref="B175:B176"/>
    <mergeCell ref="G175:G176"/>
    <mergeCell ref="H210:J210"/>
    <mergeCell ref="B209:E209"/>
    <mergeCell ref="C257:E257"/>
    <mergeCell ref="H257:J257"/>
    <mergeCell ref="A254:J254"/>
    <mergeCell ref="G209:J209"/>
    <mergeCell ref="B256:E256"/>
    <mergeCell ref="G256:J256"/>
    <mergeCell ref="B210:B211"/>
    <mergeCell ref="G210:G211"/>
    <mergeCell ref="B257:B258"/>
    <mergeCell ref="G257:G258"/>
    <mergeCell ref="A253:J253"/>
    <mergeCell ref="A1:J1"/>
    <mergeCell ref="A2:J2"/>
    <mergeCell ref="A93:J93"/>
    <mergeCell ref="A94:J94"/>
    <mergeCell ref="B3:E3"/>
    <mergeCell ref="G3:J3"/>
    <mergeCell ref="C43:E43"/>
    <mergeCell ref="H43:J43"/>
    <mergeCell ref="B42:E42"/>
    <mergeCell ref="G42:J42"/>
    <mergeCell ref="A41:J41"/>
    <mergeCell ref="A39:J39"/>
    <mergeCell ref="A130:J130"/>
    <mergeCell ref="A131:J131"/>
    <mergeCell ref="A343:J343"/>
    <mergeCell ref="A344:J344"/>
    <mergeCell ref="B345:E345"/>
    <mergeCell ref="G345:J345"/>
    <mergeCell ref="C307:E307"/>
    <mergeCell ref="H307:J307"/>
    <mergeCell ref="A304:J304"/>
    <mergeCell ref="A305:J305"/>
    <mergeCell ref="B306:E306"/>
    <mergeCell ref="G306:J306"/>
    <mergeCell ref="A255:J255"/>
    <mergeCell ref="A207:J207"/>
    <mergeCell ref="A208:J208"/>
    <mergeCell ref="C210:E210"/>
    <mergeCell ref="B465:E465"/>
    <mergeCell ref="G465:J465"/>
    <mergeCell ref="C346:E346"/>
    <mergeCell ref="H346:J346"/>
    <mergeCell ref="C466:E466"/>
    <mergeCell ref="H466:J466"/>
    <mergeCell ref="A383:J383"/>
    <mergeCell ref="C386:E386"/>
    <mergeCell ref="H386:J386"/>
    <mergeCell ref="B385:E385"/>
    <mergeCell ref="G385:J385"/>
    <mergeCell ref="A463:J463"/>
    <mergeCell ref="A464:J464"/>
    <mergeCell ref="A384:J384"/>
    <mergeCell ref="B466:B467"/>
    <mergeCell ref="G466:G467"/>
  </mergeCells>
  <phoneticPr fontId="0" type="noConversion"/>
  <printOptions horizontalCentered="1" verticalCentered="1"/>
  <pageMargins left="1.3385826771653544" right="0.78740157480314965" top="0.51181102362204722" bottom="0.78740157480314965" header="0" footer="0.59055118110236227"/>
  <pageSetup scale="70" orientation="landscape" horizontalDpi="4294967294" verticalDpi="4294967294" r:id="rId1"/>
  <headerFooter alignWithMargins="0">
    <oddFooter>&amp;C&amp;P</oddFooter>
  </headerFooter>
  <rowBreaks count="11" manualBreakCount="11">
    <brk id="39" max="9" man="1"/>
    <brk id="92" max="9" man="1"/>
    <brk id="129" max="16383" man="1"/>
    <brk id="171" max="16383" man="1"/>
    <brk id="206" max="16383" man="1"/>
    <brk id="253" max="16383" man="1"/>
    <brk id="303" max="16383" man="1"/>
    <brk id="342" max="9" man="1"/>
    <brk id="382" max="16383" man="1"/>
    <brk id="444" max="9" man="1"/>
    <brk id="462" max="9"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096D5D-5A1C-4AB7-AEAB-D31C0CE04031}">
  <sheetPr codeName="Hoja24">
    <pageSetUpPr fitToPage="1"/>
  </sheetPr>
  <dimension ref="A1:L24"/>
  <sheetViews>
    <sheetView workbookViewId="0">
      <selection sqref="A1:XFD1048576"/>
    </sheetView>
  </sheetViews>
  <sheetFormatPr baseColWidth="10" defaultColWidth="11.42578125" defaultRowHeight="12.75" x14ac:dyDescent="0.2"/>
  <cols>
    <col min="1" max="1" width="38.140625" style="1" customWidth="1"/>
    <col min="2" max="2" width="17.140625" style="1" bestFit="1" customWidth="1"/>
    <col min="3" max="4" width="11.42578125" style="1" customWidth="1"/>
    <col min="5" max="5" width="10.28515625" style="1" bestFit="1" customWidth="1"/>
    <col min="6" max="6" width="13" style="1" bestFit="1" customWidth="1"/>
    <col min="7" max="8" width="11.42578125" style="34"/>
    <col min="9" max="9" width="11.42578125" style="1"/>
    <col min="10" max="12" width="17.5703125" style="1" customWidth="1"/>
    <col min="13" max="16384" width="11.42578125" style="1"/>
  </cols>
  <sheetData>
    <row r="1" spans="1:12" x14ac:dyDescent="0.2">
      <c r="A1" s="416" t="s">
        <v>520</v>
      </c>
      <c r="B1" s="416"/>
      <c r="C1" s="416"/>
      <c r="D1" s="416"/>
      <c r="E1" s="416"/>
      <c r="F1" s="416"/>
      <c r="G1" s="33"/>
      <c r="H1" s="33"/>
    </row>
    <row r="2" spans="1:12" x14ac:dyDescent="0.2">
      <c r="A2" s="416"/>
      <c r="B2" s="416"/>
      <c r="C2" s="416"/>
      <c r="D2" s="416"/>
      <c r="E2" s="416"/>
      <c r="F2" s="416"/>
      <c r="G2" s="33"/>
      <c r="H2" s="33"/>
      <c r="J2" s="385"/>
      <c r="K2" s="385"/>
      <c r="L2" s="385"/>
    </row>
    <row r="3" spans="1:12" x14ac:dyDescent="0.2">
      <c r="A3" s="414" t="s">
        <v>504</v>
      </c>
      <c r="B3" s="414"/>
      <c r="C3" s="414"/>
      <c r="D3" s="414"/>
      <c r="E3" s="414"/>
      <c r="F3" s="414"/>
      <c r="J3" s="385"/>
      <c r="K3" s="385"/>
    </row>
    <row r="4" spans="1:12" x14ac:dyDescent="0.2">
      <c r="A4" s="414" t="s">
        <v>128</v>
      </c>
      <c r="B4" s="414"/>
      <c r="C4" s="414"/>
      <c r="D4" s="414"/>
      <c r="E4" s="414"/>
      <c r="F4" s="414"/>
      <c r="J4" s="385"/>
      <c r="K4" s="385"/>
      <c r="L4" s="385"/>
    </row>
    <row r="5" spans="1:12" ht="13.5" thickBot="1" x14ac:dyDescent="0.25">
      <c r="A5" s="414" t="s">
        <v>237</v>
      </c>
      <c r="B5" s="414"/>
      <c r="C5" s="414"/>
      <c r="D5" s="414"/>
      <c r="E5" s="414"/>
      <c r="F5" s="414"/>
      <c r="J5" s="385"/>
      <c r="K5" s="385"/>
      <c r="L5" s="385"/>
    </row>
    <row r="6" spans="1:12" ht="13.5" thickTop="1" x14ac:dyDescent="0.2">
      <c r="A6" s="318" t="s">
        <v>129</v>
      </c>
      <c r="B6" s="314">
        <v>2021</v>
      </c>
      <c r="C6" s="417" t="s">
        <v>546</v>
      </c>
      <c r="D6" s="417"/>
      <c r="E6" s="316" t="s">
        <v>143</v>
      </c>
      <c r="F6" s="316" t="s">
        <v>135</v>
      </c>
      <c r="J6" s="385"/>
      <c r="K6" s="385"/>
      <c r="L6" s="385"/>
    </row>
    <row r="7" spans="1:12" ht="13.5" thickBot="1" x14ac:dyDescent="0.25">
      <c r="A7" s="319"/>
      <c r="B7" s="315" t="s">
        <v>357</v>
      </c>
      <c r="C7" s="315">
        <v>2021</v>
      </c>
      <c r="D7" s="315">
        <v>2022</v>
      </c>
      <c r="E7" s="315" t="s">
        <v>513</v>
      </c>
      <c r="F7" s="317">
        <v>2022</v>
      </c>
      <c r="J7" s="373"/>
      <c r="K7" s="373"/>
      <c r="L7" s="373"/>
    </row>
    <row r="8" spans="1:12" ht="13.5" thickTop="1" x14ac:dyDescent="0.2">
      <c r="A8" s="418" t="s">
        <v>495</v>
      </c>
      <c r="B8" s="418"/>
      <c r="C8" s="418"/>
      <c r="D8" s="418"/>
      <c r="E8" s="418"/>
      <c r="F8" s="418"/>
    </row>
    <row r="9" spans="1:12" x14ac:dyDescent="0.2">
      <c r="A9" s="338" t="s">
        <v>497</v>
      </c>
      <c r="B9" s="347">
        <v>94676562.596073613</v>
      </c>
      <c r="C9" s="339">
        <v>61776592.643409617</v>
      </c>
      <c r="D9" s="339">
        <v>65677685.704668865</v>
      </c>
      <c r="E9" s="330">
        <v>6.3148401268703178E-2</v>
      </c>
      <c r="F9" s="340"/>
    </row>
    <row r="10" spans="1:12" x14ac:dyDescent="0.2">
      <c r="A10" s="26" t="s">
        <v>501</v>
      </c>
      <c r="B10" s="386">
        <v>12616315.770700045</v>
      </c>
      <c r="C10" s="386">
        <v>8897604.2816300113</v>
      </c>
      <c r="D10" s="386">
        <v>9333226.013830021</v>
      </c>
      <c r="E10" s="27">
        <v>4.8959441037335648E-2</v>
      </c>
      <c r="F10" s="27">
        <v>0.14210649954687038</v>
      </c>
      <c r="H10" s="372"/>
    </row>
    <row r="11" spans="1:12" x14ac:dyDescent="0.2">
      <c r="A11" s="336" t="s">
        <v>507</v>
      </c>
      <c r="B11" s="349">
        <v>82060246.82537356</v>
      </c>
      <c r="C11" s="349">
        <v>52878988.361779608</v>
      </c>
      <c r="D11" s="349">
        <v>56344459.690838844</v>
      </c>
      <c r="E11" s="337">
        <v>6.5535885545874834E-2</v>
      </c>
      <c r="F11" s="337">
        <v>0.85789350045312962</v>
      </c>
    </row>
    <row r="12" spans="1:12" x14ac:dyDescent="0.2">
      <c r="A12" s="414" t="s">
        <v>5</v>
      </c>
      <c r="B12" s="414"/>
      <c r="C12" s="414"/>
      <c r="D12" s="414"/>
      <c r="E12" s="414"/>
      <c r="F12" s="414"/>
    </row>
    <row r="13" spans="1:12" x14ac:dyDescent="0.2">
      <c r="A13" s="341" t="s">
        <v>498</v>
      </c>
      <c r="B13" s="348">
        <v>92196981.5819114</v>
      </c>
      <c r="C13" s="342">
        <v>56884203.533635065</v>
      </c>
      <c r="D13" s="342">
        <v>71648041.770794079</v>
      </c>
      <c r="E13" s="330">
        <v>0.25954196982698902</v>
      </c>
      <c r="F13" s="341"/>
    </row>
    <row r="14" spans="1:12" x14ac:dyDescent="0.2">
      <c r="A14" s="32" t="s">
        <v>502</v>
      </c>
      <c r="B14" s="386">
        <v>9922188.9378300197</v>
      </c>
      <c r="C14" s="386">
        <v>6186196.8487099847</v>
      </c>
      <c r="D14" s="386">
        <v>7076916.6605799953</v>
      </c>
      <c r="E14" s="27">
        <v>0.14398504180411806</v>
      </c>
      <c r="F14" s="27">
        <v>9.8773343774271327E-2</v>
      </c>
      <c r="H14" s="374"/>
    </row>
    <row r="15" spans="1:12" x14ac:dyDescent="0.2">
      <c r="A15" s="336" t="s">
        <v>507</v>
      </c>
      <c r="B15" s="349">
        <v>82274792.644081384</v>
      </c>
      <c r="C15" s="349">
        <v>50698006.684925079</v>
      </c>
      <c r="D15" s="349">
        <v>64571125.110214084</v>
      </c>
      <c r="E15" s="323">
        <v>0.27364228561305826</v>
      </c>
      <c r="F15" s="337">
        <v>0.90122665622572873</v>
      </c>
    </row>
    <row r="16" spans="1:12" x14ac:dyDescent="0.2">
      <c r="A16" s="414" t="s">
        <v>499</v>
      </c>
      <c r="B16" s="414"/>
      <c r="C16" s="414"/>
      <c r="D16" s="414"/>
      <c r="E16" s="414"/>
      <c r="F16" s="414"/>
    </row>
    <row r="17" spans="1:6" x14ac:dyDescent="0.2">
      <c r="A17" s="328" t="s">
        <v>508</v>
      </c>
      <c r="B17" s="329">
        <v>2479581.0141622126</v>
      </c>
      <c r="C17" s="329">
        <v>4892389.1097745523</v>
      </c>
      <c r="D17" s="329">
        <v>-5970356.0661252141</v>
      </c>
      <c r="E17" s="330">
        <v>-2.2203354909357027</v>
      </c>
      <c r="F17" s="346"/>
    </row>
    <row r="18" spans="1:6" x14ac:dyDescent="0.2">
      <c r="A18" s="111" t="s">
        <v>494</v>
      </c>
      <c r="B18" s="23">
        <v>2694126.8328700252</v>
      </c>
      <c r="C18" s="23">
        <v>2711407.4329200266</v>
      </c>
      <c r="D18" s="23">
        <v>2256309.3532500258</v>
      </c>
      <c r="E18" s="31">
        <v>-0.16784570040803012</v>
      </c>
      <c r="F18" s="31"/>
    </row>
    <row r="19" spans="1:6" ht="13.5" thickBot="1" x14ac:dyDescent="0.25">
      <c r="A19" s="343" t="s">
        <v>507</v>
      </c>
      <c r="B19" s="344">
        <v>-214545.81870782375</v>
      </c>
      <c r="C19" s="344">
        <v>2180981.6768545285</v>
      </c>
      <c r="D19" s="344">
        <v>-8226665.4193752408</v>
      </c>
      <c r="E19" s="345">
        <v>-4.7720011619904863</v>
      </c>
      <c r="F19" s="345"/>
    </row>
    <row r="20" spans="1:6" ht="25.5" customHeight="1" thickTop="1" x14ac:dyDescent="0.2">
      <c r="A20" s="415" t="s">
        <v>432</v>
      </c>
      <c r="B20" s="415"/>
      <c r="C20" s="415"/>
      <c r="D20" s="415"/>
      <c r="E20" s="415"/>
      <c r="F20" s="415"/>
    </row>
    <row r="21" spans="1:6" x14ac:dyDescent="0.2">
      <c r="A21" s="7"/>
      <c r="B21" s="7"/>
      <c r="C21" s="7"/>
      <c r="D21" s="7"/>
      <c r="E21" s="7"/>
      <c r="F21" s="7"/>
    </row>
    <row r="22" spans="1:6" x14ac:dyDescent="0.2">
      <c r="A22" s="7"/>
      <c r="B22" s="7"/>
      <c r="C22" s="7"/>
      <c r="D22" s="7"/>
      <c r="E22" s="7"/>
      <c r="F22" s="7"/>
    </row>
    <row r="23" spans="1:6" x14ac:dyDescent="0.2">
      <c r="A23" s="7"/>
      <c r="B23" s="7"/>
      <c r="C23" s="7"/>
      <c r="D23" s="7"/>
      <c r="E23" s="7"/>
      <c r="F23" s="7"/>
    </row>
    <row r="24" spans="1:6" x14ac:dyDescent="0.2">
      <c r="A24" s="7"/>
      <c r="B24" s="7"/>
      <c r="C24" s="7"/>
      <c r="D24" s="7"/>
      <c r="E24" s="7"/>
      <c r="F24" s="7"/>
    </row>
  </sheetData>
  <mergeCells count="10">
    <mergeCell ref="A1:F1"/>
    <mergeCell ref="A8:F8"/>
    <mergeCell ref="A12:F12"/>
    <mergeCell ref="A16:F16"/>
    <mergeCell ref="A20:F20"/>
    <mergeCell ref="A2:F2"/>
    <mergeCell ref="A3:F3"/>
    <mergeCell ref="A4:F4"/>
    <mergeCell ref="A5:F5"/>
    <mergeCell ref="C6:D6"/>
  </mergeCells>
  <printOptions horizontalCentered="1" verticalCentered="1"/>
  <pageMargins left="0.78740157480314965" right="0.78740157480314965" top="1.8897637795275593" bottom="0.78740157480314965" header="0" footer="0.59055118110236227"/>
  <pageSetup scale="88" orientation="portrait" horizontalDpi="4294967294" verticalDpi="4294967294" r:id="rId1"/>
  <headerFooter alignWithMargins="0">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99C390-4839-40F0-B836-A9B8F1C6B082}">
  <sheetPr codeName="Hoja32">
    <pageSetUpPr fitToPage="1"/>
  </sheetPr>
  <dimension ref="A1:F25"/>
  <sheetViews>
    <sheetView workbookViewId="0">
      <selection sqref="A1:XFD1048576"/>
    </sheetView>
  </sheetViews>
  <sheetFormatPr baseColWidth="10" defaultColWidth="11.5703125" defaultRowHeight="12.75" x14ac:dyDescent="0.2"/>
  <cols>
    <col min="1" max="1" width="38.5703125" style="105" customWidth="1"/>
    <col min="2" max="5" width="11.5703125" style="105"/>
    <col min="6" max="6" width="12.140625" style="105" customWidth="1"/>
    <col min="7" max="16384" width="11.5703125" style="105"/>
  </cols>
  <sheetData>
    <row r="1" spans="1:6" x14ac:dyDescent="0.2">
      <c r="A1" s="416" t="s">
        <v>521</v>
      </c>
      <c r="B1" s="416"/>
      <c r="C1" s="416"/>
      <c r="D1" s="416"/>
      <c r="E1" s="416"/>
      <c r="F1" s="416"/>
    </row>
    <row r="2" spans="1:6" x14ac:dyDescent="0.2">
      <c r="A2" s="464" t="s">
        <v>506</v>
      </c>
      <c r="B2" s="464"/>
      <c r="C2" s="464"/>
      <c r="D2" s="464"/>
      <c r="E2" s="464"/>
      <c r="F2" s="464"/>
    </row>
    <row r="3" spans="1:6" x14ac:dyDescent="0.2">
      <c r="A3" s="414" t="s">
        <v>128</v>
      </c>
      <c r="B3" s="414"/>
      <c r="C3" s="414"/>
      <c r="D3" s="414"/>
      <c r="E3" s="414"/>
      <c r="F3" s="414"/>
    </row>
    <row r="4" spans="1:6" ht="13.5" thickBot="1" x14ac:dyDescent="0.25">
      <c r="A4" s="414" t="s">
        <v>237</v>
      </c>
      <c r="B4" s="414"/>
      <c r="C4" s="414"/>
      <c r="D4" s="414"/>
      <c r="E4" s="414"/>
      <c r="F4" s="414"/>
    </row>
    <row r="5" spans="1:6" ht="13.5" thickTop="1" x14ac:dyDescent="0.2">
      <c r="A5" s="335" t="s">
        <v>129</v>
      </c>
      <c r="B5" s="314">
        <v>2021</v>
      </c>
      <c r="C5" s="417" t="s">
        <v>546</v>
      </c>
      <c r="D5" s="417"/>
      <c r="E5" s="316" t="s">
        <v>143</v>
      </c>
      <c r="F5" s="316" t="s">
        <v>135</v>
      </c>
    </row>
    <row r="6" spans="1:6" ht="13.5" thickBot="1" x14ac:dyDescent="0.25">
      <c r="A6" s="315"/>
      <c r="B6" s="315" t="s">
        <v>357</v>
      </c>
      <c r="C6" s="315">
        <v>2021</v>
      </c>
      <c r="D6" s="315">
        <v>2022</v>
      </c>
      <c r="E6" s="315" t="s">
        <v>513</v>
      </c>
      <c r="F6" s="317">
        <v>2022</v>
      </c>
    </row>
    <row r="7" spans="1:6" ht="13.5" thickTop="1" x14ac:dyDescent="0.2">
      <c r="A7" s="418" t="s">
        <v>495</v>
      </c>
      <c r="B7" s="418"/>
      <c r="C7" s="418"/>
      <c r="D7" s="418"/>
      <c r="E7" s="418"/>
      <c r="F7" s="418"/>
    </row>
    <row r="8" spans="1:6" x14ac:dyDescent="0.2">
      <c r="A8" s="338" t="s">
        <v>497</v>
      </c>
      <c r="B8" s="359">
        <v>94676562.596073613</v>
      </c>
      <c r="C8" s="359">
        <v>61776592.643409617</v>
      </c>
      <c r="D8" s="359">
        <v>65677685.704668865</v>
      </c>
      <c r="E8" s="362">
        <v>6.3148401268703178E-2</v>
      </c>
      <c r="F8" s="359"/>
    </row>
    <row r="9" spans="1:6" ht="25.5" x14ac:dyDescent="0.2">
      <c r="A9" s="355" t="s">
        <v>491</v>
      </c>
      <c r="B9" s="370">
        <v>15024489.785090076</v>
      </c>
      <c r="C9" s="370">
        <v>10492593.348549956</v>
      </c>
      <c r="D9" s="370">
        <v>10832476.245679976</v>
      </c>
      <c r="E9" s="357">
        <v>3.2392649351743907E-2</v>
      </c>
      <c r="F9" s="357">
        <v>0.16493389085586982</v>
      </c>
    </row>
    <row r="10" spans="1:6" x14ac:dyDescent="0.2">
      <c r="A10" s="356" t="s">
        <v>507</v>
      </c>
      <c r="B10" s="360">
        <v>79652072.810983539</v>
      </c>
      <c r="C10" s="360">
        <v>51283999.294859663</v>
      </c>
      <c r="D10" s="360">
        <v>54845209.45898889</v>
      </c>
      <c r="E10" s="361">
        <v>6.944096039885439E-2</v>
      </c>
      <c r="F10" s="361">
        <v>0.83506610914413015</v>
      </c>
    </row>
    <row r="11" spans="1:6" x14ac:dyDescent="0.2">
      <c r="A11" s="414" t="s">
        <v>5</v>
      </c>
      <c r="B11" s="414"/>
      <c r="C11" s="414"/>
      <c r="D11" s="414"/>
      <c r="E11" s="414"/>
      <c r="F11" s="414"/>
    </row>
    <row r="12" spans="1:6" x14ac:dyDescent="0.2">
      <c r="A12" s="341" t="s">
        <v>498</v>
      </c>
      <c r="B12" s="363">
        <v>92196981.5819114</v>
      </c>
      <c r="C12" s="363">
        <v>56884203.533635065</v>
      </c>
      <c r="D12" s="363">
        <v>71648041.770794079</v>
      </c>
      <c r="E12" s="362">
        <v>0.25954196982698896</v>
      </c>
      <c r="F12" s="359"/>
    </row>
    <row r="13" spans="1:6" ht="25.5" x14ac:dyDescent="0.2">
      <c r="A13" s="355" t="s">
        <v>491</v>
      </c>
      <c r="B13" s="370">
        <v>7823935.6196599891</v>
      </c>
      <c r="C13" s="370">
        <v>4909320.3772199899</v>
      </c>
      <c r="D13" s="370">
        <v>5362832.0795400059</v>
      </c>
      <c r="E13" s="357">
        <v>9.2377695378036639E-2</v>
      </c>
      <c r="F13" s="357">
        <v>7.4849667164609932E-2</v>
      </c>
    </row>
    <row r="14" spans="1:6" x14ac:dyDescent="0.2">
      <c r="A14" s="356" t="s">
        <v>507</v>
      </c>
      <c r="B14" s="360">
        <v>84373045.96225141</v>
      </c>
      <c r="C14" s="360">
        <v>51974883.156415075</v>
      </c>
      <c r="D14" s="360">
        <v>66285209.691254072</v>
      </c>
      <c r="E14" s="361">
        <v>0.27533157682669507</v>
      </c>
      <c r="F14" s="361">
        <v>0.92515033283539005</v>
      </c>
    </row>
    <row r="15" spans="1:6" x14ac:dyDescent="0.2">
      <c r="A15" s="414" t="s">
        <v>500</v>
      </c>
      <c r="B15" s="414"/>
      <c r="C15" s="414"/>
      <c r="D15" s="414"/>
      <c r="E15" s="414"/>
      <c r="F15" s="414"/>
    </row>
    <row r="16" spans="1:6" x14ac:dyDescent="0.2">
      <c r="A16" s="328" t="s">
        <v>508</v>
      </c>
      <c r="B16" s="363">
        <v>2479581.0141622126</v>
      </c>
      <c r="C16" s="363">
        <v>4892389.1097745523</v>
      </c>
      <c r="D16" s="363">
        <v>-5970356.0661252141</v>
      </c>
      <c r="E16" s="362">
        <v>-2.2203354909357027</v>
      </c>
      <c r="F16" s="359"/>
    </row>
    <row r="17" spans="1:6" ht="25.5" x14ac:dyDescent="0.2">
      <c r="A17" s="355" t="s">
        <v>491</v>
      </c>
      <c r="B17" s="358">
        <v>7200554.1654300867</v>
      </c>
      <c r="C17" s="358">
        <v>5583272.9713299666</v>
      </c>
      <c r="D17" s="358">
        <v>5469644.1661399705</v>
      </c>
      <c r="E17" s="357">
        <v>-2.0351647819026319E-2</v>
      </c>
      <c r="F17" s="358"/>
    </row>
    <row r="18" spans="1:6" ht="13.5" thickBot="1" x14ac:dyDescent="0.25">
      <c r="A18" s="364" t="s">
        <v>507</v>
      </c>
      <c r="B18" s="365">
        <v>-4720973.1512678713</v>
      </c>
      <c r="C18" s="365">
        <v>-690883.86155541241</v>
      </c>
      <c r="D18" s="365">
        <v>-11440000.232265182</v>
      </c>
      <c r="E18" s="366">
        <v>15.558499726002985</v>
      </c>
      <c r="F18" s="366"/>
    </row>
    <row r="19" spans="1:6" s="107" customFormat="1" ht="12" thickTop="1" x14ac:dyDescent="0.2">
      <c r="A19" s="351" t="s">
        <v>503</v>
      </c>
      <c r="B19" s="352"/>
      <c r="C19" s="353"/>
      <c r="D19" s="353"/>
    </row>
    <row r="20" spans="1:6" s="107" customFormat="1" ht="11.25" x14ac:dyDescent="0.2">
      <c r="A20" s="351" t="s">
        <v>492</v>
      </c>
      <c r="B20" s="354"/>
      <c r="C20" s="354"/>
      <c r="D20" s="354"/>
    </row>
    <row r="22" spans="1:6" x14ac:dyDescent="0.2">
      <c r="B22" s="369"/>
      <c r="C22" s="369"/>
      <c r="D22" s="369"/>
    </row>
    <row r="23" spans="1:6" x14ac:dyDescent="0.2">
      <c r="B23" s="369"/>
      <c r="C23" s="369"/>
      <c r="D23" s="369"/>
    </row>
    <row r="25" spans="1:6" ht="12" customHeight="1" x14ac:dyDescent="0.2"/>
  </sheetData>
  <mergeCells count="8">
    <mergeCell ref="A1:F1"/>
    <mergeCell ref="C5:D5"/>
    <mergeCell ref="A15:F15"/>
    <mergeCell ref="A2:F2"/>
    <mergeCell ref="A3:F3"/>
    <mergeCell ref="A4:F4"/>
    <mergeCell ref="A7:F7"/>
    <mergeCell ref="A11:F11"/>
  </mergeCells>
  <pageMargins left="0.70866141732283472" right="0.70866141732283472" top="0.74803149606299213" bottom="0.74803149606299213" header="0.31496062992125984" footer="0.31496062992125984"/>
  <pageSetup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2">
    <tabColor rgb="FFFFFF00"/>
  </sheetPr>
  <dimension ref="B1:K5"/>
  <sheetViews>
    <sheetView topLeftCell="D1" workbookViewId="0">
      <selection activeCell="K2" sqref="K2"/>
    </sheetView>
  </sheetViews>
  <sheetFormatPr baseColWidth="10" defaultRowHeight="12.75" x14ac:dyDescent="0.2"/>
  <cols>
    <col min="1" max="1" width="1.42578125" customWidth="1"/>
    <col min="2" max="2" width="27.85546875" customWidth="1"/>
    <col min="3" max="3" width="38.140625" bestFit="1" customWidth="1"/>
    <col min="4" max="11" width="15.140625" customWidth="1"/>
  </cols>
  <sheetData>
    <row r="1" spans="2:11" x14ac:dyDescent="0.2">
      <c r="B1">
        <v>5</v>
      </c>
      <c r="C1">
        <v>6</v>
      </c>
      <c r="D1">
        <v>7</v>
      </c>
      <c r="E1">
        <v>8</v>
      </c>
      <c r="F1">
        <v>9</v>
      </c>
      <c r="G1">
        <v>10</v>
      </c>
      <c r="H1">
        <v>11</v>
      </c>
      <c r="I1">
        <v>12</v>
      </c>
      <c r="J1">
        <v>11</v>
      </c>
      <c r="K1">
        <v>12</v>
      </c>
    </row>
    <row r="2" spans="2:11" x14ac:dyDescent="0.2">
      <c r="B2" t="str">
        <f>_xlfn.CONCAT("Gráfico  Nº ",B1)</f>
        <v>Gráfico  Nº 5</v>
      </c>
      <c r="C2" t="str">
        <f t="shared" ref="C2:I2" si="0">_xlfn.CONCAT("Gráfico  Nº ",C1)</f>
        <v>Gráfico  Nº 6</v>
      </c>
      <c r="D2" t="str">
        <f t="shared" si="0"/>
        <v>Gráfico  Nº 7</v>
      </c>
      <c r="E2" t="str">
        <f t="shared" si="0"/>
        <v>Gráfico  Nº 8</v>
      </c>
      <c r="F2" t="str">
        <f t="shared" si="0"/>
        <v>Gráfico  Nº 9</v>
      </c>
      <c r="G2" t="str">
        <f t="shared" si="0"/>
        <v>Gráfico  Nº 10</v>
      </c>
      <c r="H2" t="str">
        <f t="shared" si="0"/>
        <v>Gráfico  Nº 11</v>
      </c>
      <c r="I2" t="str">
        <f t="shared" si="0"/>
        <v>Gráfico  Nº 12</v>
      </c>
      <c r="J2" t="str">
        <f>_xlfn.CONCAT("Gráfico  Nº ",J1)</f>
        <v>Gráfico  Nº 11</v>
      </c>
      <c r="K2" t="str">
        <f t="shared" ref="K2" si="1">_xlfn.CONCAT("Gráfico  Nº ",K1)</f>
        <v>Gráfico  Nº 12</v>
      </c>
    </row>
    <row r="3" spans="2:11" x14ac:dyDescent="0.2">
      <c r="B3" t="s">
        <v>368</v>
      </c>
      <c r="C3" t="s">
        <v>369</v>
      </c>
      <c r="D3" s="105" t="s">
        <v>370</v>
      </c>
      <c r="E3" s="105" t="s">
        <v>371</v>
      </c>
      <c r="F3" t="s">
        <v>372</v>
      </c>
      <c r="G3" t="s">
        <v>229</v>
      </c>
      <c r="H3" t="s">
        <v>218</v>
      </c>
      <c r="I3" t="s">
        <v>150</v>
      </c>
      <c r="J3" t="s">
        <v>249</v>
      </c>
      <c r="K3" s="105" t="s">
        <v>447</v>
      </c>
    </row>
    <row r="4" spans="2:11" x14ac:dyDescent="0.2">
      <c r="B4" t="str">
        <f ca="1">"Participación enero - "&amp;LOWER(TEXT(TODAY()-20,"mmmm"))&amp;" "&amp;YEAR(TODAY())</f>
        <v>Participación enero - septiembre 2022</v>
      </c>
      <c r="C4" t="str">
        <f ca="1">"Participación enero - "&amp;LOWER(TEXT(TODAY()-20,"mmmm"))&amp;" "&amp;YEAR(TODAY())</f>
        <v>Participación enero - septiembre 2022</v>
      </c>
      <c r="D4" t="str">
        <f ca="1">"Participación enero - "&amp;LOWER(TEXT(TODAY()-20,"mmmm"))&amp;" "&amp;YEAR(TODAY())</f>
        <v>Participación enero - septiembre 2022</v>
      </c>
      <c r="E4" t="str">
        <f ca="1">"Participación enero - "&amp;LOWER(TEXT(TODAY()-20,"mmmm"))&amp;" "&amp;YEAR(TODAY())</f>
        <v>Participación enero - septiembre 2022</v>
      </c>
      <c r="F4" t="str">
        <f ca="1">"Miles de dólares  enero - "&amp;LOWER(TEXT(TODAY()-20,"mmmm"))&amp;" "&amp;YEAR(TODAY())</f>
        <v>Miles de dólares  enero - septiembre 2022</v>
      </c>
      <c r="G4" t="str">
        <f ca="1">"Miles de dólares  enero - "&amp;LOWER(TEXT(TODAY()-20,"mmmm"))&amp;" "&amp;YEAR(TODAY())</f>
        <v>Miles de dólares  enero - septiembre 2022</v>
      </c>
      <c r="H4" t="str">
        <f ca="1">"Miles de dólares  enero - "&amp;LOWER(TEXT(TODAY()-20,"mmmm"))&amp;" "&amp;YEAR(TODAY())</f>
        <v>Miles de dólares  enero - septiembre 2022</v>
      </c>
      <c r="I4" t="str">
        <f ca="1">"Miles de dólares  enero - "&amp;LOWER(TEXT(TODAY()-20,"mmmm"))&amp;" "&amp;YEAR(TODAY())</f>
        <v>Miles de dólares  enero - septiembre 2022</v>
      </c>
      <c r="J4" t="str">
        <f ca="1">"Millones de dólares  enero - "&amp;LOWER(TEXT(TODAY()-20,"mmmm"))&amp;" "&amp;YEAR(TODAY())</f>
        <v>Millones de dólares  enero - septiembre 2022</v>
      </c>
      <c r="K4" t="str">
        <f ca="1">"Millones de dólares  enero - "&amp;LOWER(TEXT(TODAY()-20,"mmmm"))&amp;" "&amp;YEAR(TODAY())</f>
        <v>Millones de dólares  enero - septiembre 2022</v>
      </c>
    </row>
    <row r="5" spans="2:11" s="222" customFormat="1" ht="114.75" x14ac:dyDescent="0.2">
      <c r="B5" s="252" t="str">
        <f ca="1">CONCATENATE(B2,CHAR(10),B3,CHAR(10),B4)</f>
        <v>Gráfico  Nº 5
Exportaciones silvoagropecuarias por clase
Participación enero - septiembre 2022</v>
      </c>
      <c r="C5" s="252" t="str">
        <f ca="1">CONCATENATE(C2,CHAR(10),C3,CHAR(10),C4)</f>
        <v>Gráfico  Nº 6
Exportaciones silvoagropecuarias por sector
Participación enero - septiembre 2022</v>
      </c>
      <c r="D5" s="252" t="str">
        <f ca="1">CONCATENATE(D2,CHAR(10),D3,CHAR(10),D4)</f>
        <v>Gráfico  Nº 7
Exportación de productos silvoagropecuarios por zona económica
Participación enero - septiembre 2022</v>
      </c>
      <c r="E5" s="252" t="str">
        <f ca="1">CONCATENATE(E2,CHAR(10),E3,CHAR(10),E4)</f>
        <v>Gráfico  Nº 8
Importación de productos silvoagropecuarios por zona económica
Participación enero - septiembre 2022</v>
      </c>
      <c r="F5" s="252" t="str">
        <f t="shared" ref="F5:G5" ca="1" si="2">CONCATENATE(F2,CHAR(10),F3,CHAR(10),F4)</f>
        <v>Gráfico  Nº 9
Exportación de productos silvoagropecuarios por país de  destino
Miles de dólares  enero - septiembre 2022</v>
      </c>
      <c r="G5" s="252" t="str">
        <f t="shared" ca="1" si="2"/>
        <v>Gráfico  Nº 10
Importación de productos silvoagropecuarios por país de origen
Miles de dólares  enero - septiembre 2022</v>
      </c>
      <c r="H5" s="252" t="str">
        <f t="shared" ref="H5" ca="1" si="3">CONCATENATE(H2,CHAR(10),H3,CHAR(10),H4)</f>
        <v>Gráfico  Nº 11
Principales productos silvoagropecuarios exportados
Miles de dólares  enero - septiembre 2022</v>
      </c>
      <c r="I5" s="252" t="str">
        <f t="shared" ref="I5:K5" ca="1" si="4">CONCATENATE(I2,CHAR(10),I3,CHAR(10),I4)</f>
        <v>Gráfico  Nº 12
Principales productos silvoagropecuarios importados
Miles de dólares  enero - septiembre 2022</v>
      </c>
      <c r="J5" s="252" t="str">
        <f t="shared" ca="1" si="4"/>
        <v>Gráfico  Nº 11
Principales rubros exportados
Millones de dólares  enero - septiembre 2022</v>
      </c>
      <c r="K5" s="252" t="str">
        <f t="shared" ca="1" si="4"/>
        <v>Gráfico  Nº 12
Principales rubros importados
Millones de dólares  enero - septiembre 2022</v>
      </c>
    </row>
  </sheetData>
  <pageMargins left="0.7" right="0.7" top="0.75" bottom="0.75" header="0.3" footer="0.3"/>
  <pageSetup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4299A7-0E35-4F67-8F8F-9214BC8918C3}">
  <sheetPr codeName="Hoja30">
    <pageSetUpPr fitToPage="1"/>
  </sheetPr>
  <dimension ref="A1:I23"/>
  <sheetViews>
    <sheetView zoomScale="80" zoomScaleNormal="80" workbookViewId="0">
      <selection sqref="A1:XFD1048576"/>
    </sheetView>
  </sheetViews>
  <sheetFormatPr baseColWidth="10" defaultColWidth="11.42578125" defaultRowHeight="12.75" x14ac:dyDescent="0.2"/>
  <cols>
    <col min="1" max="1" width="38.140625" style="1" customWidth="1"/>
    <col min="2" max="2" width="17.140625" style="1" bestFit="1" customWidth="1"/>
    <col min="3" max="3" width="12.7109375" style="1" customWidth="1"/>
    <col min="4" max="4" width="12.85546875" style="1" customWidth="1"/>
    <col min="5" max="5" width="10.28515625" style="1" bestFit="1" customWidth="1"/>
    <col min="6" max="6" width="13" style="1" bestFit="1" customWidth="1"/>
    <col min="7" max="7" width="11.42578125" style="372"/>
    <col min="8" max="9" width="11.42578125" style="34"/>
    <col min="10" max="16384" width="11.42578125" style="1"/>
  </cols>
  <sheetData>
    <row r="1" spans="1:9" s="34" customFormat="1" ht="15.95" customHeight="1" x14ac:dyDescent="0.2">
      <c r="A1" s="416" t="s">
        <v>126</v>
      </c>
      <c r="B1" s="416"/>
      <c r="C1" s="416"/>
      <c r="D1" s="416"/>
      <c r="E1" s="416"/>
      <c r="F1" s="416"/>
      <c r="G1" s="387"/>
      <c r="H1" s="132"/>
      <c r="I1" s="132"/>
    </row>
    <row r="2" spans="1:9" s="34" customFormat="1" ht="15.95" customHeight="1" x14ac:dyDescent="0.2">
      <c r="A2" s="414" t="s">
        <v>505</v>
      </c>
      <c r="B2" s="414"/>
      <c r="C2" s="414"/>
      <c r="D2" s="414"/>
      <c r="E2" s="414"/>
      <c r="F2" s="414"/>
      <c r="G2" s="387"/>
      <c r="H2" s="132"/>
      <c r="I2" s="132"/>
    </row>
    <row r="3" spans="1:9" s="34" customFormat="1" ht="15.95" customHeight="1" x14ac:dyDescent="0.2">
      <c r="A3" s="414" t="s">
        <v>128</v>
      </c>
      <c r="B3" s="414"/>
      <c r="C3" s="414"/>
      <c r="D3" s="414"/>
      <c r="E3" s="414"/>
      <c r="F3" s="414"/>
      <c r="G3" s="387"/>
      <c r="H3" s="132"/>
      <c r="I3" s="132"/>
    </row>
    <row r="4" spans="1:9" s="34" customFormat="1" ht="15.95" customHeight="1" thickBot="1" x14ac:dyDescent="0.25">
      <c r="A4" s="414" t="s">
        <v>237</v>
      </c>
      <c r="B4" s="414"/>
      <c r="C4" s="414"/>
      <c r="D4" s="414"/>
      <c r="E4" s="414"/>
      <c r="F4" s="414"/>
      <c r="G4" s="388"/>
      <c r="H4" s="404"/>
      <c r="I4" s="404"/>
    </row>
    <row r="5" spans="1:9" s="34" customFormat="1" ht="13.5" thickTop="1" x14ac:dyDescent="0.2">
      <c r="A5" s="318" t="s">
        <v>129</v>
      </c>
      <c r="B5" s="314">
        <v>2021</v>
      </c>
      <c r="C5" s="417" t="s">
        <v>546</v>
      </c>
      <c r="D5" s="417"/>
      <c r="E5" s="316" t="s">
        <v>143</v>
      </c>
      <c r="F5" s="316" t="s">
        <v>135</v>
      </c>
      <c r="G5" s="389"/>
      <c r="H5" s="36"/>
      <c r="I5" s="36"/>
    </row>
    <row r="6" spans="1:9" s="34" customFormat="1" ht="13.5" thickBot="1" x14ac:dyDescent="0.25">
      <c r="A6" s="319"/>
      <c r="B6" s="315" t="s">
        <v>357</v>
      </c>
      <c r="C6" s="315">
        <v>2021</v>
      </c>
      <c r="D6" s="315">
        <v>2022</v>
      </c>
      <c r="E6" s="315" t="s">
        <v>513</v>
      </c>
      <c r="F6" s="317">
        <v>2022</v>
      </c>
      <c r="G6" s="372"/>
    </row>
    <row r="7" spans="1:9" s="34" customFormat="1" ht="15.95" customHeight="1" thickTop="1" x14ac:dyDescent="0.2">
      <c r="A7" s="418" t="s">
        <v>495</v>
      </c>
      <c r="B7" s="418"/>
      <c r="C7" s="418"/>
      <c r="D7" s="418"/>
      <c r="E7" s="418"/>
      <c r="F7" s="418"/>
      <c r="G7" s="372"/>
    </row>
    <row r="8" spans="1:9" s="115" customFormat="1" x14ac:dyDescent="0.2">
      <c r="A8" s="338" t="s">
        <v>497</v>
      </c>
      <c r="B8" s="347">
        <v>94676562.596073613</v>
      </c>
      <c r="C8" s="339">
        <v>61776592.643409617</v>
      </c>
      <c r="D8" s="339">
        <v>65677685.704668865</v>
      </c>
      <c r="E8" s="330">
        <v>6.3148401268703178E-2</v>
      </c>
      <c r="F8" s="340"/>
      <c r="G8" s="384">
        <v>65677.685704668867</v>
      </c>
      <c r="H8" s="384"/>
    </row>
    <row r="9" spans="1:9" s="34" customFormat="1" ht="15.95" customHeight="1" x14ac:dyDescent="0.2">
      <c r="A9" s="26" t="s">
        <v>496</v>
      </c>
      <c r="B9" s="244">
        <v>17877435</v>
      </c>
      <c r="C9" s="244">
        <v>12243836</v>
      </c>
      <c r="D9" s="244">
        <v>13343854</v>
      </c>
      <c r="E9" s="27">
        <v>8.9842595082129495E-2</v>
      </c>
      <c r="F9" s="27">
        <v>0.20317180571804799</v>
      </c>
      <c r="G9" s="384">
        <v>13343.853999999999</v>
      </c>
      <c r="H9" s="384"/>
    </row>
    <row r="10" spans="1:9" s="34" customFormat="1" ht="15.95" customHeight="1" x14ac:dyDescent="0.2">
      <c r="A10" s="336" t="s">
        <v>507</v>
      </c>
      <c r="B10" s="349">
        <v>76799127.596073613</v>
      </c>
      <c r="C10" s="349">
        <v>49532756.643409617</v>
      </c>
      <c r="D10" s="349">
        <v>52333831.704668865</v>
      </c>
      <c r="E10" s="337">
        <v>5.6549953022490079E-2</v>
      </c>
      <c r="F10" s="337">
        <v>0.79682819428195206</v>
      </c>
      <c r="G10" s="384"/>
      <c r="H10" s="384"/>
    </row>
    <row r="11" spans="1:9" s="34" customFormat="1" ht="15.95" customHeight="1" x14ac:dyDescent="0.2">
      <c r="A11" s="414" t="s">
        <v>5</v>
      </c>
      <c r="B11" s="414"/>
      <c r="C11" s="414"/>
      <c r="D11" s="414"/>
      <c r="E11" s="414"/>
      <c r="F11" s="414"/>
      <c r="G11" s="384"/>
      <c r="H11" s="384"/>
    </row>
    <row r="12" spans="1:9" s="34" customFormat="1" ht="15.95" customHeight="1" x14ac:dyDescent="0.2">
      <c r="A12" s="341" t="s">
        <v>498</v>
      </c>
      <c r="B12" s="348">
        <v>92196981.5819114</v>
      </c>
      <c r="C12" s="342">
        <v>56884203.533635065</v>
      </c>
      <c r="D12" s="342">
        <v>71648041.770794079</v>
      </c>
      <c r="E12" s="330">
        <v>0.25954196982698902</v>
      </c>
      <c r="F12" s="341"/>
      <c r="G12" s="384">
        <v>71648.04177079408</v>
      </c>
      <c r="H12" s="384"/>
    </row>
    <row r="13" spans="1:9" s="34" customFormat="1" ht="15.95" customHeight="1" x14ac:dyDescent="0.2">
      <c r="A13" s="32" t="s">
        <v>493</v>
      </c>
      <c r="B13" s="244">
        <v>9581826</v>
      </c>
      <c r="C13" s="244">
        <v>6008028</v>
      </c>
      <c r="D13" s="244">
        <v>6488640</v>
      </c>
      <c r="E13" s="27">
        <v>7.9994966734509232E-2</v>
      </c>
      <c r="F13" s="27">
        <v>9.0562698430160959E-2</v>
      </c>
      <c r="G13" s="384">
        <v>6488.64</v>
      </c>
      <c r="H13" s="384"/>
      <c r="I13" s="28"/>
    </row>
    <row r="14" spans="1:9" s="34" customFormat="1" ht="15.95" customHeight="1" x14ac:dyDescent="0.2">
      <c r="A14" s="336" t="s">
        <v>507</v>
      </c>
      <c r="B14" s="349">
        <v>82615155.5819114</v>
      </c>
      <c r="C14" s="349">
        <v>50876175.533635065</v>
      </c>
      <c r="D14" s="349">
        <v>65159401.770794079</v>
      </c>
      <c r="E14" s="323">
        <v>0.28074488868991621</v>
      </c>
      <c r="F14" s="337">
        <v>0.90943730156983904</v>
      </c>
      <c r="G14" s="384"/>
      <c r="H14" s="384"/>
      <c r="I14" s="33"/>
    </row>
    <row r="15" spans="1:9" s="34" customFormat="1" ht="15.95" customHeight="1" x14ac:dyDescent="0.2">
      <c r="A15" s="414" t="s">
        <v>499</v>
      </c>
      <c r="B15" s="414"/>
      <c r="C15" s="414"/>
      <c r="D15" s="414"/>
      <c r="E15" s="414"/>
      <c r="F15" s="414"/>
      <c r="G15" s="384"/>
      <c r="H15" s="384"/>
    </row>
    <row r="16" spans="1:9" s="34" customFormat="1" ht="15.95" customHeight="1" x14ac:dyDescent="0.2">
      <c r="A16" s="328" t="s">
        <v>508</v>
      </c>
      <c r="B16" s="329">
        <v>2479581.0141622126</v>
      </c>
      <c r="C16" s="329">
        <v>4892389.1097745523</v>
      </c>
      <c r="D16" s="329">
        <v>-5970356.0661252141</v>
      </c>
      <c r="E16" s="330">
        <v>-2.2203354909357027</v>
      </c>
      <c r="F16" s="346"/>
      <c r="G16" s="384">
        <v>-5970.3560661252141</v>
      </c>
      <c r="H16" s="384"/>
      <c r="I16" s="33"/>
    </row>
    <row r="17" spans="1:9" s="34" customFormat="1" ht="15.95" customHeight="1" x14ac:dyDescent="0.2">
      <c r="A17" s="26" t="s">
        <v>494</v>
      </c>
      <c r="B17" s="23">
        <v>8295609</v>
      </c>
      <c r="C17" s="23">
        <v>6235808</v>
      </c>
      <c r="D17" s="23">
        <v>6855214</v>
      </c>
      <c r="E17" s="31">
        <v>9.9330511779708419E-2</v>
      </c>
      <c r="F17" s="31"/>
      <c r="G17" s="390"/>
      <c r="H17" s="384"/>
      <c r="I17" s="33"/>
    </row>
    <row r="18" spans="1:9" s="34" customFormat="1" ht="15.95" customHeight="1" thickBot="1" x14ac:dyDescent="0.25">
      <c r="A18" s="367" t="s">
        <v>507</v>
      </c>
      <c r="B18" s="344">
        <v>-5816027.9858377874</v>
      </c>
      <c r="C18" s="344">
        <v>-1343418.8902254477</v>
      </c>
      <c r="D18" s="344">
        <v>-12825570.066125214</v>
      </c>
      <c r="E18" s="345">
        <v>-8.5469627228279279</v>
      </c>
      <c r="F18" s="345"/>
      <c r="G18" s="390"/>
      <c r="H18" s="33"/>
      <c r="I18" s="33"/>
    </row>
    <row r="19" spans="1:9" ht="27" customHeight="1" thickTop="1" x14ac:dyDescent="0.2">
      <c r="A19" s="415" t="s">
        <v>432</v>
      </c>
      <c r="B19" s="415"/>
      <c r="C19" s="415"/>
      <c r="D19" s="415"/>
      <c r="E19" s="415"/>
      <c r="F19" s="415"/>
      <c r="G19" s="390"/>
      <c r="H19" s="33"/>
      <c r="I19" s="33"/>
    </row>
    <row r="20" spans="1:9" x14ac:dyDescent="0.2">
      <c r="A20" s="7"/>
      <c r="B20" s="7"/>
      <c r="C20" s="7"/>
      <c r="D20" s="7"/>
      <c r="E20" s="7"/>
      <c r="F20" s="7"/>
      <c r="G20" s="390"/>
      <c r="H20" s="33"/>
      <c r="I20" s="33"/>
    </row>
    <row r="21" spans="1:9" x14ac:dyDescent="0.2">
      <c r="A21" s="7"/>
      <c r="B21" s="7"/>
      <c r="C21" s="7"/>
      <c r="D21" s="7"/>
      <c r="E21" s="7"/>
      <c r="F21" s="7"/>
      <c r="G21" s="390"/>
      <c r="H21" s="33"/>
      <c r="I21" s="33"/>
    </row>
    <row r="22" spans="1:9" x14ac:dyDescent="0.2">
      <c r="A22" s="7"/>
      <c r="B22" s="7"/>
      <c r="C22" s="7"/>
      <c r="D22" s="7"/>
      <c r="E22" s="7"/>
      <c r="F22" s="7"/>
    </row>
    <row r="23" spans="1:9" x14ac:dyDescent="0.2">
      <c r="A23" s="7"/>
      <c r="B23" s="7"/>
      <c r="C23" s="7"/>
      <c r="D23" s="7"/>
      <c r="E23" s="7"/>
      <c r="F23" s="7"/>
    </row>
  </sheetData>
  <mergeCells count="9">
    <mergeCell ref="A11:F11"/>
    <mergeCell ref="A15:F15"/>
    <mergeCell ref="A19:F19"/>
    <mergeCell ref="A1:F1"/>
    <mergeCell ref="A2:F2"/>
    <mergeCell ref="A3:F3"/>
    <mergeCell ref="A4:F4"/>
    <mergeCell ref="C5:D5"/>
    <mergeCell ref="A7:F7"/>
  </mergeCells>
  <printOptions horizontalCentered="1"/>
  <pageMargins left="0.78740157480314965" right="0.78740157480314965" top="1.8897637795275593" bottom="0.78740157480314965" header="0" footer="0.59055118110236227"/>
  <pageSetup scale="86" orientation="portrait" horizontalDpi="4294967294" verticalDpi="4294967294"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dimension ref="A1:X52"/>
  <sheetViews>
    <sheetView workbookViewId="0">
      <selection sqref="A1:XFD1048576"/>
    </sheetView>
  </sheetViews>
  <sheetFormatPr baseColWidth="10" defaultColWidth="11.42578125" defaultRowHeight="12.75" x14ac:dyDescent="0.2"/>
  <cols>
    <col min="1" max="1" width="18.28515625" style="1" bestFit="1" customWidth="1"/>
    <col min="2" max="2" width="17.140625" style="1" bestFit="1" customWidth="1"/>
    <col min="3" max="3" width="10.28515625" style="1" customWidth="1"/>
    <col min="4" max="4" width="10.42578125" style="1" customWidth="1"/>
    <col min="5" max="5" width="10.28515625" style="1" bestFit="1" customWidth="1"/>
    <col min="6" max="6" width="13" style="1" bestFit="1" customWidth="1"/>
    <col min="7" max="12" width="13" style="1" customWidth="1"/>
    <col min="13" max="13" width="11.42578125" style="34"/>
    <col min="14" max="15" width="14.28515625" style="34" bestFit="1" customWidth="1"/>
    <col min="16" max="17" width="11.42578125" style="34"/>
    <col min="18" max="16384" width="11.42578125" style="1"/>
  </cols>
  <sheetData>
    <row r="1" spans="1:22" s="34" customFormat="1" ht="15.95" customHeight="1" x14ac:dyDescent="0.2">
      <c r="A1" s="416" t="s">
        <v>514</v>
      </c>
      <c r="B1" s="416"/>
      <c r="C1" s="416"/>
      <c r="D1" s="416"/>
      <c r="E1" s="416"/>
      <c r="F1" s="416"/>
      <c r="G1" s="402"/>
      <c r="H1" s="402"/>
      <c r="I1" s="402"/>
      <c r="J1" s="402"/>
      <c r="K1" s="402"/>
      <c r="L1" s="402"/>
      <c r="M1" s="132"/>
      <c r="N1" s="132"/>
      <c r="O1" s="132"/>
      <c r="P1" s="132"/>
      <c r="Q1" s="132"/>
      <c r="R1"/>
      <c r="S1"/>
      <c r="T1"/>
      <c r="U1"/>
      <c r="V1"/>
    </row>
    <row r="2" spans="1:22" s="34" customFormat="1" ht="15.95" customHeight="1" x14ac:dyDescent="0.2">
      <c r="A2" s="414" t="s">
        <v>127</v>
      </c>
      <c r="B2" s="414"/>
      <c r="C2" s="414"/>
      <c r="D2" s="414"/>
      <c r="E2" s="414"/>
      <c r="F2" s="414"/>
      <c r="G2" s="402"/>
      <c r="H2" s="402"/>
      <c r="I2" s="402"/>
      <c r="J2" s="402"/>
      <c r="K2" s="402"/>
      <c r="L2" s="402"/>
      <c r="M2" s="132"/>
      <c r="N2" s="132"/>
      <c r="O2" s="132"/>
      <c r="P2" s="132"/>
      <c r="Q2" s="132"/>
      <c r="R2"/>
      <c r="S2"/>
      <c r="T2"/>
      <c r="U2"/>
      <c r="V2"/>
    </row>
    <row r="3" spans="1:22" s="34" customFormat="1" ht="15.95" customHeight="1" x14ac:dyDescent="0.2">
      <c r="A3" s="414" t="s">
        <v>128</v>
      </c>
      <c r="B3" s="414"/>
      <c r="C3" s="414"/>
      <c r="D3" s="414"/>
      <c r="E3" s="414"/>
      <c r="F3" s="414"/>
      <c r="G3" s="402"/>
      <c r="H3" s="402"/>
      <c r="I3" s="402"/>
      <c r="J3" s="402"/>
      <c r="K3" s="402"/>
      <c r="L3" s="402"/>
      <c r="M3" s="132"/>
      <c r="N3" s="132"/>
      <c r="O3" s="132"/>
      <c r="P3" s="132"/>
      <c r="Q3" s="132"/>
      <c r="R3"/>
      <c r="S3"/>
      <c r="T3"/>
      <c r="U3"/>
      <c r="V3"/>
    </row>
    <row r="4" spans="1:22" s="34" customFormat="1" ht="15.95" customHeight="1" thickBot="1" x14ac:dyDescent="0.25">
      <c r="A4" s="414" t="s">
        <v>237</v>
      </c>
      <c r="B4" s="414"/>
      <c r="C4" s="414"/>
      <c r="D4" s="414"/>
      <c r="E4" s="414"/>
      <c r="F4" s="414"/>
      <c r="G4" s="402"/>
      <c r="H4" s="402"/>
      <c r="I4" s="402"/>
      <c r="J4" s="402"/>
      <c r="K4" s="402"/>
      <c r="L4" s="402"/>
      <c r="M4" s="404"/>
      <c r="N4" s="404"/>
      <c r="O4" s="404"/>
      <c r="P4" s="404"/>
      <c r="Q4" s="404"/>
      <c r="R4"/>
      <c r="S4"/>
      <c r="T4"/>
      <c r="U4"/>
      <c r="V4"/>
    </row>
    <row r="5" spans="1:22" s="34" customFormat="1" ht="13.5" thickTop="1" x14ac:dyDescent="0.2">
      <c r="A5" s="318" t="s">
        <v>129</v>
      </c>
      <c r="B5" s="314">
        <v>2021</v>
      </c>
      <c r="C5" s="417" t="s">
        <v>546</v>
      </c>
      <c r="D5" s="417"/>
      <c r="E5" s="316" t="s">
        <v>143</v>
      </c>
      <c r="F5" s="316" t="s">
        <v>135</v>
      </c>
      <c r="G5" s="402"/>
      <c r="H5" s="402"/>
      <c r="I5" s="402"/>
      <c r="J5" s="402"/>
      <c r="K5" s="402"/>
      <c r="L5" s="402"/>
      <c r="M5" s="36"/>
      <c r="N5" s="36"/>
      <c r="O5" s="36"/>
      <c r="P5" s="36"/>
      <c r="Q5" s="36"/>
      <c r="R5"/>
      <c r="S5"/>
      <c r="T5"/>
      <c r="U5"/>
      <c r="V5"/>
    </row>
    <row r="6" spans="1:22" s="34" customFormat="1" ht="13.5" thickBot="1" x14ac:dyDescent="0.25">
      <c r="A6" s="319"/>
      <c r="B6" s="315" t="s">
        <v>357</v>
      </c>
      <c r="C6" s="315">
        <v>2021</v>
      </c>
      <c r="D6" s="315">
        <v>2022</v>
      </c>
      <c r="E6" s="315" t="s">
        <v>513</v>
      </c>
      <c r="F6" s="317">
        <v>2022</v>
      </c>
      <c r="G6" s="402"/>
      <c r="H6" s="402"/>
      <c r="I6" s="402"/>
      <c r="J6" s="402"/>
      <c r="K6" s="402"/>
      <c r="L6" s="402"/>
      <c r="R6"/>
      <c r="S6"/>
      <c r="T6"/>
      <c r="U6"/>
      <c r="V6"/>
    </row>
    <row r="7" spans="1:22" s="115" customFormat="1" ht="13.5" thickTop="1" x14ac:dyDescent="0.2">
      <c r="A7" s="36" t="s">
        <v>427</v>
      </c>
      <c r="B7" s="299">
        <v>94676562.596073613</v>
      </c>
      <c r="C7" s="299">
        <v>61776592.643409617</v>
      </c>
      <c r="D7" s="299">
        <v>65677685.704668865</v>
      </c>
      <c r="E7" s="27">
        <v>6.3148401268703178E-2</v>
      </c>
      <c r="F7" s="279"/>
      <c r="G7" s="402"/>
      <c r="H7" s="402"/>
      <c r="I7" s="402"/>
      <c r="J7" s="402"/>
      <c r="K7" s="402"/>
      <c r="L7" s="402"/>
      <c r="M7" s="298"/>
    </row>
    <row r="8" spans="1:22" s="115" customFormat="1" x14ac:dyDescent="0.2">
      <c r="A8" s="36" t="s">
        <v>428</v>
      </c>
      <c r="B8" s="299">
        <v>58629754.720376797</v>
      </c>
      <c r="C8" s="299">
        <v>37989850.635434791</v>
      </c>
      <c r="D8" s="299">
        <v>36845959.46753151</v>
      </c>
      <c r="E8" s="27">
        <v>-3.0110441309193371E-2</v>
      </c>
      <c r="F8" s="279"/>
      <c r="G8" s="402"/>
      <c r="H8" s="402"/>
      <c r="I8" s="402"/>
      <c r="J8" s="402"/>
      <c r="K8" s="402"/>
      <c r="L8" s="402"/>
    </row>
    <row r="9" spans="1:22" s="34" customFormat="1" x14ac:dyDescent="0.2">
      <c r="A9" s="36"/>
      <c r="B9" s="36"/>
      <c r="C9" s="36"/>
      <c r="D9" s="36"/>
      <c r="E9" s="36"/>
      <c r="F9" s="279"/>
      <c r="G9"/>
      <c r="H9"/>
      <c r="I9"/>
      <c r="J9" s="402"/>
      <c r="K9" s="402"/>
      <c r="L9" s="402"/>
      <c r="R9"/>
      <c r="S9"/>
      <c r="T9"/>
      <c r="U9"/>
      <c r="V9"/>
    </row>
    <row r="10" spans="1:22" s="34" customFormat="1" ht="15.95" customHeight="1" x14ac:dyDescent="0.2">
      <c r="A10" s="418" t="s">
        <v>131</v>
      </c>
      <c r="B10" s="418"/>
      <c r="C10" s="418"/>
      <c r="D10" s="418"/>
      <c r="E10" s="418"/>
      <c r="F10" s="418"/>
      <c r="G10"/>
      <c r="H10"/>
      <c r="I10"/>
      <c r="J10"/>
      <c r="K10"/>
      <c r="L10"/>
      <c r="M10"/>
      <c r="R10"/>
      <c r="S10"/>
      <c r="T10"/>
      <c r="U10"/>
      <c r="V10"/>
    </row>
    <row r="11" spans="1:22" s="34" customFormat="1" ht="15.95" customHeight="1" x14ac:dyDescent="0.2">
      <c r="A11" s="324" t="s">
        <v>242</v>
      </c>
      <c r="B11" s="325">
        <v>17877435</v>
      </c>
      <c r="C11" s="325">
        <v>12243836</v>
      </c>
      <c r="D11" s="325">
        <v>13343854</v>
      </c>
      <c r="E11" s="326">
        <v>8.9842595082129495E-2</v>
      </c>
      <c r="F11" s="326">
        <v>0.20317180571804799</v>
      </c>
      <c r="G11"/>
      <c r="H11"/>
      <c r="I11"/>
      <c r="J11"/>
      <c r="K11"/>
      <c r="L11"/>
      <c r="M11"/>
      <c r="N11" s="381"/>
      <c r="O11" s="372"/>
      <c r="R11"/>
      <c r="S11"/>
      <c r="T11"/>
      <c r="U11"/>
      <c r="V11"/>
    </row>
    <row r="12" spans="1:22" s="34" customFormat="1" ht="15.95" customHeight="1" x14ac:dyDescent="0.2">
      <c r="A12" s="111" t="s">
        <v>264</v>
      </c>
      <c r="B12" s="320">
        <v>10488410</v>
      </c>
      <c r="C12" s="320">
        <v>7451390</v>
      </c>
      <c r="D12" s="320">
        <v>7852874</v>
      </c>
      <c r="E12" s="31">
        <v>5.3880416942342302E-2</v>
      </c>
      <c r="F12" s="31">
        <v>0.58850119313355798</v>
      </c>
      <c r="G12"/>
      <c r="H12"/>
      <c r="I12"/>
      <c r="J12"/>
      <c r="K12"/>
      <c r="L12"/>
      <c r="M12"/>
      <c r="R12"/>
      <c r="S12"/>
      <c r="T12"/>
      <c r="U12"/>
      <c r="V12"/>
    </row>
    <row r="13" spans="1:22" s="34" customFormat="1" ht="15.95" customHeight="1" x14ac:dyDescent="0.2">
      <c r="A13" s="111" t="s">
        <v>265</v>
      </c>
      <c r="B13" s="320">
        <v>1759688</v>
      </c>
      <c r="C13" s="320">
        <v>1195756</v>
      </c>
      <c r="D13" s="320">
        <v>1304618</v>
      </c>
      <c r="E13" s="31">
        <v>9.1040312572130105E-2</v>
      </c>
      <c r="F13" s="31">
        <v>9.7769205208630125E-2</v>
      </c>
      <c r="G13"/>
      <c r="H13"/>
      <c r="I13"/>
      <c r="J13"/>
      <c r="K13"/>
      <c r="L13"/>
      <c r="M13"/>
      <c r="N13" s="33"/>
      <c r="O13" s="33"/>
      <c r="P13" s="33"/>
      <c r="Q13" s="33"/>
      <c r="R13"/>
      <c r="S13"/>
      <c r="T13"/>
      <c r="U13"/>
      <c r="V13"/>
    </row>
    <row r="14" spans="1:22" s="34" customFormat="1" ht="15.95" customHeight="1" x14ac:dyDescent="0.2">
      <c r="A14" s="321" t="s">
        <v>266</v>
      </c>
      <c r="B14" s="322">
        <v>5629337</v>
      </c>
      <c r="C14" s="322">
        <v>3596690</v>
      </c>
      <c r="D14" s="322">
        <v>4186362</v>
      </c>
      <c r="E14" s="323">
        <v>0.16394851933305343</v>
      </c>
      <c r="F14" s="323">
        <v>0.31372960165781189</v>
      </c>
      <c r="G14"/>
      <c r="H14"/>
      <c r="I14"/>
      <c r="J14"/>
      <c r="K14"/>
      <c r="L14"/>
      <c r="M14"/>
      <c r="N14" s="33"/>
      <c r="O14" s="33"/>
      <c r="P14" s="33"/>
      <c r="Q14" s="33"/>
      <c r="R14"/>
      <c r="S14"/>
      <c r="T14"/>
      <c r="U14"/>
      <c r="V14"/>
    </row>
    <row r="15" spans="1:22" s="34" customFormat="1" ht="15.95" customHeight="1" x14ac:dyDescent="0.2">
      <c r="A15" s="414" t="s">
        <v>133</v>
      </c>
      <c r="B15" s="414"/>
      <c r="C15" s="414"/>
      <c r="D15" s="414"/>
      <c r="E15" s="414"/>
      <c r="F15" s="414"/>
      <c r="G15" s="402"/>
      <c r="H15" s="402"/>
      <c r="I15" s="402"/>
      <c r="J15" s="402"/>
      <c r="K15" s="402"/>
      <c r="L15" s="402"/>
      <c r="R15"/>
      <c r="S15"/>
      <c r="T15"/>
      <c r="U15"/>
      <c r="V15"/>
    </row>
    <row r="16" spans="1:22" s="34" customFormat="1" ht="15.95" customHeight="1" x14ac:dyDescent="0.2">
      <c r="A16" s="328" t="s">
        <v>242</v>
      </c>
      <c r="B16" s="329">
        <v>9581826</v>
      </c>
      <c r="C16" s="329">
        <v>6008028</v>
      </c>
      <c r="D16" s="329">
        <v>6488640</v>
      </c>
      <c r="E16" s="330">
        <v>7.9994966734509232E-2</v>
      </c>
      <c r="F16" s="331"/>
      <c r="G16" s="391"/>
      <c r="H16" s="402"/>
      <c r="I16" s="402"/>
      <c r="J16" s="402"/>
      <c r="K16" s="402"/>
      <c r="L16" s="402"/>
      <c r="M16" s="28"/>
      <c r="N16" s="28"/>
      <c r="O16" s="28"/>
      <c r="P16" s="28"/>
      <c r="Q16" s="28"/>
      <c r="R16"/>
      <c r="S16"/>
      <c r="T16"/>
      <c r="U16"/>
      <c r="V16"/>
    </row>
    <row r="17" spans="1:24" s="34" customFormat="1" ht="15.95" customHeight="1" x14ac:dyDescent="0.2">
      <c r="A17" s="111" t="s">
        <v>264</v>
      </c>
      <c r="B17" s="23">
        <v>5816311</v>
      </c>
      <c r="C17" s="23">
        <v>3617836</v>
      </c>
      <c r="D17" s="23">
        <v>4253656</v>
      </c>
      <c r="E17" s="31">
        <v>0.17574594315496889</v>
      </c>
      <c r="F17" s="31">
        <v>0.655554322631553</v>
      </c>
      <c r="G17" s="402"/>
      <c r="H17" s="402"/>
      <c r="I17" s="402"/>
      <c r="J17" s="402"/>
      <c r="K17" s="402"/>
      <c r="L17" s="402"/>
      <c r="M17" s="33"/>
      <c r="N17" s="33"/>
      <c r="O17" s="33"/>
      <c r="P17" s="33"/>
      <c r="Q17" s="33"/>
      <c r="R17"/>
      <c r="S17"/>
      <c r="T17"/>
      <c r="U17"/>
      <c r="V17"/>
    </row>
    <row r="18" spans="1:24" s="34" customFormat="1" ht="15.95" customHeight="1" x14ac:dyDescent="0.2">
      <c r="A18" s="111" t="s">
        <v>265</v>
      </c>
      <c r="B18" s="23">
        <v>3184632</v>
      </c>
      <c r="C18" s="23">
        <v>2018614</v>
      </c>
      <c r="D18" s="23">
        <v>1978340</v>
      </c>
      <c r="E18" s="31">
        <v>-1.9951313128711085E-2</v>
      </c>
      <c r="F18" s="31">
        <v>0.30489285890417717</v>
      </c>
      <c r="G18" s="402"/>
      <c r="H18" s="402"/>
      <c r="I18" s="402"/>
      <c r="J18" s="402"/>
      <c r="K18" s="402"/>
      <c r="L18" s="402"/>
      <c r="M18" s="33"/>
      <c r="N18" s="33"/>
      <c r="O18" s="33"/>
      <c r="P18" s="33"/>
      <c r="Q18" s="33"/>
      <c r="R18"/>
      <c r="S18"/>
      <c r="T18"/>
      <c r="U18"/>
      <c r="V18"/>
    </row>
    <row r="19" spans="1:24" s="34" customFormat="1" ht="15.95" customHeight="1" x14ac:dyDescent="0.2">
      <c r="A19" s="321" t="s">
        <v>266</v>
      </c>
      <c r="B19" s="327">
        <v>580883</v>
      </c>
      <c r="C19" s="327">
        <v>371578</v>
      </c>
      <c r="D19" s="327">
        <v>256644</v>
      </c>
      <c r="E19" s="323">
        <v>-0.30931325320659458</v>
      </c>
      <c r="F19" s="323">
        <v>3.9552818464269862E-2</v>
      </c>
      <c r="G19" s="402"/>
      <c r="H19" s="402"/>
      <c r="I19" s="402"/>
      <c r="J19" s="402"/>
      <c r="K19" s="402"/>
      <c r="L19" s="402"/>
      <c r="M19" s="33"/>
      <c r="N19" s="33"/>
      <c r="O19" s="33"/>
      <c r="P19" s="33"/>
      <c r="Q19" s="33"/>
      <c r="R19"/>
      <c r="S19"/>
      <c r="T19"/>
      <c r="U19"/>
      <c r="V19"/>
    </row>
    <row r="20" spans="1:24" s="34" customFormat="1" ht="15.95" customHeight="1" x14ac:dyDescent="0.2">
      <c r="A20" s="414" t="s">
        <v>144</v>
      </c>
      <c r="B20" s="414"/>
      <c r="C20" s="414"/>
      <c r="D20" s="414"/>
      <c r="E20" s="414"/>
      <c r="F20" s="414"/>
      <c r="G20" s="402"/>
      <c r="H20" s="402"/>
      <c r="I20" s="402"/>
      <c r="J20" s="402"/>
      <c r="K20" s="402"/>
      <c r="L20" s="402"/>
      <c r="S20" s="30"/>
      <c r="T20" s="30"/>
      <c r="U20" s="30"/>
    </row>
    <row r="21" spans="1:24" s="34" customFormat="1" ht="15.95" customHeight="1" x14ac:dyDescent="0.2">
      <c r="A21" s="332" t="s">
        <v>242</v>
      </c>
      <c r="B21" s="333">
        <v>8295609</v>
      </c>
      <c r="C21" s="333">
        <v>6235808</v>
      </c>
      <c r="D21" s="333">
        <v>6855214</v>
      </c>
      <c r="E21" s="326">
        <v>9.9330511779708419E-2</v>
      </c>
      <c r="F21" s="334"/>
      <c r="G21" s="402"/>
      <c r="H21" s="402"/>
      <c r="I21" s="402"/>
      <c r="J21" s="402"/>
      <c r="K21" s="402"/>
      <c r="L21" s="402"/>
      <c r="M21" s="33"/>
      <c r="N21" s="33"/>
      <c r="O21" s="33"/>
      <c r="P21" s="33"/>
      <c r="Q21" s="33"/>
    </row>
    <row r="22" spans="1:24" s="34" customFormat="1" ht="15.95" customHeight="1" x14ac:dyDescent="0.2">
      <c r="A22" s="111" t="s">
        <v>264</v>
      </c>
      <c r="B22" s="23">
        <v>4672099</v>
      </c>
      <c r="C22" s="23">
        <v>3833554</v>
      </c>
      <c r="D22" s="23">
        <v>3599218</v>
      </c>
      <c r="E22" s="31">
        <v>-6.1127611610531637E-2</v>
      </c>
      <c r="F22" s="31">
        <v>0.525033645922651</v>
      </c>
      <c r="G22" s="402"/>
      <c r="H22" s="402"/>
      <c r="I22" s="402"/>
      <c r="J22" s="402"/>
      <c r="K22" s="402"/>
      <c r="L22" s="402"/>
      <c r="M22" s="33"/>
      <c r="N22" s="33"/>
      <c r="O22" s="33"/>
      <c r="P22" s="33"/>
      <c r="Q22" s="33"/>
    </row>
    <row r="23" spans="1:24" s="34" customFormat="1" ht="15.95" customHeight="1" x14ac:dyDescent="0.2">
      <c r="A23" s="111" t="s">
        <v>265</v>
      </c>
      <c r="B23" s="23">
        <v>-1424944</v>
      </c>
      <c r="C23" s="23">
        <v>-822858</v>
      </c>
      <c r="D23" s="23">
        <v>-673722</v>
      </c>
      <c r="E23" s="31">
        <v>0.18124147787346054</v>
      </c>
      <c r="F23" s="31">
        <v>-9.8278769999010973E-2</v>
      </c>
      <c r="G23" s="402"/>
      <c r="H23" s="402"/>
      <c r="I23" s="402"/>
      <c r="J23" s="402"/>
      <c r="K23" s="402"/>
      <c r="L23" s="402"/>
      <c r="M23" s="33"/>
      <c r="N23" s="33"/>
      <c r="O23" s="33"/>
      <c r="P23" s="33"/>
      <c r="Q23" s="33"/>
    </row>
    <row r="24" spans="1:24" s="34" customFormat="1" ht="15.95" customHeight="1" thickBot="1" x14ac:dyDescent="0.25">
      <c r="A24" s="112" t="s">
        <v>266</v>
      </c>
      <c r="B24" s="64">
        <v>5048454</v>
      </c>
      <c r="C24" s="64">
        <v>3225112</v>
      </c>
      <c r="D24" s="64">
        <v>3929718</v>
      </c>
      <c r="E24" s="65">
        <v>0.21847489327502426</v>
      </c>
      <c r="F24" s="65">
        <v>0.57324512407635997</v>
      </c>
      <c r="G24" s="402"/>
      <c r="H24" s="402"/>
      <c r="I24" s="402"/>
      <c r="J24" s="402"/>
      <c r="K24" s="402"/>
      <c r="L24" s="402"/>
      <c r="M24" s="33"/>
      <c r="N24" s="33"/>
      <c r="O24" s="33"/>
      <c r="P24" s="33"/>
      <c r="Q24" s="33"/>
    </row>
    <row r="25" spans="1:24" ht="27" customHeight="1" thickTop="1" x14ac:dyDescent="0.2">
      <c r="A25" s="415" t="s">
        <v>432</v>
      </c>
      <c r="B25" s="415"/>
      <c r="C25" s="415"/>
      <c r="D25" s="415"/>
      <c r="E25" s="415"/>
      <c r="F25" s="415"/>
      <c r="G25" s="403"/>
      <c r="H25" s="402"/>
      <c r="I25" s="402"/>
      <c r="J25" s="402"/>
      <c r="K25" s="402"/>
      <c r="L25" s="402"/>
      <c r="M25" s="33"/>
      <c r="N25" s="33"/>
      <c r="O25" s="33"/>
      <c r="P25" s="33"/>
      <c r="Q25" s="33"/>
      <c r="R25" s="37"/>
      <c r="S25" s="195"/>
      <c r="T25" s="25"/>
      <c r="U25" s="214" t="s">
        <v>364</v>
      </c>
    </row>
    <row r="26" spans="1:24" ht="33" customHeight="1" x14ac:dyDescent="0.2">
      <c r="H26" s="402"/>
      <c r="I26" s="402"/>
      <c r="J26" s="402"/>
      <c r="K26" s="402"/>
      <c r="L26" s="402"/>
      <c r="M26" s="33"/>
      <c r="N26" s="33"/>
      <c r="O26" s="33"/>
      <c r="P26" s="33"/>
      <c r="Q26" s="33"/>
      <c r="R26" s="34"/>
      <c r="S26" s="194"/>
      <c r="U26" s="105" t="s">
        <v>194</v>
      </c>
    </row>
    <row r="27" spans="1:24" x14ac:dyDescent="0.2">
      <c r="A27" s="7"/>
      <c r="B27" s="7"/>
      <c r="C27" s="7"/>
      <c r="D27" s="7"/>
      <c r="E27" s="7"/>
      <c r="F27" s="7"/>
      <c r="G27" s="7"/>
      <c r="H27" s="402"/>
      <c r="I27" s="402"/>
      <c r="J27" s="402"/>
      <c r="K27" s="402"/>
      <c r="L27" s="402"/>
      <c r="M27" s="33"/>
      <c r="N27" s="33"/>
      <c r="O27" s="33"/>
      <c r="P27" s="33"/>
      <c r="Q27" s="33"/>
      <c r="R27" s="34"/>
      <c r="S27" s="194"/>
      <c r="U27" s="189" t="s">
        <v>264</v>
      </c>
      <c r="V27" s="189" t="s">
        <v>265</v>
      </c>
      <c r="W27" s="189" t="s">
        <v>266</v>
      </c>
      <c r="X27" s="189" t="s">
        <v>191</v>
      </c>
    </row>
    <row r="28" spans="1:24" ht="15" x14ac:dyDescent="0.25">
      <c r="A28" s="7"/>
      <c r="B28" s="7"/>
      <c r="C28" s="7"/>
      <c r="D28" s="7"/>
      <c r="E28" s="7"/>
      <c r="F28" s="7"/>
      <c r="G28" s="7"/>
      <c r="H28" s="402"/>
      <c r="I28" s="402"/>
      <c r="J28" s="402"/>
      <c r="K28" s="402"/>
      <c r="L28" s="402"/>
      <c r="M28" s="33"/>
      <c r="N28" s="33"/>
      <c r="O28" s="33"/>
      <c r="P28" s="33"/>
      <c r="Q28" s="33"/>
      <c r="R28">
        <v>4</v>
      </c>
      <c r="S28" s="194" t="s">
        <v>547</v>
      </c>
      <c r="T28" s="110" t="s">
        <v>548</v>
      </c>
      <c r="U28" s="138">
        <v>4943760</v>
      </c>
      <c r="V28" s="138">
        <v>-506522</v>
      </c>
      <c r="W28" s="138">
        <v>3954164</v>
      </c>
      <c r="X28" s="138">
        <v>8391402</v>
      </c>
    </row>
    <row r="29" spans="1:24" ht="15" x14ac:dyDescent="0.25">
      <c r="A29" s="7"/>
      <c r="B29" s="7"/>
      <c r="C29" s="7"/>
      <c r="D29" s="7"/>
      <c r="E29" s="7"/>
      <c r="F29" s="7"/>
      <c r="G29" s="7"/>
      <c r="H29" s="402"/>
      <c r="I29" s="402"/>
      <c r="J29" s="402"/>
      <c r="K29" s="402"/>
      <c r="L29" s="402"/>
      <c r="M29" s="33"/>
      <c r="N29" s="33"/>
      <c r="O29" s="33"/>
      <c r="P29" s="33"/>
      <c r="Q29" s="33"/>
      <c r="R29">
        <v>3</v>
      </c>
      <c r="S29" s="194"/>
      <c r="T29" s="110" t="s">
        <v>549</v>
      </c>
      <c r="U29" s="138">
        <v>5042334</v>
      </c>
      <c r="V29" s="138">
        <v>-504194</v>
      </c>
      <c r="W29" s="138">
        <v>3375441</v>
      </c>
      <c r="X29" s="138">
        <v>7913581</v>
      </c>
    </row>
    <row r="30" spans="1:24" ht="15" x14ac:dyDescent="0.25">
      <c r="A30" s="7"/>
      <c r="B30" s="7"/>
      <c r="C30" s="7"/>
      <c r="D30" s="7"/>
      <c r="E30" s="7"/>
      <c r="F30" s="7"/>
      <c r="G30" s="7"/>
      <c r="H30" s="402"/>
      <c r="I30" s="402"/>
      <c r="J30" s="402"/>
      <c r="K30" s="402"/>
      <c r="L30" s="402"/>
      <c r="M30" s="33"/>
      <c r="R30">
        <v>2</v>
      </c>
      <c r="S30" s="194"/>
      <c r="T30" s="110" t="s">
        <v>550</v>
      </c>
      <c r="U30" s="138">
        <v>4373656</v>
      </c>
      <c r="V30" s="138">
        <v>-166131</v>
      </c>
      <c r="W30" s="138">
        <v>2708939</v>
      </c>
      <c r="X30" s="138">
        <v>6916464</v>
      </c>
    </row>
    <row r="31" spans="1:24" ht="15" x14ac:dyDescent="0.25">
      <c r="A31" s="7"/>
      <c r="B31" s="7"/>
      <c r="C31" s="7"/>
      <c r="D31" s="7"/>
      <c r="E31" s="7"/>
      <c r="F31" s="7"/>
      <c r="G31" s="7"/>
      <c r="H31" s="402"/>
      <c r="I31" s="402"/>
      <c r="J31" s="402"/>
      <c r="K31" s="402"/>
      <c r="L31" s="402"/>
      <c r="M31" s="33"/>
      <c r="R31">
        <v>1</v>
      </c>
      <c r="S31" s="194"/>
      <c r="T31" s="110" t="s">
        <v>551</v>
      </c>
      <c r="U31" s="138">
        <v>3833554</v>
      </c>
      <c r="V31" s="138">
        <v>-822858</v>
      </c>
      <c r="W31" s="138">
        <v>3225112</v>
      </c>
      <c r="X31" s="138">
        <v>6235808</v>
      </c>
    </row>
    <row r="32" spans="1:24" ht="15" x14ac:dyDescent="0.25">
      <c r="A32" s="7"/>
      <c r="B32" s="7"/>
      <c r="C32" s="7"/>
      <c r="D32" s="7"/>
      <c r="E32" s="7"/>
      <c r="F32" s="7"/>
      <c r="G32" s="7"/>
      <c r="H32" s="402"/>
      <c r="I32" s="402"/>
      <c r="J32" s="402"/>
      <c r="K32" s="402"/>
      <c r="L32" s="402"/>
      <c r="M32" s="33"/>
      <c r="R32">
        <v>0</v>
      </c>
      <c r="S32" s="194"/>
      <c r="T32" s="110" t="s">
        <v>552</v>
      </c>
      <c r="U32" s="138">
        <v>3599218</v>
      </c>
      <c r="V32" s="138">
        <v>-673722</v>
      </c>
      <c r="W32" s="138">
        <v>3929718</v>
      </c>
      <c r="X32" s="138">
        <v>6855214</v>
      </c>
    </row>
    <row r="33" spans="1:18" x14ac:dyDescent="0.2">
      <c r="A33" s="7"/>
      <c r="B33" s="7"/>
      <c r="C33" s="7"/>
      <c r="D33" s="7"/>
      <c r="E33" s="7"/>
      <c r="F33" s="7"/>
      <c r="G33" s="7"/>
      <c r="H33" s="402"/>
      <c r="I33" s="402"/>
      <c r="J33" s="402"/>
      <c r="K33" s="402"/>
      <c r="L33" s="402"/>
      <c r="M33" s="33"/>
    </row>
    <row r="34" spans="1:18" x14ac:dyDescent="0.2">
      <c r="A34" s="7"/>
      <c r="B34" s="7"/>
      <c r="C34" s="7"/>
      <c r="D34" s="7"/>
      <c r="E34" s="7"/>
      <c r="F34" s="7"/>
      <c r="G34" s="7"/>
      <c r="H34" s="402"/>
      <c r="I34" s="402"/>
      <c r="J34" s="402"/>
      <c r="K34" s="402"/>
      <c r="L34" s="402"/>
      <c r="M34" s="33"/>
    </row>
    <row r="35" spans="1:18" x14ac:dyDescent="0.2">
      <c r="A35" s="7"/>
      <c r="B35" s="7"/>
      <c r="C35" s="7"/>
      <c r="D35" s="7"/>
      <c r="E35" s="7"/>
      <c r="F35" s="7"/>
      <c r="G35" s="7"/>
      <c r="H35" s="402"/>
      <c r="I35" s="402"/>
      <c r="J35" s="402"/>
      <c r="K35" s="402"/>
      <c r="L35" s="402"/>
      <c r="M35" s="33"/>
      <c r="R35" s="6"/>
    </row>
    <row r="36" spans="1:18" x14ac:dyDescent="0.2">
      <c r="A36" s="7"/>
      <c r="B36" s="7"/>
      <c r="C36" s="7"/>
      <c r="D36" s="7"/>
      <c r="E36" s="7"/>
      <c r="F36" s="7"/>
      <c r="G36" s="7"/>
      <c r="H36" s="402"/>
      <c r="I36" s="402"/>
      <c r="J36" s="402"/>
      <c r="K36" s="402"/>
      <c r="L36" s="402"/>
      <c r="M36" s="33"/>
      <c r="R36" s="6"/>
    </row>
    <row r="37" spans="1:18" x14ac:dyDescent="0.2">
      <c r="A37" s="7"/>
      <c r="B37" s="7"/>
      <c r="C37" s="7"/>
      <c r="D37" s="7"/>
      <c r="E37" s="7"/>
      <c r="F37" s="7"/>
      <c r="G37" s="7"/>
      <c r="H37" s="402"/>
      <c r="I37" s="402"/>
      <c r="J37" s="402"/>
      <c r="K37" s="402"/>
      <c r="L37" s="402"/>
      <c r="M37" s="33"/>
      <c r="R37" s="6"/>
    </row>
    <row r="38" spans="1:18" x14ac:dyDescent="0.2">
      <c r="A38" s="7"/>
      <c r="B38" s="7"/>
      <c r="C38" s="7"/>
      <c r="D38" s="7"/>
      <c r="E38" s="7"/>
      <c r="F38" s="7"/>
      <c r="G38" s="7"/>
      <c r="H38" s="402"/>
      <c r="I38" s="402"/>
      <c r="J38" s="402"/>
      <c r="K38" s="402"/>
      <c r="L38" s="402"/>
      <c r="M38" s="33"/>
    </row>
    <row r="39" spans="1:18" x14ac:dyDescent="0.2">
      <c r="A39" s="7"/>
      <c r="B39" s="7"/>
      <c r="C39" s="7"/>
      <c r="D39" s="7"/>
      <c r="E39" s="7"/>
      <c r="F39" s="7"/>
      <c r="G39" s="7"/>
      <c r="H39" s="402"/>
      <c r="I39" s="402"/>
      <c r="J39" s="402"/>
      <c r="K39" s="402"/>
      <c r="L39" s="402"/>
      <c r="M39" s="33"/>
      <c r="R39" s="6"/>
    </row>
    <row r="40" spans="1:18" x14ac:dyDescent="0.2">
      <c r="A40" s="7"/>
      <c r="B40" s="7"/>
      <c r="C40" s="7"/>
      <c r="D40" s="7"/>
      <c r="E40" s="7"/>
      <c r="F40" s="7"/>
      <c r="G40" s="7"/>
      <c r="H40" s="402"/>
      <c r="I40" s="402"/>
      <c r="J40" s="402"/>
      <c r="K40" s="402"/>
      <c r="L40" s="402"/>
      <c r="M40" s="33"/>
      <c r="R40" s="6"/>
    </row>
    <row r="41" spans="1:18" x14ac:dyDescent="0.2">
      <c r="A41" s="7"/>
      <c r="B41" s="7"/>
      <c r="C41" s="7"/>
      <c r="D41" s="7"/>
      <c r="E41" s="7"/>
      <c r="F41" s="7"/>
      <c r="G41" s="7"/>
      <c r="H41" s="402"/>
      <c r="I41" s="402"/>
      <c r="J41" s="402"/>
      <c r="K41" s="402"/>
      <c r="L41" s="402"/>
      <c r="M41" s="33"/>
      <c r="R41" s="6"/>
    </row>
    <row r="42" spans="1:18" x14ac:dyDescent="0.2">
      <c r="A42" s="7"/>
      <c r="B42" s="7"/>
      <c r="C42" s="7"/>
      <c r="D42" s="7"/>
      <c r="E42" s="7"/>
      <c r="F42" s="7"/>
      <c r="G42" s="7"/>
      <c r="H42" s="402"/>
      <c r="I42" s="402"/>
      <c r="J42" s="402"/>
      <c r="K42" s="402"/>
      <c r="L42" s="402"/>
      <c r="M42" s="33"/>
      <c r="R42" s="6"/>
    </row>
    <row r="43" spans="1:18" x14ac:dyDescent="0.2">
      <c r="A43" s="7"/>
      <c r="B43" s="7"/>
      <c r="C43" s="7"/>
      <c r="D43" s="7"/>
      <c r="E43" s="7"/>
      <c r="F43" s="7"/>
      <c r="G43" s="7"/>
      <c r="H43" s="402"/>
      <c r="I43" s="402"/>
      <c r="J43" s="402"/>
      <c r="K43" s="402"/>
      <c r="L43" s="402"/>
      <c r="M43" s="33"/>
    </row>
    <row r="44" spans="1:18" x14ac:dyDescent="0.2">
      <c r="A44" s="7"/>
      <c r="B44" s="7"/>
      <c r="C44" s="7"/>
      <c r="D44" s="7"/>
      <c r="E44" s="7"/>
      <c r="F44" s="7"/>
      <c r="G44" s="7"/>
      <c r="H44" s="402"/>
      <c r="I44" s="402"/>
      <c r="J44" s="402"/>
      <c r="K44" s="402"/>
      <c r="L44" s="402"/>
      <c r="M44" s="33"/>
      <c r="R44" s="6"/>
    </row>
    <row r="45" spans="1:18" x14ac:dyDescent="0.2">
      <c r="A45" s="7"/>
      <c r="B45" s="7"/>
      <c r="C45" s="7"/>
      <c r="D45" s="7"/>
      <c r="E45" s="7"/>
      <c r="F45" s="7"/>
      <c r="G45" s="7"/>
      <c r="H45" s="402"/>
      <c r="I45" s="402"/>
      <c r="J45" s="402"/>
      <c r="K45" s="402"/>
      <c r="L45" s="402"/>
      <c r="M45" s="33"/>
      <c r="R45" s="6"/>
    </row>
    <row r="46" spans="1:18" x14ac:dyDescent="0.2">
      <c r="A46" s="7"/>
      <c r="B46" s="7"/>
      <c r="C46" s="7"/>
      <c r="D46" s="7"/>
      <c r="E46" s="7"/>
      <c r="F46" s="7"/>
      <c r="G46" s="7"/>
      <c r="H46" s="402"/>
      <c r="I46" s="402"/>
      <c r="J46" s="402"/>
      <c r="K46" s="402"/>
      <c r="L46" s="402"/>
      <c r="M46" s="33"/>
      <c r="R46" s="6"/>
    </row>
    <row r="47" spans="1:18" x14ac:dyDescent="0.2">
      <c r="A47" s="7"/>
      <c r="B47" s="7"/>
      <c r="C47" s="7"/>
      <c r="D47" s="7"/>
      <c r="E47" s="7"/>
      <c r="F47" s="7"/>
      <c r="G47" s="7"/>
      <c r="H47" s="402"/>
      <c r="I47" s="402"/>
      <c r="J47" s="402"/>
      <c r="K47" s="402"/>
      <c r="L47" s="402"/>
      <c r="M47" s="33"/>
      <c r="R47" s="6"/>
    </row>
    <row r="48" spans="1:18" x14ac:dyDescent="0.2">
      <c r="A48" s="7"/>
      <c r="B48" s="7"/>
      <c r="C48" s="7"/>
      <c r="D48" s="7"/>
      <c r="E48" s="7"/>
      <c r="F48" s="7"/>
      <c r="G48" s="7"/>
      <c r="H48" s="402"/>
      <c r="I48" s="402"/>
      <c r="J48" s="402"/>
      <c r="K48" s="402"/>
      <c r="L48" s="402"/>
      <c r="M48" s="33"/>
    </row>
    <row r="49" spans="1:18" x14ac:dyDescent="0.2">
      <c r="A49" s="7"/>
      <c r="B49" s="7"/>
      <c r="C49" s="7"/>
      <c r="D49" s="7"/>
      <c r="E49" s="7"/>
      <c r="F49" s="7"/>
      <c r="G49" s="7"/>
      <c r="H49" s="402"/>
      <c r="I49" s="402"/>
      <c r="J49" s="402"/>
      <c r="K49" s="402"/>
      <c r="L49" s="402"/>
      <c r="M49" s="33"/>
      <c r="R49" s="6"/>
    </row>
    <row r="50" spans="1:18" x14ac:dyDescent="0.2">
      <c r="A50" s="7"/>
      <c r="B50" s="7"/>
      <c r="C50" s="7"/>
      <c r="D50" s="7"/>
      <c r="E50" s="7"/>
      <c r="F50" s="7"/>
      <c r="G50" s="7"/>
      <c r="H50" s="402"/>
      <c r="I50" s="402"/>
      <c r="J50" s="402"/>
      <c r="K50" s="402"/>
      <c r="L50" s="402"/>
      <c r="M50" s="33"/>
      <c r="R50" s="6"/>
    </row>
    <row r="51" spans="1:18" x14ac:dyDescent="0.2">
      <c r="A51" s="7"/>
      <c r="B51" s="7"/>
      <c r="C51" s="7"/>
      <c r="D51" s="7"/>
      <c r="E51" s="7"/>
      <c r="F51" s="7"/>
      <c r="G51" s="7"/>
      <c r="H51" s="402"/>
      <c r="I51" s="402"/>
      <c r="J51" s="402"/>
      <c r="K51" s="402"/>
      <c r="L51" s="402"/>
      <c r="M51" s="33"/>
      <c r="R51" s="6"/>
    </row>
    <row r="52" spans="1:18" x14ac:dyDescent="0.2">
      <c r="H52" s="402"/>
      <c r="I52" s="402"/>
      <c r="J52" s="402"/>
      <c r="K52" s="402"/>
      <c r="L52" s="402"/>
      <c r="M52" s="33"/>
      <c r="R52" s="6"/>
    </row>
  </sheetData>
  <mergeCells count="9">
    <mergeCell ref="A20:F20"/>
    <mergeCell ref="A25:F25"/>
    <mergeCell ref="A10:F10"/>
    <mergeCell ref="C5:D5"/>
    <mergeCell ref="A1:F1"/>
    <mergeCell ref="A2:F2"/>
    <mergeCell ref="A3:F3"/>
    <mergeCell ref="A4:F4"/>
    <mergeCell ref="A15:F15"/>
  </mergeCells>
  <phoneticPr fontId="0" type="noConversion"/>
  <printOptions horizontalCentered="1" verticalCentered="1"/>
  <pageMargins left="0.78740157480314965" right="0.78740157480314965" top="1.8897637795275593" bottom="0.78740157480314965" header="0" footer="0.59055118110236227"/>
  <pageSetup scale="89" orientation="portrait" horizontalDpi="4294967294" verticalDpi="4294967294" r:id="rId1"/>
  <headerFooter alignWithMargins="0">
    <oddFooter>&amp;C&amp;P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23"/>
  <dimension ref="A1:AC48"/>
  <sheetViews>
    <sheetView workbookViewId="0">
      <selection sqref="A1:XFD1048576"/>
    </sheetView>
  </sheetViews>
  <sheetFormatPr baseColWidth="10" defaultColWidth="11.42578125" defaultRowHeight="12.75" x14ac:dyDescent="0.2"/>
  <cols>
    <col min="1" max="1" width="18.28515625" style="1" bestFit="1" customWidth="1"/>
    <col min="2" max="6" width="10.140625" style="1" bestFit="1" customWidth="1"/>
    <col min="7" max="7" width="10.7109375" style="1" customWidth="1"/>
    <col min="8" max="8" width="13" style="1" bestFit="1" customWidth="1"/>
    <col min="9" max="14" width="13" style="1" customWidth="1"/>
    <col min="15" max="15" width="11.42578125" style="34"/>
    <col min="16" max="16" width="11.42578125" style="34" customWidth="1"/>
    <col min="17" max="16384" width="11.42578125" style="1"/>
  </cols>
  <sheetData>
    <row r="1" spans="1:29" s="34" customFormat="1" ht="15.95" customHeight="1" x14ac:dyDescent="0.2">
      <c r="A1" s="416" t="s">
        <v>192</v>
      </c>
      <c r="B1" s="416"/>
      <c r="C1" s="416"/>
      <c r="D1" s="416"/>
      <c r="E1" s="416"/>
      <c r="F1" s="416"/>
      <c r="G1" s="416"/>
      <c r="H1" s="416"/>
      <c r="I1" s="402"/>
      <c r="J1" s="402"/>
      <c r="K1" s="402"/>
      <c r="L1" s="402"/>
      <c r="M1" s="402"/>
      <c r="N1" s="402"/>
      <c r="O1" s="132"/>
      <c r="P1" s="133"/>
    </row>
    <row r="2" spans="1:29" s="34" customFormat="1" ht="15.95" customHeight="1" x14ac:dyDescent="0.2">
      <c r="A2" s="414" t="s">
        <v>429</v>
      </c>
      <c r="B2" s="414"/>
      <c r="C2" s="414"/>
      <c r="D2" s="414"/>
      <c r="E2" s="414"/>
      <c r="F2" s="414"/>
      <c r="G2" s="414"/>
      <c r="H2" s="414"/>
      <c r="I2" s="402"/>
      <c r="J2" s="402"/>
      <c r="K2" s="402"/>
      <c r="L2" s="402"/>
      <c r="M2" s="402"/>
      <c r="N2" s="402"/>
      <c r="O2" s="132"/>
      <c r="P2" s="284"/>
      <c r="Q2" s="29"/>
      <c r="R2" s="29"/>
      <c r="S2" s="29"/>
      <c r="T2" s="29"/>
      <c r="U2" s="29"/>
      <c r="V2" s="29"/>
      <c r="W2" s="29"/>
      <c r="X2" s="29"/>
      <c r="Y2" s="29"/>
      <c r="Z2" s="29"/>
      <c r="AA2" s="29"/>
      <c r="AB2" s="29"/>
      <c r="AC2" s="29"/>
    </row>
    <row r="3" spans="1:29" s="34" customFormat="1" ht="15.95" customHeight="1" x14ac:dyDescent="0.2">
      <c r="A3" s="414" t="s">
        <v>128</v>
      </c>
      <c r="B3" s="414"/>
      <c r="C3" s="414"/>
      <c r="D3" s="414"/>
      <c r="E3" s="414"/>
      <c r="F3" s="414"/>
      <c r="G3" s="414"/>
      <c r="H3" s="414"/>
      <c r="I3" s="402"/>
      <c r="J3" s="402"/>
      <c r="K3" s="402"/>
      <c r="L3" s="402"/>
      <c r="M3" s="402"/>
      <c r="N3" s="402"/>
      <c r="O3" s="132"/>
      <c r="P3" s="371"/>
      <c r="Q3" s="371"/>
      <c r="R3" s="371"/>
      <c r="S3" s="371"/>
      <c r="T3" s="371"/>
      <c r="U3" s="371"/>
      <c r="V3" s="371"/>
      <c r="W3" s="371"/>
      <c r="X3" s="371"/>
      <c r="Y3" s="371"/>
      <c r="Z3" s="29"/>
      <c r="AA3" s="29"/>
      <c r="AB3" s="29"/>
      <c r="AC3" s="29"/>
    </row>
    <row r="4" spans="1:29" s="34" customFormat="1" ht="15.95" customHeight="1" thickBot="1" x14ac:dyDescent="0.25">
      <c r="A4" s="414" t="s">
        <v>237</v>
      </c>
      <c r="B4" s="414"/>
      <c r="C4" s="414"/>
      <c r="D4" s="414"/>
      <c r="E4" s="414"/>
      <c r="F4" s="414"/>
      <c r="G4" s="414"/>
      <c r="H4" s="414"/>
      <c r="I4" s="402"/>
      <c r="J4" s="402"/>
      <c r="K4" s="402"/>
      <c r="L4" s="402"/>
      <c r="M4" s="402"/>
      <c r="N4" s="402"/>
      <c r="O4" s="404"/>
      <c r="P4" s="285"/>
      <c r="Q4" s="280"/>
      <c r="R4" s="280"/>
      <c r="S4" s="280"/>
      <c r="T4" s="280"/>
      <c r="U4" s="280"/>
      <c r="V4" s="280"/>
      <c r="W4" s="280"/>
      <c r="X4" s="280"/>
      <c r="Y4" s="280"/>
      <c r="Z4" s="29"/>
      <c r="AA4" s="29"/>
      <c r="AB4" s="29"/>
      <c r="AC4" s="29"/>
    </row>
    <row r="5" spans="1:29" s="34" customFormat="1" ht="13.5" thickTop="1" x14ac:dyDescent="0.2">
      <c r="A5" s="38" t="s">
        <v>129</v>
      </c>
      <c r="B5" s="419">
        <v>2017</v>
      </c>
      <c r="C5" s="419">
        <v>2018</v>
      </c>
      <c r="D5" s="419">
        <v>2019</v>
      </c>
      <c r="E5" s="419">
        <v>2020</v>
      </c>
      <c r="F5" s="419">
        <v>2021</v>
      </c>
      <c r="G5" s="62" t="s">
        <v>142</v>
      </c>
      <c r="H5" s="62" t="s">
        <v>135</v>
      </c>
      <c r="I5" s="279"/>
      <c r="J5" s="279"/>
      <c r="K5" s="279"/>
      <c r="L5" s="279"/>
      <c r="M5" s="279"/>
      <c r="N5" s="279"/>
      <c r="O5" s="36"/>
      <c r="P5" s="280"/>
      <c r="Q5" s="280"/>
      <c r="R5" s="280"/>
      <c r="S5" s="280"/>
      <c r="T5" s="280"/>
      <c r="U5" s="280"/>
      <c r="V5" s="280"/>
      <c r="W5" s="280"/>
      <c r="X5" s="280"/>
      <c r="Y5" s="280"/>
      <c r="Z5" s="29"/>
      <c r="AA5" s="29"/>
      <c r="AB5" s="29"/>
      <c r="AC5" s="29"/>
    </row>
    <row r="6" spans="1:29" s="34" customFormat="1" ht="13.5" thickBot="1" x14ac:dyDescent="0.25">
      <c r="A6" s="281"/>
      <c r="B6" s="420"/>
      <c r="C6" s="420"/>
      <c r="D6" s="420"/>
      <c r="E6" s="420"/>
      <c r="F6" s="420"/>
      <c r="G6" s="282" t="s">
        <v>553</v>
      </c>
      <c r="H6" s="283">
        <v>2021</v>
      </c>
      <c r="I6" s="279"/>
      <c r="J6" s="279"/>
      <c r="K6" s="279"/>
      <c r="L6" s="279"/>
      <c r="M6" s="279"/>
      <c r="N6" s="279"/>
      <c r="P6" s="280"/>
      <c r="Q6" s="280"/>
      <c r="R6" s="280"/>
      <c r="S6" s="280"/>
      <c r="T6" s="280"/>
      <c r="U6" s="280"/>
      <c r="V6" s="280"/>
      <c r="W6" s="280"/>
      <c r="X6" s="280"/>
      <c r="Y6" s="280"/>
      <c r="Z6" s="29"/>
      <c r="AA6" s="29"/>
      <c r="AB6" s="29"/>
      <c r="AC6" s="29"/>
    </row>
    <row r="7" spans="1:29" s="34" customFormat="1" ht="13.5" thickTop="1" x14ac:dyDescent="0.2">
      <c r="A7" s="36" t="s">
        <v>427</v>
      </c>
      <c r="B7" s="109">
        <v>68904187.418279603</v>
      </c>
      <c r="C7" s="109">
        <v>74838121.947412997</v>
      </c>
      <c r="D7" s="109">
        <v>68792346.366390809</v>
      </c>
      <c r="E7" s="109">
        <v>74085745.638345987</v>
      </c>
      <c r="F7" s="109">
        <v>94676562.596073613</v>
      </c>
      <c r="G7" s="27">
        <v>0.27793223622588525</v>
      </c>
      <c r="H7" s="279"/>
      <c r="I7" s="279"/>
      <c r="J7" s="279"/>
      <c r="K7" s="279"/>
      <c r="L7" s="279"/>
      <c r="M7" s="279"/>
      <c r="N7" s="279"/>
      <c r="P7" s="286"/>
    </row>
    <row r="8" spans="1:29" s="34" customFormat="1" x14ac:dyDescent="0.2">
      <c r="A8" s="36" t="s">
        <v>428</v>
      </c>
      <c r="B8" s="109">
        <v>37134552.713890001</v>
      </c>
      <c r="C8" s="109">
        <v>39147511.424556002</v>
      </c>
      <c r="D8" s="109">
        <v>35376533.757743597</v>
      </c>
      <c r="E8" s="109">
        <v>42485165.800236501</v>
      </c>
      <c r="F8" s="109">
        <v>58629754.720376797</v>
      </c>
      <c r="G8" s="27">
        <v>0.38000531752780459</v>
      </c>
      <c r="H8" s="279"/>
      <c r="I8" s="279"/>
      <c r="J8" s="279"/>
      <c r="K8" s="279"/>
      <c r="L8" s="279"/>
      <c r="M8" s="279"/>
      <c r="N8" s="279"/>
    </row>
    <row r="9" spans="1:29" s="34" customFormat="1" ht="15.95" customHeight="1" x14ac:dyDescent="0.2">
      <c r="A9" s="414" t="s">
        <v>131</v>
      </c>
      <c r="B9" s="414"/>
      <c r="C9" s="414"/>
      <c r="D9" s="414"/>
      <c r="E9" s="414"/>
      <c r="F9" s="414"/>
      <c r="G9" s="414"/>
      <c r="H9" s="414"/>
      <c r="I9" s="402"/>
      <c r="J9" s="402"/>
      <c r="K9" s="402"/>
      <c r="L9" s="402"/>
      <c r="M9" s="402"/>
      <c r="N9" s="402"/>
      <c r="P9" s="287"/>
      <c r="Q9" s="30"/>
      <c r="R9" s="286"/>
    </row>
    <row r="10" spans="1:29" s="34" customFormat="1" ht="15.95" customHeight="1" x14ac:dyDescent="0.2">
      <c r="A10" s="26" t="s">
        <v>242</v>
      </c>
      <c r="B10" s="113">
        <v>15381835</v>
      </c>
      <c r="C10" s="113">
        <v>17900757</v>
      </c>
      <c r="D10" s="113">
        <v>16865551</v>
      </c>
      <c r="E10" s="113">
        <v>15909617</v>
      </c>
      <c r="F10" s="113">
        <v>17877435</v>
      </c>
      <c r="G10" s="27">
        <v>0.12368732697965011</v>
      </c>
      <c r="H10" s="27">
        <v>0.18882640549881355</v>
      </c>
      <c r="I10" s="27"/>
      <c r="J10" s="27"/>
      <c r="K10" s="27"/>
      <c r="L10" s="27"/>
      <c r="M10" s="27"/>
      <c r="N10" s="27"/>
      <c r="O10" s="30"/>
      <c r="P10" s="287"/>
      <c r="Q10" s="30"/>
      <c r="R10" s="286"/>
    </row>
    <row r="11" spans="1:29" s="34" customFormat="1" ht="15.95" customHeight="1" x14ac:dyDescent="0.2">
      <c r="A11" s="111" t="s">
        <v>264</v>
      </c>
      <c r="B11" s="109">
        <v>9238481</v>
      </c>
      <c r="C11" s="109">
        <v>10212418</v>
      </c>
      <c r="D11" s="109">
        <v>10391585</v>
      </c>
      <c r="E11" s="109">
        <v>9929878</v>
      </c>
      <c r="F11" s="109">
        <v>10488410</v>
      </c>
      <c r="G11" s="31">
        <v>5.624761955786365E-2</v>
      </c>
      <c r="H11" s="31">
        <v>0.58668427545674195</v>
      </c>
      <c r="I11" s="31"/>
      <c r="J11" s="31"/>
      <c r="K11" s="31"/>
      <c r="L11" s="31"/>
      <c r="M11" s="31"/>
      <c r="N11" s="31"/>
      <c r="O11" s="286"/>
      <c r="P11" s="133"/>
    </row>
    <row r="12" spans="1:29" s="34" customFormat="1" ht="15.95" customHeight="1" x14ac:dyDescent="0.2">
      <c r="A12" s="111" t="s">
        <v>265</v>
      </c>
      <c r="B12" s="109">
        <v>1182554</v>
      </c>
      <c r="C12" s="109">
        <v>1380778</v>
      </c>
      <c r="D12" s="109">
        <v>1458553</v>
      </c>
      <c r="E12" s="109">
        <v>1660483</v>
      </c>
      <c r="F12" s="109">
        <v>1759688</v>
      </c>
      <c r="G12" s="31">
        <v>5.974466465480225E-2</v>
      </c>
      <c r="H12" s="31">
        <v>9.8430675317795868E-2</v>
      </c>
      <c r="I12" s="31"/>
      <c r="J12" s="31"/>
      <c r="K12" s="31"/>
      <c r="L12" s="31"/>
      <c r="M12" s="31"/>
      <c r="N12" s="31"/>
      <c r="O12" s="33"/>
    </row>
    <row r="13" spans="1:29" s="34" customFormat="1" ht="15.95" customHeight="1" x14ac:dyDescent="0.2">
      <c r="A13" s="111" t="s">
        <v>266</v>
      </c>
      <c r="B13" s="109">
        <v>4960800</v>
      </c>
      <c r="C13" s="109">
        <v>6307561</v>
      </c>
      <c r="D13" s="109">
        <v>5015413</v>
      </c>
      <c r="E13" s="109">
        <v>4319256</v>
      </c>
      <c r="F13" s="109">
        <v>5629337</v>
      </c>
      <c r="G13" s="31">
        <v>0.30331172776052173</v>
      </c>
      <c r="H13" s="31">
        <v>0.31488504922546218</v>
      </c>
      <c r="I13" s="31"/>
      <c r="J13" s="31"/>
      <c r="K13" s="31"/>
      <c r="L13" s="31"/>
      <c r="M13" s="31"/>
      <c r="N13" s="31"/>
      <c r="O13" s="33"/>
    </row>
    <row r="14" spans="1:29" s="34" customFormat="1" ht="15.95" customHeight="1" x14ac:dyDescent="0.2">
      <c r="A14" s="414" t="s">
        <v>133</v>
      </c>
      <c r="B14" s="414"/>
      <c r="C14" s="414"/>
      <c r="D14" s="414"/>
      <c r="E14" s="414"/>
      <c r="F14" s="414"/>
      <c r="G14" s="414"/>
      <c r="H14" s="414"/>
      <c r="I14" s="402"/>
      <c r="J14" s="402"/>
      <c r="K14" s="402"/>
      <c r="L14" s="402"/>
      <c r="M14" s="402"/>
      <c r="N14" s="402"/>
    </row>
    <row r="15" spans="1:29" s="34" customFormat="1" ht="15.95" customHeight="1" x14ac:dyDescent="0.2">
      <c r="A15" s="32" t="s">
        <v>242</v>
      </c>
      <c r="B15" s="113">
        <v>5844993</v>
      </c>
      <c r="C15" s="113">
        <v>6560187</v>
      </c>
      <c r="D15" s="113">
        <v>6345535</v>
      </c>
      <c r="E15" s="113">
        <v>6663160</v>
      </c>
      <c r="F15" s="113">
        <v>9581826</v>
      </c>
      <c r="G15" s="27">
        <v>0.43803030393987236</v>
      </c>
      <c r="H15" s="28"/>
      <c r="I15" s="28"/>
      <c r="J15" s="28"/>
      <c r="K15" s="28"/>
      <c r="L15" s="28"/>
      <c r="M15" s="28"/>
      <c r="N15" s="28"/>
      <c r="O15" s="28"/>
    </row>
    <row r="16" spans="1:29" s="34" customFormat="1" ht="15.95" customHeight="1" x14ac:dyDescent="0.2">
      <c r="A16" s="111" t="s">
        <v>264</v>
      </c>
      <c r="B16" s="23">
        <v>3619177</v>
      </c>
      <c r="C16" s="23">
        <v>4085984</v>
      </c>
      <c r="D16" s="23">
        <v>3945256</v>
      </c>
      <c r="E16" s="23">
        <v>4338913</v>
      </c>
      <c r="F16" s="23">
        <v>5816311</v>
      </c>
      <c r="G16" s="31">
        <v>0.34049956751840843</v>
      </c>
      <c r="H16" s="31">
        <v>0.60701488421935446</v>
      </c>
      <c r="I16" s="31"/>
      <c r="J16" s="31"/>
      <c r="K16" s="31"/>
      <c r="L16" s="31"/>
      <c r="M16" s="31"/>
      <c r="N16" s="31"/>
      <c r="O16" s="33"/>
    </row>
    <row r="17" spans="1:24" s="34" customFormat="1" ht="15.95" customHeight="1" x14ac:dyDescent="0.2">
      <c r="A17" s="111" t="s">
        <v>265</v>
      </c>
      <c r="B17" s="23">
        <v>1965208</v>
      </c>
      <c r="C17" s="23">
        <v>2142776</v>
      </c>
      <c r="D17" s="23">
        <v>2140199</v>
      </c>
      <c r="E17" s="23">
        <v>2110613</v>
      </c>
      <c r="F17" s="23">
        <v>3184632</v>
      </c>
      <c r="G17" s="31">
        <v>0.50886590767705875</v>
      </c>
      <c r="H17" s="31">
        <v>0.33236170224756745</v>
      </c>
      <c r="I17" s="31"/>
      <c r="J17" s="31"/>
      <c r="K17" s="31"/>
      <c r="L17" s="31"/>
      <c r="M17" s="31"/>
      <c r="N17" s="31"/>
      <c r="O17" s="33"/>
    </row>
    <row r="18" spans="1:24" s="34" customFormat="1" ht="15.95" customHeight="1" x14ac:dyDescent="0.2">
      <c r="A18" s="111" t="s">
        <v>266</v>
      </c>
      <c r="B18" s="23">
        <v>260608</v>
      </c>
      <c r="C18" s="23">
        <v>331427</v>
      </c>
      <c r="D18" s="23">
        <v>260080</v>
      </c>
      <c r="E18" s="23">
        <v>213634</v>
      </c>
      <c r="F18" s="23">
        <v>580883</v>
      </c>
      <c r="G18" s="31">
        <v>1.7190568916932698</v>
      </c>
      <c r="H18" s="31">
        <v>6.0623413533078145E-2</v>
      </c>
      <c r="I18" s="31"/>
      <c r="J18" s="31"/>
      <c r="K18" s="31"/>
      <c r="L18" s="31"/>
      <c r="M18" s="31"/>
      <c r="N18" s="31"/>
      <c r="O18" s="33"/>
    </row>
    <row r="19" spans="1:24" s="34" customFormat="1" ht="15.95" customHeight="1" x14ac:dyDescent="0.2">
      <c r="A19" s="414" t="s">
        <v>144</v>
      </c>
      <c r="B19" s="414"/>
      <c r="C19" s="414"/>
      <c r="D19" s="414"/>
      <c r="E19" s="414"/>
      <c r="F19" s="414"/>
      <c r="G19" s="414"/>
      <c r="H19" s="414"/>
      <c r="I19" s="402"/>
      <c r="J19" s="31"/>
      <c r="K19" s="31"/>
      <c r="L19" s="31"/>
      <c r="M19" s="31"/>
      <c r="N19" s="402"/>
    </row>
    <row r="20" spans="1:24" s="34" customFormat="1" ht="15.95" customHeight="1" x14ac:dyDescent="0.2">
      <c r="A20" s="32" t="s">
        <v>242</v>
      </c>
      <c r="B20" s="113">
        <v>9536842</v>
      </c>
      <c r="C20" s="113">
        <v>11340570</v>
      </c>
      <c r="D20" s="113">
        <v>10520016</v>
      </c>
      <c r="E20" s="113">
        <v>9246457</v>
      </c>
      <c r="F20" s="113">
        <v>8295609</v>
      </c>
      <c r="G20" s="27">
        <v>-0.10283376649023512</v>
      </c>
      <c r="H20" s="33"/>
      <c r="I20" s="33"/>
      <c r="J20" s="31"/>
      <c r="K20" s="31"/>
      <c r="L20" s="31"/>
      <c r="M20" s="31"/>
      <c r="N20" s="33"/>
      <c r="O20" s="33"/>
    </row>
    <row r="21" spans="1:24" s="34" customFormat="1" ht="15.95" customHeight="1" x14ac:dyDescent="0.2">
      <c r="A21" s="111" t="s">
        <v>264</v>
      </c>
      <c r="B21" s="23">
        <v>5619304</v>
      </c>
      <c r="C21" s="23">
        <v>6126434</v>
      </c>
      <c r="D21" s="23">
        <v>6446329</v>
      </c>
      <c r="E21" s="23">
        <v>5590965</v>
      </c>
      <c r="F21" s="23">
        <v>4672099</v>
      </c>
      <c r="G21" s="31">
        <v>-0.16434837277643483</v>
      </c>
      <c r="H21" s="31">
        <v>0.56320144789852078</v>
      </c>
      <c r="I21" s="31"/>
      <c r="J21" s="31"/>
      <c r="K21" s="31"/>
      <c r="L21" s="31"/>
      <c r="M21" s="31"/>
      <c r="N21" s="33"/>
      <c r="O21" s="33"/>
    </row>
    <row r="22" spans="1:24" s="34" customFormat="1" ht="15.95" customHeight="1" x14ac:dyDescent="0.2">
      <c r="A22" s="111" t="s">
        <v>265</v>
      </c>
      <c r="B22" s="23">
        <v>-782654</v>
      </c>
      <c r="C22" s="23">
        <v>-761998</v>
      </c>
      <c r="D22" s="23">
        <v>-681646</v>
      </c>
      <c r="E22" s="23">
        <v>-450130</v>
      </c>
      <c r="F22" s="23">
        <v>-1424944</v>
      </c>
      <c r="G22" s="31">
        <v>-2.1656277075511521</v>
      </c>
      <c r="H22" s="31">
        <v>-0.17177087300040297</v>
      </c>
      <c r="I22" s="31"/>
      <c r="J22" s="31"/>
      <c r="K22" s="31"/>
      <c r="L22" s="31"/>
      <c r="M22" s="31"/>
      <c r="N22" s="33"/>
      <c r="O22" s="33"/>
      <c r="P22" s="286"/>
    </row>
    <row r="23" spans="1:24" s="34" customFormat="1" ht="15.95" customHeight="1" thickBot="1" x14ac:dyDescent="0.25">
      <c r="A23" s="112" t="s">
        <v>266</v>
      </c>
      <c r="B23" s="64">
        <v>4700192</v>
      </c>
      <c r="C23" s="64">
        <v>5976134</v>
      </c>
      <c r="D23" s="64">
        <v>4755333</v>
      </c>
      <c r="E23" s="64">
        <v>4105622</v>
      </c>
      <c r="F23" s="64">
        <v>5048454</v>
      </c>
      <c r="G23" s="65">
        <v>0.22964413187575475</v>
      </c>
      <c r="H23" s="65">
        <v>0.60856942510188217</v>
      </c>
      <c r="I23" s="31"/>
      <c r="J23" s="31"/>
      <c r="K23" s="31"/>
      <c r="L23" s="31"/>
      <c r="M23" s="31"/>
      <c r="N23" s="33"/>
      <c r="O23" s="33"/>
    </row>
    <row r="24" spans="1:24" ht="27" customHeight="1" thickTop="1" x14ac:dyDescent="0.2">
      <c r="A24" s="415" t="s">
        <v>431</v>
      </c>
      <c r="B24" s="415"/>
      <c r="C24" s="415"/>
      <c r="D24" s="415"/>
      <c r="E24" s="415"/>
      <c r="F24" s="415"/>
      <c r="G24" s="415"/>
      <c r="H24" s="415"/>
      <c r="I24" s="403"/>
      <c r="J24" s="31"/>
      <c r="K24" s="31"/>
      <c r="L24" s="31"/>
      <c r="M24" s="31"/>
      <c r="N24" s="33"/>
      <c r="O24" s="33"/>
      <c r="T24" s="25"/>
      <c r="U24" s="214" t="s">
        <v>364</v>
      </c>
    </row>
    <row r="25" spans="1:24" ht="33" customHeight="1" x14ac:dyDescent="0.2">
      <c r="J25" s="31"/>
      <c r="K25" s="31"/>
      <c r="L25" s="31"/>
      <c r="M25" s="31"/>
      <c r="N25" s="33"/>
      <c r="O25" s="33"/>
      <c r="U25" s="105" t="s">
        <v>194</v>
      </c>
    </row>
    <row r="26" spans="1:24" x14ac:dyDescent="0.2">
      <c r="A26" s="7"/>
      <c r="B26" s="7"/>
      <c r="C26" s="7"/>
      <c r="D26" s="7"/>
      <c r="E26" s="7"/>
      <c r="F26" s="7"/>
      <c r="G26" s="7"/>
      <c r="H26" s="7"/>
      <c r="I26" s="7"/>
      <c r="J26" s="31"/>
      <c r="K26" s="31"/>
      <c r="L26" s="31"/>
      <c r="M26" s="31"/>
      <c r="N26" s="33"/>
      <c r="O26" s="33"/>
      <c r="U26" s="189" t="s">
        <v>264</v>
      </c>
      <c r="V26" s="189" t="s">
        <v>265</v>
      </c>
      <c r="W26" s="189" t="s">
        <v>266</v>
      </c>
      <c r="X26" s="189" t="s">
        <v>191</v>
      </c>
    </row>
    <row r="27" spans="1:24" ht="15" x14ac:dyDescent="0.25">
      <c r="A27" s="7"/>
      <c r="B27" s="7"/>
      <c r="C27" s="7"/>
      <c r="D27" s="7"/>
      <c r="E27" s="7"/>
      <c r="F27" s="7"/>
      <c r="G27" s="7"/>
      <c r="H27" s="7"/>
      <c r="I27" s="7"/>
      <c r="J27" s="31"/>
      <c r="K27" s="31"/>
      <c r="L27" s="31"/>
      <c r="M27" s="31"/>
      <c r="N27" s="33"/>
      <c r="O27" s="33"/>
      <c r="T27" s="265">
        <v>2016</v>
      </c>
      <c r="U27" s="138">
        <v>5619304</v>
      </c>
      <c r="V27" s="138">
        <v>-782654</v>
      </c>
      <c r="W27" s="138">
        <v>4700192</v>
      </c>
      <c r="X27" s="138">
        <v>9536842</v>
      </c>
    </row>
    <row r="28" spans="1:24" ht="15" x14ac:dyDescent="0.25">
      <c r="A28" s="7"/>
      <c r="B28" s="7"/>
      <c r="C28" s="7"/>
      <c r="D28" s="7"/>
      <c r="E28" s="7"/>
      <c r="F28" s="7"/>
      <c r="G28" s="7"/>
      <c r="H28" s="7"/>
      <c r="I28" s="7"/>
      <c r="J28" s="31"/>
      <c r="K28" s="31"/>
      <c r="L28" s="31"/>
      <c r="M28" s="31"/>
      <c r="N28" s="33"/>
      <c r="O28" s="33"/>
      <c r="T28" s="265">
        <v>2017</v>
      </c>
      <c r="U28" s="138">
        <v>6126434</v>
      </c>
      <c r="V28" s="138">
        <v>-761998</v>
      </c>
      <c r="W28" s="138">
        <v>5976134</v>
      </c>
      <c r="X28" s="138">
        <v>11340570</v>
      </c>
    </row>
    <row r="29" spans="1:24" ht="15" x14ac:dyDescent="0.25">
      <c r="A29" s="7"/>
      <c r="B29" s="7"/>
      <c r="C29" s="7"/>
      <c r="D29" s="7"/>
      <c r="E29" s="7"/>
      <c r="F29" s="7"/>
      <c r="G29" s="7"/>
      <c r="H29" s="7"/>
      <c r="I29" s="7"/>
      <c r="J29" s="31"/>
      <c r="K29" s="31"/>
      <c r="L29" s="31"/>
      <c r="M29" s="31"/>
      <c r="N29" s="33"/>
      <c r="T29" s="265">
        <v>2018</v>
      </c>
      <c r="U29" s="138">
        <v>6446329</v>
      </c>
      <c r="V29" s="138">
        <v>-681646</v>
      </c>
      <c r="W29" s="138">
        <v>4755333</v>
      </c>
      <c r="X29" s="138">
        <v>10520016</v>
      </c>
    </row>
    <row r="30" spans="1:24" ht="15" x14ac:dyDescent="0.25">
      <c r="A30" s="7"/>
      <c r="B30" s="7"/>
      <c r="C30" s="7"/>
      <c r="D30" s="7"/>
      <c r="E30" s="7"/>
      <c r="F30" s="7"/>
      <c r="G30" s="7"/>
      <c r="H30" s="7"/>
      <c r="I30" s="7"/>
      <c r="J30" s="31"/>
      <c r="K30" s="31"/>
      <c r="L30" s="31"/>
      <c r="M30" s="31"/>
      <c r="N30" s="33"/>
      <c r="T30" s="265">
        <v>2019</v>
      </c>
      <c r="U30" s="138">
        <v>5590965</v>
      </c>
      <c r="V30" s="138">
        <v>-450130</v>
      </c>
      <c r="W30" s="138">
        <v>4105622</v>
      </c>
      <c r="X30" s="138">
        <v>9246457</v>
      </c>
    </row>
    <row r="31" spans="1:24" ht="15" x14ac:dyDescent="0.25">
      <c r="A31" s="7"/>
      <c r="B31" s="7"/>
      <c r="C31" s="7"/>
      <c r="D31" s="7"/>
      <c r="E31" s="7"/>
      <c r="F31" s="7"/>
      <c r="G31" s="7"/>
      <c r="H31" s="7"/>
      <c r="I31" s="7"/>
      <c r="J31" s="31"/>
      <c r="K31" s="31"/>
      <c r="L31" s="31"/>
      <c r="M31" s="31"/>
      <c r="N31" s="33"/>
      <c r="T31" s="265">
        <v>2020</v>
      </c>
      <c r="U31" s="138">
        <v>4672099</v>
      </c>
      <c r="V31" s="138">
        <v>-1424944</v>
      </c>
      <c r="W31" s="138">
        <v>5048454</v>
      </c>
      <c r="X31" s="138">
        <v>8295609</v>
      </c>
    </row>
    <row r="32" spans="1:24" x14ac:dyDescent="0.2">
      <c r="A32" s="7"/>
      <c r="B32" s="7"/>
      <c r="C32" s="7"/>
      <c r="D32" s="7"/>
      <c r="E32" s="7"/>
      <c r="F32" s="7"/>
      <c r="G32" s="7"/>
      <c r="H32" s="7"/>
      <c r="I32" s="7"/>
      <c r="J32" s="31"/>
      <c r="K32" s="31"/>
      <c r="L32" s="31"/>
      <c r="M32" s="31"/>
      <c r="N32" s="33"/>
    </row>
    <row r="33" spans="1:14" x14ac:dyDescent="0.2">
      <c r="A33" s="7"/>
      <c r="B33" s="7"/>
      <c r="C33" s="7"/>
      <c r="D33" s="7"/>
      <c r="E33" s="7"/>
      <c r="F33" s="7"/>
      <c r="G33" s="7"/>
      <c r="H33" s="7"/>
      <c r="I33" s="7"/>
      <c r="J33" s="31"/>
      <c r="K33" s="31"/>
      <c r="L33" s="31"/>
      <c r="M33" s="31"/>
      <c r="N33" s="33"/>
    </row>
    <row r="34" spans="1:14" x14ac:dyDescent="0.2">
      <c r="A34" s="7"/>
      <c r="B34" s="7"/>
      <c r="C34" s="7"/>
      <c r="D34" s="7"/>
      <c r="E34" s="7"/>
      <c r="F34" s="7"/>
      <c r="G34" s="7"/>
      <c r="H34" s="7"/>
      <c r="I34" s="7"/>
      <c r="J34" s="31"/>
      <c r="K34" s="31"/>
      <c r="L34" s="31"/>
      <c r="M34" s="31"/>
      <c r="N34" s="33"/>
    </row>
    <row r="35" spans="1:14" x14ac:dyDescent="0.2">
      <c r="A35" s="7"/>
      <c r="B35" s="7"/>
      <c r="C35" s="7"/>
      <c r="D35" s="7"/>
      <c r="E35" s="7"/>
      <c r="F35" s="7"/>
      <c r="G35" s="7"/>
      <c r="H35" s="7"/>
      <c r="I35" s="7"/>
      <c r="J35" s="31"/>
      <c r="K35" s="31"/>
      <c r="L35" s="31"/>
      <c r="M35" s="31"/>
      <c r="N35" s="33"/>
    </row>
    <row r="36" spans="1:14" x14ac:dyDescent="0.2">
      <c r="A36" s="7"/>
      <c r="B36" s="7"/>
      <c r="C36" s="7"/>
      <c r="D36" s="7"/>
      <c r="E36" s="7"/>
      <c r="F36" s="7"/>
      <c r="G36" s="7"/>
      <c r="H36" s="7"/>
      <c r="I36" s="7"/>
      <c r="J36" s="31"/>
      <c r="K36" s="31"/>
      <c r="L36" s="31"/>
      <c r="M36" s="31"/>
      <c r="N36" s="33"/>
    </row>
    <row r="37" spans="1:14" x14ac:dyDescent="0.2">
      <c r="A37" s="7"/>
      <c r="B37" s="7"/>
      <c r="C37" s="7"/>
      <c r="D37" s="7"/>
      <c r="E37" s="7"/>
      <c r="F37" s="7"/>
      <c r="G37" s="7"/>
      <c r="H37" s="7"/>
      <c r="I37" s="7"/>
      <c r="J37" s="31"/>
      <c r="K37" s="31"/>
      <c r="L37" s="31"/>
      <c r="M37" s="31"/>
      <c r="N37" s="33"/>
    </row>
    <row r="38" spans="1:14" x14ac:dyDescent="0.2">
      <c r="A38" s="7"/>
      <c r="B38" s="7"/>
      <c r="C38" s="7"/>
      <c r="D38" s="7"/>
      <c r="E38" s="7"/>
      <c r="F38" s="7"/>
      <c r="G38" s="7"/>
      <c r="H38" s="7"/>
      <c r="I38" s="7"/>
      <c r="J38" s="31"/>
      <c r="K38" s="31"/>
      <c r="L38" s="31"/>
      <c r="M38" s="31"/>
      <c r="N38" s="33"/>
    </row>
    <row r="39" spans="1:14" x14ac:dyDescent="0.2">
      <c r="A39" s="7"/>
      <c r="B39" s="7"/>
      <c r="C39" s="7"/>
      <c r="D39" s="7"/>
      <c r="E39" s="7"/>
      <c r="F39" s="7"/>
      <c r="G39" s="7"/>
      <c r="H39" s="7"/>
      <c r="I39" s="7"/>
      <c r="J39" s="31"/>
      <c r="K39" s="31"/>
      <c r="L39" s="31"/>
      <c r="M39" s="31"/>
      <c r="N39" s="33"/>
    </row>
    <row r="40" spans="1:14" x14ac:dyDescent="0.2">
      <c r="A40" s="7"/>
      <c r="B40" s="7"/>
      <c r="C40" s="7"/>
      <c r="D40" s="7"/>
      <c r="E40" s="7"/>
      <c r="F40" s="7"/>
      <c r="G40" s="7"/>
      <c r="H40" s="7"/>
      <c r="I40" s="7"/>
      <c r="J40" s="31"/>
      <c r="K40" s="31"/>
      <c r="L40" s="31"/>
      <c r="M40" s="31"/>
      <c r="N40" s="33"/>
    </row>
    <row r="41" spans="1:14" x14ac:dyDescent="0.2">
      <c r="A41" s="7"/>
      <c r="B41" s="7"/>
      <c r="C41" s="7"/>
      <c r="D41" s="7"/>
      <c r="E41" s="7"/>
      <c r="F41" s="7"/>
      <c r="G41" s="7"/>
      <c r="H41" s="7"/>
      <c r="I41" s="7"/>
      <c r="J41" s="31"/>
      <c r="K41" s="31"/>
      <c r="L41" s="31"/>
      <c r="M41" s="31"/>
      <c r="N41" s="33"/>
    </row>
    <row r="42" spans="1:14" x14ac:dyDescent="0.2">
      <c r="A42" s="7"/>
      <c r="B42" s="7"/>
      <c r="C42" s="7"/>
      <c r="D42" s="7"/>
      <c r="E42" s="7"/>
      <c r="F42" s="7"/>
      <c r="G42" s="7"/>
      <c r="H42" s="7"/>
      <c r="I42" s="7"/>
      <c r="J42" s="31"/>
      <c r="K42" s="31"/>
      <c r="L42" s="31"/>
      <c r="M42" s="31"/>
      <c r="N42" s="33"/>
    </row>
    <row r="43" spans="1:14" x14ac:dyDescent="0.2">
      <c r="A43" s="7"/>
      <c r="B43" s="7"/>
      <c r="C43" s="7"/>
      <c r="D43" s="7"/>
      <c r="E43" s="7"/>
      <c r="F43" s="7"/>
      <c r="G43" s="7"/>
      <c r="H43" s="7"/>
      <c r="I43" s="7"/>
      <c r="J43" s="31"/>
      <c r="K43" s="31"/>
      <c r="L43" s="31"/>
      <c r="M43" s="31"/>
      <c r="N43" s="33"/>
    </row>
    <row r="44" spans="1:14" x14ac:dyDescent="0.2">
      <c r="A44" s="7"/>
      <c r="B44" s="7"/>
      <c r="C44" s="7"/>
      <c r="D44" s="7"/>
      <c r="E44" s="7"/>
      <c r="F44" s="7"/>
      <c r="G44" s="7"/>
      <c r="H44" s="7"/>
      <c r="I44" s="7"/>
      <c r="J44" s="31"/>
      <c r="K44" s="31"/>
      <c r="L44" s="31"/>
      <c r="M44" s="31"/>
      <c r="N44" s="33"/>
    </row>
    <row r="45" spans="1:14" x14ac:dyDescent="0.2">
      <c r="J45" s="31"/>
      <c r="K45" s="31"/>
      <c r="L45" s="31"/>
      <c r="M45" s="31"/>
      <c r="N45" s="33"/>
    </row>
    <row r="46" spans="1:14" x14ac:dyDescent="0.2">
      <c r="J46" s="31"/>
      <c r="K46" s="31"/>
      <c r="L46" s="31"/>
      <c r="M46" s="31"/>
      <c r="N46" s="33"/>
    </row>
    <row r="47" spans="1:14" x14ac:dyDescent="0.2">
      <c r="J47" s="31"/>
      <c r="K47" s="31"/>
      <c r="L47" s="31"/>
      <c r="M47" s="31"/>
      <c r="N47" s="33"/>
    </row>
    <row r="48" spans="1:14" x14ac:dyDescent="0.2">
      <c r="N48" s="33"/>
    </row>
  </sheetData>
  <mergeCells count="13">
    <mergeCell ref="A14:H14"/>
    <mergeCell ref="A19:H19"/>
    <mergeCell ref="A24:H24"/>
    <mergeCell ref="B5:B6"/>
    <mergeCell ref="C5:C6"/>
    <mergeCell ref="D5:D6"/>
    <mergeCell ref="E5:E6"/>
    <mergeCell ref="F5:F6"/>
    <mergeCell ref="A1:H1"/>
    <mergeCell ref="A2:H2"/>
    <mergeCell ref="A3:H3"/>
    <mergeCell ref="A4:H4"/>
    <mergeCell ref="A9:H9"/>
  </mergeCells>
  <printOptions horizontalCentered="1" verticalCentered="1"/>
  <pageMargins left="0.78740157480314965" right="0.78740157480314965" top="1.8897637795275593" bottom="0.78740157480314965" header="0" footer="0.59055118110236227"/>
  <pageSetup scale="89" orientation="portrait" horizontalDpi="4294967294" verticalDpi="4294967294" r:id="rId1"/>
  <headerFooter alignWithMargins="0">
    <oddFooter>&amp;C&amp;P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dimension ref="A1:AD48"/>
  <sheetViews>
    <sheetView workbookViewId="0">
      <selection sqref="A1:XFD1048576"/>
    </sheetView>
  </sheetViews>
  <sheetFormatPr baseColWidth="10" defaultRowHeight="12.75" x14ac:dyDescent="0.2"/>
  <cols>
    <col min="1" max="1" width="15.140625" customWidth="1"/>
    <col min="2" max="2" width="16.5703125" bestFit="1" customWidth="1"/>
    <col min="3" max="3" width="15" customWidth="1"/>
    <col min="4" max="4" width="15.140625" customWidth="1"/>
    <col min="5" max="5" width="15.28515625" bestFit="1" customWidth="1"/>
    <col min="6" max="6" width="16.5703125" bestFit="1" customWidth="1"/>
    <col min="7" max="16" width="16.5703125" customWidth="1"/>
    <col min="17" max="17" width="12.85546875" style="105" bestFit="1" customWidth="1"/>
    <col min="18" max="18" width="18.5703125" style="105" bestFit="1" customWidth="1"/>
    <col min="19" max="19" width="14.7109375" style="105" customWidth="1"/>
    <col min="20" max="20" width="18.5703125" style="105" bestFit="1" customWidth="1"/>
    <col min="21" max="21" width="16.140625" style="105" bestFit="1" customWidth="1"/>
    <col min="22" max="22" width="12.7109375" bestFit="1" customWidth="1"/>
  </cols>
  <sheetData>
    <row r="1" spans="1:30" s="34" customFormat="1" ht="15.95" customHeight="1" x14ac:dyDescent="0.2">
      <c r="A1" s="416" t="s">
        <v>195</v>
      </c>
      <c r="B1" s="416"/>
      <c r="C1" s="416"/>
      <c r="D1" s="416"/>
      <c r="E1" s="416"/>
      <c r="F1" s="416"/>
      <c r="G1" s="402"/>
      <c r="H1" s="402"/>
      <c r="I1" s="402"/>
      <c r="J1" s="402"/>
      <c r="K1" s="402"/>
      <c r="L1" s="402"/>
      <c r="M1" s="402"/>
      <c r="N1" s="402"/>
      <c r="O1" s="402"/>
      <c r="P1" s="402"/>
      <c r="Q1" s="32" t="s">
        <v>193</v>
      </c>
      <c r="R1" s="32"/>
      <c r="S1" s="32"/>
      <c r="T1" s="32"/>
      <c r="U1" s="32"/>
      <c r="V1" s="29"/>
      <c r="W1" s="29"/>
      <c r="X1" s="29"/>
      <c r="AA1" s="30"/>
      <c r="AB1" s="30"/>
      <c r="AC1" s="30"/>
      <c r="AD1" s="29"/>
    </row>
    <row r="2" spans="1:30" ht="13.5" customHeight="1" x14ac:dyDescent="0.2">
      <c r="A2" s="414" t="s">
        <v>243</v>
      </c>
      <c r="B2" s="414"/>
      <c r="C2" s="414"/>
      <c r="D2" s="414"/>
      <c r="E2" s="414"/>
      <c r="F2" s="414"/>
      <c r="G2" s="402"/>
      <c r="H2" s="402"/>
      <c r="I2" s="402"/>
      <c r="J2" s="402"/>
      <c r="K2" s="402"/>
      <c r="L2" s="402"/>
      <c r="M2" s="402"/>
      <c r="N2" s="402"/>
      <c r="O2" s="402"/>
      <c r="P2" s="402"/>
      <c r="Q2" s="22" t="s">
        <v>129</v>
      </c>
      <c r="R2" s="36" t="s">
        <v>264</v>
      </c>
      <c r="S2" s="36" t="s">
        <v>265</v>
      </c>
      <c r="T2" s="36" t="s">
        <v>266</v>
      </c>
      <c r="U2" s="36" t="s">
        <v>191</v>
      </c>
    </row>
    <row r="3" spans="1:30" s="34" customFormat="1" ht="15.95" customHeight="1" x14ac:dyDescent="0.2">
      <c r="A3" s="414" t="s">
        <v>128</v>
      </c>
      <c r="B3" s="414"/>
      <c r="C3" s="414"/>
      <c r="D3" s="414"/>
      <c r="E3" s="414"/>
      <c r="F3" s="414"/>
      <c r="G3" s="402"/>
      <c r="H3" s="402"/>
      <c r="I3" s="402"/>
      <c r="J3" s="402"/>
      <c r="K3" s="402"/>
      <c r="L3" s="402"/>
      <c r="M3" s="402"/>
      <c r="N3" s="402"/>
      <c r="O3" s="402"/>
      <c r="P3" s="402"/>
      <c r="Q3" s="241" t="s">
        <v>548</v>
      </c>
      <c r="R3" s="181">
        <v>7667876</v>
      </c>
      <c r="S3" s="181">
        <v>941525</v>
      </c>
      <c r="T3" s="181">
        <v>4190498</v>
      </c>
      <c r="U3" s="209">
        <v>12799899</v>
      </c>
      <c r="V3" s="29"/>
      <c r="W3" s="29"/>
      <c r="X3" s="29"/>
      <c r="Z3" s="35"/>
      <c r="AA3" s="30"/>
      <c r="AB3" s="30"/>
      <c r="AC3" s="30"/>
      <c r="AD3" s="29"/>
    </row>
    <row r="4" spans="1:30" s="34" customFormat="1" ht="15.95" customHeight="1" x14ac:dyDescent="0.2">
      <c r="A4" s="414" t="s">
        <v>237</v>
      </c>
      <c r="B4" s="414"/>
      <c r="C4" s="414"/>
      <c r="D4" s="414"/>
      <c r="E4" s="414"/>
      <c r="F4" s="414"/>
      <c r="G4" s="402"/>
      <c r="H4" s="402"/>
      <c r="I4" s="402"/>
      <c r="J4" s="402"/>
      <c r="K4" s="402"/>
      <c r="L4" s="402"/>
      <c r="M4" s="402"/>
      <c r="N4" s="402"/>
      <c r="O4" s="402"/>
      <c r="P4" s="402"/>
      <c r="Q4" s="241" t="s">
        <v>549</v>
      </c>
      <c r="R4" s="181">
        <v>7699297</v>
      </c>
      <c r="S4" s="181">
        <v>967282</v>
      </c>
      <c r="T4" s="181">
        <v>3559468</v>
      </c>
      <c r="U4" s="209">
        <v>12226047</v>
      </c>
      <c r="V4" s="29"/>
      <c r="W4" s="29"/>
      <c r="X4" s="29"/>
      <c r="AD4" s="29"/>
    </row>
    <row r="5" spans="1:30" ht="13.5" thickBot="1" x14ac:dyDescent="0.25">
      <c r="B5" s="41"/>
      <c r="C5" s="41"/>
      <c r="D5" s="41"/>
      <c r="E5" s="41"/>
      <c r="F5" s="41"/>
      <c r="G5" s="41"/>
      <c r="H5" s="41"/>
      <c r="I5" s="41"/>
      <c r="J5" s="41"/>
      <c r="K5" s="41"/>
      <c r="L5" s="41"/>
      <c r="M5" s="41"/>
      <c r="N5" s="41"/>
      <c r="O5" s="41"/>
      <c r="P5" s="41"/>
      <c r="Q5" s="241" t="s">
        <v>550</v>
      </c>
      <c r="R5" s="181">
        <v>7146395</v>
      </c>
      <c r="S5" s="181">
        <v>1088254</v>
      </c>
      <c r="T5" s="181">
        <v>2839509</v>
      </c>
      <c r="U5" s="209">
        <v>11074158</v>
      </c>
    </row>
    <row r="6" spans="1:30" ht="15" customHeight="1" thickTop="1" x14ac:dyDescent="0.2">
      <c r="A6" s="53" t="s">
        <v>129</v>
      </c>
      <c r="B6" s="421" t="s">
        <v>546</v>
      </c>
      <c r="C6" s="421"/>
      <c r="D6" s="421"/>
      <c r="E6" s="421"/>
      <c r="F6" s="421"/>
      <c r="G6" s="106"/>
      <c r="H6" s="106"/>
      <c r="I6" s="106"/>
      <c r="J6" s="106"/>
      <c r="K6" s="106"/>
      <c r="L6" s="106"/>
      <c r="M6" s="106"/>
      <c r="N6" s="106"/>
      <c r="O6" s="106"/>
      <c r="P6" s="106"/>
      <c r="Q6" s="241" t="s">
        <v>551</v>
      </c>
      <c r="R6" s="181">
        <v>7451390</v>
      </c>
      <c r="S6" s="181">
        <v>1195756</v>
      </c>
      <c r="T6" s="181">
        <v>3596690</v>
      </c>
      <c r="U6" s="209">
        <v>12243836</v>
      </c>
    </row>
    <row r="7" spans="1:30" ht="15" customHeight="1" x14ac:dyDescent="0.2">
      <c r="A7" s="55"/>
      <c r="B7" s="54">
        <v>2018</v>
      </c>
      <c r="C7" s="54">
        <v>2019</v>
      </c>
      <c r="D7" s="54">
        <v>2020</v>
      </c>
      <c r="E7" s="54">
        <v>2021</v>
      </c>
      <c r="F7" s="54">
        <v>2022</v>
      </c>
      <c r="G7" s="106"/>
      <c r="H7" s="106"/>
      <c r="I7" s="106"/>
      <c r="J7" s="106"/>
      <c r="K7" s="106"/>
      <c r="L7" s="106"/>
      <c r="M7" s="106"/>
      <c r="N7" s="106"/>
      <c r="O7" s="106"/>
      <c r="P7" s="106"/>
      <c r="Q7" s="241" t="s">
        <v>552</v>
      </c>
      <c r="R7" s="181">
        <v>7852874</v>
      </c>
      <c r="S7" s="181">
        <v>1304618</v>
      </c>
      <c r="T7" s="181">
        <v>4186362</v>
      </c>
      <c r="U7" s="209">
        <v>13343854</v>
      </c>
    </row>
    <row r="8" spans="1:30" s="105" customFormat="1" ht="20.100000000000001" customHeight="1" x14ac:dyDescent="0.2">
      <c r="A8" s="114" t="s">
        <v>264</v>
      </c>
      <c r="B8" s="165">
        <v>7667876</v>
      </c>
      <c r="C8" s="165">
        <v>7699297</v>
      </c>
      <c r="D8" s="165">
        <v>7146395</v>
      </c>
      <c r="E8" s="165">
        <v>7451390</v>
      </c>
      <c r="F8" s="165">
        <v>7852874</v>
      </c>
      <c r="G8" s="165"/>
      <c r="H8" s="165"/>
      <c r="I8" s="165"/>
      <c r="J8" s="165"/>
      <c r="K8" s="165"/>
      <c r="L8" s="165"/>
      <c r="M8" s="165"/>
      <c r="N8" s="165"/>
      <c r="O8" s="139"/>
      <c r="P8" s="139"/>
    </row>
    <row r="9" spans="1:30" s="105" customFormat="1" ht="20.100000000000001" customHeight="1" x14ac:dyDescent="0.2">
      <c r="A9" s="114" t="s">
        <v>265</v>
      </c>
      <c r="B9" s="165">
        <v>941525</v>
      </c>
      <c r="C9" s="165">
        <v>967282</v>
      </c>
      <c r="D9" s="165">
        <v>1088254</v>
      </c>
      <c r="E9" s="165">
        <v>1195756</v>
      </c>
      <c r="F9" s="165">
        <v>1304618</v>
      </c>
      <c r="G9" s="165"/>
      <c r="H9" s="165"/>
      <c r="I9" s="165"/>
      <c r="J9" s="165"/>
      <c r="K9" s="165"/>
      <c r="L9" s="165"/>
      <c r="M9" s="165"/>
      <c r="N9" s="165"/>
      <c r="O9" s="139"/>
      <c r="P9" s="139"/>
    </row>
    <row r="10" spans="1:30" s="105" customFormat="1" ht="20.100000000000001" customHeight="1" x14ac:dyDescent="0.2">
      <c r="A10" s="114" t="s">
        <v>266</v>
      </c>
      <c r="B10" s="165">
        <v>4190498</v>
      </c>
      <c r="C10" s="165">
        <v>3559468</v>
      </c>
      <c r="D10" s="165">
        <v>2839509</v>
      </c>
      <c r="E10" s="165">
        <v>3596690</v>
      </c>
      <c r="F10" s="165">
        <v>4186362</v>
      </c>
      <c r="G10" s="165"/>
      <c r="H10" s="165"/>
      <c r="I10" s="165"/>
      <c r="J10" s="165"/>
      <c r="K10" s="165"/>
      <c r="L10" s="165"/>
      <c r="M10" s="165"/>
      <c r="N10" s="165"/>
      <c r="O10" s="139"/>
      <c r="P10" s="139"/>
      <c r="Q10" s="2" t="s">
        <v>5</v>
      </c>
      <c r="R10" s="2"/>
      <c r="S10" s="2"/>
      <c r="T10" s="2"/>
      <c r="U10" s="2"/>
    </row>
    <row r="11" spans="1:30" s="2" customFormat="1" ht="20.100000000000001" customHeight="1" thickBot="1" x14ac:dyDescent="0.25">
      <c r="A11" s="183" t="s">
        <v>191</v>
      </c>
      <c r="B11" s="184">
        <v>12799899</v>
      </c>
      <c r="C11" s="184">
        <v>12226047</v>
      </c>
      <c r="D11" s="184">
        <v>11074158</v>
      </c>
      <c r="E11" s="184">
        <v>12243836</v>
      </c>
      <c r="F11" s="184">
        <v>13343854</v>
      </c>
      <c r="G11" s="186"/>
      <c r="H11" s="186"/>
      <c r="I11" s="186"/>
      <c r="J11" s="186"/>
      <c r="K11" s="186"/>
      <c r="L11" s="186"/>
      <c r="M11" s="186"/>
      <c r="N11" s="186"/>
      <c r="O11" s="185"/>
      <c r="P11" s="186"/>
      <c r="Q11" s="182"/>
      <c r="R11" s="36" t="s">
        <v>264</v>
      </c>
      <c r="S11" s="36" t="s">
        <v>265</v>
      </c>
      <c r="T11" s="36" t="s">
        <v>266</v>
      </c>
      <c r="U11" s="106" t="s">
        <v>191</v>
      </c>
    </row>
    <row r="12" spans="1:30" ht="30.75" customHeight="1" thickTop="1" x14ac:dyDescent="0.2">
      <c r="A12" s="422" t="s">
        <v>406</v>
      </c>
      <c r="B12" s="423"/>
      <c r="C12" s="423"/>
      <c r="D12" s="423"/>
      <c r="E12" s="423"/>
      <c r="Q12" s="241" t="s">
        <v>548</v>
      </c>
      <c r="R12" s="213">
        <v>2724116</v>
      </c>
      <c r="S12" s="213">
        <v>1448047</v>
      </c>
      <c r="T12" s="213">
        <v>236334</v>
      </c>
      <c r="U12" s="210">
        <v>4408497</v>
      </c>
    </row>
    <row r="13" spans="1:30" x14ac:dyDescent="0.2">
      <c r="A13" s="6"/>
      <c r="B13" s="24"/>
      <c r="C13" s="25"/>
      <c r="D13" s="25"/>
      <c r="E13" s="25"/>
      <c r="Q13" s="241" t="s">
        <v>549</v>
      </c>
      <c r="R13" s="213">
        <v>2656963</v>
      </c>
      <c r="S13" s="213">
        <v>1471476</v>
      </c>
      <c r="T13" s="213">
        <v>184027</v>
      </c>
      <c r="U13" s="210">
        <v>4312466</v>
      </c>
    </row>
    <row r="14" spans="1:30" x14ac:dyDescent="0.2">
      <c r="A14" s="6"/>
      <c r="B14" s="24"/>
      <c r="C14" s="25"/>
      <c r="D14" s="25"/>
      <c r="E14" s="25"/>
      <c r="Q14" s="241" t="s">
        <v>550</v>
      </c>
      <c r="R14" s="213">
        <v>2772739</v>
      </c>
      <c r="S14" s="213">
        <v>1254385</v>
      </c>
      <c r="T14" s="213">
        <v>130570</v>
      </c>
      <c r="U14" s="210">
        <v>4157694</v>
      </c>
    </row>
    <row r="15" spans="1:30" x14ac:dyDescent="0.2">
      <c r="A15" s="6"/>
      <c r="B15" s="24"/>
      <c r="C15" s="25"/>
      <c r="D15" s="25"/>
      <c r="E15" s="25"/>
      <c r="Q15" s="241" t="s">
        <v>551</v>
      </c>
      <c r="R15" s="213">
        <v>3617836</v>
      </c>
      <c r="S15" s="213">
        <v>2018614</v>
      </c>
      <c r="T15" s="213">
        <v>371578</v>
      </c>
      <c r="U15" s="210">
        <v>6008028</v>
      </c>
    </row>
    <row r="16" spans="1:30" x14ac:dyDescent="0.2">
      <c r="Q16" s="241" t="s">
        <v>552</v>
      </c>
      <c r="R16" s="213">
        <v>4253656</v>
      </c>
      <c r="S16" s="213">
        <v>1978340</v>
      </c>
      <c r="T16" s="213">
        <v>256644</v>
      </c>
      <c r="U16" s="210">
        <v>6488640</v>
      </c>
    </row>
    <row r="17" spans="17:22" x14ac:dyDescent="0.2">
      <c r="R17" s="211"/>
      <c r="S17" s="211"/>
      <c r="T17" s="211"/>
    </row>
    <row r="19" spans="17:22" x14ac:dyDescent="0.2">
      <c r="Q19" s="212"/>
      <c r="R19" s="212"/>
      <c r="S19" s="212"/>
      <c r="U19" s="212"/>
    </row>
    <row r="20" spans="17:22" x14ac:dyDescent="0.2">
      <c r="Q20" s="212"/>
      <c r="R20" s="212"/>
      <c r="S20" s="212"/>
      <c r="U20" s="212"/>
    </row>
    <row r="21" spans="17:22" x14ac:dyDescent="0.2">
      <c r="Q21" s="212"/>
      <c r="R21" s="212"/>
      <c r="S21" s="212"/>
      <c r="U21" s="212"/>
    </row>
    <row r="22" spans="17:22" x14ac:dyDescent="0.2">
      <c r="Q22" s="212"/>
      <c r="R22" s="212"/>
      <c r="S22" s="212"/>
    </row>
    <row r="23" spans="17:22" x14ac:dyDescent="0.2">
      <c r="Q23" s="212"/>
      <c r="R23" s="212"/>
      <c r="S23" s="212"/>
      <c r="T23" s="212"/>
      <c r="U23" s="212"/>
      <c r="V23" s="40"/>
    </row>
    <row r="24" spans="17:22" x14ac:dyDescent="0.2">
      <c r="Q24" s="212"/>
      <c r="R24" s="212"/>
      <c r="S24" s="212"/>
      <c r="T24" s="212"/>
      <c r="U24" s="212"/>
      <c r="V24" s="40"/>
    </row>
    <row r="25" spans="17:22" x14ac:dyDescent="0.2">
      <c r="Q25" s="212"/>
      <c r="R25" s="212"/>
      <c r="S25" s="212"/>
      <c r="T25" s="212"/>
      <c r="U25" s="212"/>
      <c r="V25" s="40"/>
    </row>
    <row r="26" spans="17:22" x14ac:dyDescent="0.2">
      <c r="Q26" s="212"/>
      <c r="R26" s="212"/>
      <c r="S26" s="212"/>
      <c r="T26" s="212"/>
      <c r="U26" s="212"/>
      <c r="V26" s="40"/>
    </row>
    <row r="27" spans="17:22" x14ac:dyDescent="0.2">
      <c r="Q27" s="212"/>
      <c r="R27" s="212"/>
      <c r="S27" s="212"/>
    </row>
    <row r="28" spans="17:22" x14ac:dyDescent="0.2">
      <c r="Q28" s="212"/>
      <c r="R28" s="212"/>
      <c r="S28" s="212"/>
      <c r="T28" s="212"/>
      <c r="U28" s="212"/>
      <c r="V28" s="40"/>
    </row>
    <row r="29" spans="17:22" x14ac:dyDescent="0.2">
      <c r="Q29" s="212"/>
      <c r="R29" s="212"/>
      <c r="S29" s="212"/>
      <c r="T29" s="212"/>
      <c r="U29" s="212"/>
      <c r="V29" s="40"/>
    </row>
    <row r="30" spans="17:22" x14ac:dyDescent="0.2">
      <c r="Q30" s="212"/>
      <c r="R30" s="212"/>
      <c r="S30" s="212"/>
      <c r="T30" s="212"/>
      <c r="U30" s="212"/>
      <c r="V30" s="40"/>
    </row>
    <row r="31" spans="17:22" x14ac:dyDescent="0.2">
      <c r="Q31" s="212"/>
      <c r="R31" s="212"/>
      <c r="S31" s="212"/>
      <c r="T31" s="212"/>
      <c r="U31" s="212"/>
      <c r="V31" s="40"/>
    </row>
    <row r="32" spans="17:22" x14ac:dyDescent="0.2">
      <c r="Q32" s="212"/>
      <c r="R32" s="211"/>
      <c r="S32" s="211"/>
      <c r="T32" s="211"/>
      <c r="U32" s="211"/>
    </row>
    <row r="33" spans="1:30" x14ac:dyDescent="0.2">
      <c r="Q33" s="212"/>
      <c r="R33" s="211"/>
      <c r="S33" s="211"/>
      <c r="T33" s="211"/>
      <c r="U33" s="211"/>
      <c r="V33" s="40"/>
    </row>
    <row r="34" spans="1:30" x14ac:dyDescent="0.2">
      <c r="Q34" s="212"/>
      <c r="R34" s="211"/>
      <c r="S34" s="211"/>
      <c r="T34" s="211"/>
      <c r="U34" s="211"/>
      <c r="V34" s="40"/>
    </row>
    <row r="35" spans="1:30" x14ac:dyDescent="0.2">
      <c r="Q35" s="212"/>
      <c r="R35" s="211"/>
      <c r="S35" s="211"/>
      <c r="T35" s="211"/>
      <c r="U35" s="211"/>
      <c r="V35" s="40"/>
    </row>
    <row r="36" spans="1:30" x14ac:dyDescent="0.2">
      <c r="Q36" s="212"/>
      <c r="R36" s="211"/>
      <c r="S36" s="211"/>
      <c r="T36" s="211"/>
      <c r="U36" s="211"/>
      <c r="V36" s="40"/>
    </row>
    <row r="37" spans="1:30" s="34" customFormat="1" ht="15.95" customHeight="1" x14ac:dyDescent="0.2">
      <c r="A37" s="416" t="s">
        <v>415</v>
      </c>
      <c r="B37" s="416"/>
      <c r="C37" s="416"/>
      <c r="D37" s="416"/>
      <c r="E37" s="416"/>
      <c r="F37" s="416"/>
      <c r="G37" s="402"/>
      <c r="H37" s="402"/>
      <c r="I37" s="402"/>
      <c r="J37" s="402"/>
      <c r="K37" s="402"/>
      <c r="L37" s="402"/>
      <c r="M37" s="402"/>
      <c r="N37" s="402"/>
      <c r="O37" s="402"/>
      <c r="P37" s="402"/>
      <c r="Q37" s="212"/>
      <c r="R37" s="211"/>
      <c r="S37" s="211"/>
      <c r="T37" s="211"/>
      <c r="U37" s="211"/>
      <c r="V37" s="40"/>
      <c r="W37" s="29"/>
      <c r="X37" s="29"/>
      <c r="AA37" s="30"/>
      <c r="AB37" s="30"/>
      <c r="AC37" s="30"/>
      <c r="AD37" s="29"/>
    </row>
    <row r="38" spans="1:30" ht="13.5" customHeight="1" x14ac:dyDescent="0.2">
      <c r="A38" s="414" t="s">
        <v>244</v>
      </c>
      <c r="B38" s="414"/>
      <c r="C38" s="414"/>
      <c r="D38" s="414"/>
      <c r="E38" s="414"/>
      <c r="F38" s="414"/>
      <c r="G38" s="402"/>
      <c r="H38" s="402"/>
      <c r="I38" s="402"/>
      <c r="J38" s="402"/>
      <c r="K38" s="402"/>
      <c r="L38" s="402"/>
      <c r="M38" s="402"/>
      <c r="N38" s="402"/>
      <c r="O38" s="402"/>
      <c r="P38" s="402"/>
      <c r="R38" s="211"/>
      <c r="S38" s="211"/>
      <c r="T38" s="211"/>
      <c r="U38" s="211"/>
      <c r="V38" s="40"/>
    </row>
    <row r="39" spans="1:30" s="34" customFormat="1" ht="15.95" customHeight="1" x14ac:dyDescent="0.2">
      <c r="A39" s="414" t="s">
        <v>128</v>
      </c>
      <c r="B39" s="414"/>
      <c r="C39" s="414"/>
      <c r="D39" s="414"/>
      <c r="E39" s="414"/>
      <c r="F39" s="414"/>
      <c r="G39" s="402"/>
      <c r="H39" s="402"/>
      <c r="I39" s="402"/>
      <c r="J39" s="402"/>
      <c r="K39" s="402"/>
      <c r="L39" s="402"/>
      <c r="M39" s="402"/>
      <c r="N39" s="402"/>
      <c r="O39" s="402"/>
      <c r="P39" s="402"/>
      <c r="Q39" s="105"/>
      <c r="R39" s="211"/>
      <c r="S39" s="211"/>
      <c r="T39" s="211"/>
      <c r="U39" s="211"/>
      <c r="V39" s="40"/>
      <c r="W39" s="29"/>
      <c r="X39" s="29"/>
      <c r="Z39" s="35"/>
      <c r="AA39" s="30"/>
      <c r="AB39" s="30"/>
      <c r="AC39" s="30"/>
      <c r="AD39" s="29"/>
    </row>
    <row r="40" spans="1:30" s="34" customFormat="1" ht="15.95" customHeight="1" x14ac:dyDescent="0.2">
      <c r="A40" s="414" t="s">
        <v>237</v>
      </c>
      <c r="B40" s="414"/>
      <c r="C40" s="414"/>
      <c r="D40" s="414"/>
      <c r="E40" s="414"/>
      <c r="F40" s="414"/>
      <c r="G40" s="402"/>
      <c r="H40" s="402"/>
      <c r="I40" s="402"/>
      <c r="J40" s="402"/>
      <c r="K40" s="402"/>
      <c r="L40" s="402"/>
      <c r="M40" s="402"/>
      <c r="N40" s="402"/>
      <c r="O40" s="402"/>
      <c r="P40" s="402"/>
      <c r="Q40" s="105"/>
      <c r="R40" s="211"/>
      <c r="S40" s="211"/>
      <c r="T40" s="211"/>
      <c r="U40" s="211"/>
      <c r="V40" s="40"/>
      <c r="W40" s="29"/>
      <c r="X40" s="29"/>
      <c r="AD40" s="29"/>
    </row>
    <row r="41" spans="1:30" ht="13.5" thickBot="1" x14ac:dyDescent="0.25">
      <c r="B41" s="41"/>
      <c r="C41" s="41"/>
      <c r="D41" s="41"/>
      <c r="E41" s="41"/>
      <c r="F41" s="41"/>
      <c r="G41" s="41"/>
      <c r="H41" s="41"/>
      <c r="I41" s="41"/>
      <c r="J41" s="41"/>
      <c r="K41" s="41"/>
      <c r="L41" s="41"/>
      <c r="M41" s="41"/>
      <c r="N41" s="41"/>
      <c r="O41" s="41"/>
      <c r="P41" s="41"/>
      <c r="V41" s="40"/>
    </row>
    <row r="42" spans="1:30" ht="13.5" thickTop="1" x14ac:dyDescent="0.2">
      <c r="A42" s="53" t="s">
        <v>129</v>
      </c>
      <c r="B42" s="424" t="s">
        <v>546</v>
      </c>
      <c r="C42" s="424"/>
      <c r="D42" s="424"/>
      <c r="E42" s="424"/>
      <c r="F42" s="424"/>
      <c r="G42" s="106"/>
      <c r="H42" s="106"/>
      <c r="I42" s="106"/>
      <c r="J42" s="106"/>
      <c r="K42" s="106"/>
      <c r="L42" s="106"/>
      <c r="M42" s="106"/>
      <c r="N42" s="106"/>
      <c r="O42" s="106"/>
      <c r="P42" s="106"/>
      <c r="V42" s="40"/>
    </row>
    <row r="43" spans="1:30" ht="15" customHeight="1" x14ac:dyDescent="0.2">
      <c r="A43" s="55"/>
      <c r="B43" s="54">
        <v>2018</v>
      </c>
      <c r="C43" s="54">
        <v>2019</v>
      </c>
      <c r="D43" s="54">
        <v>2020</v>
      </c>
      <c r="E43" s="54">
        <v>2021</v>
      </c>
      <c r="F43" s="54">
        <v>2022</v>
      </c>
      <c r="G43" s="106"/>
      <c r="H43" s="106"/>
      <c r="I43" s="106"/>
      <c r="J43" s="106"/>
      <c r="K43" s="106"/>
      <c r="L43" s="106"/>
      <c r="M43" s="106"/>
      <c r="N43" s="106"/>
      <c r="O43" s="106"/>
      <c r="P43" s="106"/>
    </row>
    <row r="44" spans="1:30" ht="20.100000000000001" customHeight="1" x14ac:dyDescent="0.2">
      <c r="A44" s="114" t="s">
        <v>264</v>
      </c>
      <c r="B44" s="165">
        <v>2724116</v>
      </c>
      <c r="C44" s="165">
        <v>2656963</v>
      </c>
      <c r="D44" s="165">
        <v>2772739</v>
      </c>
      <c r="E44" s="165">
        <v>3617836</v>
      </c>
      <c r="F44" s="165">
        <v>4253656</v>
      </c>
      <c r="G44" s="165"/>
      <c r="H44" s="165"/>
      <c r="I44" s="165"/>
      <c r="J44" s="165"/>
      <c r="K44" s="165"/>
      <c r="L44" s="165"/>
      <c r="M44" s="165"/>
      <c r="N44" s="165"/>
      <c r="O44" s="52"/>
      <c r="P44" s="52"/>
    </row>
    <row r="45" spans="1:30" ht="20.100000000000001" customHeight="1" x14ac:dyDescent="0.2">
      <c r="A45" s="114" t="s">
        <v>265</v>
      </c>
      <c r="B45" s="165">
        <v>1448047</v>
      </c>
      <c r="C45" s="165">
        <v>1471476</v>
      </c>
      <c r="D45" s="165">
        <v>1254385</v>
      </c>
      <c r="E45" s="165">
        <v>2018614</v>
      </c>
      <c r="F45" s="165">
        <v>1978340</v>
      </c>
      <c r="G45" s="165"/>
      <c r="H45" s="165"/>
      <c r="I45" s="165"/>
      <c r="J45" s="165"/>
      <c r="K45" s="165"/>
      <c r="L45" s="165"/>
      <c r="M45" s="165"/>
      <c r="N45" s="165"/>
      <c r="O45" s="42"/>
      <c r="P45" s="42"/>
    </row>
    <row r="46" spans="1:30" ht="20.100000000000001" customHeight="1" x14ac:dyDescent="0.2">
      <c r="A46" s="114" t="s">
        <v>266</v>
      </c>
      <c r="B46" s="165">
        <v>236334</v>
      </c>
      <c r="C46" s="165">
        <v>184027</v>
      </c>
      <c r="D46" s="165">
        <v>130570</v>
      </c>
      <c r="E46" s="165">
        <v>371578</v>
      </c>
      <c r="F46" s="165">
        <v>256644</v>
      </c>
      <c r="G46" s="165"/>
      <c r="H46" s="165"/>
      <c r="I46" s="165"/>
      <c r="J46" s="165"/>
      <c r="K46" s="165"/>
      <c r="L46" s="165"/>
      <c r="M46" s="165"/>
      <c r="N46" s="165"/>
      <c r="O46" s="42"/>
      <c r="P46" s="42"/>
    </row>
    <row r="47" spans="1:30" s="2" customFormat="1" ht="20.100000000000001" customHeight="1" thickBot="1" x14ac:dyDescent="0.25">
      <c r="A47" s="187" t="s">
        <v>191</v>
      </c>
      <c r="B47" s="188">
        <v>4408497</v>
      </c>
      <c r="C47" s="188">
        <v>4312466</v>
      </c>
      <c r="D47" s="188">
        <v>4157694</v>
      </c>
      <c r="E47" s="188">
        <v>6008028</v>
      </c>
      <c r="F47" s="188">
        <v>6488640</v>
      </c>
      <c r="G47" s="221"/>
      <c r="H47" s="221"/>
      <c r="I47" s="221"/>
      <c r="J47" s="221"/>
      <c r="K47" s="221"/>
      <c r="L47" s="221"/>
      <c r="M47" s="221"/>
      <c r="N47" s="221"/>
      <c r="O47" s="186"/>
      <c r="P47" s="186"/>
    </row>
    <row r="48" spans="1:30" ht="30.75" customHeight="1" thickTop="1" x14ac:dyDescent="0.2">
      <c r="A48" s="422" t="s">
        <v>407</v>
      </c>
      <c r="B48" s="423"/>
      <c r="C48" s="423"/>
      <c r="D48" s="423"/>
      <c r="E48" s="423"/>
    </row>
  </sheetData>
  <mergeCells count="12">
    <mergeCell ref="A38:F38"/>
    <mergeCell ref="A39:F39"/>
    <mergeCell ref="A40:F40"/>
    <mergeCell ref="A12:E12"/>
    <mergeCell ref="A48:E48"/>
    <mergeCell ref="B42:F42"/>
    <mergeCell ref="A1:F1"/>
    <mergeCell ref="A37:F37"/>
    <mergeCell ref="B6:F6"/>
    <mergeCell ref="A3:F3"/>
    <mergeCell ref="A4:F4"/>
    <mergeCell ref="A2:F2"/>
  </mergeCells>
  <printOptions horizontalCentered="1" verticalCentered="1"/>
  <pageMargins left="0.78740157480314965" right="0.78740157480314965" top="1.8897637795275593" bottom="0.78740157480314965" header="0" footer="5.9055118110236222"/>
  <pageSetup scale="90" orientation="portrait" horizontalDpi="4294967294" verticalDpi="4294967294" r:id="rId1"/>
  <headerFooter alignWithMargins="0">
    <oddFooter>&amp;C&amp;P</oddFooter>
    <firstFooter>&amp;C1</firstFooter>
  </headerFooter>
  <rowBreaks count="1" manualBreakCount="1">
    <brk id="36" max="5"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dimension ref="A1:U81"/>
  <sheetViews>
    <sheetView workbookViewId="0">
      <selection sqref="A1:XFD1048576"/>
    </sheetView>
  </sheetViews>
  <sheetFormatPr baseColWidth="10" defaultColWidth="11.42578125" defaultRowHeight="12.75" x14ac:dyDescent="0.2"/>
  <cols>
    <col min="1" max="1" width="24" style="34" customWidth="1"/>
    <col min="2" max="2" width="14.140625" style="34" bestFit="1" customWidth="1"/>
    <col min="3" max="3" width="13.7109375" style="34" bestFit="1" customWidth="1"/>
    <col min="4" max="4" width="13.42578125" style="34" bestFit="1" customWidth="1"/>
    <col min="5" max="5" width="11.7109375" style="34" customWidth="1"/>
    <col min="6" max="6" width="15.5703125" style="34" customWidth="1"/>
    <col min="7" max="7" width="12.42578125" style="34" customWidth="1"/>
    <col min="8" max="10" width="11.42578125" style="34"/>
    <col min="11" max="11" width="13.140625" style="34" bestFit="1" customWidth="1"/>
    <col min="12" max="15" width="11.42578125" style="29"/>
    <col min="16" max="16" width="42.5703125" style="29" bestFit="1" customWidth="1"/>
    <col min="17" max="17" width="11.42578125" style="29"/>
    <col min="18" max="18" width="11.42578125" style="34"/>
    <col min="19" max="20" width="11.5703125" style="34" bestFit="1" customWidth="1"/>
    <col min="21" max="16384" width="11.42578125" style="34"/>
  </cols>
  <sheetData>
    <row r="1" spans="1:21" ht="15.95" customHeight="1" x14ac:dyDescent="0.2">
      <c r="A1" s="416" t="s">
        <v>515</v>
      </c>
      <c r="B1" s="416"/>
      <c r="C1" s="416"/>
      <c r="D1" s="416"/>
      <c r="E1" s="416"/>
      <c r="F1" s="416"/>
      <c r="U1" s="32"/>
    </row>
    <row r="2" spans="1:21" ht="15.95" customHeight="1" x14ac:dyDescent="0.2">
      <c r="A2" s="414" t="s">
        <v>136</v>
      </c>
      <c r="B2" s="414"/>
      <c r="C2" s="414"/>
      <c r="D2" s="414"/>
      <c r="E2" s="414"/>
      <c r="F2" s="414"/>
      <c r="G2" s="404"/>
      <c r="H2" s="404"/>
      <c r="U2" s="29"/>
    </row>
    <row r="3" spans="1:21" ht="15.95" customHeight="1" x14ac:dyDescent="0.2">
      <c r="A3" s="414" t="s">
        <v>128</v>
      </c>
      <c r="B3" s="414"/>
      <c r="C3" s="414"/>
      <c r="D3" s="414"/>
      <c r="E3" s="414"/>
      <c r="F3" s="414"/>
      <c r="G3" s="404"/>
      <c r="H3" s="404"/>
      <c r="R3" s="35" t="s">
        <v>124</v>
      </c>
      <c r="U3" s="56"/>
    </row>
    <row r="4" spans="1:21" ht="15.95" customHeight="1" thickBot="1" x14ac:dyDescent="0.25">
      <c r="A4" s="414" t="s">
        <v>237</v>
      </c>
      <c r="B4" s="414"/>
      <c r="C4" s="414"/>
      <c r="D4" s="414"/>
      <c r="E4" s="414"/>
      <c r="F4" s="414"/>
      <c r="G4" s="404"/>
      <c r="H4" s="404"/>
      <c r="M4" s="36"/>
      <c r="N4" s="430"/>
      <c r="O4" s="430"/>
      <c r="R4" s="35"/>
      <c r="U4" s="29"/>
    </row>
    <row r="5" spans="1:21" ht="18" customHeight="1" thickTop="1" x14ac:dyDescent="0.2">
      <c r="A5" s="61" t="s">
        <v>137</v>
      </c>
      <c r="B5" s="419">
        <v>2021</v>
      </c>
      <c r="C5" s="425" t="s">
        <v>546</v>
      </c>
      <c r="D5" s="425"/>
      <c r="E5" s="62" t="s">
        <v>142</v>
      </c>
      <c r="F5" s="62" t="s">
        <v>135</v>
      </c>
      <c r="G5" s="36"/>
      <c r="H5" s="36"/>
      <c r="M5" s="36"/>
      <c r="N5" s="36"/>
      <c r="O5" s="36"/>
      <c r="S5" s="30">
        <v>13343854</v>
      </c>
      <c r="U5" s="29"/>
    </row>
    <row r="6" spans="1:21" ht="18" customHeight="1" thickBot="1" x14ac:dyDescent="0.25">
      <c r="A6" s="63"/>
      <c r="B6" s="429"/>
      <c r="C6" s="50">
        <v>2021</v>
      </c>
      <c r="D6" s="50">
        <v>2022</v>
      </c>
      <c r="E6" s="50" t="s">
        <v>513</v>
      </c>
      <c r="F6" s="51">
        <v>2022</v>
      </c>
      <c r="G6" s="36"/>
      <c r="H6" s="36"/>
      <c r="M6" s="23"/>
      <c r="N6" s="23"/>
      <c r="O6" s="23"/>
      <c r="R6" s="34" t="s">
        <v>6</v>
      </c>
      <c r="S6" s="30">
        <v>5141392</v>
      </c>
      <c r="T6" s="57">
        <v>38.530037873615825</v>
      </c>
      <c r="U6" s="32"/>
    </row>
    <row r="7" spans="1:21" ht="18" customHeight="1" thickTop="1" x14ac:dyDescent="0.2">
      <c r="A7" s="414" t="s">
        <v>140</v>
      </c>
      <c r="B7" s="414"/>
      <c r="C7" s="414"/>
      <c r="D7" s="414"/>
      <c r="E7" s="414"/>
      <c r="F7" s="414"/>
      <c r="G7" s="36"/>
      <c r="H7" s="36"/>
      <c r="M7" s="23"/>
      <c r="N7" s="23"/>
      <c r="O7" s="23"/>
      <c r="R7" s="34" t="s">
        <v>7</v>
      </c>
      <c r="S7" s="30">
        <v>8202462</v>
      </c>
      <c r="T7" s="57">
        <v>61.469962126384182</v>
      </c>
      <c r="U7" s="29"/>
    </row>
    <row r="8" spans="1:21" ht="18" customHeight="1" x14ac:dyDescent="0.2">
      <c r="A8" s="58" t="s">
        <v>130</v>
      </c>
      <c r="B8" s="23">
        <v>17877435</v>
      </c>
      <c r="C8" s="23">
        <v>12243836</v>
      </c>
      <c r="D8" s="23">
        <v>13343854</v>
      </c>
      <c r="E8" s="31">
        <v>8.9842595082129495E-2</v>
      </c>
      <c r="F8" s="58"/>
      <c r="G8" s="28"/>
      <c r="H8" s="28"/>
      <c r="M8" s="23"/>
      <c r="N8" s="23"/>
      <c r="O8" s="23"/>
      <c r="T8" s="57">
        <v>100</v>
      </c>
      <c r="U8" s="29"/>
    </row>
    <row r="9" spans="1:21" s="35" customFormat="1" ht="18" customHeight="1" x14ac:dyDescent="0.2">
      <c r="A9" s="26" t="s">
        <v>139</v>
      </c>
      <c r="B9" s="22">
        <v>6917476</v>
      </c>
      <c r="C9" s="22">
        <v>5161538</v>
      </c>
      <c r="D9" s="22">
        <v>5141392</v>
      </c>
      <c r="E9" s="27">
        <v>-3.9031001999791535E-3</v>
      </c>
      <c r="F9" s="27">
        <v>0.38530037873615824</v>
      </c>
      <c r="G9" s="28"/>
      <c r="H9" s="28"/>
      <c r="M9" s="22"/>
      <c r="N9" s="22"/>
      <c r="O9" s="22"/>
      <c r="P9" s="32"/>
      <c r="Q9" s="32"/>
      <c r="R9" s="35" t="s">
        <v>123</v>
      </c>
      <c r="S9" s="30">
        <v>13343854</v>
      </c>
      <c r="T9" s="57"/>
      <c r="U9" s="29"/>
    </row>
    <row r="10" spans="1:21" ht="18" customHeight="1" x14ac:dyDescent="0.2">
      <c r="A10" s="111" t="s">
        <v>267</v>
      </c>
      <c r="B10" s="23">
        <v>6506111</v>
      </c>
      <c r="C10" s="23">
        <v>4868813</v>
      </c>
      <c r="D10" s="23">
        <v>4896570</v>
      </c>
      <c r="E10" s="31">
        <v>5.7009788628152279E-3</v>
      </c>
      <c r="F10" s="31">
        <v>0.95238215642767565</v>
      </c>
      <c r="G10" s="58"/>
      <c r="H10" s="23"/>
      <c r="I10" s="23"/>
      <c r="J10" s="23"/>
      <c r="M10" s="23"/>
      <c r="N10" s="23"/>
      <c r="O10" s="23"/>
      <c r="R10" s="34" t="s">
        <v>8</v>
      </c>
      <c r="S10" s="30">
        <v>7852874</v>
      </c>
      <c r="T10" s="57">
        <v>58.850119313355798</v>
      </c>
      <c r="U10" s="32"/>
    </row>
    <row r="11" spans="1:21" ht="18" customHeight="1" x14ac:dyDescent="0.2">
      <c r="A11" s="111" t="s">
        <v>268</v>
      </c>
      <c r="B11" s="23">
        <v>115232</v>
      </c>
      <c r="C11" s="23">
        <v>79500</v>
      </c>
      <c r="D11" s="23">
        <v>77554</v>
      </c>
      <c r="E11" s="31">
        <v>-2.4477987421383646E-2</v>
      </c>
      <c r="F11" s="31">
        <v>1.5084241777324118E-2</v>
      </c>
      <c r="G11" s="58"/>
      <c r="H11" s="23"/>
      <c r="I11" s="23"/>
      <c r="J11" s="23"/>
      <c r="M11" s="23"/>
      <c r="N11" s="23"/>
      <c r="O11" s="23"/>
      <c r="R11" s="34" t="s">
        <v>9</v>
      </c>
      <c r="S11" s="30">
        <v>1304618</v>
      </c>
      <c r="T11" s="57">
        <v>9.7769205208630119</v>
      </c>
      <c r="U11" s="29"/>
    </row>
    <row r="12" spans="1:21" ht="18" customHeight="1" x14ac:dyDescent="0.2">
      <c r="A12" s="111" t="s">
        <v>269</v>
      </c>
      <c r="B12" s="23">
        <v>296133</v>
      </c>
      <c r="C12" s="23">
        <v>213225</v>
      </c>
      <c r="D12" s="23">
        <v>167268</v>
      </c>
      <c r="E12" s="31">
        <v>-0.21553288779458318</v>
      </c>
      <c r="F12" s="31">
        <v>3.2533601795000262E-2</v>
      </c>
      <c r="G12" s="28"/>
      <c r="H12" s="33"/>
      <c r="M12" s="23"/>
      <c r="N12" s="23"/>
      <c r="O12" s="23"/>
      <c r="R12" s="34" t="s">
        <v>10</v>
      </c>
      <c r="S12" s="30">
        <v>4186362</v>
      </c>
      <c r="T12" s="57">
        <v>31.372960165781187</v>
      </c>
      <c r="U12" s="29"/>
    </row>
    <row r="13" spans="1:21" s="35" customFormat="1" ht="18" customHeight="1" x14ac:dyDescent="0.2">
      <c r="A13" s="26" t="s">
        <v>138</v>
      </c>
      <c r="B13" s="22">
        <v>10959958</v>
      </c>
      <c r="C13" s="22">
        <v>7082299</v>
      </c>
      <c r="D13" s="22">
        <v>8202462</v>
      </c>
      <c r="E13" s="27">
        <v>0.15816375445317968</v>
      </c>
      <c r="F13" s="27">
        <v>0.61469962126384181</v>
      </c>
      <c r="G13" s="28"/>
      <c r="H13" s="28"/>
      <c r="M13" s="22"/>
      <c r="N13" s="22"/>
      <c r="O13" s="22"/>
      <c r="P13" s="32"/>
      <c r="Q13" s="32"/>
      <c r="R13" s="34"/>
      <c r="S13" s="34"/>
      <c r="T13" s="57">
        <v>100</v>
      </c>
      <c r="U13" s="29"/>
    </row>
    <row r="14" spans="1:21" ht="18" customHeight="1" x14ac:dyDescent="0.2">
      <c r="A14" s="111" t="s">
        <v>267</v>
      </c>
      <c r="B14" s="23">
        <v>3982299</v>
      </c>
      <c r="C14" s="23">
        <v>2582577</v>
      </c>
      <c r="D14" s="23">
        <v>2956304</v>
      </c>
      <c r="E14" s="31">
        <v>0.1447108837413173</v>
      </c>
      <c r="F14" s="31">
        <v>0.36041666514273396</v>
      </c>
      <c r="G14" s="28"/>
      <c r="H14" s="33"/>
      <c r="M14" s="23"/>
      <c r="N14" s="23"/>
      <c r="O14" s="23"/>
      <c r="T14" s="57"/>
      <c r="U14" s="29"/>
    </row>
    <row r="15" spans="1:21" ht="18" customHeight="1" x14ac:dyDescent="0.2">
      <c r="A15" s="111" t="s">
        <v>268</v>
      </c>
      <c r="B15" s="23">
        <v>1644456</v>
      </c>
      <c r="C15" s="23">
        <v>1116257</v>
      </c>
      <c r="D15" s="23">
        <v>1227064</v>
      </c>
      <c r="E15" s="31">
        <v>9.9266566749413435E-2</v>
      </c>
      <c r="F15" s="31">
        <v>0.14959703562174381</v>
      </c>
      <c r="G15" s="28"/>
      <c r="H15" s="33"/>
      <c r="J15" s="30"/>
      <c r="U15" s="29"/>
    </row>
    <row r="16" spans="1:21" ht="18" customHeight="1" x14ac:dyDescent="0.2">
      <c r="A16" s="111" t="s">
        <v>269</v>
      </c>
      <c r="B16" s="23">
        <v>5333203</v>
      </c>
      <c r="C16" s="23">
        <v>3383465</v>
      </c>
      <c r="D16" s="23">
        <v>4019094</v>
      </c>
      <c r="E16" s="31">
        <v>0.18786332945663692</v>
      </c>
      <c r="F16" s="31">
        <v>0.48998629923552223</v>
      </c>
      <c r="G16" s="28"/>
      <c r="H16" s="33"/>
      <c r="M16" s="23"/>
      <c r="N16" s="23"/>
      <c r="O16" s="23"/>
    </row>
    <row r="17" spans="1:15" ht="18" customHeight="1" x14ac:dyDescent="0.2">
      <c r="A17" s="414" t="s">
        <v>141</v>
      </c>
      <c r="B17" s="414"/>
      <c r="C17" s="414"/>
      <c r="D17" s="414"/>
      <c r="E17" s="414"/>
      <c r="F17" s="414"/>
      <c r="G17" s="28"/>
      <c r="H17" s="33"/>
      <c r="M17" s="23"/>
      <c r="N17" s="23"/>
      <c r="O17" s="23"/>
    </row>
    <row r="18" spans="1:15" ht="18" customHeight="1" x14ac:dyDescent="0.2">
      <c r="A18" s="58" t="s">
        <v>130</v>
      </c>
      <c r="B18" s="23">
        <v>9581826</v>
      </c>
      <c r="C18" s="23">
        <v>6008028</v>
      </c>
      <c r="D18" s="23">
        <v>6488640</v>
      </c>
      <c r="E18" s="31">
        <v>7.9994966734509232E-2</v>
      </c>
      <c r="F18" s="59"/>
      <c r="G18" s="28"/>
      <c r="K18" s="115"/>
      <c r="M18" s="23"/>
      <c r="N18" s="23"/>
      <c r="O18" s="23"/>
    </row>
    <row r="19" spans="1:15" ht="18" customHeight="1" x14ac:dyDescent="0.2">
      <c r="A19" s="26" t="s">
        <v>139</v>
      </c>
      <c r="B19" s="22">
        <v>1985697</v>
      </c>
      <c r="C19" s="22">
        <v>1263721</v>
      </c>
      <c r="D19" s="22">
        <v>1388759</v>
      </c>
      <c r="E19" s="27">
        <v>9.894430811864327E-2</v>
      </c>
      <c r="F19" s="27">
        <v>0.21402928810968092</v>
      </c>
      <c r="G19" s="28"/>
      <c r="H19" s="22"/>
      <c r="I19" s="30"/>
      <c r="K19" s="220"/>
      <c r="L19" s="34"/>
      <c r="M19" s="23"/>
      <c r="N19" s="23"/>
      <c r="O19" s="23"/>
    </row>
    <row r="20" spans="1:15" ht="18" customHeight="1" x14ac:dyDescent="0.2">
      <c r="A20" s="111" t="s">
        <v>267</v>
      </c>
      <c r="B20" s="23">
        <v>1887531</v>
      </c>
      <c r="C20" s="23">
        <v>1202449</v>
      </c>
      <c r="D20" s="23">
        <v>1310717</v>
      </c>
      <c r="E20" s="31">
        <v>9.00395775621253E-2</v>
      </c>
      <c r="F20" s="31">
        <v>0.94380450459726994</v>
      </c>
      <c r="G20" s="28"/>
      <c r="H20" s="23"/>
      <c r="M20" s="23"/>
      <c r="N20" s="23"/>
      <c r="O20" s="23"/>
    </row>
    <row r="21" spans="1:15" ht="18" customHeight="1" x14ac:dyDescent="0.2">
      <c r="A21" s="111" t="s">
        <v>268</v>
      </c>
      <c r="B21" s="23">
        <v>67786</v>
      </c>
      <c r="C21" s="23">
        <v>42675</v>
      </c>
      <c r="D21" s="23">
        <v>57456</v>
      </c>
      <c r="E21" s="31">
        <v>0.34636203866432336</v>
      </c>
      <c r="F21" s="31">
        <v>4.1372189127127167E-2</v>
      </c>
      <c r="G21" s="28"/>
      <c r="H21" s="23"/>
      <c r="J21" s="115"/>
      <c r="K21" s="30"/>
      <c r="M21" s="23"/>
      <c r="N21" s="23"/>
      <c r="O21" s="23"/>
    </row>
    <row r="22" spans="1:15" ht="18" customHeight="1" x14ac:dyDescent="0.2">
      <c r="A22" s="111" t="s">
        <v>269</v>
      </c>
      <c r="B22" s="23">
        <v>30380</v>
      </c>
      <c r="C22" s="23">
        <v>18597</v>
      </c>
      <c r="D22" s="23">
        <v>20586</v>
      </c>
      <c r="E22" s="31">
        <v>0.10695273431198581</v>
      </c>
      <c r="F22" s="31">
        <v>1.4823306275602894E-2</v>
      </c>
      <c r="G22" s="28"/>
      <c r="H22" s="23"/>
      <c r="J22" s="115"/>
      <c r="K22" s="30"/>
      <c r="M22" s="23"/>
      <c r="N22" s="23"/>
      <c r="O22" s="23"/>
    </row>
    <row r="23" spans="1:15" ht="18" customHeight="1" x14ac:dyDescent="0.2">
      <c r="A23" s="26" t="s">
        <v>138</v>
      </c>
      <c r="B23" s="22">
        <v>7596129</v>
      </c>
      <c r="C23" s="22">
        <v>4744307</v>
      </c>
      <c r="D23" s="22">
        <v>5099882</v>
      </c>
      <c r="E23" s="27">
        <v>7.494772155343235E-2</v>
      </c>
      <c r="F23" s="27">
        <v>0.78597086600581945</v>
      </c>
      <c r="G23" s="28"/>
      <c r="H23" s="22"/>
      <c r="J23" s="115"/>
      <c r="K23" s="30"/>
      <c r="M23" s="23"/>
      <c r="N23" s="23"/>
      <c r="O23" s="23"/>
    </row>
    <row r="24" spans="1:15" ht="18" customHeight="1" x14ac:dyDescent="0.2">
      <c r="A24" s="111" t="s">
        <v>267</v>
      </c>
      <c r="B24" s="23">
        <v>3928780</v>
      </c>
      <c r="C24" s="23">
        <v>2415387</v>
      </c>
      <c r="D24" s="23">
        <v>2942940</v>
      </c>
      <c r="E24" s="31">
        <v>0.21841344678927227</v>
      </c>
      <c r="F24" s="31">
        <v>0.57706041041733902</v>
      </c>
      <c r="G24" s="28"/>
      <c r="H24" s="23"/>
      <c r="M24" s="23"/>
      <c r="N24" s="23"/>
      <c r="O24" s="23"/>
    </row>
    <row r="25" spans="1:15" ht="18" customHeight="1" x14ac:dyDescent="0.2">
      <c r="A25" s="111" t="s">
        <v>268</v>
      </c>
      <c r="B25" s="23">
        <v>3116846</v>
      </c>
      <c r="C25" s="23">
        <v>1975939</v>
      </c>
      <c r="D25" s="23">
        <v>1920884</v>
      </c>
      <c r="E25" s="31">
        <v>-2.7862702239289775E-2</v>
      </c>
      <c r="F25" s="31">
        <v>0.3766526362766825</v>
      </c>
      <c r="G25" s="28"/>
      <c r="H25" s="23"/>
    </row>
    <row r="26" spans="1:15" ht="18" customHeight="1" x14ac:dyDescent="0.2">
      <c r="A26" s="111" t="s">
        <v>269</v>
      </c>
      <c r="B26" s="23">
        <v>550503</v>
      </c>
      <c r="C26" s="23">
        <v>352981</v>
      </c>
      <c r="D26" s="23">
        <v>236058</v>
      </c>
      <c r="E26" s="31">
        <v>-0.33124445791699836</v>
      </c>
      <c r="F26" s="31">
        <v>4.628695330597845E-2</v>
      </c>
      <c r="G26" s="28"/>
      <c r="H26" s="23"/>
      <c r="M26" s="23"/>
      <c r="N26" s="23"/>
      <c r="O26" s="23"/>
    </row>
    <row r="27" spans="1:15" ht="18" customHeight="1" x14ac:dyDescent="0.2">
      <c r="A27" s="414" t="s">
        <v>132</v>
      </c>
      <c r="B27" s="414"/>
      <c r="C27" s="414"/>
      <c r="D27" s="414"/>
      <c r="E27" s="414"/>
      <c r="F27" s="414"/>
      <c r="G27" s="28"/>
      <c r="H27" s="33"/>
      <c r="M27" s="23"/>
      <c r="N27" s="23"/>
      <c r="O27" s="23"/>
    </row>
    <row r="28" spans="1:15" ht="18" customHeight="1" x14ac:dyDescent="0.2">
      <c r="A28" s="58" t="s">
        <v>130</v>
      </c>
      <c r="B28" s="23">
        <v>8295609</v>
      </c>
      <c r="C28" s="23">
        <v>6235808</v>
      </c>
      <c r="D28" s="23">
        <v>6855214</v>
      </c>
      <c r="E28" s="31">
        <v>9.9330511779708419E-2</v>
      </c>
      <c r="F28" s="28"/>
      <c r="G28" s="28"/>
      <c r="H28" s="28"/>
      <c r="M28" s="23"/>
      <c r="N28" s="23"/>
      <c r="O28" s="23"/>
    </row>
    <row r="29" spans="1:15" ht="18" customHeight="1" x14ac:dyDescent="0.2">
      <c r="A29" s="26" t="s">
        <v>318</v>
      </c>
      <c r="B29" s="22">
        <v>4931779</v>
      </c>
      <c r="C29" s="22">
        <v>3897817</v>
      </c>
      <c r="D29" s="22">
        <v>3752633</v>
      </c>
      <c r="E29" s="27">
        <v>-3.7247515724827512E-2</v>
      </c>
      <c r="F29" s="27">
        <v>0.54741296187106636</v>
      </c>
      <c r="G29" s="28"/>
      <c r="H29" s="33"/>
      <c r="M29" s="23"/>
      <c r="N29" s="23"/>
      <c r="O29" s="23"/>
    </row>
    <row r="30" spans="1:15" ht="18" customHeight="1" x14ac:dyDescent="0.2">
      <c r="A30" s="111" t="s">
        <v>319</v>
      </c>
      <c r="B30" s="23">
        <v>4618580</v>
      </c>
      <c r="C30" s="23">
        <v>3666364</v>
      </c>
      <c r="D30" s="23">
        <v>3585853</v>
      </c>
      <c r="E30" s="31">
        <v>-2.1959358099741325E-2</v>
      </c>
      <c r="F30" s="31">
        <v>0.95555653856905276</v>
      </c>
      <c r="G30" s="28"/>
      <c r="H30" s="33"/>
      <c r="M30" s="23"/>
      <c r="N30" s="23"/>
      <c r="O30" s="23"/>
    </row>
    <row r="31" spans="1:15" ht="18" customHeight="1" x14ac:dyDescent="0.2">
      <c r="A31" s="111" t="s">
        <v>320</v>
      </c>
      <c r="B31" s="23">
        <v>47446</v>
      </c>
      <c r="C31" s="23">
        <v>36825</v>
      </c>
      <c r="D31" s="23">
        <v>20098</v>
      </c>
      <c r="E31" s="31">
        <v>-0.45422946367956551</v>
      </c>
      <c r="F31" s="31">
        <v>5.3557062467872556E-3</v>
      </c>
      <c r="G31" s="28"/>
      <c r="H31" s="33"/>
      <c r="M31" s="23"/>
      <c r="N31" s="23"/>
      <c r="O31" s="23"/>
    </row>
    <row r="32" spans="1:15" ht="18" customHeight="1" x14ac:dyDescent="0.2">
      <c r="A32" s="111" t="s">
        <v>321</v>
      </c>
      <c r="B32" s="23">
        <v>265753</v>
      </c>
      <c r="C32" s="23">
        <v>194628</v>
      </c>
      <c r="D32" s="23">
        <v>146682</v>
      </c>
      <c r="E32" s="31">
        <v>-0.24634687711942782</v>
      </c>
      <c r="F32" s="31">
        <v>3.9087755184160029E-2</v>
      </c>
      <c r="G32" s="28"/>
      <c r="H32" s="33"/>
      <c r="M32" s="23"/>
      <c r="N32" s="23"/>
      <c r="O32" s="23"/>
    </row>
    <row r="33" spans="1:15" ht="18" customHeight="1" x14ac:dyDescent="0.2">
      <c r="A33" s="26" t="s">
        <v>322</v>
      </c>
      <c r="B33" s="22">
        <v>3363829</v>
      </c>
      <c r="C33" s="22">
        <v>2337992</v>
      </c>
      <c r="D33" s="22">
        <v>3102580</v>
      </c>
      <c r="E33" s="27">
        <v>0.32702763739140256</v>
      </c>
      <c r="F33" s="27">
        <v>0.45258689225456711</v>
      </c>
      <c r="G33" s="28"/>
      <c r="H33" s="33"/>
      <c r="M33" s="23"/>
      <c r="N33" s="23"/>
      <c r="O33" s="23"/>
    </row>
    <row r="34" spans="1:15" ht="18" customHeight="1" x14ac:dyDescent="0.2">
      <c r="A34" s="111" t="s">
        <v>319</v>
      </c>
      <c r="B34" s="23">
        <v>53519</v>
      </c>
      <c r="C34" s="23">
        <v>167190</v>
      </c>
      <c r="D34" s="23">
        <v>13364</v>
      </c>
      <c r="E34" s="31">
        <v>-0.92006698965249123</v>
      </c>
      <c r="F34" s="31">
        <v>4.3073828877901619E-3</v>
      </c>
      <c r="G34" s="28"/>
      <c r="H34" s="33"/>
      <c r="M34" s="23"/>
      <c r="N34" s="23"/>
      <c r="O34" s="23"/>
    </row>
    <row r="35" spans="1:15" ht="18" customHeight="1" x14ac:dyDescent="0.2">
      <c r="A35" s="111" t="s">
        <v>320</v>
      </c>
      <c r="B35" s="23">
        <v>-1472390</v>
      </c>
      <c r="C35" s="23">
        <v>-859682</v>
      </c>
      <c r="D35" s="23">
        <v>-693820</v>
      </c>
      <c r="E35" s="31">
        <v>0.19293413145791119</v>
      </c>
      <c r="F35" s="31">
        <v>-0.22362678802802829</v>
      </c>
      <c r="G35" s="33"/>
      <c r="H35" s="33"/>
      <c r="M35" s="23"/>
      <c r="N35" s="23"/>
      <c r="O35" s="23"/>
    </row>
    <row r="36" spans="1:15" ht="18" customHeight="1" thickBot="1" x14ac:dyDescent="0.25">
      <c r="A36" s="64" t="s">
        <v>321</v>
      </c>
      <c r="B36" s="64">
        <v>4782700</v>
      </c>
      <c r="C36" s="64">
        <v>3030484</v>
      </c>
      <c r="D36" s="64">
        <v>3783036</v>
      </c>
      <c r="E36" s="65">
        <v>0.24832732989185885</v>
      </c>
      <c r="F36" s="65">
        <v>1.2193194051402381</v>
      </c>
      <c r="G36" s="28"/>
      <c r="H36" s="33"/>
      <c r="M36" s="23"/>
      <c r="N36" s="23"/>
      <c r="O36" s="23"/>
    </row>
    <row r="37" spans="1:15" ht="25.5" customHeight="1" thickTop="1" x14ac:dyDescent="0.2">
      <c r="A37" s="422" t="s">
        <v>406</v>
      </c>
      <c r="B37" s="423"/>
      <c r="C37" s="423"/>
      <c r="D37" s="423"/>
      <c r="E37" s="423"/>
      <c r="F37" s="58"/>
      <c r="G37" s="58"/>
      <c r="H37" s="58"/>
      <c r="M37" s="23"/>
      <c r="N37" s="23"/>
      <c r="O37" s="23"/>
    </row>
    <row r="39" spans="1:15" ht="15.95" customHeight="1" x14ac:dyDescent="0.2">
      <c r="A39" s="428"/>
      <c r="B39" s="428"/>
      <c r="C39" s="428"/>
      <c r="D39" s="428"/>
      <c r="E39" s="428"/>
      <c r="F39" s="404"/>
      <c r="G39" s="404"/>
      <c r="H39" s="404"/>
    </row>
    <row r="40" spans="1:15" ht="15.95" customHeight="1" x14ac:dyDescent="0.2"/>
    <row r="41" spans="1:15" ht="15.95" customHeight="1" x14ac:dyDescent="0.2">
      <c r="G41" s="404"/>
    </row>
    <row r="42" spans="1:15" ht="15.95" customHeight="1" x14ac:dyDescent="0.2">
      <c r="H42" s="60"/>
      <c r="I42" s="30"/>
      <c r="J42" s="30"/>
      <c r="K42" s="30"/>
    </row>
    <row r="43" spans="1:15" ht="15.95" customHeight="1" x14ac:dyDescent="0.2">
      <c r="G43" s="404"/>
      <c r="I43" s="30"/>
      <c r="J43" s="30"/>
      <c r="K43" s="30"/>
    </row>
    <row r="44" spans="1:15" ht="15.95" customHeight="1" x14ac:dyDescent="0.2">
      <c r="I44" s="30"/>
      <c r="J44" s="30"/>
      <c r="K44" s="30"/>
    </row>
    <row r="45" spans="1:15" ht="15.95" customHeight="1" x14ac:dyDescent="0.2">
      <c r="G45" s="404"/>
      <c r="I45" s="30"/>
      <c r="J45" s="30"/>
      <c r="K45" s="30"/>
    </row>
    <row r="46" spans="1:15" ht="15.95" customHeight="1" x14ac:dyDescent="0.2">
      <c r="I46" s="30"/>
      <c r="J46" s="30"/>
      <c r="K46" s="30"/>
    </row>
    <row r="47" spans="1:15" ht="15.95" customHeight="1" x14ac:dyDescent="0.2">
      <c r="G47" s="404"/>
      <c r="I47" s="30"/>
      <c r="J47" s="30"/>
      <c r="K47" s="30"/>
    </row>
    <row r="48" spans="1:15" ht="15.95" customHeight="1" x14ac:dyDescent="0.2">
      <c r="I48" s="30"/>
      <c r="J48" s="30"/>
      <c r="K48" s="30"/>
    </row>
    <row r="49" spans="7:11" ht="15.95" customHeight="1" x14ac:dyDescent="0.2">
      <c r="G49" s="404"/>
      <c r="I49" s="30"/>
      <c r="J49" s="30"/>
      <c r="K49" s="30"/>
    </row>
    <row r="50" spans="7:11" ht="15.95" customHeight="1" x14ac:dyDescent="0.2">
      <c r="I50" s="30"/>
      <c r="J50" s="30"/>
      <c r="K50" s="30"/>
    </row>
    <row r="51" spans="7:11" ht="15.95" customHeight="1" x14ac:dyDescent="0.2">
      <c r="G51" s="404"/>
    </row>
    <row r="52" spans="7:11" ht="15.95" customHeight="1" x14ac:dyDescent="0.2">
      <c r="I52" s="30"/>
      <c r="J52" s="30"/>
      <c r="K52" s="30"/>
    </row>
    <row r="53" spans="7:11" ht="15.95" customHeight="1" x14ac:dyDescent="0.2">
      <c r="G53" s="404"/>
      <c r="I53" s="30"/>
      <c r="J53" s="30"/>
      <c r="K53" s="30"/>
    </row>
    <row r="54" spans="7:11" ht="15.95" customHeight="1" x14ac:dyDescent="0.2">
      <c r="I54" s="30"/>
      <c r="J54" s="30"/>
      <c r="K54" s="30"/>
    </row>
    <row r="55" spans="7:11" ht="15.95" customHeight="1" x14ac:dyDescent="0.2">
      <c r="G55" s="404"/>
      <c r="I55" s="30"/>
      <c r="J55" s="30"/>
      <c r="K55" s="30"/>
    </row>
    <row r="56" spans="7:11" ht="15.95" customHeight="1" x14ac:dyDescent="0.2">
      <c r="I56" s="30"/>
      <c r="J56" s="30"/>
      <c r="K56" s="30"/>
    </row>
    <row r="57" spans="7:11" ht="15.95" customHeight="1" x14ac:dyDescent="0.2">
      <c r="G57" s="404"/>
      <c r="I57" s="30"/>
      <c r="J57" s="30"/>
      <c r="K57" s="30"/>
    </row>
    <row r="58" spans="7:11" ht="15.95" customHeight="1" x14ac:dyDescent="0.2">
      <c r="I58" s="30"/>
      <c r="J58" s="30"/>
      <c r="K58" s="30"/>
    </row>
    <row r="59" spans="7:11" ht="15.95" customHeight="1" x14ac:dyDescent="0.2">
      <c r="I59" s="30"/>
      <c r="J59" s="30"/>
      <c r="K59" s="30"/>
    </row>
    <row r="60" spans="7:11" ht="15.95" customHeight="1" x14ac:dyDescent="0.2">
      <c r="G60" s="404"/>
      <c r="I60" s="30"/>
      <c r="J60" s="30"/>
      <c r="K60" s="30"/>
    </row>
    <row r="61" spans="7:11" ht="15.95" customHeight="1" x14ac:dyDescent="0.2"/>
    <row r="62" spans="7:11" ht="15.95" customHeight="1" x14ac:dyDescent="0.2">
      <c r="G62" s="404"/>
      <c r="I62" s="30"/>
      <c r="J62" s="30"/>
      <c r="K62" s="30"/>
    </row>
    <row r="63" spans="7:11" ht="15.95" customHeight="1" x14ac:dyDescent="0.2">
      <c r="I63" s="30"/>
      <c r="J63" s="30"/>
      <c r="K63" s="30"/>
    </row>
    <row r="64" spans="7:11" ht="15.95" customHeight="1" x14ac:dyDescent="0.2">
      <c r="G64" s="404"/>
      <c r="I64" s="30"/>
      <c r="J64" s="30"/>
      <c r="K64" s="30"/>
    </row>
    <row r="65" spans="1:11" ht="15.95" customHeight="1" x14ac:dyDescent="0.2">
      <c r="I65" s="30"/>
      <c r="J65" s="30"/>
      <c r="K65" s="30"/>
    </row>
    <row r="66" spans="1:11" ht="15.95" customHeight="1" x14ac:dyDescent="0.2">
      <c r="G66" s="404"/>
      <c r="I66" s="30"/>
      <c r="J66" s="30"/>
      <c r="K66" s="30"/>
    </row>
    <row r="67" spans="1:11" ht="15.95" customHeight="1" x14ac:dyDescent="0.2">
      <c r="I67" s="30"/>
      <c r="J67" s="30"/>
      <c r="K67" s="30"/>
    </row>
    <row r="68" spans="1:11" ht="15.95" customHeight="1" x14ac:dyDescent="0.2">
      <c r="G68" s="404"/>
      <c r="I68" s="30"/>
      <c r="J68" s="30"/>
      <c r="K68" s="30"/>
    </row>
    <row r="69" spans="1:11" ht="15.95" customHeight="1" x14ac:dyDescent="0.2">
      <c r="I69" s="30"/>
      <c r="J69" s="30"/>
      <c r="K69" s="30"/>
    </row>
    <row r="70" spans="1:11" ht="15.95" customHeight="1" x14ac:dyDescent="0.2">
      <c r="G70" s="404"/>
      <c r="I70" s="30"/>
      <c r="J70" s="30"/>
      <c r="K70" s="30"/>
    </row>
    <row r="71" spans="1:11" ht="15.95" customHeight="1" x14ac:dyDescent="0.2"/>
    <row r="72" spans="1:11" ht="15.95" customHeight="1" x14ac:dyDescent="0.2">
      <c r="G72" s="404"/>
    </row>
    <row r="73" spans="1:11" ht="15.95" customHeight="1" x14ac:dyDescent="0.2"/>
    <row r="74" spans="1:11" ht="15.95" customHeight="1" x14ac:dyDescent="0.2">
      <c r="G74" s="404"/>
    </row>
    <row r="75" spans="1:11" ht="15.95" customHeight="1" x14ac:dyDescent="0.2"/>
    <row r="76" spans="1:11" ht="15.95" customHeight="1" x14ac:dyDescent="0.2">
      <c r="G76" s="404"/>
    </row>
    <row r="77" spans="1:11" ht="15.95" customHeight="1" x14ac:dyDescent="0.2"/>
    <row r="78" spans="1:11" ht="15.95" customHeight="1" x14ac:dyDescent="0.2">
      <c r="G78" s="404"/>
    </row>
    <row r="79" spans="1:11" ht="15.95" customHeight="1" x14ac:dyDescent="0.2">
      <c r="A79" s="29"/>
      <c r="B79" s="29"/>
      <c r="C79" s="29"/>
      <c r="D79" s="29"/>
      <c r="E79" s="29"/>
    </row>
    <row r="80" spans="1:11" ht="15.95" customHeight="1" thickBot="1" x14ac:dyDescent="0.25">
      <c r="A80" s="98"/>
      <c r="B80" s="98"/>
      <c r="C80" s="98"/>
      <c r="D80" s="98"/>
      <c r="E80" s="98"/>
      <c r="F80" s="98"/>
    </row>
    <row r="81" spans="1:6" ht="26.25" customHeight="1" thickTop="1" x14ac:dyDescent="0.2">
      <c r="A81" s="426"/>
      <c r="B81" s="427"/>
      <c r="C81" s="427"/>
      <c r="D81" s="427"/>
      <c r="E81" s="427"/>
      <c r="F81" s="29"/>
    </row>
  </sheetData>
  <mergeCells count="13">
    <mergeCell ref="A1:F1"/>
    <mergeCell ref="A2:F2"/>
    <mergeCell ref="A3:F3"/>
    <mergeCell ref="A4:F4"/>
    <mergeCell ref="N4:O4"/>
    <mergeCell ref="A17:F17"/>
    <mergeCell ref="A7:F7"/>
    <mergeCell ref="C5:D5"/>
    <mergeCell ref="A81:E81"/>
    <mergeCell ref="A37:E37"/>
    <mergeCell ref="A39:E39"/>
    <mergeCell ref="A27:F27"/>
    <mergeCell ref="B5:B6"/>
  </mergeCells>
  <phoneticPr fontId="0" type="noConversion"/>
  <printOptions horizontalCentered="1" verticalCentered="1"/>
  <pageMargins left="0.78740157480314965" right="0.78740157480314965" top="1.4566929133858268" bottom="0.78740157480314965" header="0" footer="0.59055118110236227"/>
  <pageSetup scale="85" orientation="portrait" horizontalDpi="4294967294" verticalDpi="4294967294" r:id="rId1"/>
  <headerFooter alignWithMargins="0">
    <oddFooter>&amp;C&amp;P</oddFooter>
  </headerFooter>
  <rowBreaks count="1" manualBreakCount="1">
    <brk id="37" max="5" man="1"/>
  </rowBreaks>
  <colBreaks count="1" manualBreakCount="1">
    <brk id="7" max="74"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5">
    <outlinePr summaryBelow="0"/>
  </sheetPr>
  <dimension ref="A1:IV83"/>
  <sheetViews>
    <sheetView workbookViewId="0">
      <selection sqref="A1:XFD1048576"/>
    </sheetView>
  </sheetViews>
  <sheetFormatPr baseColWidth="10" defaultColWidth="11.42578125" defaultRowHeight="12" x14ac:dyDescent="0.2"/>
  <cols>
    <col min="1" max="1" width="34.7109375" style="66" customWidth="1"/>
    <col min="2" max="2" width="13.7109375" style="66" customWidth="1"/>
    <col min="3" max="3" width="13.5703125" style="82" customWidth="1"/>
    <col min="4" max="4" width="11.7109375" style="66" customWidth="1"/>
    <col min="5" max="5" width="12.85546875" style="66" customWidth="1"/>
    <col min="6" max="6" width="12.7109375" style="66" customWidth="1"/>
    <col min="7" max="7" width="17.42578125" style="66" customWidth="1"/>
    <col min="8" max="13" width="14.28515625" style="66" customWidth="1"/>
    <col min="14" max="16384" width="11.42578125" style="66"/>
  </cols>
  <sheetData>
    <row r="1" spans="1:256" ht="15.95" customHeight="1" x14ac:dyDescent="0.2">
      <c r="A1" s="416" t="s">
        <v>516</v>
      </c>
      <c r="B1" s="416"/>
      <c r="C1" s="416"/>
      <c r="D1" s="416"/>
      <c r="U1" s="67"/>
      <c r="V1" s="67"/>
      <c r="W1" s="67"/>
      <c r="X1" s="67"/>
      <c r="Y1" s="67"/>
      <c r="Z1" s="67"/>
    </row>
    <row r="2" spans="1:256" ht="15.95" customHeight="1" x14ac:dyDescent="0.2">
      <c r="A2" s="414" t="s">
        <v>145</v>
      </c>
      <c r="B2" s="414"/>
      <c r="C2" s="414"/>
      <c r="D2" s="414"/>
      <c r="E2" s="67"/>
      <c r="F2" s="67"/>
      <c r="G2" s="67"/>
      <c r="H2" s="67"/>
      <c r="I2" s="67"/>
      <c r="J2" s="67"/>
      <c r="K2" s="67"/>
      <c r="L2" s="67"/>
      <c r="M2" s="67"/>
      <c r="N2" s="67"/>
      <c r="O2" s="67"/>
      <c r="P2" s="67"/>
      <c r="Q2" s="431"/>
      <c r="R2" s="431"/>
      <c r="S2" s="431"/>
      <c r="T2" s="431"/>
      <c r="U2" s="67"/>
      <c r="V2" s="67" t="s">
        <v>163</v>
      </c>
      <c r="W2" s="67"/>
      <c r="X2" s="67"/>
      <c r="Y2" s="67"/>
      <c r="Z2" s="67"/>
      <c r="AA2" s="405"/>
      <c r="AB2" s="405"/>
      <c r="AC2" s="431"/>
      <c r="AD2" s="431"/>
      <c r="AE2" s="431"/>
      <c r="AF2" s="431"/>
      <c r="AG2" s="431"/>
      <c r="AH2" s="431"/>
      <c r="AI2" s="431"/>
      <c r="AJ2" s="431"/>
      <c r="AK2" s="431"/>
      <c r="AL2" s="431"/>
      <c r="AM2" s="431"/>
      <c r="AN2" s="431"/>
      <c r="AO2" s="431"/>
      <c r="AP2" s="431"/>
      <c r="AQ2" s="431"/>
      <c r="AR2" s="431"/>
      <c r="AS2" s="431"/>
      <c r="AT2" s="431"/>
      <c r="AU2" s="431"/>
      <c r="AV2" s="431"/>
      <c r="AW2" s="431"/>
      <c r="AX2" s="431"/>
      <c r="AY2" s="431"/>
      <c r="AZ2" s="431"/>
      <c r="BA2" s="431"/>
      <c r="BB2" s="431"/>
      <c r="BC2" s="431"/>
      <c r="BD2" s="431"/>
      <c r="BE2" s="431"/>
      <c r="BF2" s="431"/>
      <c r="BG2" s="431"/>
      <c r="BH2" s="431"/>
      <c r="BI2" s="431"/>
      <c r="BJ2" s="431"/>
      <c r="BK2" s="431"/>
      <c r="BL2" s="431"/>
      <c r="BM2" s="431"/>
      <c r="BN2" s="431"/>
      <c r="BO2" s="431"/>
      <c r="BP2" s="431"/>
      <c r="BQ2" s="431"/>
      <c r="BR2" s="431"/>
      <c r="BS2" s="431"/>
      <c r="BT2" s="431"/>
      <c r="BU2" s="431"/>
      <c r="BV2" s="431"/>
      <c r="BW2" s="431"/>
      <c r="BX2" s="431"/>
      <c r="BY2" s="431"/>
      <c r="BZ2" s="431"/>
      <c r="CA2" s="431"/>
      <c r="CB2" s="431"/>
      <c r="CC2" s="431"/>
      <c r="CD2" s="431"/>
      <c r="CE2" s="431"/>
      <c r="CF2" s="431"/>
      <c r="CG2" s="431"/>
      <c r="CH2" s="431"/>
      <c r="CI2" s="431"/>
      <c r="CJ2" s="431"/>
      <c r="CK2" s="431"/>
      <c r="CL2" s="431"/>
      <c r="CM2" s="431"/>
      <c r="CN2" s="431"/>
      <c r="CO2" s="431"/>
      <c r="CP2" s="431"/>
      <c r="CQ2" s="431"/>
      <c r="CR2" s="431"/>
      <c r="CS2" s="431"/>
      <c r="CT2" s="431"/>
      <c r="CU2" s="431"/>
      <c r="CV2" s="431"/>
      <c r="CW2" s="431"/>
      <c r="CX2" s="431"/>
      <c r="CY2" s="431"/>
      <c r="CZ2" s="431"/>
      <c r="DA2" s="431"/>
      <c r="DB2" s="431"/>
      <c r="DC2" s="431"/>
      <c r="DD2" s="431"/>
      <c r="DE2" s="431"/>
      <c r="DF2" s="431"/>
      <c r="DG2" s="431"/>
      <c r="DH2" s="431"/>
      <c r="DI2" s="431"/>
      <c r="DJ2" s="431"/>
      <c r="DK2" s="431"/>
      <c r="DL2" s="431"/>
      <c r="DM2" s="431"/>
      <c r="DN2" s="431"/>
      <c r="DO2" s="431"/>
      <c r="DP2" s="431"/>
      <c r="DQ2" s="431"/>
      <c r="DR2" s="431"/>
      <c r="DS2" s="431"/>
      <c r="DT2" s="431"/>
      <c r="DU2" s="431"/>
      <c r="DV2" s="431"/>
      <c r="DW2" s="431"/>
      <c r="DX2" s="431"/>
      <c r="DY2" s="431"/>
      <c r="DZ2" s="431"/>
      <c r="EA2" s="431"/>
      <c r="EB2" s="431"/>
      <c r="EC2" s="431"/>
      <c r="ED2" s="431"/>
      <c r="EE2" s="431"/>
      <c r="EF2" s="431"/>
      <c r="EG2" s="431"/>
      <c r="EH2" s="431"/>
      <c r="EI2" s="431"/>
      <c r="EJ2" s="431"/>
      <c r="EK2" s="431"/>
      <c r="EL2" s="431"/>
      <c r="EM2" s="431"/>
      <c r="EN2" s="431"/>
      <c r="EO2" s="431"/>
      <c r="EP2" s="431"/>
      <c r="EQ2" s="431"/>
      <c r="ER2" s="431"/>
      <c r="ES2" s="431"/>
      <c r="ET2" s="431"/>
      <c r="EU2" s="431"/>
      <c r="EV2" s="431"/>
      <c r="EW2" s="431"/>
      <c r="EX2" s="431"/>
      <c r="EY2" s="431"/>
      <c r="EZ2" s="431"/>
      <c r="FA2" s="431"/>
      <c r="FB2" s="431"/>
      <c r="FC2" s="431"/>
      <c r="FD2" s="431"/>
      <c r="FE2" s="431"/>
      <c r="FF2" s="431"/>
      <c r="FG2" s="431"/>
      <c r="FH2" s="431"/>
      <c r="FI2" s="431"/>
      <c r="FJ2" s="431"/>
      <c r="FK2" s="431"/>
      <c r="FL2" s="431"/>
      <c r="FM2" s="431"/>
      <c r="FN2" s="431"/>
      <c r="FO2" s="431"/>
      <c r="FP2" s="431"/>
      <c r="FQ2" s="431"/>
      <c r="FR2" s="431"/>
      <c r="FS2" s="431"/>
      <c r="FT2" s="431"/>
      <c r="FU2" s="431"/>
      <c r="FV2" s="431"/>
      <c r="FW2" s="431"/>
      <c r="FX2" s="431"/>
      <c r="FY2" s="431"/>
      <c r="FZ2" s="431"/>
      <c r="GA2" s="431"/>
      <c r="GB2" s="431"/>
      <c r="GC2" s="431"/>
      <c r="GD2" s="431"/>
      <c r="GE2" s="431"/>
      <c r="GF2" s="431"/>
      <c r="GG2" s="431"/>
      <c r="GH2" s="431"/>
      <c r="GI2" s="431"/>
      <c r="GJ2" s="431"/>
      <c r="GK2" s="431"/>
      <c r="GL2" s="431"/>
      <c r="GM2" s="431"/>
      <c r="GN2" s="431"/>
      <c r="GO2" s="431"/>
      <c r="GP2" s="431"/>
      <c r="GQ2" s="431"/>
      <c r="GR2" s="431"/>
      <c r="GS2" s="431"/>
      <c r="GT2" s="431"/>
      <c r="GU2" s="431"/>
      <c r="GV2" s="431"/>
      <c r="GW2" s="431"/>
      <c r="GX2" s="431"/>
      <c r="GY2" s="431"/>
      <c r="GZ2" s="431"/>
      <c r="HA2" s="431"/>
      <c r="HB2" s="431"/>
      <c r="HC2" s="431"/>
      <c r="HD2" s="431"/>
      <c r="HE2" s="431"/>
      <c r="HF2" s="431"/>
      <c r="HG2" s="431"/>
      <c r="HH2" s="431"/>
      <c r="HI2" s="431"/>
      <c r="HJ2" s="431"/>
      <c r="HK2" s="431"/>
      <c r="HL2" s="431"/>
      <c r="HM2" s="431"/>
      <c r="HN2" s="431"/>
      <c r="HO2" s="431"/>
      <c r="HP2" s="431"/>
      <c r="HQ2" s="431"/>
      <c r="HR2" s="431"/>
      <c r="HS2" s="431"/>
      <c r="HT2" s="431"/>
      <c r="HU2" s="431"/>
      <c r="HV2" s="431"/>
      <c r="HW2" s="431"/>
      <c r="HX2" s="431"/>
      <c r="HY2" s="431"/>
      <c r="HZ2" s="431"/>
      <c r="IA2" s="431"/>
      <c r="IB2" s="431"/>
      <c r="IC2" s="431"/>
      <c r="ID2" s="431"/>
      <c r="IE2" s="431"/>
      <c r="IF2" s="431"/>
      <c r="IG2" s="431"/>
      <c r="IH2" s="431"/>
      <c r="II2" s="431"/>
      <c r="IJ2" s="431"/>
      <c r="IK2" s="431"/>
      <c r="IL2" s="431"/>
      <c r="IM2" s="431"/>
      <c r="IN2" s="431"/>
      <c r="IO2" s="431"/>
      <c r="IP2" s="431"/>
      <c r="IQ2" s="431"/>
      <c r="IR2" s="431"/>
      <c r="IS2" s="431"/>
      <c r="IT2" s="431"/>
      <c r="IU2" s="431"/>
      <c r="IV2" s="431"/>
    </row>
    <row r="3" spans="1:256" ht="15.95" customHeight="1" thickBot="1" x14ac:dyDescent="0.25">
      <c r="A3" s="432" t="s">
        <v>237</v>
      </c>
      <c r="B3" s="432"/>
      <c r="C3" s="432"/>
      <c r="D3" s="432"/>
      <c r="E3" s="67"/>
      <c r="F3" s="67"/>
      <c r="M3" s="67"/>
      <c r="N3" s="67"/>
      <c r="O3" s="67"/>
      <c r="P3" s="67"/>
      <c r="Q3" s="431"/>
      <c r="R3" s="431"/>
      <c r="S3" s="431"/>
      <c r="T3" s="431"/>
      <c r="U3" s="67"/>
      <c r="V3" s="67"/>
      <c r="W3" s="67"/>
      <c r="X3" s="67"/>
      <c r="Y3" s="67"/>
      <c r="Z3" s="67"/>
      <c r="AA3" s="405"/>
      <c r="AB3" s="405"/>
      <c r="AC3" s="431"/>
      <c r="AD3" s="431"/>
      <c r="AE3" s="431"/>
      <c r="AF3" s="431"/>
      <c r="AG3" s="431"/>
      <c r="AH3" s="431"/>
      <c r="AI3" s="431"/>
      <c r="AJ3" s="431"/>
      <c r="AK3" s="431"/>
      <c r="AL3" s="431"/>
      <c r="AM3" s="431"/>
      <c r="AN3" s="431"/>
      <c r="AO3" s="431"/>
      <c r="AP3" s="431"/>
      <c r="AQ3" s="431"/>
      <c r="AR3" s="431"/>
      <c r="AS3" s="431"/>
      <c r="AT3" s="431"/>
      <c r="AU3" s="431"/>
      <c r="AV3" s="431"/>
      <c r="AW3" s="431"/>
      <c r="AX3" s="431"/>
      <c r="AY3" s="431"/>
      <c r="AZ3" s="431"/>
      <c r="BA3" s="431"/>
      <c r="BB3" s="431"/>
      <c r="BC3" s="431"/>
      <c r="BD3" s="431"/>
      <c r="BE3" s="431"/>
      <c r="BF3" s="431"/>
      <c r="BG3" s="431"/>
      <c r="BH3" s="431"/>
      <c r="BI3" s="431"/>
      <c r="BJ3" s="431"/>
      <c r="BK3" s="431"/>
      <c r="BL3" s="431"/>
      <c r="BM3" s="431"/>
      <c r="BN3" s="431"/>
      <c r="BO3" s="431"/>
      <c r="BP3" s="431"/>
      <c r="BQ3" s="431"/>
      <c r="BR3" s="431"/>
      <c r="BS3" s="431"/>
      <c r="BT3" s="431"/>
      <c r="BU3" s="431"/>
      <c r="BV3" s="431"/>
      <c r="BW3" s="431"/>
      <c r="BX3" s="431"/>
      <c r="BY3" s="431"/>
      <c r="BZ3" s="431"/>
      <c r="CA3" s="431"/>
      <c r="CB3" s="431"/>
      <c r="CC3" s="431"/>
      <c r="CD3" s="431"/>
      <c r="CE3" s="431"/>
      <c r="CF3" s="431"/>
      <c r="CG3" s="431"/>
      <c r="CH3" s="431"/>
      <c r="CI3" s="431"/>
      <c r="CJ3" s="431"/>
      <c r="CK3" s="431"/>
      <c r="CL3" s="431"/>
      <c r="CM3" s="431"/>
      <c r="CN3" s="431"/>
      <c r="CO3" s="431"/>
      <c r="CP3" s="431"/>
      <c r="CQ3" s="431"/>
      <c r="CR3" s="431"/>
      <c r="CS3" s="431"/>
      <c r="CT3" s="431"/>
      <c r="CU3" s="431"/>
      <c r="CV3" s="431"/>
      <c r="CW3" s="431"/>
      <c r="CX3" s="431"/>
      <c r="CY3" s="431"/>
      <c r="CZ3" s="431"/>
      <c r="DA3" s="431"/>
      <c r="DB3" s="431"/>
      <c r="DC3" s="431"/>
      <c r="DD3" s="431"/>
      <c r="DE3" s="431"/>
      <c r="DF3" s="431"/>
      <c r="DG3" s="431"/>
      <c r="DH3" s="431"/>
      <c r="DI3" s="431"/>
      <c r="DJ3" s="431"/>
      <c r="DK3" s="431"/>
      <c r="DL3" s="431"/>
      <c r="DM3" s="431"/>
      <c r="DN3" s="431"/>
      <c r="DO3" s="431"/>
      <c r="DP3" s="431"/>
      <c r="DQ3" s="431"/>
      <c r="DR3" s="431"/>
      <c r="DS3" s="431"/>
      <c r="DT3" s="431"/>
      <c r="DU3" s="431"/>
      <c r="DV3" s="431"/>
      <c r="DW3" s="431"/>
      <c r="DX3" s="431"/>
      <c r="DY3" s="431"/>
      <c r="DZ3" s="431"/>
      <c r="EA3" s="431"/>
      <c r="EB3" s="431"/>
      <c r="EC3" s="431"/>
      <c r="ED3" s="431"/>
      <c r="EE3" s="431"/>
      <c r="EF3" s="431"/>
      <c r="EG3" s="431"/>
      <c r="EH3" s="431"/>
      <c r="EI3" s="431"/>
      <c r="EJ3" s="431"/>
      <c r="EK3" s="431"/>
      <c r="EL3" s="431"/>
      <c r="EM3" s="431"/>
      <c r="EN3" s="431"/>
      <c r="EO3" s="431"/>
      <c r="EP3" s="431"/>
      <c r="EQ3" s="431"/>
      <c r="ER3" s="431"/>
      <c r="ES3" s="431"/>
      <c r="ET3" s="431"/>
      <c r="EU3" s="431"/>
      <c r="EV3" s="431"/>
      <c r="EW3" s="431"/>
      <c r="EX3" s="431"/>
      <c r="EY3" s="431"/>
      <c r="EZ3" s="431"/>
      <c r="FA3" s="431"/>
      <c r="FB3" s="431"/>
      <c r="FC3" s="431"/>
      <c r="FD3" s="431"/>
      <c r="FE3" s="431"/>
      <c r="FF3" s="431"/>
      <c r="FG3" s="431"/>
      <c r="FH3" s="431"/>
      <c r="FI3" s="431"/>
      <c r="FJ3" s="431"/>
      <c r="FK3" s="431"/>
      <c r="FL3" s="431"/>
      <c r="FM3" s="431"/>
      <c r="FN3" s="431"/>
      <c r="FO3" s="431"/>
      <c r="FP3" s="431"/>
      <c r="FQ3" s="431"/>
      <c r="FR3" s="431"/>
      <c r="FS3" s="431"/>
      <c r="FT3" s="431"/>
      <c r="FU3" s="431"/>
      <c r="FV3" s="431"/>
      <c r="FW3" s="431"/>
      <c r="FX3" s="431"/>
      <c r="FY3" s="431"/>
      <c r="FZ3" s="431"/>
      <c r="GA3" s="431"/>
      <c r="GB3" s="431"/>
      <c r="GC3" s="431"/>
      <c r="GD3" s="431"/>
      <c r="GE3" s="431"/>
      <c r="GF3" s="431"/>
      <c r="GG3" s="431"/>
      <c r="GH3" s="431"/>
      <c r="GI3" s="431"/>
      <c r="GJ3" s="431"/>
      <c r="GK3" s="431"/>
      <c r="GL3" s="431"/>
      <c r="GM3" s="431"/>
      <c r="GN3" s="431"/>
      <c r="GO3" s="431"/>
      <c r="GP3" s="431"/>
      <c r="GQ3" s="431"/>
      <c r="GR3" s="431"/>
      <c r="GS3" s="431"/>
      <c r="GT3" s="431"/>
      <c r="GU3" s="431"/>
      <c r="GV3" s="431"/>
      <c r="GW3" s="431"/>
      <c r="GX3" s="431"/>
      <c r="GY3" s="431"/>
      <c r="GZ3" s="431"/>
      <c r="HA3" s="431"/>
      <c r="HB3" s="431"/>
      <c r="HC3" s="431"/>
      <c r="HD3" s="431"/>
      <c r="HE3" s="431"/>
      <c r="HF3" s="431"/>
      <c r="HG3" s="431"/>
      <c r="HH3" s="431"/>
      <c r="HI3" s="431"/>
      <c r="HJ3" s="431"/>
      <c r="HK3" s="431"/>
      <c r="HL3" s="431"/>
      <c r="HM3" s="431"/>
      <c r="HN3" s="431"/>
      <c r="HO3" s="431"/>
      <c r="HP3" s="431"/>
      <c r="HQ3" s="431"/>
      <c r="HR3" s="431"/>
      <c r="HS3" s="431"/>
      <c r="HT3" s="431"/>
      <c r="HU3" s="431"/>
      <c r="HV3" s="431"/>
      <c r="HW3" s="431"/>
      <c r="HX3" s="431"/>
      <c r="HY3" s="431"/>
      <c r="HZ3" s="431"/>
      <c r="IA3" s="431"/>
      <c r="IB3" s="431"/>
      <c r="IC3" s="431"/>
      <c r="ID3" s="431"/>
      <c r="IE3" s="431"/>
      <c r="IF3" s="431"/>
      <c r="IG3" s="431"/>
      <c r="IH3" s="431"/>
      <c r="II3" s="431"/>
      <c r="IJ3" s="431"/>
      <c r="IK3" s="431"/>
      <c r="IL3" s="431"/>
      <c r="IM3" s="431"/>
      <c r="IN3" s="431"/>
      <c r="IO3" s="431"/>
      <c r="IP3" s="431"/>
      <c r="IQ3" s="431"/>
      <c r="IR3" s="431"/>
      <c r="IS3" s="431"/>
      <c r="IT3" s="431"/>
      <c r="IU3" s="431"/>
      <c r="IV3" s="431"/>
    </row>
    <row r="4" spans="1:256" s="67" customFormat="1" ht="14.1" customHeight="1" thickTop="1" x14ac:dyDescent="0.2">
      <c r="A4" s="38" t="s">
        <v>146</v>
      </c>
      <c r="B4" s="62" t="s">
        <v>4</v>
      </c>
      <c r="C4" s="62" t="s">
        <v>5</v>
      </c>
      <c r="D4" s="62" t="s">
        <v>34</v>
      </c>
      <c r="U4" s="66"/>
      <c r="V4" s="66" t="s">
        <v>33</v>
      </c>
      <c r="W4" s="68">
        <v>13343854</v>
      </c>
      <c r="X4" s="69">
        <v>100</v>
      </c>
      <c r="Y4" s="66"/>
      <c r="Z4" s="66"/>
    </row>
    <row r="5" spans="1:256" s="67" customFormat="1" ht="14.1" customHeight="1" thickBot="1" x14ac:dyDescent="0.25">
      <c r="A5" s="63"/>
      <c r="B5" s="39"/>
      <c r="C5" s="242"/>
      <c r="D5" s="39"/>
      <c r="E5" s="71"/>
      <c r="F5" s="71"/>
      <c r="U5" s="66"/>
      <c r="V5" s="66" t="s">
        <v>39</v>
      </c>
      <c r="W5" s="68">
        <v>5700236.6050699996</v>
      </c>
      <c r="X5" s="72">
        <v>42.718067846590642</v>
      </c>
      <c r="Y5" s="66"/>
      <c r="Z5" s="66"/>
    </row>
    <row r="6" spans="1:256" ht="14.1" customHeight="1" thickTop="1" x14ac:dyDescent="0.2">
      <c r="A6" s="433" t="s">
        <v>36</v>
      </c>
      <c r="B6" s="433"/>
      <c r="C6" s="433"/>
      <c r="D6" s="433"/>
      <c r="E6" s="67"/>
      <c r="F6" s="67"/>
      <c r="V6" s="66" t="s">
        <v>37</v>
      </c>
      <c r="W6" s="68">
        <v>491211.34055999957</v>
      </c>
      <c r="X6" s="72">
        <v>3.6811804187905501</v>
      </c>
    </row>
    <row r="7" spans="1:256" ht="14.1" customHeight="1" x14ac:dyDescent="0.2">
      <c r="A7" s="243">
        <v>2021</v>
      </c>
      <c r="B7" s="244">
        <v>7866837.8363099983</v>
      </c>
      <c r="C7" s="164">
        <v>858049.75567999983</v>
      </c>
      <c r="D7" s="244">
        <v>7008788.0806299988</v>
      </c>
      <c r="E7" s="73"/>
      <c r="F7" s="73"/>
      <c r="V7" s="66" t="s">
        <v>38</v>
      </c>
      <c r="W7" s="68">
        <v>3989567.980269996</v>
      </c>
      <c r="X7" s="72">
        <v>29.898168702010647</v>
      </c>
    </row>
    <row r="8" spans="1:256" ht="14.1" customHeight="1" x14ac:dyDescent="0.2">
      <c r="A8" s="245" t="s">
        <v>554</v>
      </c>
      <c r="B8" s="244">
        <v>5499770.3961699959</v>
      </c>
      <c r="C8" s="164">
        <v>583982.60670999985</v>
      </c>
      <c r="D8" s="244">
        <v>4915787.7894599959</v>
      </c>
      <c r="E8" s="73"/>
      <c r="F8" s="73"/>
      <c r="V8" s="66" t="s">
        <v>40</v>
      </c>
      <c r="W8" s="68">
        <v>1369603.5192100001</v>
      </c>
      <c r="X8" s="72">
        <v>10.263927641969104</v>
      </c>
    </row>
    <row r="9" spans="1:256" ht="14.1" customHeight="1" x14ac:dyDescent="0.2">
      <c r="A9" s="245" t="s">
        <v>555</v>
      </c>
      <c r="B9" s="244">
        <v>5700236.6050699996</v>
      </c>
      <c r="C9" s="164">
        <v>546315.34670000046</v>
      </c>
      <c r="D9" s="244">
        <v>5153921.258369999</v>
      </c>
      <c r="E9" s="73"/>
      <c r="F9" s="73"/>
      <c r="V9" s="66" t="s">
        <v>41</v>
      </c>
      <c r="W9" s="68">
        <v>1793234.5548900049</v>
      </c>
      <c r="X9" s="72">
        <v>13.438655390639054</v>
      </c>
    </row>
    <row r="10" spans="1:256" ht="14.1" customHeight="1" x14ac:dyDescent="0.2">
      <c r="A10" s="163" t="s">
        <v>556</v>
      </c>
      <c r="B10" s="248">
        <v>3.6449923262179551</v>
      </c>
      <c r="C10" s="248">
        <v>-6.4500653918798339</v>
      </c>
      <c r="D10" s="248">
        <v>4.8442585219115486</v>
      </c>
      <c r="E10" s="75"/>
      <c r="F10" s="75"/>
      <c r="V10" s="67" t="s">
        <v>164</v>
      </c>
    </row>
    <row r="11" spans="1:256" ht="14.1" customHeight="1" x14ac:dyDescent="0.2">
      <c r="A11" s="163"/>
      <c r="B11" s="246"/>
      <c r="C11" s="247"/>
      <c r="D11" s="246"/>
      <c r="E11" s="75"/>
      <c r="F11" s="75"/>
      <c r="G11"/>
      <c r="H11" s="304"/>
      <c r="I11" s="304"/>
      <c r="J11" s="382"/>
      <c r="K11" s="382"/>
      <c r="L11" s="382"/>
      <c r="M11" s="382"/>
      <c r="V11" s="66" t="s">
        <v>35</v>
      </c>
      <c r="W11" s="68">
        <v>6488640</v>
      </c>
      <c r="X11" s="69">
        <v>100</v>
      </c>
    </row>
    <row r="12" spans="1:256" ht="14.1" customHeight="1" x14ac:dyDescent="0.2">
      <c r="A12" s="433" t="s">
        <v>509</v>
      </c>
      <c r="B12" s="433"/>
      <c r="C12" s="433"/>
      <c r="D12" s="433"/>
      <c r="E12" s="67"/>
      <c r="F12" s="67"/>
      <c r="G12"/>
      <c r="H12" s="304"/>
      <c r="I12" s="304"/>
      <c r="J12" s="382"/>
      <c r="K12" s="382"/>
      <c r="L12" s="382"/>
      <c r="M12" s="382"/>
      <c r="V12" s="66" t="s">
        <v>39</v>
      </c>
      <c r="W12" s="68">
        <v>546315.34670000046</v>
      </c>
      <c r="X12" s="72">
        <v>8.419566298947089</v>
      </c>
    </row>
    <row r="13" spans="1:256" ht="14.1" customHeight="1" x14ac:dyDescent="0.2">
      <c r="A13" s="243">
        <v>2021</v>
      </c>
      <c r="B13" s="244">
        <v>2305007.3787199999</v>
      </c>
      <c r="C13" s="164">
        <v>1159254.8230000003</v>
      </c>
      <c r="D13" s="244">
        <v>1145752.5557199996</v>
      </c>
      <c r="E13" s="73"/>
      <c r="F13" s="73"/>
      <c r="G13"/>
      <c r="H13" s="304"/>
      <c r="I13" s="304"/>
      <c r="J13" s="382"/>
      <c r="K13" s="382"/>
      <c r="L13" s="382"/>
      <c r="M13" s="382"/>
      <c r="V13" s="66" t="s">
        <v>37</v>
      </c>
      <c r="W13" s="68">
        <v>3477806.9856499992</v>
      </c>
      <c r="X13" s="72">
        <v>53.598396361178914</v>
      </c>
    </row>
    <row r="14" spans="1:256" ht="14.1" customHeight="1" x14ac:dyDescent="0.2">
      <c r="A14" s="245" t="s">
        <v>554</v>
      </c>
      <c r="B14" s="244">
        <v>1570148.5012800004</v>
      </c>
      <c r="C14" s="164">
        <v>720491.01939999987</v>
      </c>
      <c r="D14" s="244">
        <v>849657.48188000056</v>
      </c>
      <c r="E14" s="73"/>
      <c r="F14" s="73"/>
      <c r="G14"/>
      <c r="H14" s="304"/>
      <c r="I14" s="304"/>
      <c r="J14" s="382"/>
      <c r="K14" s="382"/>
      <c r="L14" s="382"/>
      <c r="M14" s="382"/>
      <c r="V14" s="66" t="s">
        <v>38</v>
      </c>
      <c r="W14" s="68">
        <v>969484.20948000089</v>
      </c>
      <c r="X14" s="72">
        <v>14.941254399689315</v>
      </c>
    </row>
    <row r="15" spans="1:256" ht="14.1" customHeight="1" x14ac:dyDescent="0.2">
      <c r="A15" s="245" t="s">
        <v>555</v>
      </c>
      <c r="B15" s="244">
        <v>1369603.5192100001</v>
      </c>
      <c r="C15" s="164">
        <v>737764.62167999987</v>
      </c>
      <c r="D15" s="244">
        <v>631838.89753000019</v>
      </c>
      <c r="E15" s="73"/>
      <c r="F15" s="73"/>
      <c r="G15"/>
      <c r="H15"/>
      <c r="I15"/>
      <c r="J15"/>
      <c r="K15"/>
      <c r="V15" s="66" t="s">
        <v>40</v>
      </c>
      <c r="W15" s="68">
        <v>737764.62167999987</v>
      </c>
      <c r="X15" s="72">
        <v>11.370096378902202</v>
      </c>
    </row>
    <row r="16" spans="1:256" ht="14.1" customHeight="1" x14ac:dyDescent="0.2">
      <c r="A16" s="243" t="s">
        <v>556</v>
      </c>
      <c r="B16" s="248">
        <v>-12.772357640472487</v>
      </c>
      <c r="C16" s="248">
        <v>2.3974764174555352</v>
      </c>
      <c r="D16" s="248">
        <v>-25.636046170986759</v>
      </c>
      <c r="E16" s="75"/>
      <c r="F16" s="75"/>
      <c r="G16"/>
      <c r="H16" s="304"/>
      <c r="I16" s="304"/>
      <c r="J16" s="304"/>
      <c r="K16" s="304"/>
      <c r="L16" s="382"/>
      <c r="M16" s="382"/>
      <c r="V16" s="66" t="s">
        <v>41</v>
      </c>
      <c r="W16" s="68">
        <v>757268.83648999967</v>
      </c>
      <c r="X16" s="72">
        <v>11.670686561282482</v>
      </c>
    </row>
    <row r="17" spans="1:13" ht="14.1" customHeight="1" x14ac:dyDescent="0.2">
      <c r="A17" s="163"/>
      <c r="B17" s="248"/>
      <c r="C17" s="249"/>
      <c r="D17" s="248"/>
      <c r="E17" s="75"/>
      <c r="F17" s="75"/>
      <c r="G17" s="40"/>
      <c r="H17" s="40"/>
      <c r="I17" s="40"/>
      <c r="J17" s="304"/>
      <c r="K17" s="304"/>
      <c r="L17" s="382"/>
      <c r="M17" s="382"/>
    </row>
    <row r="18" spans="1:13" ht="14.1" customHeight="1" x14ac:dyDescent="0.2">
      <c r="A18" s="433" t="s">
        <v>37</v>
      </c>
      <c r="B18" s="433"/>
      <c r="C18" s="433"/>
      <c r="D18" s="433"/>
      <c r="E18" s="67"/>
      <c r="F18" s="67"/>
      <c r="G18" s="40"/>
      <c r="H18" s="40"/>
      <c r="I18" s="40"/>
      <c r="J18" s="304"/>
      <c r="K18" s="304"/>
      <c r="L18" s="382"/>
      <c r="M18" s="382"/>
    </row>
    <row r="19" spans="1:13" ht="14.1" customHeight="1" x14ac:dyDescent="0.2">
      <c r="A19" s="243">
        <v>2021</v>
      </c>
      <c r="B19" s="244">
        <v>608969.56974000053</v>
      </c>
      <c r="C19" s="164">
        <v>5034290.4423699984</v>
      </c>
      <c r="D19" s="244">
        <v>-4425320.8726299983</v>
      </c>
      <c r="E19" s="73"/>
      <c r="F19" s="73"/>
      <c r="G19" s="218"/>
      <c r="H19" s="304"/>
      <c r="I19" s="304"/>
      <c r="J19" s="304"/>
      <c r="K19" s="304"/>
      <c r="L19" s="382"/>
      <c r="M19" s="382"/>
    </row>
    <row r="20" spans="1:13" ht="14.1" customHeight="1" x14ac:dyDescent="0.2">
      <c r="A20" s="245" t="s">
        <v>554</v>
      </c>
      <c r="B20" s="244">
        <v>368623.80192000006</v>
      </c>
      <c r="C20" s="164">
        <v>3064657.1977399988</v>
      </c>
      <c r="D20" s="244">
        <v>-2696033.3958199988</v>
      </c>
      <c r="E20" s="73"/>
      <c r="F20" s="73"/>
      <c r="G20"/>
      <c r="H20"/>
      <c r="I20"/>
      <c r="J20"/>
      <c r="K20"/>
    </row>
    <row r="21" spans="1:13" ht="14.1" customHeight="1" x14ac:dyDescent="0.2">
      <c r="A21" s="245" t="s">
        <v>555</v>
      </c>
      <c r="B21" s="244">
        <v>491211.34055999957</v>
      </c>
      <c r="C21" s="164">
        <v>3477806.9856499992</v>
      </c>
      <c r="D21" s="244">
        <v>-2986595.6450899998</v>
      </c>
      <c r="E21" s="73"/>
      <c r="F21" s="73"/>
      <c r="G21"/>
      <c r="H21"/>
      <c r="I21"/>
      <c r="J21"/>
      <c r="K21"/>
    </row>
    <row r="22" spans="1:13" ht="14.1" customHeight="1" x14ac:dyDescent="0.2">
      <c r="A22" s="243" t="s">
        <v>556</v>
      </c>
      <c r="B22" s="248">
        <v>33.255459360327436</v>
      </c>
      <c r="C22" s="248">
        <v>13.481109346085219</v>
      </c>
      <c r="D22" s="248">
        <v>10.777397999612926</v>
      </c>
      <c r="E22" s="75"/>
      <c r="F22" s="75"/>
      <c r="G22"/>
      <c r="H22"/>
      <c r="I22"/>
      <c r="J22"/>
      <c r="K22"/>
    </row>
    <row r="23" spans="1:13" ht="14.1" customHeight="1" x14ac:dyDescent="0.2">
      <c r="A23" s="163"/>
      <c r="B23" s="248"/>
      <c r="C23" s="249"/>
      <c r="D23" s="248"/>
      <c r="E23" s="75"/>
      <c r="F23" s="75"/>
      <c r="G23"/>
      <c r="H23"/>
      <c r="I23"/>
      <c r="J23"/>
      <c r="K23"/>
    </row>
    <row r="24" spans="1:13" ht="14.1" customHeight="1" x14ac:dyDescent="0.2">
      <c r="A24" s="433" t="s">
        <v>38</v>
      </c>
      <c r="B24" s="433"/>
      <c r="C24" s="433"/>
      <c r="D24" s="433"/>
      <c r="E24" s="67"/>
      <c r="F24" s="67"/>
      <c r="G24"/>
      <c r="H24"/>
      <c r="I24"/>
      <c r="J24"/>
      <c r="K24"/>
    </row>
    <row r="25" spans="1:13" ht="14.1" customHeight="1" x14ac:dyDescent="0.2">
      <c r="A25" s="243">
        <v>2021</v>
      </c>
      <c r="B25" s="244">
        <v>4795878.3638099981</v>
      </c>
      <c r="C25" s="164">
        <v>1651443.4403800005</v>
      </c>
      <c r="D25" s="244">
        <v>3144434.9234299976</v>
      </c>
      <c r="E25" s="73"/>
      <c r="F25" s="73"/>
      <c r="G25" s="68"/>
      <c r="H25" s="68"/>
      <c r="I25" s="68"/>
      <c r="J25" s="68"/>
    </row>
    <row r="26" spans="1:13" ht="14.1" customHeight="1" x14ac:dyDescent="0.2">
      <c r="A26" s="245" t="s">
        <v>554</v>
      </c>
      <c r="B26" s="244">
        <v>3291661.1359099997</v>
      </c>
      <c r="C26" s="164">
        <v>1084737.8367000003</v>
      </c>
      <c r="D26" s="244">
        <v>2206923.2992099994</v>
      </c>
      <c r="E26" s="73"/>
      <c r="F26" s="73"/>
    </row>
    <row r="27" spans="1:13" ht="14.1" customHeight="1" x14ac:dyDescent="0.2">
      <c r="A27" s="245" t="s">
        <v>555</v>
      </c>
      <c r="B27" s="244">
        <v>3989567.980269996</v>
      </c>
      <c r="C27" s="164">
        <v>969484.20948000089</v>
      </c>
      <c r="D27" s="244">
        <v>3020083.7707899949</v>
      </c>
      <c r="E27" s="73"/>
      <c r="F27" s="73"/>
    </row>
    <row r="28" spans="1:13" ht="14.1" customHeight="1" x14ac:dyDescent="0.2">
      <c r="A28" s="243" t="s">
        <v>556</v>
      </c>
      <c r="B28" s="248">
        <v>21.202268871065179</v>
      </c>
      <c r="C28" s="248">
        <v>-10.62502139416701</v>
      </c>
      <c r="D28" s="248">
        <v>36.845887297989833</v>
      </c>
      <c r="E28" s="70"/>
      <c r="F28" s="75"/>
    </row>
    <row r="29" spans="1:13" ht="14.1" customHeight="1" x14ac:dyDescent="0.2">
      <c r="A29" s="163"/>
      <c r="B29" s="248"/>
      <c r="C29" s="249"/>
      <c r="D29" s="248"/>
      <c r="E29" s="75"/>
      <c r="F29" s="76"/>
      <c r="G29" s="77"/>
      <c r="H29" s="78"/>
    </row>
    <row r="30" spans="1:13" ht="14.1" customHeight="1" x14ac:dyDescent="0.2">
      <c r="A30" s="433" t="s">
        <v>147</v>
      </c>
      <c r="B30" s="433"/>
      <c r="C30" s="433"/>
      <c r="D30" s="433"/>
      <c r="E30" s="67"/>
      <c r="F30" s="67"/>
    </row>
    <row r="31" spans="1:13" ht="14.1" customHeight="1" x14ac:dyDescent="0.2">
      <c r="A31" s="243">
        <v>2021</v>
      </c>
      <c r="B31" s="244">
        <v>2300741.8514200039</v>
      </c>
      <c r="C31" s="164">
        <v>878787.53857000172</v>
      </c>
      <c r="D31" s="244">
        <v>1421954.3128500022</v>
      </c>
      <c r="E31" s="79"/>
      <c r="F31" s="73"/>
      <c r="G31" s="73"/>
      <c r="H31" s="73"/>
    </row>
    <row r="32" spans="1:13" ht="14.1" customHeight="1" x14ac:dyDescent="0.2">
      <c r="A32" s="245" t="s">
        <v>554</v>
      </c>
      <c r="B32" s="244">
        <v>1513632.1647200026</v>
      </c>
      <c r="C32" s="164">
        <v>554159.33945000172</v>
      </c>
      <c r="D32" s="244">
        <v>959472.82527000271</v>
      </c>
      <c r="E32" s="80"/>
      <c r="F32" s="73"/>
      <c r="G32" s="73"/>
      <c r="H32" s="73"/>
    </row>
    <row r="33" spans="1:8" ht="14.1" customHeight="1" x14ac:dyDescent="0.2">
      <c r="A33" s="245" t="s">
        <v>555</v>
      </c>
      <c r="B33" s="244">
        <v>1793234.5548900049</v>
      </c>
      <c r="C33" s="164">
        <v>757268.83648999967</v>
      </c>
      <c r="D33" s="244">
        <v>1035965.7184000053</v>
      </c>
      <c r="E33" s="80"/>
      <c r="F33" s="73"/>
      <c r="G33" s="73"/>
      <c r="H33" s="73"/>
    </row>
    <row r="34" spans="1:8" ht="14.1" customHeight="1" x14ac:dyDescent="0.2">
      <c r="A34" s="243" t="s">
        <v>556</v>
      </c>
      <c r="B34" s="248">
        <v>18.472281224396703</v>
      </c>
      <c r="C34" s="248">
        <v>36.651822423778398</v>
      </c>
      <c r="D34" s="248">
        <v>7.9723876607424415</v>
      </c>
      <c r="E34" s="75"/>
      <c r="F34" s="73"/>
      <c r="G34" s="73"/>
      <c r="H34" s="73"/>
    </row>
    <row r="35" spans="1:8" ht="14.1" customHeight="1" x14ac:dyDescent="0.2">
      <c r="A35" s="163"/>
      <c r="B35" s="244"/>
      <c r="C35" s="164"/>
      <c r="D35" s="115"/>
      <c r="E35" s="75"/>
      <c r="F35" s="81"/>
      <c r="G35" s="81"/>
      <c r="H35" s="73"/>
    </row>
    <row r="36" spans="1:8" ht="14.1" customHeight="1" x14ac:dyDescent="0.2">
      <c r="A36" s="414" t="s">
        <v>132</v>
      </c>
      <c r="B36" s="414"/>
      <c r="C36" s="414"/>
      <c r="D36" s="414"/>
      <c r="E36" s="77"/>
      <c r="F36" s="77"/>
      <c r="G36" s="77"/>
      <c r="H36" s="78"/>
    </row>
    <row r="37" spans="1:8" ht="14.1" customHeight="1" x14ac:dyDescent="0.2">
      <c r="A37" s="243">
        <v>2021</v>
      </c>
      <c r="B37" s="244">
        <v>17877435</v>
      </c>
      <c r="C37" s="164">
        <v>9581826</v>
      </c>
      <c r="D37" s="244">
        <v>8295609</v>
      </c>
      <c r="E37" s="79"/>
      <c r="F37" s="73"/>
      <c r="G37" s="73"/>
      <c r="H37" s="73"/>
    </row>
    <row r="38" spans="1:8" ht="14.1" customHeight="1" x14ac:dyDescent="0.2">
      <c r="A38" s="245" t="s">
        <v>554</v>
      </c>
      <c r="B38" s="244">
        <v>12243836</v>
      </c>
      <c r="C38" s="164">
        <v>6008028</v>
      </c>
      <c r="D38" s="244">
        <v>6235808</v>
      </c>
      <c r="E38" s="81"/>
      <c r="F38" s="73"/>
      <c r="G38" s="73"/>
      <c r="H38" s="73"/>
    </row>
    <row r="39" spans="1:8" ht="14.1" customHeight="1" x14ac:dyDescent="0.2">
      <c r="A39" s="245" t="s">
        <v>555</v>
      </c>
      <c r="B39" s="244">
        <v>13343854</v>
      </c>
      <c r="C39" s="164">
        <v>6488640</v>
      </c>
      <c r="D39" s="244">
        <v>6855214</v>
      </c>
      <c r="E39" s="81"/>
      <c r="F39" s="73"/>
      <c r="G39" s="73"/>
      <c r="H39" s="73"/>
    </row>
    <row r="40" spans="1:8" ht="14.1" customHeight="1" thickBot="1" x14ac:dyDescent="0.25">
      <c r="A40" s="250" t="s">
        <v>556</v>
      </c>
      <c r="B40" s="250">
        <v>8.9842595082129542</v>
      </c>
      <c r="C40" s="250">
        <v>7.9994966734509232</v>
      </c>
      <c r="D40" s="250">
        <v>9.933051177970853</v>
      </c>
      <c r="E40" s="75"/>
      <c r="F40" s="73"/>
      <c r="G40" s="73"/>
      <c r="H40" s="73"/>
    </row>
    <row r="41" spans="1:8" ht="26.25" customHeight="1" thickTop="1" x14ac:dyDescent="0.2">
      <c r="A41" s="436" t="s">
        <v>408</v>
      </c>
      <c r="B41" s="437"/>
      <c r="C41" s="437"/>
      <c r="D41" s="437"/>
      <c r="E41" s="75"/>
      <c r="F41" s="73"/>
      <c r="G41" s="73"/>
      <c r="H41" s="73"/>
    </row>
    <row r="42" spans="1:8" ht="14.1" customHeight="1" x14ac:dyDescent="0.2">
      <c r="E42" s="75"/>
      <c r="F42" s="73"/>
      <c r="G42" s="73"/>
      <c r="H42" s="73"/>
    </row>
    <row r="43" spans="1:8" ht="14.1" customHeight="1" x14ac:dyDescent="0.2"/>
    <row r="44" spans="1:8" ht="14.1" customHeight="1" x14ac:dyDescent="0.2">
      <c r="E44" s="79"/>
      <c r="F44" s="68"/>
      <c r="G44" s="68"/>
      <c r="H44" s="68"/>
    </row>
    <row r="45" spans="1:8" ht="14.1" customHeight="1" x14ac:dyDescent="0.2">
      <c r="E45" s="81"/>
      <c r="F45" s="68"/>
      <c r="G45" s="68"/>
      <c r="H45" s="68"/>
    </row>
    <row r="46" spans="1:8" ht="14.1" customHeight="1" x14ac:dyDescent="0.2">
      <c r="E46" s="81"/>
      <c r="F46" s="68"/>
      <c r="G46" s="68"/>
      <c r="H46" s="68"/>
    </row>
    <row r="47" spans="1:8" ht="14.1" customHeight="1" x14ac:dyDescent="0.2"/>
    <row r="48" spans="1:8" ht="14.1" customHeight="1" x14ac:dyDescent="0.2"/>
    <row r="49" ht="14.1" customHeight="1" x14ac:dyDescent="0.2"/>
    <row r="50" ht="14.1" customHeight="1" x14ac:dyDescent="0.2"/>
    <row r="51" ht="14.1" customHeight="1" x14ac:dyDescent="0.2"/>
    <row r="52" ht="14.1" customHeight="1" x14ac:dyDescent="0.2"/>
    <row r="53" ht="14.1" customHeight="1" x14ac:dyDescent="0.2"/>
    <row r="54" ht="14.1" customHeight="1" x14ac:dyDescent="0.2"/>
    <row r="55" ht="14.1" customHeight="1" x14ac:dyDescent="0.2"/>
    <row r="56" ht="14.1" customHeight="1" x14ac:dyDescent="0.2"/>
    <row r="57" ht="14.1" customHeight="1" x14ac:dyDescent="0.2"/>
    <row r="58" ht="14.1" customHeight="1" x14ac:dyDescent="0.2"/>
    <row r="59" ht="14.1" customHeight="1" x14ac:dyDescent="0.2"/>
    <row r="60" ht="14.1" customHeight="1" x14ac:dyDescent="0.2"/>
    <row r="61" ht="14.1" customHeight="1" x14ac:dyDescent="0.2"/>
    <row r="62" ht="14.1" customHeight="1" x14ac:dyDescent="0.2"/>
    <row r="63" ht="14.1" customHeight="1" x14ac:dyDescent="0.2"/>
    <row r="64" ht="14.1" customHeight="1" x14ac:dyDescent="0.2"/>
    <row r="65" ht="14.1" customHeight="1" x14ac:dyDescent="0.2"/>
    <row r="66" ht="14.1" customHeight="1" x14ac:dyDescent="0.2"/>
    <row r="67" ht="14.1" customHeight="1" x14ac:dyDescent="0.2"/>
    <row r="68" ht="14.1" customHeight="1" x14ac:dyDescent="0.2"/>
    <row r="69" ht="14.1" customHeight="1" x14ac:dyDescent="0.2"/>
    <row r="70" ht="14.1" customHeight="1" x14ac:dyDescent="0.2"/>
    <row r="71" ht="14.1" customHeight="1" x14ac:dyDescent="0.2"/>
    <row r="72" ht="14.1" customHeight="1" x14ac:dyDescent="0.2"/>
    <row r="73" ht="14.1" customHeight="1" x14ac:dyDescent="0.2"/>
    <row r="74" ht="14.1" customHeight="1" x14ac:dyDescent="0.2"/>
    <row r="75" ht="14.1" customHeight="1" x14ac:dyDescent="0.2"/>
    <row r="76" ht="14.1" customHeight="1" x14ac:dyDescent="0.2"/>
    <row r="77" ht="14.1" customHeight="1" x14ac:dyDescent="0.2"/>
    <row r="78" ht="14.1" customHeight="1" x14ac:dyDescent="0.2"/>
    <row r="79" ht="14.1" customHeight="1" x14ac:dyDescent="0.2"/>
    <row r="80" ht="14.1" customHeight="1" x14ac:dyDescent="0.2"/>
    <row r="81" spans="1:4" ht="14.1" customHeight="1" x14ac:dyDescent="0.2"/>
    <row r="82" spans="1:4" ht="14.1" customHeight="1" x14ac:dyDescent="0.2">
      <c r="A82" s="67"/>
      <c r="B82" s="67"/>
      <c r="C82" s="74"/>
      <c r="D82" s="67"/>
    </row>
    <row r="83" spans="1:4" ht="34.5" customHeight="1" x14ac:dyDescent="0.2">
      <c r="A83" s="434"/>
      <c r="B83" s="435"/>
      <c r="C83" s="435"/>
      <c r="D83" s="435"/>
    </row>
  </sheetData>
  <mergeCells count="127">
    <mergeCell ref="HI3:HL3"/>
    <mergeCell ref="HM3:HP3"/>
    <mergeCell ref="GK3:GN3"/>
    <mergeCell ref="GO3:GR3"/>
    <mergeCell ref="IS3:IV3"/>
    <mergeCell ref="HQ3:HT3"/>
    <mergeCell ref="HU3:HX3"/>
    <mergeCell ref="HY3:IB3"/>
    <mergeCell ref="IC3:IF3"/>
    <mergeCell ref="IG3:IJ3"/>
    <mergeCell ref="IK3:IN3"/>
    <mergeCell ref="IO3:IR3"/>
    <mergeCell ref="HA3:HD3"/>
    <mergeCell ref="FE3:FH3"/>
    <mergeCell ref="FI3:FL3"/>
    <mergeCell ref="FM3:FP3"/>
    <mergeCell ref="FQ3:FT3"/>
    <mergeCell ref="GS3:GV3"/>
    <mergeCell ref="HE3:HH3"/>
    <mergeCell ref="GW3:GZ3"/>
    <mergeCell ref="FU3:FX3"/>
    <mergeCell ref="FY3:GB3"/>
    <mergeCell ref="GC3:GF3"/>
    <mergeCell ref="GG3:GJ3"/>
    <mergeCell ref="EO3:ER3"/>
    <mergeCell ref="ES3:EV3"/>
    <mergeCell ref="EW3:EZ3"/>
    <mergeCell ref="FA3:FD3"/>
    <mergeCell ref="DI3:DL3"/>
    <mergeCell ref="DM3:DP3"/>
    <mergeCell ref="DQ3:DT3"/>
    <mergeCell ref="DU3:DX3"/>
    <mergeCell ref="DY3:EB3"/>
    <mergeCell ref="EC3:EF3"/>
    <mergeCell ref="DE3:DH3"/>
    <mergeCell ref="BM3:BP3"/>
    <mergeCell ref="BQ3:BT3"/>
    <mergeCell ref="BU3:BX3"/>
    <mergeCell ref="BY3:CB3"/>
    <mergeCell ref="CC3:CF3"/>
    <mergeCell ref="CG3:CJ3"/>
    <mergeCell ref="EG3:EJ3"/>
    <mergeCell ref="EK3:EN3"/>
    <mergeCell ref="CW3:CZ3"/>
    <mergeCell ref="DA3:DD3"/>
    <mergeCell ref="BI3:BL3"/>
    <mergeCell ref="IO2:IR2"/>
    <mergeCell ref="IS2:IV2"/>
    <mergeCell ref="Q3:T3"/>
    <mergeCell ref="AC3:AF3"/>
    <mergeCell ref="HU2:HX2"/>
    <mergeCell ref="HY2:IB2"/>
    <mergeCell ref="IC2:IF2"/>
    <mergeCell ref="IG2:IJ2"/>
    <mergeCell ref="HE2:HH2"/>
    <mergeCell ref="AK3:AN3"/>
    <mergeCell ref="HQ2:HT2"/>
    <mergeCell ref="GO2:GR2"/>
    <mergeCell ref="GS2:GV2"/>
    <mergeCell ref="GW2:GZ2"/>
    <mergeCell ref="HA2:HD2"/>
    <mergeCell ref="HI2:HL2"/>
    <mergeCell ref="HM2:HP2"/>
    <mergeCell ref="IK2:IN2"/>
    <mergeCell ref="FY2:GB2"/>
    <mergeCell ref="GC2:GF2"/>
    <mergeCell ref="CK3:CN3"/>
    <mergeCell ref="CO3:CR3"/>
    <mergeCell ref="CS3:CV3"/>
    <mergeCell ref="GG2:GJ2"/>
    <mergeCell ref="GK2:GN2"/>
    <mergeCell ref="FA2:FD2"/>
    <mergeCell ref="FE2:FH2"/>
    <mergeCell ref="FI2:FL2"/>
    <mergeCell ref="FM2:FP2"/>
    <mergeCell ref="FQ2:FT2"/>
    <mergeCell ref="FU2:FX2"/>
    <mergeCell ref="EC2:EF2"/>
    <mergeCell ref="EG2:EJ2"/>
    <mergeCell ref="EK2:EN2"/>
    <mergeCell ref="EO2:ER2"/>
    <mergeCell ref="ES2:EV2"/>
    <mergeCell ref="EW2:EZ2"/>
    <mergeCell ref="DE2:DH2"/>
    <mergeCell ref="DI2:DL2"/>
    <mergeCell ref="DM2:DP2"/>
    <mergeCell ref="DQ2:DT2"/>
    <mergeCell ref="DU2:DX2"/>
    <mergeCell ref="DY2:EB2"/>
    <mergeCell ref="CG2:CJ2"/>
    <mergeCell ref="CK2:CN2"/>
    <mergeCell ref="CO2:CR2"/>
    <mergeCell ref="CS2:CV2"/>
    <mergeCell ref="CW2:CZ2"/>
    <mergeCell ref="DA2:DD2"/>
    <mergeCell ref="BI2:BL2"/>
    <mergeCell ref="BM2:BP2"/>
    <mergeCell ref="BQ2:BT2"/>
    <mergeCell ref="BU2:BX2"/>
    <mergeCell ref="BY2:CB2"/>
    <mergeCell ref="CC2:CF2"/>
    <mergeCell ref="AO2:AR2"/>
    <mergeCell ref="AS2:AV2"/>
    <mergeCell ref="AW2:AZ2"/>
    <mergeCell ref="BA2:BD2"/>
    <mergeCell ref="BE2:BH2"/>
    <mergeCell ref="A83:D83"/>
    <mergeCell ref="A41:D41"/>
    <mergeCell ref="A12:D12"/>
    <mergeCell ref="A18:D18"/>
    <mergeCell ref="A24:D24"/>
    <mergeCell ref="A30:D30"/>
    <mergeCell ref="A36:D36"/>
    <mergeCell ref="AO3:AR3"/>
    <mergeCell ref="AS3:AV3"/>
    <mergeCell ref="AW3:AZ3"/>
    <mergeCell ref="BA3:BD3"/>
    <mergeCell ref="BE3:BH3"/>
    <mergeCell ref="A1:D1"/>
    <mergeCell ref="A2:D2"/>
    <mergeCell ref="A3:D3"/>
    <mergeCell ref="A6:D6"/>
    <mergeCell ref="AC2:AF2"/>
    <mergeCell ref="AG2:AJ2"/>
    <mergeCell ref="Q2:T2"/>
    <mergeCell ref="AG3:AJ3"/>
    <mergeCell ref="AK2:AN2"/>
  </mergeCells>
  <phoneticPr fontId="0" type="noConversion"/>
  <printOptions horizontalCentered="1" verticalCentered="1"/>
  <pageMargins left="0.78740157480314965" right="0.78740157480314965" top="1.8897637795275593" bottom="0.78740157480314965" header="0" footer="0.59055118110236227"/>
  <pageSetup scale="85" orientation="portrait" horizontalDpi="4294967294" verticalDpi="4294967294" r:id="rId1"/>
  <headerFooter alignWithMargins="0">
    <oddFooter>&amp;C&amp;P</oddFooter>
  </headerFooter>
  <rowBreaks count="1" manualBreakCount="1">
    <brk id="41" max="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6"/>
  <dimension ref="A1:BQ96"/>
  <sheetViews>
    <sheetView workbookViewId="0">
      <selection sqref="A1:XFD1048576"/>
    </sheetView>
  </sheetViews>
  <sheetFormatPr baseColWidth="10" defaultColWidth="11.42578125" defaultRowHeight="11.25" x14ac:dyDescent="0.2"/>
  <cols>
    <col min="1" max="1" width="30.7109375" style="4" customWidth="1"/>
    <col min="2" max="2" width="12.28515625" style="4" bestFit="1" customWidth="1"/>
    <col min="3" max="5" width="11.42578125" style="4"/>
    <col min="6" max="6" width="14.5703125" style="8" bestFit="1" customWidth="1"/>
    <col min="7" max="16384" width="11.42578125" style="4"/>
  </cols>
  <sheetData>
    <row r="1" spans="1:6" ht="15.95" customHeight="1" x14ac:dyDescent="0.2">
      <c r="A1" s="438" t="s">
        <v>167</v>
      </c>
      <c r="B1" s="438"/>
      <c r="C1" s="438"/>
      <c r="D1" s="438"/>
      <c r="E1" s="438"/>
      <c r="F1" s="438"/>
    </row>
    <row r="2" spans="1:6" ht="15.95" customHeight="1" x14ac:dyDescent="0.2">
      <c r="A2" s="443" t="s">
        <v>148</v>
      </c>
      <c r="B2" s="443"/>
      <c r="C2" s="443"/>
      <c r="D2" s="443"/>
      <c r="E2" s="443"/>
      <c r="F2" s="443"/>
    </row>
    <row r="3" spans="1:6" ht="15.95" customHeight="1" thickBot="1" x14ac:dyDescent="0.25">
      <c r="A3" s="443" t="s">
        <v>238</v>
      </c>
      <c r="B3" s="443"/>
      <c r="C3" s="443"/>
      <c r="D3" s="443"/>
      <c r="E3" s="443"/>
      <c r="F3" s="443"/>
    </row>
    <row r="4" spans="1:6" ht="12.75" customHeight="1" thickTop="1" x14ac:dyDescent="0.2">
      <c r="A4" s="441" t="s">
        <v>23</v>
      </c>
      <c r="B4" s="445">
        <v>2021</v>
      </c>
      <c r="C4" s="439" t="s">
        <v>546</v>
      </c>
      <c r="D4" s="439"/>
      <c r="E4" s="99" t="s">
        <v>143</v>
      </c>
      <c r="F4" s="100" t="s">
        <v>135</v>
      </c>
    </row>
    <row r="5" spans="1:6" ht="13.5" customHeight="1" thickBot="1" x14ac:dyDescent="0.25">
      <c r="A5" s="442"/>
      <c r="B5" s="446"/>
      <c r="C5" s="409">
        <v>2021</v>
      </c>
      <c r="D5" s="409">
        <v>2022</v>
      </c>
      <c r="E5" s="48" t="s">
        <v>513</v>
      </c>
      <c r="F5" s="49">
        <v>2022</v>
      </c>
    </row>
    <row r="6" spans="1:6" ht="12" thickTop="1" x14ac:dyDescent="0.2">
      <c r="A6" s="46"/>
      <c r="B6" s="44"/>
      <c r="C6" s="44"/>
      <c r="D6" s="44"/>
      <c r="E6" s="44"/>
      <c r="F6" s="47"/>
    </row>
    <row r="7" spans="1:6" ht="12.75" customHeight="1" x14ac:dyDescent="0.2">
      <c r="A7" s="43" t="s">
        <v>17</v>
      </c>
      <c r="B7" s="44">
        <v>5059391.1005900009</v>
      </c>
      <c r="C7" s="44">
        <v>3561107.5544899967</v>
      </c>
      <c r="D7" s="44">
        <v>3678664.4562300001</v>
      </c>
      <c r="E7" s="3">
        <v>3.3011331430240744E-2</v>
      </c>
      <c r="F7" s="45">
        <v>0.27568230709283842</v>
      </c>
    </row>
    <row r="8" spans="1:6" x14ac:dyDescent="0.2">
      <c r="A8" s="43" t="s">
        <v>12</v>
      </c>
      <c r="B8" s="44">
        <v>3828879.1530299983</v>
      </c>
      <c r="C8" s="44">
        <v>2650776.4804199995</v>
      </c>
      <c r="D8" s="44">
        <v>3114306.4452099968</v>
      </c>
      <c r="E8" s="3">
        <v>0.174865730179013</v>
      </c>
      <c r="F8" s="45">
        <v>0.2333888279360668</v>
      </c>
    </row>
    <row r="9" spans="1:6" x14ac:dyDescent="0.2">
      <c r="A9" s="43" t="s">
        <v>14</v>
      </c>
      <c r="B9" s="44">
        <v>637293.74243999994</v>
      </c>
      <c r="C9" s="44">
        <v>418286.04399000003</v>
      </c>
      <c r="D9" s="44">
        <v>630547.0898599996</v>
      </c>
      <c r="E9" s="3">
        <v>0.50745428617521382</v>
      </c>
      <c r="F9" s="45">
        <v>4.7253746171083674E-2</v>
      </c>
    </row>
    <row r="10" spans="1:6" x14ac:dyDescent="0.2">
      <c r="A10" s="43" t="s">
        <v>13</v>
      </c>
      <c r="B10" s="44">
        <v>811267.76079000009</v>
      </c>
      <c r="C10" s="44">
        <v>552439.26422000001</v>
      </c>
      <c r="D10" s="44">
        <v>570909.22661999986</v>
      </c>
      <c r="E10" s="3">
        <v>3.3433471507637952E-2</v>
      </c>
      <c r="F10" s="45">
        <v>4.2784432939688928E-2</v>
      </c>
    </row>
    <row r="11" spans="1:6" x14ac:dyDescent="0.2">
      <c r="A11" s="43" t="s">
        <v>102</v>
      </c>
      <c r="B11" s="44">
        <v>642563.80504000001</v>
      </c>
      <c r="C11" s="44">
        <v>450618.75258999993</v>
      </c>
      <c r="D11" s="44">
        <v>504039.40782000008</v>
      </c>
      <c r="E11" s="3">
        <v>0.11854956084929177</v>
      </c>
      <c r="F11" s="45">
        <v>3.7773150681954408E-2</v>
      </c>
    </row>
    <row r="12" spans="1:6" x14ac:dyDescent="0.2">
      <c r="A12" s="43" t="s">
        <v>15</v>
      </c>
      <c r="B12" s="44">
        <v>761037.39821000025</v>
      </c>
      <c r="C12" s="44">
        <v>502910.43558000034</v>
      </c>
      <c r="D12" s="44">
        <v>487298.31560999982</v>
      </c>
      <c r="E12" s="3">
        <v>-3.1043539496243024E-2</v>
      </c>
      <c r="F12" s="45">
        <v>3.6518558702006168E-2</v>
      </c>
    </row>
    <row r="13" spans="1:6" x14ac:dyDescent="0.2">
      <c r="A13" s="43" t="s">
        <v>27</v>
      </c>
      <c r="B13" s="44">
        <v>412427.24268000032</v>
      </c>
      <c r="C13" s="44">
        <v>253229.54054000002</v>
      </c>
      <c r="D13" s="44">
        <v>328339.78763999965</v>
      </c>
      <c r="E13" s="3">
        <v>0.29660934083689677</v>
      </c>
      <c r="F13" s="45">
        <v>2.4606068654528118E-2</v>
      </c>
    </row>
    <row r="14" spans="1:6" x14ac:dyDescent="0.2">
      <c r="A14" s="43" t="s">
        <v>16</v>
      </c>
      <c r="B14" s="44">
        <v>482836.98146999982</v>
      </c>
      <c r="C14" s="44">
        <v>327897.65445999999</v>
      </c>
      <c r="D14" s="44">
        <v>320696.63114999968</v>
      </c>
      <c r="E14" s="3">
        <v>-2.1961191890376139E-2</v>
      </c>
      <c r="F14" s="45">
        <v>2.4033283873609503E-2</v>
      </c>
    </row>
    <row r="15" spans="1:6" x14ac:dyDescent="0.2">
      <c r="A15" s="43" t="s">
        <v>20</v>
      </c>
      <c r="B15" s="44">
        <v>330889.17463999998</v>
      </c>
      <c r="C15" s="44">
        <v>194703.37050999995</v>
      </c>
      <c r="D15" s="44">
        <v>291746.55567000009</v>
      </c>
      <c r="E15" s="3">
        <v>0.49841553798379679</v>
      </c>
      <c r="F15" s="45">
        <v>2.1863740091131099E-2</v>
      </c>
    </row>
    <row r="16" spans="1:6" x14ac:dyDescent="0.2">
      <c r="A16" s="43" t="s">
        <v>19</v>
      </c>
      <c r="B16" s="44">
        <v>329705.4683400002</v>
      </c>
      <c r="C16" s="44">
        <v>222598.61150000003</v>
      </c>
      <c r="D16" s="44">
        <v>244714.44519999975</v>
      </c>
      <c r="E16" s="3">
        <v>9.9352972379163851E-2</v>
      </c>
      <c r="F16" s="45">
        <v>1.8339112912956014E-2</v>
      </c>
    </row>
    <row r="17" spans="1:9" x14ac:dyDescent="0.2">
      <c r="A17" s="43" t="s">
        <v>165</v>
      </c>
      <c r="B17" s="44">
        <v>331136.9896400001</v>
      </c>
      <c r="C17" s="44">
        <v>204293.06807000001</v>
      </c>
      <c r="D17" s="44">
        <v>234626.74758999993</v>
      </c>
      <c r="E17" s="3">
        <v>0.14848119814621527</v>
      </c>
      <c r="F17" s="45">
        <v>1.7583132098867384E-2</v>
      </c>
    </row>
    <row r="18" spans="1:9" x14ac:dyDescent="0.2">
      <c r="A18" s="43" t="s">
        <v>345</v>
      </c>
      <c r="B18" s="44">
        <v>256968.72717</v>
      </c>
      <c r="C18" s="44">
        <v>188801.96884999998</v>
      </c>
      <c r="D18" s="44">
        <v>201424.68300999995</v>
      </c>
      <c r="E18" s="3">
        <v>6.6856898987258495E-2</v>
      </c>
      <c r="F18" s="45">
        <v>1.5094940562898842E-2</v>
      </c>
    </row>
    <row r="19" spans="1:9" x14ac:dyDescent="0.2">
      <c r="A19" s="43" t="s">
        <v>18</v>
      </c>
      <c r="B19" s="44">
        <v>381704.18766999984</v>
      </c>
      <c r="C19" s="44">
        <v>266355.54759000003</v>
      </c>
      <c r="D19" s="44">
        <v>200919.60820000005</v>
      </c>
      <c r="E19" s="3">
        <v>-0.24567139668036969</v>
      </c>
      <c r="F19" s="45">
        <v>1.505708981827889E-2</v>
      </c>
    </row>
    <row r="20" spans="1:9" x14ac:dyDescent="0.2">
      <c r="A20" s="43" t="s">
        <v>314</v>
      </c>
      <c r="B20" s="44">
        <v>326147.68535000004</v>
      </c>
      <c r="C20" s="44">
        <v>224152.52792000008</v>
      </c>
      <c r="D20" s="44">
        <v>173552.49612999993</v>
      </c>
      <c r="E20" s="3">
        <v>-0.22573928681303687</v>
      </c>
      <c r="F20" s="45">
        <v>1.3006174687612733E-2</v>
      </c>
    </row>
    <row r="21" spans="1:9" x14ac:dyDescent="0.2">
      <c r="A21" s="43" t="s">
        <v>30</v>
      </c>
      <c r="B21" s="44">
        <v>183007.03433999984</v>
      </c>
      <c r="C21" s="44">
        <v>123608.41219</v>
      </c>
      <c r="D21" s="44">
        <v>173511.75838999997</v>
      </c>
      <c r="E21" s="3">
        <v>0.40372127847814215</v>
      </c>
      <c r="F21" s="45">
        <v>1.3003121766020519E-2</v>
      </c>
    </row>
    <row r="22" spans="1:9" x14ac:dyDescent="0.2">
      <c r="A22" s="46" t="s">
        <v>21</v>
      </c>
      <c r="B22" s="44">
        <v>3102178.5486000013</v>
      </c>
      <c r="C22" s="44">
        <v>2102056.7670800015</v>
      </c>
      <c r="D22" s="44">
        <v>2188556.3456700034</v>
      </c>
      <c r="E22" s="3">
        <v>4.1149972705142389E-2</v>
      </c>
      <c r="F22" s="45">
        <v>0.16401231201045841</v>
      </c>
      <c r="I22" s="5"/>
    </row>
    <row r="23" spans="1:9" ht="12" thickBot="1" x14ac:dyDescent="0.25">
      <c r="A23" s="101" t="s">
        <v>22</v>
      </c>
      <c r="B23" s="102">
        <v>17877435</v>
      </c>
      <c r="C23" s="102">
        <v>12243836</v>
      </c>
      <c r="D23" s="102">
        <v>13343854</v>
      </c>
      <c r="E23" s="103">
        <v>8.9842595082129495E-2</v>
      </c>
      <c r="F23" s="104">
        <v>1</v>
      </c>
    </row>
    <row r="24" spans="1:9" s="46" customFormat="1" ht="31.5" customHeight="1" thickTop="1" x14ac:dyDescent="0.2">
      <c r="A24" s="440" t="s">
        <v>409</v>
      </c>
      <c r="B24" s="440"/>
      <c r="C24" s="440"/>
      <c r="D24" s="440"/>
      <c r="E24" s="440"/>
      <c r="F24" s="440"/>
    </row>
    <row r="32" spans="1:9" x14ac:dyDescent="0.2">
      <c r="F32" s="4"/>
    </row>
    <row r="33" spans="6:6" x14ac:dyDescent="0.2">
      <c r="F33" s="4"/>
    </row>
    <row r="34" spans="6:6" x14ac:dyDescent="0.2">
      <c r="F34" s="4"/>
    </row>
    <row r="35" spans="6:6" x14ac:dyDescent="0.2">
      <c r="F35" s="4"/>
    </row>
    <row r="36" spans="6:6" x14ac:dyDescent="0.2">
      <c r="F36" s="4"/>
    </row>
    <row r="37" spans="6:6" x14ac:dyDescent="0.2">
      <c r="F37" s="4"/>
    </row>
    <row r="38" spans="6:6" x14ac:dyDescent="0.2">
      <c r="F38" s="4"/>
    </row>
    <row r="49" spans="1:9" ht="15.95" customHeight="1" x14ac:dyDescent="0.2">
      <c r="A49" s="438" t="s">
        <v>152</v>
      </c>
      <c r="B49" s="438"/>
      <c r="C49" s="438"/>
      <c r="D49" s="438"/>
      <c r="E49" s="438"/>
      <c r="F49" s="438"/>
    </row>
    <row r="50" spans="1:9" ht="15.95" customHeight="1" x14ac:dyDescent="0.2">
      <c r="A50" s="443" t="s">
        <v>162</v>
      </c>
      <c r="B50" s="443"/>
      <c r="C50" s="443"/>
      <c r="D50" s="443"/>
      <c r="E50" s="443"/>
      <c r="F50" s="443"/>
    </row>
    <row r="51" spans="1:9" ht="15.95" customHeight="1" thickBot="1" x14ac:dyDescent="0.25">
      <c r="A51" s="444" t="s">
        <v>239</v>
      </c>
      <c r="B51" s="444"/>
      <c r="C51" s="444"/>
      <c r="D51" s="444"/>
      <c r="E51" s="444"/>
      <c r="F51" s="444"/>
    </row>
    <row r="52" spans="1:9" ht="12.75" customHeight="1" thickTop="1" x14ac:dyDescent="0.2">
      <c r="A52" s="441" t="s">
        <v>23</v>
      </c>
      <c r="B52" s="445">
        <v>2021</v>
      </c>
      <c r="C52" s="439" t="s">
        <v>546</v>
      </c>
      <c r="D52" s="439"/>
      <c r="E52" s="99" t="s">
        <v>143</v>
      </c>
      <c r="F52" s="100" t="s">
        <v>135</v>
      </c>
    </row>
    <row r="53" spans="1:9" ht="13.5" customHeight="1" thickBot="1" x14ac:dyDescent="0.25">
      <c r="A53" s="442"/>
      <c r="B53" s="446"/>
      <c r="C53" s="409">
        <v>2021</v>
      </c>
      <c r="D53" s="409">
        <v>2022</v>
      </c>
      <c r="E53" s="48" t="s">
        <v>513</v>
      </c>
      <c r="F53" s="49">
        <v>2022</v>
      </c>
    </row>
    <row r="54" spans="1:9" ht="12" thickTop="1" x14ac:dyDescent="0.2">
      <c r="A54" s="46"/>
      <c r="B54" s="44"/>
      <c r="C54" s="44"/>
      <c r="D54" s="44"/>
      <c r="E54" s="44"/>
      <c r="F54" s="47"/>
    </row>
    <row r="55" spans="1:9" ht="12.75" customHeight="1" x14ac:dyDescent="0.2">
      <c r="A55" s="46" t="s">
        <v>26</v>
      </c>
      <c r="B55" s="44">
        <v>2466562.58923</v>
      </c>
      <c r="C55" s="44">
        <v>1434169.5379899985</v>
      </c>
      <c r="D55" s="44">
        <v>1867785.4573499998</v>
      </c>
      <c r="E55" s="3">
        <v>0.30234634600294047</v>
      </c>
      <c r="F55" s="45">
        <v>0.28785469025096166</v>
      </c>
      <c r="I55" s="44"/>
    </row>
    <row r="56" spans="1:9" x14ac:dyDescent="0.2">
      <c r="A56" s="46" t="s">
        <v>27</v>
      </c>
      <c r="B56" s="44">
        <v>1496905.3622799986</v>
      </c>
      <c r="C56" s="44">
        <v>860128.22249000042</v>
      </c>
      <c r="D56" s="44">
        <v>908834.33256999974</v>
      </c>
      <c r="E56" s="3">
        <v>5.6626568930617266E-2</v>
      </c>
      <c r="F56" s="45">
        <v>0.14006545787252794</v>
      </c>
      <c r="I56" s="44"/>
    </row>
    <row r="57" spans="1:9" x14ac:dyDescent="0.2">
      <c r="A57" s="46" t="s">
        <v>12</v>
      </c>
      <c r="B57" s="44">
        <v>1122147.4688800003</v>
      </c>
      <c r="C57" s="44">
        <v>759770.85123000038</v>
      </c>
      <c r="D57" s="44">
        <v>692411.2351400007</v>
      </c>
      <c r="E57" s="3">
        <v>-8.8657805153949429E-2</v>
      </c>
      <c r="F57" s="45">
        <v>0.10671130393117829</v>
      </c>
      <c r="I57" s="44"/>
    </row>
    <row r="58" spans="1:9" x14ac:dyDescent="0.2">
      <c r="A58" s="46" t="s">
        <v>28</v>
      </c>
      <c r="B58" s="44">
        <v>971936.69212000002</v>
      </c>
      <c r="C58" s="44">
        <v>710516.93831000023</v>
      </c>
      <c r="D58" s="44">
        <v>589087.88627999986</v>
      </c>
      <c r="E58" s="3">
        <v>-0.17090240286012801</v>
      </c>
      <c r="F58" s="45">
        <v>9.0787574326823467E-2</v>
      </c>
      <c r="I58" s="44"/>
    </row>
    <row r="59" spans="1:9" x14ac:dyDescent="0.2">
      <c r="A59" s="46" t="s">
        <v>29</v>
      </c>
      <c r="B59" s="44">
        <v>143365.3836</v>
      </c>
      <c r="C59" s="44">
        <v>92452.304539999997</v>
      </c>
      <c r="D59" s="44">
        <v>214777.42958</v>
      </c>
      <c r="E59" s="3">
        <v>1.323116018022843</v>
      </c>
      <c r="F59" s="45">
        <v>3.3100531017285592E-2</v>
      </c>
      <c r="I59" s="44"/>
    </row>
    <row r="60" spans="1:9" x14ac:dyDescent="0.2">
      <c r="A60" s="46" t="s">
        <v>17</v>
      </c>
      <c r="B60" s="44">
        <v>359867.0502900001</v>
      </c>
      <c r="C60" s="44">
        <v>221076.35425999985</v>
      </c>
      <c r="D60" s="44">
        <v>200656.48324000009</v>
      </c>
      <c r="E60" s="3">
        <v>-9.2365694596106343E-2</v>
      </c>
      <c r="F60" s="45">
        <v>3.0924274307096725E-2</v>
      </c>
      <c r="I60" s="44"/>
    </row>
    <row r="61" spans="1:9" x14ac:dyDescent="0.2">
      <c r="A61" s="46" t="s">
        <v>165</v>
      </c>
      <c r="B61" s="44">
        <v>275902.40387999971</v>
      </c>
      <c r="C61" s="44">
        <v>203687.33782999977</v>
      </c>
      <c r="D61" s="44">
        <v>191364.2158699999</v>
      </c>
      <c r="E61" s="3">
        <v>-6.050018666494094E-2</v>
      </c>
      <c r="F61" s="45">
        <v>2.949219187225673E-2</v>
      </c>
      <c r="I61" s="44"/>
    </row>
    <row r="62" spans="1:9" x14ac:dyDescent="0.2">
      <c r="A62" s="46" t="s">
        <v>19</v>
      </c>
      <c r="B62" s="44">
        <v>327328.67230000015</v>
      </c>
      <c r="C62" s="44">
        <v>193829.13506999993</v>
      </c>
      <c r="D62" s="44">
        <v>155247.29297000013</v>
      </c>
      <c r="E62" s="3">
        <v>-0.19905078813908067</v>
      </c>
      <c r="F62" s="45">
        <v>2.3926014229484163E-2</v>
      </c>
      <c r="I62" s="44"/>
    </row>
    <row r="63" spans="1:9" x14ac:dyDescent="0.2">
      <c r="A63" s="46" t="s">
        <v>344</v>
      </c>
      <c r="B63" s="44">
        <v>206008.46373999998</v>
      </c>
      <c r="C63" s="44">
        <v>125309.43925999997</v>
      </c>
      <c r="D63" s="44">
        <v>148876.45731000003</v>
      </c>
      <c r="E63" s="3">
        <v>0.18807057304838556</v>
      </c>
      <c r="F63" s="45">
        <v>2.2944169704283181E-2</v>
      </c>
      <c r="I63" s="44"/>
    </row>
    <row r="64" spans="1:9" x14ac:dyDescent="0.2">
      <c r="A64" s="46" t="s">
        <v>18</v>
      </c>
      <c r="B64" s="44">
        <v>289873.44351000001</v>
      </c>
      <c r="C64" s="44">
        <v>176444.93968000013</v>
      </c>
      <c r="D64" s="44">
        <v>141721.19811000003</v>
      </c>
      <c r="E64" s="3">
        <v>-0.19679647165271469</v>
      </c>
      <c r="F64" s="45">
        <v>2.1841433352751891E-2</v>
      </c>
      <c r="I64" s="44"/>
    </row>
    <row r="65" spans="1:9" x14ac:dyDescent="0.2">
      <c r="A65" s="46" t="s">
        <v>30</v>
      </c>
      <c r="B65" s="44">
        <v>176329.55705</v>
      </c>
      <c r="C65" s="44">
        <v>109041.40036</v>
      </c>
      <c r="D65" s="44">
        <v>130698.16538999997</v>
      </c>
      <c r="E65" s="3">
        <v>0.19861048150977695</v>
      </c>
      <c r="F65" s="45">
        <v>2.0142613150059174E-2</v>
      </c>
      <c r="I65" s="44"/>
    </row>
    <row r="66" spans="1:9" x14ac:dyDescent="0.2">
      <c r="A66" s="46" t="s">
        <v>20</v>
      </c>
      <c r="B66" s="44">
        <v>183370.95075999995</v>
      </c>
      <c r="C66" s="44">
        <v>111329.32541000008</v>
      </c>
      <c r="D66" s="44">
        <v>130636.36401</v>
      </c>
      <c r="E66" s="3">
        <v>0.17342275747110281</v>
      </c>
      <c r="F66" s="45">
        <v>2.0133088599459979E-2</v>
      </c>
      <c r="I66" s="44"/>
    </row>
    <row r="67" spans="1:9" x14ac:dyDescent="0.2">
      <c r="A67" s="46" t="s">
        <v>14</v>
      </c>
      <c r="B67" s="44">
        <v>201967.29920000001</v>
      </c>
      <c r="C67" s="44">
        <v>131137.85040000002</v>
      </c>
      <c r="D67" s="44">
        <v>121825.68137000002</v>
      </c>
      <c r="E67" s="3">
        <v>-7.1010535871952982E-2</v>
      </c>
      <c r="F67" s="45">
        <v>1.8775225836230709E-2</v>
      </c>
      <c r="I67" s="44"/>
    </row>
    <row r="68" spans="1:9" x14ac:dyDescent="0.2">
      <c r="A68" s="46" t="s">
        <v>15</v>
      </c>
      <c r="B68" s="44">
        <v>163064.44521999999</v>
      </c>
      <c r="C68" s="44">
        <v>102383.13920999991</v>
      </c>
      <c r="D68" s="44">
        <v>118005.82625000003</v>
      </c>
      <c r="E68" s="3">
        <v>0.15259042807777309</v>
      </c>
      <c r="F68" s="45">
        <v>1.8186526953259854E-2</v>
      </c>
      <c r="I68" s="44"/>
    </row>
    <row r="69" spans="1:9" x14ac:dyDescent="0.2">
      <c r="A69" s="46" t="s">
        <v>202</v>
      </c>
      <c r="B69" s="44">
        <v>98885.798740000013</v>
      </c>
      <c r="C69" s="44">
        <v>59842.498950000001</v>
      </c>
      <c r="D69" s="44">
        <v>112099.30945</v>
      </c>
      <c r="E69" s="3">
        <v>0.8732391096110802</v>
      </c>
      <c r="F69" s="45">
        <v>1.7276241161476056E-2</v>
      </c>
      <c r="I69" s="44"/>
    </row>
    <row r="70" spans="1:9" x14ac:dyDescent="0.2">
      <c r="A70" s="46" t="s">
        <v>21</v>
      </c>
      <c r="B70" s="44">
        <v>1098310.4192000013</v>
      </c>
      <c r="C70" s="44">
        <v>716908.7250100011</v>
      </c>
      <c r="D70" s="44">
        <v>764612.66511000134</v>
      </c>
      <c r="E70" s="3">
        <v>6.6541162683345437E-2</v>
      </c>
      <c r="F70" s="45">
        <v>0.11783866343486483</v>
      </c>
      <c r="I70" s="44"/>
    </row>
    <row r="71" spans="1:9" ht="12.75" customHeight="1" thickBot="1" x14ac:dyDescent="0.25">
      <c r="A71" s="101" t="s">
        <v>22</v>
      </c>
      <c r="B71" s="102">
        <v>9581826</v>
      </c>
      <c r="C71" s="102">
        <v>6008028</v>
      </c>
      <c r="D71" s="102">
        <v>6488640</v>
      </c>
      <c r="E71" s="103">
        <v>7.9994966734509232E-2</v>
      </c>
      <c r="F71" s="104">
        <v>1</v>
      </c>
      <c r="I71" s="5"/>
    </row>
    <row r="72" spans="1:9" ht="22.5" customHeight="1" thickTop="1" x14ac:dyDescent="0.2">
      <c r="A72" s="440" t="s">
        <v>410</v>
      </c>
      <c r="B72" s="440"/>
      <c r="C72" s="440"/>
      <c r="D72" s="440"/>
      <c r="E72" s="440"/>
      <c r="F72" s="440"/>
    </row>
    <row r="92" spans="6:69" x14ac:dyDescent="0.2">
      <c r="F92" s="4"/>
    </row>
    <row r="93" spans="6:69" x14ac:dyDescent="0.2">
      <c r="F93" s="4"/>
    </row>
    <row r="94" spans="6:69" s="10" customFormat="1" x14ac:dyDescent="0.2">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row>
    <row r="95" spans="6:69" x14ac:dyDescent="0.2">
      <c r="F95" s="4"/>
    </row>
    <row r="96" spans="6:69" x14ac:dyDescent="0.2">
      <c r="F96" s="4"/>
    </row>
  </sheetData>
  <mergeCells count="14">
    <mergeCell ref="A1:F1"/>
    <mergeCell ref="A2:F2"/>
    <mergeCell ref="A3:F3"/>
    <mergeCell ref="A24:F24"/>
    <mergeCell ref="A4:A5"/>
    <mergeCell ref="C4:D4"/>
    <mergeCell ref="B4:B5"/>
    <mergeCell ref="A49:F49"/>
    <mergeCell ref="C52:D52"/>
    <mergeCell ref="A72:F72"/>
    <mergeCell ref="A52:A53"/>
    <mergeCell ref="A50:F50"/>
    <mergeCell ref="A51:F51"/>
    <mergeCell ref="B52:B53"/>
  </mergeCells>
  <phoneticPr fontId="0" type="noConversion"/>
  <printOptions horizontalCentered="1"/>
  <pageMargins left="0.78740157480314965" right="0.78740157480314965" top="1.8897637795275593" bottom="0.59055118110236227" header="0" footer="0.59055118110236227"/>
  <pageSetup scale="85" orientation="portrait" horizontalDpi="4294967294" verticalDpi="4294967294" r:id="rId1"/>
  <headerFooter alignWithMargins="0">
    <oddFooter>&amp;C&amp;P</oddFooter>
  </headerFooter>
  <rowBreaks count="1" manualBreakCount="1">
    <brk id="47"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12</vt:i4>
      </vt:variant>
    </vt:vector>
  </HeadingPairs>
  <TitlesOfParts>
    <vt:vector size="26" baseType="lpstr">
      <vt:lpstr>Portada </vt:lpstr>
      <vt:lpstr>TitulosGraficos</vt:lpstr>
      <vt:lpstr>balanza país</vt:lpstr>
      <vt:lpstr>balanza_periodos</vt:lpstr>
      <vt:lpstr>balanza_anuales</vt:lpstr>
      <vt:lpstr>evolución_comercio</vt:lpstr>
      <vt:lpstr>balanza productos_clase_sector</vt:lpstr>
      <vt:lpstr>zona economica</vt:lpstr>
      <vt:lpstr>prin paises exp e imp</vt:lpstr>
      <vt:lpstr>prin prod exp e imp</vt:lpstr>
      <vt:lpstr>Principales Rubros</vt:lpstr>
      <vt:lpstr>productos</vt:lpstr>
      <vt:lpstr>OMC</vt:lpstr>
      <vt:lpstr>CAS</vt:lpstr>
      <vt:lpstr>'balanza país'!Área_de_impresión</vt:lpstr>
      <vt:lpstr>'balanza productos_clase_sector'!Área_de_impresión</vt:lpstr>
      <vt:lpstr>balanza_anuales!Área_de_impresión</vt:lpstr>
      <vt:lpstr>balanza_periodos!Área_de_impresión</vt:lpstr>
      <vt:lpstr>evolución_comercio!Área_de_impresión</vt:lpstr>
      <vt:lpstr>OMC!Área_de_impresión</vt:lpstr>
      <vt:lpstr>'Portada '!Área_de_impresión</vt:lpstr>
      <vt:lpstr>'prin paises exp e imp'!Área_de_impresión</vt:lpstr>
      <vt:lpstr>'prin prod exp e imp'!Área_de_impresión</vt:lpstr>
      <vt:lpstr>'Principales Rubros'!Área_de_impresión</vt:lpstr>
      <vt:lpstr>productos!Área_de_impresión</vt:lpstr>
      <vt:lpstr>'zona economica'!Área_de_impresión</vt:lpstr>
    </vt:vector>
  </TitlesOfParts>
  <Company>Odepa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Yáñez Barrios;David Cohen Pacini</dc:creator>
  <cp:lastModifiedBy>Guillermo Pino González</cp:lastModifiedBy>
  <cp:lastPrinted>2022-04-06T20:12:08Z</cp:lastPrinted>
  <dcterms:created xsi:type="dcterms:W3CDTF">2004-11-22T15:10:56Z</dcterms:created>
  <dcterms:modified xsi:type="dcterms:W3CDTF">2022-09-23T14:54:23Z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2f439694-9ab6-4fa1-ab3b-49d860ab70ac</vt:lpwstr>
  </property>
</Properties>
</file>