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hidePivotFieldList="1"/>
  <mc:AlternateContent xmlns:mc="http://schemas.openxmlformats.org/markup-compatibility/2006">
    <mc:Choice Requires="x15">
      <x15ac:absPath xmlns:x15ac="http://schemas.microsoft.com/office/spreadsheetml/2010/11/ac" url="https://odepa-my.sharepoint.com/personal/acanales_odepa_gob_cl/Documents/Documentos/"/>
    </mc:Choice>
  </mc:AlternateContent>
  <xr:revisionPtr revIDLastSave="0" documentId="8_{99B97B92-90BF-44D3-9ECE-CCBD0FD8D6D8}" xr6:coauthVersionLast="47" xr6:coauthVersionMax="47" xr10:uidLastSave="{00000000-0000-0000-0000-000000000000}"/>
  <bookViews>
    <workbookView xWindow="-108" yWindow="-108" windowWidth="23256" windowHeight="12576" xr2:uid="{7B0AF086-C140-4575-AA12-977816377580}"/>
  </bookViews>
  <sheets>
    <sheet name="Portada " sheetId="26" r:id="rId1"/>
    <sheet name="TitulosGraficos" sheetId="86" state="hidden" r:id="rId2"/>
    <sheet name="balanza país" sheetId="106"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 name="OMC" sheetId="93" r:id="rId13"/>
    <sheet name="CAS" sheetId="92" r:id="rId14"/>
  </sheets>
  <definedNames>
    <definedName name="_xlnm.Print_Area" localSheetId="2">'balanza país'!$A$1:$F$23</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12">OMC!$A$1:$F$24</definedName>
    <definedName name="_xlnm.Print_Area" localSheetId="0">'Portada '!$A$1:$H$133</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productos!$A$1:$J$493</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86" l="1"/>
  <c r="K2" i="86" l="1"/>
  <c r="K4" i="86"/>
  <c r="C2" i="86"/>
  <c r="D2" i="86"/>
  <c r="E2" i="86"/>
  <c r="F2" i="86"/>
  <c r="G2" i="86"/>
  <c r="H2" i="86"/>
  <c r="I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K5" i="86"/>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<sst xmlns="http://schemas.openxmlformats.org/spreadsheetml/2006/main" count="1073" uniqueCount="554">
  <si>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</si>
  <si>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</si>
  <si>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</si>
  <si>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</si>
  <si>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</si>
  <si>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</si>
  <si>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</si>
  <si>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</si>
  <si>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</si>
  <si>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</si>
  <si>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</si>
  <si>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</si>
  <si>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</si>
  <si>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</si>
  <si>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</si>
  <si>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</si>
  <si>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</si>
  <si>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</si>
  <si>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</si>
  <si>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</si>
  <si>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</si>
  <si>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</si>
  <si>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</si>
  <si>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</si>
  <si>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</si>
  <si>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</si>
  <si>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</si>
  <si>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</si>
  <si>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</si>
  <si>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</si>
  <si>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</si>
  <si>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</si>
  <si>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</si>
  <si>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</si>
  <si>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</si>
  <si>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</si>
  <si>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</si>
  <si>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</si>
  <si>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</si>
  <si>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</si>
  <si>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</si>
  <si>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</si>
  <si>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</si>
  <si>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</si>
  <si>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</si>
  <si>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</si>
  <si>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</si>
  <si>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</si>
  <si>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</si>
  <si>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</si>
  <si>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</si>
  <si>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</si>
  <si>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</si>
  <si>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</si>
  <si>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</si>
  <si>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</si>
  <si>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</si>
  <si>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</si>
  <si>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</si>
  <si>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</si>
  <si>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</si>
  <si>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</si>
  <si>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</si>
  <si>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</si>
  <si>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</si>
  <si>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</si>
  <si>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</si>
  <si>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</si>
  <si>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</si>
  <si>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</si>
  <si>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</si>
  <si>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</si>
  <si>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</si>
  <si>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</si>
  <si>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</si>
  <si>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</si>
  <si>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</si>
  <si>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</si>
  <si>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</si>
  <si>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</si>
  <si>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</si>
  <si>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</si>
  <si>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</si>
  <si>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</si>
  <si>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</si>
  <si>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</si>
  <si>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</si>
  <si>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</si>
  <si>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</si>
  <si>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</si>
  <si>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</si>
  <si>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</si>
  <si>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</si>
  <si>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</si>
  <si>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</si>
  <si>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</si>
  <si>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</si>
  <si>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</si>
  <si>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</si>
  <si>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</si>
  <si>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</si>
  <si>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</si>
  <si>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</si>
  <si>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</si>
  <si>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</si>
  <si>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</si>
  <si>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</si>
  <si>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</si>
  <si>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</si>
  <si>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</si>
  <si>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</si>
  <si>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</si>
  <si>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</si>
  <si>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</si>
  <si>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</si>
  <si>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</si>
  <si>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</si>
  <si>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</si>
  <si>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</si>
  <si>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</si>
  <si>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</si>
  <si>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</si>
  <si>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</si>
  <si>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</si>
  <si>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</si>
  <si>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</si>
  <si>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</si>
  <si>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</si>
  <si>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</si>
  <si>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</si>
  <si>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</si>
  <si>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</si>
  <si>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</si>
  <si>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</si>
  <si>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</si>
  <si>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</si>
  <si>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</si>
  <si>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</si>
  <si>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</si>
  <si>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</si>
  <si>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</si>
  <si>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</si>
  <si>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</si>
  <si>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</si>
  <si>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</si>
  <si>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</si>
  <si>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</si>
  <si>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</si>
  <si>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</si>
  <si>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</si>
  <si>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</si>
  <si>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</si>
  <si>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</si>
  <si>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</si>
  <si>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</si>
  <si>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</si>
  <si>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</si>
  <si>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</si>
  <si>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</si>
  <si>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</si>
  <si>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</si>
  <si>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</si>
  <si>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</si>
  <si>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</si>
  <si>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</si>
  <si>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</si>
  <si>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</si>
  <si>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</si>
  <si>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</si>
  <si>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</si>
  <si>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</si>
  <si>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</si>
  <si>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</si>
  <si>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</si>
  <si>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</si>
  <si>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</si>
  <si>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</si>
  <si>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</si>
  <si>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</si>
  <si>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</si>
  <si>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</si>
  <si>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</si>
  <si>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</si>
  <si>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</si>
  <si>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</si>
  <si>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</si>
  <si>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</si>
  <si>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</si>
  <si>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</si>
  <si>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</si>
  <si>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</si>
  <si>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</si>
  <si>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</si>
  <si>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</si>
  <si>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</si>
  <si>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</si>
  <si>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</si>
  <si>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</si>
  <si>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</si>
  <si>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</si>
  <si>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</si>
  <si>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</si>
  <si>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</si>
  <si>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</si>
  <si>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</si>
  <si>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</si>
  <si>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</si>
  <si>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</si>
  <si>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</si>
  <si>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</si>
  <si>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</si>
  <si>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</si>
  <si>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</si>
  <si>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</si>
  <si>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</si>
  <si>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</si>
  <si>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</si>
  <si>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</si>
  <si>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</si>
  <si>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</si>
  <si>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</si>
  <si>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</si>
  <si>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</si>
  <si>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</si>
  <si>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</si>
  <si>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</si>
  <si>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</si>
  <si>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</si>
  <si>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</si>
  <si>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</si>
  <si>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</si>
  <si>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</si>
  <si>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</si>
  <si>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</si>
  <si>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</si>
  <si>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</si>
  <si>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</si>
  <si>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</si>
  <si>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</si>
  <si>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</si>
  <si>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</si>
  <si>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</si>
  <si>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</si>
  <si>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</si>
  <si>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</si>
  <si>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</si>
  <si>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</si>
  <si>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</si>
  <si>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</si>
  <si>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</si>
  <si>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</si>
  <si>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</si>
  <si>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</si>
  <si>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</si>
  <si>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</si>
  <si>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</si>
  <si>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</si>
  <si>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</si>
  <si>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</si>
  <si>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</si>
  <si>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</si>
  <si>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</si>
  <si>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</si>
  <si>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</si>
  <si>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</si>
  <si>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</si>
  <si>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</si>
  <si>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</si>
  <si>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</si>
  <si>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</si>
  <si>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</si>
  <si>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</si>
  <si>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</si>
  <si>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</si>
  <si>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</si>
  <si>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</si>
  <si>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</si>
  <si>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</si>
  <si>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</si>
  <si>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</si>
  <si>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</si>
  <si>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</si>
  <si>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</si>
  <si>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</si>
  <si>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</si>
  <si>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</si>
  <si>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</si>
  <si>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</si>
  <si>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</si>
  <si>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</si>
  <si>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</si>
  <si>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</si>
  <si>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</si>
  <si>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</si>
  <si>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</si>
  <si>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</si>
  <si>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</si>
  <si>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</si>
  <si>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</si>
  <si>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</si>
  <si>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</si>
  <si>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</si>
  <si>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</si>
  <si>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</si>
  <si>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</si>
  <si>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</si>
  <si>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</si>
  <si>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</si>
  <si>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</si>
  <si>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</si>
  <si>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</si>
  <si>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</si>
  <si>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</si>
  <si>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</si>
  <si>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</si>
  <si>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</si>
  <si>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</si>
  <si>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</si>
  <si>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</si>
  <si>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</si>
  <si>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</si>
  <si>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</si>
  <si>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</si>
  <si>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</si>
  <si>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</si>
  <si>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</si>
  <si>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</si>
  <si>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</si>
  <si>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</si>
  <si>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</si>
  <si>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</si>
  <si>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</si>
  <si>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</si>
  <si>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</si>
  <si>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</si>
  <si>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</si>
  <si>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</si>
  <si>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</si>
  <si>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</si>
  <si>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</si>
  <si>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</si>
  <si>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</si>
  <si>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</si>
  <si>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</si>
  <si>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</si>
  <si>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</si>
  <si>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</si>
  <si>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</si>
  <si>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</si>
  <si>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</si>
  <si>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</si>
  <si>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</si>
  <si>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</si>
  <si>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</si>
  <si>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</si>
  <si>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</si>
  <si>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</si>
  <si>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</si>
  <si>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</si>
  <si>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</si>
  <si>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</si>
  <si>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</si>
  <si>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</si>
  <si>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</si>
  <si>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</si>
  <si>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</si>
  <si>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</si>
  <si>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</si>
  <si>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</si>
  <si>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</si>
  <si>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</si>
  <si>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</si>
  <si>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</si>
  <si>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</si>
  <si>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</si>
  <si>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</si>
  <si>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</si>
  <si>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</si>
  <si>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</si>
  <si>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</si>
  <si>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</si>
  <si>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</si>
  <si>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</si>
  <si>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</si>
  <si>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</si>
  <si>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</si>
  <si>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</si>
  <si>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</si>
  <si>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</si>
  <si>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</si>
  <si>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</si>
  <si>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</si>
  <si>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</si>
  <si>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</si>
  <si>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</si>
  <si>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</si>
  <si>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</si>
  <si>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</si>
  <si>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</si>
  <si>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</si>
  <si>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</si>
  <si>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</si>
  <si>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</si>
  <si>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</si>
  <si>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</si>
  <si>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</si>
  <si>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</si>
  <si>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</si>
  <si>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</si>
  <si>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</si>
  <si>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</si>
  <si>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</si>
  <si>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</si>
  <si>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</si>
  <si>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</si>
  <si>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</si>
  <si>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</si>
  <si>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</si>
  <si>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</si>
  <si>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</si>
  <si>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</si>
  <si>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</si>
  <si>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</si>
  <si>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</si>
  <si>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</si>
  <si>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</si>
  <si>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</si>
  <si>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</si>
  <si>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</si>
  <si>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</si>
  <si>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</si>
  <si>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</si>
  <si>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</si>
  <si>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</si>
  <si>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</si>
  <si>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</si>
  <si>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</si>
  <si>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</si>
  <si>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</si>
  <si>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</si>
  <si>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</si>
  <si>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</si>
  <si>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</si>
  <si>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</si>
  <si>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</si>
  <si>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</si>
  <si>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</si>
  <si>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</si>
  <si>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</si>
  <si>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</si>
  <si>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</si>
  <si>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</si>
  <si>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</si>
  <si>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</si>
  <si>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</si>
  <si>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</si>
  <si>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</si>
  <si>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</si>
  <si>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</si>
  <si>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</si>
  <si>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</si>
  <si>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</si>
  <si>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</si>
  <si>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</si>
  <si>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</si>
  <si>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</si>
  <si>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</si>
  <si>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</si>
  <si>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</si>
  <si>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</si>
  <si>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</si>
  <si>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</si>
  <si>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</si>
  <si>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</si>
  <si>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</si>
  <si>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</si>
  <si>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</si>
  <si>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</si>
  <si>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</si>
  <si>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</si>
  <si>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</si>
  <si>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</si>
  <si>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</si>
  <si>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</si>
  <si>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</si>
  <si>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</si>
  <si>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</si>
  <si>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</si>
  <si>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</si>
  <si>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</si>
  <si>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</si>
  <si>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</si>
  <si>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</si>
  <si>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</si>
  <si>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</si>
  <si>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</si>
  <si>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De base agraria (productos primarios y agroindustriales)</t>
  </si>
  <si>
    <t>* Cifras sujetas a revisión por informes de variación de valor (IVV).</t>
  </si>
  <si>
    <t>Importaciones silvoagropecuarias</t>
  </si>
  <si>
    <t>Silvoagropecuario</t>
  </si>
  <si>
    <t xml:space="preserve">Exportaciones </t>
  </si>
  <si>
    <t>Exportaciones  silvoagropecuarias</t>
  </si>
  <si>
    <t>Exportaciones  país</t>
  </si>
  <si>
    <t>Importaciones  país</t>
  </si>
  <si>
    <t xml:space="preserve">Balanza comercial </t>
  </si>
  <si>
    <t>Balanza comercial</t>
  </si>
  <si>
    <t>Exportaciones  OMC</t>
  </si>
  <si>
    <t>Importaciones OMC</t>
  </si>
  <si>
    <t>Fuente: elaborado por Odepa con información del Servicio Nacional de Aduanas, Banco Central y bienes de base agraria CAS</t>
  </si>
  <si>
    <t>Balanza comercial según método de la Organización Mundial del Comercio - OMC-</t>
  </si>
  <si>
    <t>Balanza comercial según método Odepa</t>
  </si>
  <si>
    <t>Balanza comercial según método - Consejo Agropecuario del Sur  - CAS -</t>
  </si>
  <si>
    <t>Resto país</t>
  </si>
  <si>
    <t>Total  país</t>
  </si>
  <si>
    <t>UE (27) Brexit</t>
  </si>
  <si>
    <t>Teatinos 40, piso 7. Santiago, Chile</t>
  </si>
  <si>
    <t>Teléfono : 800360990</t>
  </si>
  <si>
    <t xml:space="preserve">    </t>
  </si>
  <si>
    <t xml:space="preserve"> * Valores 2022 con ajuste parcial de informes de variación de valor (IVV). Estos valores se irán ajustando en los próximos meses y en algunos casos difieren del Banco Central  por las proyecciones de IVV que realiza.</t>
  </si>
  <si>
    <t>2022-2021</t>
  </si>
  <si>
    <t>Cuadro N° 2</t>
  </si>
  <si>
    <t>Cuadro N°  6</t>
  </si>
  <si>
    <t>Cuadro N° 7</t>
  </si>
  <si>
    <t>Cuadro N° 12 (continuación)</t>
  </si>
  <si>
    <t>Cuadro N° 20 continuación…</t>
  </si>
  <si>
    <t>Cuadro N° 21</t>
  </si>
  <si>
    <t>Cuadro N° 22</t>
  </si>
  <si>
    <t>Cuadro N° 23</t>
  </si>
  <si>
    <t>Balanza de comercial país</t>
  </si>
  <si>
    <t xml:space="preserve">  Nº 21</t>
  </si>
  <si>
    <t xml:space="preserve">  Nº 22</t>
  </si>
  <si>
    <t xml:space="preserve">  Nº 23</t>
  </si>
  <si>
    <t>Director y Representante Legal</t>
  </si>
  <si>
    <t>Balanza comercial según método Organización Mundial del Comercio - OMC</t>
  </si>
  <si>
    <t>Balanza comercial según método  Consejo Agropecuario del Sur - CAS</t>
  </si>
  <si>
    <t>Iván Rodríguez Rojas (S)</t>
  </si>
  <si>
    <t>Avance mensual  enero a  mayo  de  2022</t>
  </si>
  <si>
    <t xml:space="preserve">          Junio 2022</t>
  </si>
  <si>
    <t>Avance mensual enero - mayo 2022</t>
  </si>
  <si>
    <t>enero - mayo</t>
  </si>
  <si>
    <t>ene-may</t>
  </si>
  <si>
    <t>ene-may 18</t>
  </si>
  <si>
    <t>ene-may 19</t>
  </si>
  <si>
    <t>ene-may 20</t>
  </si>
  <si>
    <t>ene-may 21</t>
  </si>
  <si>
    <t>ene-may 22</t>
  </si>
  <si>
    <t>2021-20</t>
  </si>
  <si>
    <t>ene-may 2021</t>
  </si>
  <si>
    <t>ene-may 2022</t>
  </si>
  <si>
    <t>Var. (%)   2022/2021</t>
  </si>
  <si>
    <t>Var % 22/21</t>
  </si>
  <si>
    <t>Part. 2022</t>
  </si>
  <si>
    <t>enero - mayo*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</si>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</sst>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 numFmtId="173" formatCode="General_)"/>
  </numFmts>
  <fonts count="61"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FF"/>
        <bgColor rgb="FFFFFFCC"/>
      </patternFill>
    </fill>
    <fill>
      <patternFill patternType="solid">
        <fgColor theme="4" tint="0.79998168889431442"/>
        <bgColor indexed="64"/>
      </patternFill>
    </fill>
    <fill>
      <patternFill patternType="solid">
        <fgColor theme="4" tint="0.79998168889431442"/>
        <bgColor rgb="FFFF99CC"/>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9" applyNumberFormat="0" applyAlignment="0" applyProtection="0"/>
    <xf numFmtId="0" fontId="26" fillId="24" borderId="10"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9" fillId="31" borderId="9" applyNumberFormat="0" applyAlignment="0" applyProtection="0"/>
    <xf numFmtId="0" fontId="30" fillId="0" borderId="0" applyNumberFormat="0" applyFill="0" applyBorder="0" applyAlignment="0" applyProtection="0">
      <alignment vertical="top"/>
      <protection locked="0"/>
    </xf>
    <xf numFmtId="0" fontId="31" fillId="32"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32" fillId="33" borderId="0" applyNumberFormat="0" applyBorder="0" applyAlignment="0" applyProtection="0"/>
    <xf numFmtId="0" fontId="2" fillId="0" borderId="0"/>
    <xf numFmtId="0" fontId="22" fillId="0" borderId="0"/>
    <xf numFmtId="0" fontId="2" fillId="0" borderId="0"/>
    <xf numFmtId="0" fontId="22" fillId="0" borderId="0"/>
    <xf numFmtId="0" fontId="22" fillId="0" borderId="0"/>
    <xf numFmtId="0" fontId="22" fillId="0" borderId="0"/>
    <xf numFmtId="0" fontId="22" fillId="0" borderId="0"/>
    <xf numFmtId="0" fontId="8" fillId="0" borderId="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0" fontId="3" fillId="0" borderId="0" applyBorder="0" applyProtection="0">
      <alignment horizontal="left" vertical="top"/>
      <protection locked="0"/>
    </xf>
    <xf numFmtId="0" fontId="33" fillId="23" borderId="1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28" fillId="0" borderId="16" applyNumberFormat="0" applyFill="0" applyAlignment="0" applyProtection="0"/>
    <xf numFmtId="0" fontId="39" fillId="0" borderId="17" applyNumberFormat="0" applyFill="0" applyAlignment="0" applyProtection="0"/>
    <xf numFmtId="0" fontId="51" fillId="0" borderId="0" applyNumberFormat="0" applyFill="0" applyBorder="0" applyAlignment="0" applyProtection="0"/>
    <xf numFmtId="41" fontId="60" fillId="0" borderId="0" applyFont="0" applyFill="0" applyBorder="0" applyAlignment="0" applyProtection="0"/>
  </cellStyleXfs>
  <cellXfs count="467">
    <xf numFmtId="0" fontId="0" fillId="0" borderId="0" xfId="0"/>
    <xf numFmtId="0" fontId="6" fillId="0" borderId="0" xfId="0" applyFont="1"/>
    <xf numFmtId="0" fontId="5" fillId="0" borderId="0" xfId="0" applyFont="1"/>
    <xf numFmtId="167" fontId="3" fillId="2" borderId="0" xfId="58" applyNumberFormat="1" applyFont="1" applyFill="1" applyBorder="1"/>
    <xf numFmtId="0" fontId="3" fillId="3" borderId="0" xfId="0" applyFont="1" applyFill="1"/>
    <xf numFmtId="3" fontId="3" fillId="3" borderId="0" xfId="0" applyNumberFormat="1" applyFont="1" applyFill="1"/>
    <xf numFmtId="3" fontId="6" fillId="0" borderId="0" xfId="0" applyNumberFormat="1" applyFont="1"/>
    <xf numFmtId="0" fontId="6" fillId="2" borderId="0" xfId="0" applyFont="1" applyFill="1"/>
    <xf numFmtId="0" fontId="3" fillId="3" borderId="0" xfId="0" applyFont="1" applyFill="1" applyAlignment="1">
      <alignment horizontal="center"/>
    </xf>
    <xf numFmtId="0" fontId="3" fillId="0" borderId="0" xfId="0" applyFont="1" applyFill="1" applyBorder="1"/>
    <xf numFmtId="0" fontId="3" fillId="0" borderId="0" xfId="0" applyFont="1" applyFill="1"/>
    <xf numFmtId="3" fontId="3" fillId="0" borderId="0" xfId="0" applyNumberFormat="1" applyFont="1" applyFill="1" applyBorder="1"/>
    <xf numFmtId="168" fontId="3" fillId="0" borderId="0" xfId="0" applyNumberFormat="1" applyFont="1" applyFill="1" applyBorder="1"/>
    <xf numFmtId="3" fontId="3" fillId="0" borderId="0" xfId="0" applyNumberFormat="1" applyFont="1" applyFill="1" applyAlignment="1">
      <alignment vertical="center"/>
    </xf>
    <xf numFmtId="0" fontId="3" fillId="0" borderId="0" xfId="0" applyFont="1" applyFill="1" applyAlignment="1">
      <alignment vertical="center"/>
    </xf>
    <xf numFmtId="168" fontId="3" fillId="0" borderId="0" xfId="0" applyNumberFormat="1" applyFont="1" applyFill="1" applyAlignment="1">
      <alignment vertical="center"/>
    </xf>
    <xf numFmtId="168" fontId="4" fillId="0" borderId="0" xfId="0" applyNumberFormat="1" applyFont="1" applyFill="1" applyBorder="1"/>
    <xf numFmtId="0" fontId="4" fillId="0" borderId="0" xfId="0" applyFont="1" applyFill="1" applyBorder="1"/>
    <xf numFmtId="3" fontId="4" fillId="0" borderId="0" xfId="0" applyNumberFormat="1" applyFont="1" applyFill="1" applyBorder="1"/>
    <xf numFmtId="168" fontId="4" fillId="0" borderId="0" xfId="0" applyNumberFormat="1" applyFont="1" applyFill="1" applyAlignment="1">
      <alignment vertical="center"/>
    </xf>
    <xf numFmtId="0" fontId="4" fillId="0" borderId="0" xfId="0" applyFont="1" applyFill="1" applyAlignment="1">
      <alignment vertical="center"/>
    </xf>
    <xf numFmtId="3" fontId="4" fillId="0" borderId="0" xfId="0" applyNumberFormat="1" applyFont="1" applyFill="1" applyBorder="1" applyAlignment="1">
      <alignment vertical="center"/>
    </xf>
    <xf numFmtId="3" fontId="5" fillId="0" borderId="0" xfId="0" applyNumberFormat="1" applyFont="1" applyFill="1" applyBorder="1"/>
    <xf numFmtId="3" fontId="6" fillId="0" borderId="0" xfId="0" applyNumberFormat="1" applyFont="1" applyFill="1" applyBorder="1"/>
    <xf numFmtId="169" fontId="6" fillId="0" borderId="0" xfId="33" applyNumberFormat="1" applyFont="1"/>
    <xf numFmtId="169" fontId="6" fillId="0" borderId="0" xfId="33" applyNumberFormat="1" applyFont="1" applyBorder="1"/>
    <xf numFmtId="0" fontId="5" fillId="0" borderId="0" xfId="0" applyFont="1" applyFill="1" applyBorder="1" applyAlignment="1">
      <alignment horizontal="left"/>
    </xf>
    <xf numFmtId="167" fontId="5" fillId="0" borderId="0" xfId="58" applyNumberFormat="1" applyFont="1" applyFill="1" applyBorder="1"/>
    <xf numFmtId="166" fontId="5" fillId="0" borderId="0" xfId="0" applyNumberFormat="1" applyFont="1" applyFill="1" applyBorder="1"/>
    <xf numFmtId="0" fontId="6" fillId="0" borderId="0" xfId="0" applyFont="1" applyFill="1" applyBorder="1"/>
    <xf numFmtId="3" fontId="6" fillId="0" borderId="0" xfId="0" applyNumberFormat="1" applyFont="1" applyFill="1"/>
    <xf numFmtId="167" fontId="6" fillId="0" borderId="0" xfId="58" applyNumberFormat="1" applyFont="1" applyFill="1" applyBorder="1"/>
    <xf numFmtId="0" fontId="5" fillId="0" borderId="0" xfId="0" applyFont="1" applyFill="1" applyBorder="1"/>
    <xf numFmtId="166" fontId="6" fillId="0" borderId="0" xfId="0" applyNumberFormat="1" applyFont="1" applyFill="1" applyBorder="1"/>
    <xf numFmtId="0" fontId="6" fillId="0" borderId="0" xfId="0" applyFont="1" applyFill="1"/>
    <xf numFmtId="0" fontId="5" fillId="0" borderId="0" xfId="0" applyFont="1" applyFill="1"/>
    <xf numFmtId="0" fontId="5" fillId="0" borderId="0" xfId="0" applyFont="1" applyFill="1" applyBorder="1" applyAlignment="1">
      <alignment horizontal="center"/>
    </xf>
    <xf numFmtId="169" fontId="6" fillId="0" borderId="0" xfId="33" applyNumberFormat="1" applyFont="1" applyFill="1" applyBorder="1"/>
    <xf numFmtId="0" fontId="5" fillId="0" borderId="18" xfId="0" applyFont="1" applyFill="1" applyBorder="1" applyAlignment="1">
      <alignment horizontal="left"/>
    </xf>
    <xf numFmtId="0" fontId="5" fillId="0" borderId="19" xfId="0" applyFont="1" applyFill="1" applyBorder="1" applyAlignment="1">
      <alignment horizontal="center"/>
    </xf>
    <xf numFmtId="3" fontId="0" fillId="0" borderId="0" xfId="0" applyNumberFormat="1"/>
    <xf numFmtId="0" fontId="6" fillId="0" borderId="0" xfId="0" applyFont="1" applyBorder="1" applyAlignment="1"/>
    <xf numFmtId="169" fontId="0" fillId="0" borderId="0" xfId="33" applyNumberFormat="1" applyFont="1" applyBorder="1" applyAlignment="1">
      <alignment horizontal="center"/>
    </xf>
    <xf numFmtId="10" fontId="3" fillId="3" borderId="0" xfId="0" applyNumberFormat="1" applyFont="1" applyFill="1" applyBorder="1"/>
    <xf numFmtId="3" fontId="3" fillId="3" borderId="0" xfId="0" applyNumberFormat="1" applyFont="1" applyFill="1" applyBorder="1"/>
    <xf numFmtId="167" fontId="3" fillId="3" borderId="0" xfId="58" applyNumberFormat="1" applyFont="1" applyFill="1" applyBorder="1" applyAlignment="1">
      <alignment horizontal="center"/>
    </xf>
    <xf numFmtId="0" fontId="3" fillId="3" borderId="0" xfId="0" applyFont="1" applyFill="1" applyBorder="1"/>
    <xf numFmtId="3" fontId="3" fillId="3" borderId="0" xfId="0" applyNumberFormat="1" applyFont="1" applyFill="1" applyBorder="1" applyAlignment="1">
      <alignment horizontal="center"/>
    </xf>
    <xf numFmtId="0" fontId="4" fillId="2" borderId="19" xfId="0" applyFont="1" applyFill="1" applyBorder="1" applyAlignment="1">
      <alignment horizontal="right"/>
    </xf>
    <xf numFmtId="0" fontId="4" fillId="3" borderId="19" xfId="0" applyFont="1" applyFill="1" applyBorder="1" applyAlignment="1">
      <alignment horizontal="center"/>
    </xf>
    <xf numFmtId="0" fontId="5" fillId="0" borderId="21" xfId="0" applyFont="1" applyFill="1" applyBorder="1" applyAlignment="1">
      <alignment horizontal="center"/>
    </xf>
    <xf numFmtId="0" fontId="5" fillId="0" borderId="21" xfId="0" applyFont="1" applyFill="1" applyBorder="1" applyAlignment="1">
      <alignment horizontal="right"/>
    </xf>
    <xf numFmtId="169" fontId="13" fillId="0" borderId="0" xfId="33" applyNumberFormat="1" applyFont="1" applyBorder="1" applyAlignment="1">
      <alignment horizontal="center"/>
    </xf>
    <xf numFmtId="0" fontId="5" fillId="0" borderId="18" xfId="0" applyFont="1" applyBorder="1"/>
    <xf numFmtId="0" fontId="5" fillId="0" borderId="22" xfId="0" applyFont="1" applyBorder="1" applyAlignment="1">
      <alignment horizontal="center"/>
    </xf>
    <xf numFmtId="0" fontId="5" fillId="0" borderId="23" xfId="0" applyFont="1" applyBorder="1"/>
    <xf numFmtId="0" fontId="9" fillId="0" borderId="0" xfId="0" applyFont="1" applyFill="1" applyBorder="1"/>
    <xf numFmtId="2" fontId="6" fillId="0" borderId="0" xfId="0" applyNumberFormat="1" applyFont="1" applyFill="1"/>
    <xf numFmtId="0" fontId="6" fillId="0" borderId="0" xfId="0" applyFont="1" applyFill="1" applyBorder="1" applyAlignment="1">
      <alignment horizontal="left"/>
    </xf>
    <xf numFmtId="166" fontId="12" fillId="0" borderId="0" xfId="0" applyNumberFormat="1" applyFont="1" applyFill="1" applyBorder="1"/>
    <xf numFmtId="0" fontId="9" fillId="0" borderId="0" xfId="0" applyFont="1" applyFill="1"/>
    <xf numFmtId="0" fontId="5" fillId="0" borderId="18" xfId="0" applyFont="1" applyFill="1" applyBorder="1"/>
    <xf numFmtId="0" fontId="5" fillId="0" borderId="18" xfId="0" applyFont="1" applyFill="1" applyBorder="1" applyAlignment="1">
      <alignment horizontal="right"/>
    </xf>
    <xf numFmtId="0" fontId="5" fillId="0" borderId="19" xfId="0" applyFont="1" applyFill="1" applyBorder="1"/>
    <xf numFmtId="3" fontId="6" fillId="0" borderId="19" xfId="0" applyNumberFormat="1" applyFont="1" applyFill="1" applyBorder="1"/>
    <xf numFmtId="167" fontId="6" fillId="0" borderId="19" xfId="58" applyNumberFormat="1" applyFont="1" applyFill="1" applyBorder="1"/>
    <xf numFmtId="0" fontId="7" fillId="0" borderId="0" xfId="0" applyFont="1" applyFill="1"/>
    <xf numFmtId="0" fontId="7" fillId="0" borderId="0" xfId="0" applyFont="1" applyFill="1" applyBorder="1"/>
    <xf numFmtId="3" fontId="7" fillId="0" borderId="0" xfId="0" applyNumberFormat="1" applyFont="1" applyFill="1"/>
    <xf numFmtId="168" fontId="7" fillId="0" borderId="0" xfId="0" applyNumberFormat="1" applyFont="1" applyFill="1"/>
    <xf numFmtId="0" fontId="10" fillId="0" borderId="0" xfId="0" applyFont="1" applyFill="1" applyBorder="1"/>
    <xf numFmtId="0" fontId="10" fillId="0" borderId="0" xfId="0" applyFont="1" applyFill="1" applyBorder="1" applyAlignment="1">
      <alignment horizontal="center"/>
    </xf>
    <xf numFmtId="166" fontId="7" fillId="0" borderId="0" xfId="0" applyNumberFormat="1" applyFont="1" applyFill="1"/>
    <xf numFmtId="3" fontId="7" fillId="0" borderId="0" xfId="0" applyNumberFormat="1" applyFont="1" applyFill="1" applyBorder="1"/>
    <xf numFmtId="0" fontId="7" fillId="0" borderId="0" xfId="0" applyFont="1" applyFill="1" applyBorder="1" applyAlignment="1">
      <alignment horizontal="right"/>
    </xf>
    <xf numFmtId="166" fontId="7" fillId="0" borderId="0" xfId="0" applyNumberFormat="1" applyFont="1" applyFill="1" applyBorder="1"/>
    <xf numFmtId="166" fontId="10" fillId="0" borderId="0" xfId="0" applyNumberFormat="1" applyFont="1" applyFill="1" applyBorder="1" applyAlignment="1">
      <alignment horizontal="center"/>
    </xf>
    <xf numFmtId="0" fontId="10" fillId="0" borderId="0" xfId="0" applyFont="1" applyFill="1" applyAlignment="1"/>
    <xf numFmtId="0" fontId="10" fillId="0" borderId="0" xfId="0" applyFont="1" applyFill="1" applyAlignment="1">
      <alignment horizontal="center"/>
    </xf>
    <xf numFmtId="1" fontId="10" fillId="0" borderId="0" xfId="0" applyNumberFormat="1" applyFont="1" applyFill="1" applyBorder="1"/>
    <xf numFmtId="3" fontId="10" fillId="0" borderId="0" xfId="0" quotePrefix="1" applyNumberFormat="1" applyFont="1" applyFill="1" applyBorder="1"/>
    <xf numFmtId="3" fontId="10" fillId="0" borderId="0" xfId="0" applyNumberFormat="1" applyFont="1" applyFill="1" applyBorder="1"/>
    <xf numFmtId="0" fontId="7" fillId="0" borderId="0" xfId="0" applyFont="1" applyFill="1" applyAlignment="1">
      <alignment horizontal="right"/>
    </xf>
    <xf numFmtId="0" fontId="3" fillId="0" borderId="0" xfId="0" applyFont="1" applyFill="1" applyBorder="1" applyAlignment="1">
      <alignment vertical="center"/>
    </xf>
    <xf numFmtId="0" fontId="3" fillId="0" borderId="4" xfId="0" applyFont="1" applyFill="1" applyBorder="1"/>
    <xf numFmtId="4" fontId="11" fillId="0" borderId="0" xfId="0" applyNumberFormat="1" applyFont="1" applyFill="1" applyBorder="1" applyAlignment="1">
      <alignment horizontal="right" wrapText="1"/>
    </xf>
    <xf numFmtId="3" fontId="4" fillId="0" borderId="0" xfId="0" applyNumberFormat="1" applyFont="1" applyFill="1" applyBorder="1" applyAlignment="1">
      <alignment vertical="center" wrapText="1"/>
    </xf>
    <xf numFmtId="168" fontId="4"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0" fontId="4" fillId="0" borderId="0" xfId="0" applyFont="1" applyFill="1"/>
    <xf numFmtId="3" fontId="3" fillId="0" borderId="4" xfId="0" applyNumberFormat="1" applyFont="1" applyFill="1" applyBorder="1"/>
    <xf numFmtId="0" fontId="4" fillId="0" borderId="0" xfId="0" applyFont="1" applyFill="1" applyBorder="1" applyAlignment="1">
      <alignment vertical="center"/>
    </xf>
    <xf numFmtId="9" fontId="3" fillId="0" borderId="0" xfId="0" applyNumberFormat="1" applyFont="1" applyFill="1" applyAlignment="1">
      <alignment vertical="center"/>
    </xf>
    <xf numFmtId="3" fontId="3" fillId="0" borderId="0" xfId="0" applyNumberFormat="1" applyFont="1" applyFill="1"/>
    <xf numFmtId="9" fontId="3" fillId="0" borderId="0" xfId="58" applyFont="1" applyFill="1" applyAlignment="1">
      <alignment vertical="center"/>
    </xf>
    <xf numFmtId="0" fontId="3" fillId="0" borderId="0" xfId="0" applyFont="1" applyFill="1" applyBorder="1" applyAlignment="1">
      <alignment vertical="center" wrapText="1"/>
    </xf>
    <xf numFmtId="0" fontId="3" fillId="0" borderId="4" xfId="0" applyFont="1" applyFill="1" applyBorder="1" applyAlignment="1">
      <alignment vertical="center"/>
    </xf>
    <xf numFmtId="3" fontId="3" fillId="0" borderId="4" xfId="0" applyNumberFormat="1" applyFont="1" applyFill="1" applyBorder="1" applyAlignment="1">
      <alignment vertical="center"/>
    </xf>
    <xf numFmtId="0" fontId="6" fillId="0" borderId="19" xfId="0" applyFont="1" applyFill="1" applyBorder="1"/>
    <xf numFmtId="0" fontId="4" fillId="2" borderId="20" xfId="0" applyFont="1" applyFill="1" applyBorder="1" applyAlignment="1">
      <alignment horizontal="right"/>
    </xf>
    <xf numFmtId="0" fontId="4" fillId="2" borderId="20" xfId="0" applyFont="1" applyFill="1" applyBorder="1" applyAlignment="1">
      <alignment horizontal="center"/>
    </xf>
    <xf numFmtId="0" fontId="3" fillId="3" borderId="19" xfId="0" applyFont="1" applyFill="1" applyBorder="1"/>
    <xf numFmtId="3" fontId="3" fillId="3" borderId="19" xfId="0" applyNumberFormat="1" applyFont="1" applyFill="1" applyBorder="1"/>
    <xf numFmtId="167" fontId="3" fillId="2" borderId="19" xfId="58" applyNumberFormat="1" applyFont="1" applyFill="1" applyBorder="1"/>
    <xf numFmtId="167" fontId="3" fillId="3" borderId="19" xfId="58" applyNumberFormat="1" applyFont="1" applyFill="1" applyBorder="1" applyAlignment="1">
      <alignment horizontal="center"/>
    </xf>
    <xf numFmtId="0" fontId="2" fillId="0" borderId="0" xfId="0" applyFont="1"/>
    <xf numFmtId="0" fontId="5" fillId="0" borderId="0" xfId="0" applyFont="1" applyBorder="1" applyAlignment="1">
      <alignment horizontal="center"/>
    </xf>
    <xf numFmtId="0" fontId="3" fillId="0" borderId="0" xfId="0" applyFont="1"/>
    <xf numFmtId="0" fontId="5" fillId="0" borderId="0" xfId="0" applyFont="1" applyFill="1" applyAlignment="1">
      <alignment vertical="center"/>
    </xf>
    <xf numFmtId="3" fontId="0" fillId="0" borderId="0" xfId="0" applyNumberFormat="1" applyFill="1"/>
    <xf numFmtId="3" fontId="2" fillId="0" borderId="0" xfId="0" quotePrefix="1" applyNumberFormat="1" applyFont="1"/>
    <xf numFmtId="0" fontId="2" fillId="0" borderId="0" xfId="0" applyFont="1" applyFill="1" applyBorder="1" applyAlignment="1">
      <alignment horizontal="left"/>
    </xf>
    <xf numFmtId="0" fontId="2" fillId="0" borderId="19" xfId="0" applyFont="1" applyFill="1" applyBorder="1"/>
    <xf numFmtId="3" fontId="5" fillId="0" borderId="0" xfId="0" applyNumberFormat="1" applyFont="1" applyFill="1"/>
    <xf numFmtId="0" fontId="2" fillId="0" borderId="0" xfId="0" applyFont="1" applyBorder="1"/>
    <xf numFmtId="0" fontId="2" fillId="0" borderId="0" xfId="0" applyFont="1" applyFill="1"/>
    <xf numFmtId="3" fontId="3" fillId="0" borderId="0" xfId="0" applyNumberFormat="1" applyFont="1"/>
    <xf numFmtId="0" fontId="3" fillId="0" borderId="4" xfId="0" applyFont="1" applyBorder="1"/>
    <xf numFmtId="3" fontId="3" fillId="0" borderId="4" xfId="0" applyNumberFormat="1" applyFont="1" applyBorder="1"/>
    <xf numFmtId="167" fontId="3" fillId="0" borderId="0" xfId="58" applyNumberFormat="1" applyFont="1" applyFill="1" applyBorder="1"/>
    <xf numFmtId="167" fontId="3" fillId="0" borderId="0" xfId="58" applyNumberFormat="1" applyFont="1"/>
    <xf numFmtId="167" fontId="3" fillId="0" borderId="4" xfId="58" applyNumberFormat="1" applyFont="1" applyBorder="1"/>
    <xf numFmtId="0" fontId="4" fillId="0" borderId="5" xfId="0" quotePrefix="1" applyFont="1" applyFill="1" applyBorder="1" applyAlignment="1">
      <alignment horizontal="right"/>
    </xf>
    <xf numFmtId="0" fontId="4" fillId="0" borderId="4" xfId="0" applyFont="1" applyFill="1" applyBorder="1"/>
    <xf numFmtId="0" fontId="4" fillId="0" borderId="6" xfId="0" quotePrefix="1" applyFont="1" applyFill="1" applyBorder="1" applyAlignment="1">
      <alignment horizontal="right"/>
    </xf>
    <xf numFmtId="0" fontId="4" fillId="0" borderId="4" xfId="0" applyFont="1" applyFill="1" applyBorder="1" applyAlignment="1">
      <alignment horizontal="center"/>
    </xf>
    <xf numFmtId="3" fontId="4" fillId="0" borderId="0" xfId="0" applyNumberFormat="1" applyFont="1"/>
    <xf numFmtId="167" fontId="4" fillId="0" borderId="0" xfId="58" applyNumberFormat="1" applyFont="1" applyFill="1" applyBorder="1"/>
    <xf numFmtId="167" fontId="4" fillId="0" borderId="0" xfId="58" applyNumberFormat="1" applyFont="1"/>
    <xf numFmtId="169" fontId="8" fillId="0" borderId="0" xfId="33"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3" fillId="0" borderId="0" xfId="0" applyNumberFormat="1" applyFont="1" applyAlignment="1">
      <alignment horizontal="right"/>
    </xf>
    <xf numFmtId="167" fontId="3" fillId="0" borderId="0" xfId="58" applyNumberFormat="1" applyFont="1" applyFill="1" applyBorder="1" applyAlignment="1">
      <alignment horizontal="right"/>
    </xf>
    <xf numFmtId="0" fontId="14" fillId="0" borderId="0" xfId="0" applyFont="1" applyFill="1" applyBorder="1" applyAlignment="1">
      <alignment vertical="center"/>
    </xf>
    <xf numFmtId="169" fontId="14" fillId="0" borderId="0" xfId="33" applyNumberFormat="1" applyFont="1" applyFill="1" applyAlignment="1">
      <alignment vertical="center"/>
    </xf>
    <xf numFmtId="169" fontId="22" fillId="0" borderId="0" xfId="33" applyNumberFormat="1" applyFont="1"/>
    <xf numFmtId="169" fontId="2" fillId="0" borderId="0" xfId="33" applyNumberFormat="1" applyFont="1" applyBorder="1" applyAlignment="1">
      <alignment horizontal="center"/>
    </xf>
    <xf numFmtId="0" fontId="41" fillId="0" borderId="0" xfId="40" applyFont="1"/>
    <xf numFmtId="0" fontId="42" fillId="0" borderId="0" xfId="40" applyFont="1"/>
    <xf numFmtId="0" fontId="22" fillId="0" borderId="0" xfId="40"/>
    <xf numFmtId="0" fontId="43" fillId="0" borderId="0" xfId="40" applyFont="1" applyAlignment="1">
      <alignment horizontal="center"/>
    </xf>
    <xf numFmtId="17" fontId="43" fillId="0" borderId="0" xfId="40" quotePrefix="1" applyNumberFormat="1" applyFont="1" applyAlignment="1">
      <alignment horizontal="center"/>
    </xf>
    <xf numFmtId="0" fontId="44" fillId="0" borderId="0" xfId="40" applyFont="1" applyAlignment="1">
      <alignment horizontal="left" indent="15"/>
    </xf>
    <xf numFmtId="0" fontId="46" fillId="0" borderId="0" xfId="40" applyFont="1" applyAlignment="1"/>
    <xf numFmtId="0" fontId="47" fillId="0" borderId="0" xfId="40" applyFont="1"/>
    <xf numFmtId="0" fontId="41" fillId="0" borderId="0" xfId="40" quotePrefix="1" applyFont="1"/>
    <xf numFmtId="17" fontId="43" fillId="0" borderId="0" xfId="40" applyNumberFormat="1" applyFont="1" applyAlignment="1">
      <alignment horizontal="center"/>
    </xf>
    <xf numFmtId="0" fontId="48" fillId="0" borderId="0" xfId="40" applyFont="1"/>
    <xf numFmtId="0" fontId="19" fillId="0" borderId="0" xfId="43" applyFont="1" applyBorder="1" applyProtection="1"/>
    <xf numFmtId="0" fontId="18" fillId="0" borderId="7" xfId="43" applyFont="1" applyBorder="1" applyAlignment="1" applyProtection="1">
      <alignment horizontal="left"/>
    </xf>
    <xf numFmtId="0" fontId="18" fillId="0" borderId="7" xfId="43" applyFont="1" applyBorder="1" applyProtection="1"/>
    <xf numFmtId="0" fontId="18" fillId="0" borderId="7" xfId="43" applyFont="1" applyBorder="1" applyAlignment="1" applyProtection="1">
      <alignment horizontal="center"/>
    </xf>
    <xf numFmtId="0" fontId="20" fillId="0" borderId="0" xfId="43" applyFont="1" applyBorder="1" applyProtection="1"/>
    <xf numFmtId="0" fontId="20" fillId="0" borderId="0" xfId="43" applyFont="1" applyBorder="1" applyAlignment="1" applyProtection="1">
      <alignment horizontal="center"/>
    </xf>
    <xf numFmtId="0" fontId="19" fillId="0" borderId="0" xfId="43" applyFont="1" applyBorder="1" applyAlignment="1" applyProtection="1">
      <alignment horizontal="left"/>
    </xf>
    <xf numFmtId="0" fontId="19" fillId="0" borderId="0" xfId="40" applyFont="1"/>
    <xf numFmtId="0" fontId="19" fillId="0" borderId="0" xfId="43" applyFont="1" applyBorder="1" applyAlignment="1" applyProtection="1">
      <alignment horizontal="right"/>
    </xf>
    <xf numFmtId="0" fontId="18" fillId="0" borderId="0" xfId="43" applyFont="1" applyBorder="1" applyAlignment="1" applyProtection="1">
      <alignment horizontal="left"/>
    </xf>
    <xf numFmtId="0" fontId="20" fillId="0" borderId="0" xfId="43" applyFont="1" applyBorder="1" applyAlignment="1" applyProtection="1">
      <alignment horizontal="right"/>
    </xf>
    <xf numFmtId="3" fontId="5"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9" fontId="40" fillId="0" borderId="0" xfId="33" applyNumberFormat="1" applyFont="1" applyAlignment="1"/>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168" fontId="4" fillId="0" borderId="0" xfId="0" applyNumberFormat="1" applyFont="1" applyFill="1" applyAlignment="1">
      <alignment horizontal="right" vertical="center"/>
    </xf>
    <xf numFmtId="168"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168" fontId="3" fillId="0" borderId="0" xfId="0" applyNumberFormat="1" applyFont="1" applyFill="1" applyBorder="1" applyAlignment="1">
      <alignment horizontal="right" vertical="center"/>
    </xf>
    <xf numFmtId="0" fontId="5" fillId="0" borderId="0" xfId="0" applyFont="1" applyFill="1" applyAlignment="1">
      <alignment horizontal="right" vertical="center"/>
    </xf>
    <xf numFmtId="3" fontId="4" fillId="0" borderId="0" xfId="0" applyNumberFormat="1" applyFont="1" applyFill="1" applyAlignment="1">
      <alignment horizontal="right" vertical="center"/>
    </xf>
    <xf numFmtId="3" fontId="4" fillId="0" borderId="0" xfId="0" applyNumberFormat="1" applyFont="1" applyFill="1" applyAlignment="1">
      <alignment vertical="center"/>
    </xf>
    <xf numFmtId="169" fontId="3" fillId="0" borderId="0" xfId="33" applyNumberFormat="1" applyFont="1" applyFill="1" applyAlignment="1">
      <alignment horizontal="right" vertical="center"/>
    </xf>
    <xf numFmtId="169" fontId="3" fillId="0" borderId="0" xfId="33" applyNumberFormat="1" applyFont="1" applyFill="1" applyAlignment="1">
      <alignment vertical="center"/>
    </xf>
    <xf numFmtId="169" fontId="3" fillId="3" borderId="0" xfId="33" applyNumberFormat="1" applyFont="1" applyFill="1"/>
    <xf numFmtId="169" fontId="49" fillId="3" borderId="0" xfId="33" applyNumberFormat="1" applyFont="1" applyFill="1"/>
    <xf numFmtId="169" fontId="40" fillId="0" borderId="0" xfId="33" applyNumberFormat="1" applyFont="1" applyAlignment="1">
      <alignment horizontal="right"/>
    </xf>
    <xf numFmtId="0" fontId="5" fillId="0" borderId="0" xfId="0" applyFont="1" applyBorder="1"/>
    <xf numFmtId="0" fontId="5" fillId="0" borderId="8" xfId="0" applyFont="1" applyBorder="1"/>
    <xf numFmtId="169" fontId="5" fillId="0" borderId="8" xfId="33" applyNumberFormat="1" applyFont="1" applyBorder="1" applyAlignment="1">
      <alignment horizontal="center"/>
    </xf>
    <xf numFmtId="9" fontId="5" fillId="0" borderId="0" xfId="58" applyFont="1" applyBorder="1" applyAlignment="1">
      <alignment horizontal="center"/>
    </xf>
    <xf numFmtId="169" fontId="5" fillId="0" borderId="0" xfId="33" applyNumberFormat="1" applyFont="1" applyBorder="1" applyAlignment="1">
      <alignment horizontal="center"/>
    </xf>
    <xf numFmtId="0" fontId="5" fillId="0" borderId="21" xfId="0" applyFont="1" applyBorder="1"/>
    <xf numFmtId="169" fontId="5" fillId="0" borderId="21" xfId="33" applyNumberFormat="1" applyFont="1" applyBorder="1"/>
    <xf numFmtId="0" fontId="5" fillId="0" borderId="0" xfId="0" applyFont="1" applyAlignment="1">
      <alignment horizontal="center"/>
    </xf>
    <xf numFmtId="0" fontId="5" fillId="0" borderId="0" xfId="0" applyFont="1" applyFill="1" applyBorder="1" applyAlignment="1">
      <alignment vertical="center"/>
    </xf>
    <xf numFmtId="0" fontId="3" fillId="0" borderId="0" xfId="0" applyFont="1" applyBorder="1"/>
    <xf numFmtId="3" fontId="3" fillId="0" borderId="0" xfId="0" applyNumberFormat="1" applyFont="1" applyBorder="1"/>
    <xf numFmtId="167" fontId="3" fillId="0" borderId="0" xfId="58" applyNumberFormat="1" applyFont="1" applyBorder="1"/>
    <xf numFmtId="0" fontId="6" fillId="35" borderId="0" xfId="0" applyFont="1" applyFill="1"/>
    <xf numFmtId="169" fontId="6" fillId="35" borderId="0" xfId="33" applyNumberFormat="1" applyFont="1" applyFill="1" applyBorder="1"/>
    <xf numFmtId="3" fontId="3" fillId="0" borderId="0" xfId="0" quotePrefix="1" applyNumberFormat="1" applyFont="1" applyFill="1" applyBorder="1" applyAlignment="1">
      <alignment vertical="center"/>
    </xf>
    <xf numFmtId="168" fontId="3" fillId="0" borderId="0" xfId="0" applyNumberFormat="1" applyFont="1" applyFill="1" applyAlignment="1">
      <alignment horizontal="left" vertical="center"/>
    </xf>
    <xf numFmtId="3"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5" fillId="0" borderId="0" xfId="0" applyFont="1" applyFill="1" applyAlignment="1">
      <alignment horizontal="right"/>
    </xf>
    <xf numFmtId="3" fontId="5" fillId="0" borderId="0" xfId="0" applyNumberFormat="1" applyFont="1" applyFill="1" applyAlignment="1">
      <alignment horizontal="right"/>
    </xf>
    <xf numFmtId="0" fontId="14" fillId="0" borderId="0" xfId="0" applyFont="1" applyFill="1" applyAlignment="1">
      <alignment vertical="center"/>
    </xf>
    <xf numFmtId="3" fontId="3" fillId="0" borderId="0" xfId="36" applyNumberFormat="1" applyFont="1" applyFill="1"/>
    <xf numFmtId="3" fontId="3" fillId="0" borderId="0" xfId="38" applyNumberFormat="1" applyFont="1" applyFill="1"/>
    <xf numFmtId="0" fontId="4" fillId="0" borderId="0" xfId="0" applyFont="1" applyFill="1" applyBorder="1" applyAlignment="1">
      <alignment horizontal="left" wrapText="1"/>
    </xf>
    <xf numFmtId="0" fontId="3" fillId="0" borderId="0" xfId="0" applyFont="1" applyFill="1" applyAlignment="1">
      <alignment vertical="distributed"/>
    </xf>
    <xf numFmtId="0" fontId="4" fillId="0" borderId="0" xfId="0" applyFont="1" applyFill="1" applyBorder="1" applyAlignment="1">
      <alignment vertical="justify"/>
    </xf>
    <xf numFmtId="0" fontId="3" fillId="0" borderId="0" xfId="0" applyFont="1" applyFill="1" applyBorder="1" applyAlignment="1">
      <alignment vertical="justify"/>
    </xf>
    <xf numFmtId="169" fontId="2" fillId="0" borderId="0" xfId="33" applyNumberFormat="1" applyFont="1" applyFill="1" applyBorder="1" applyAlignment="1">
      <alignment horizontal="center"/>
    </xf>
    <xf numFmtId="169" fontId="2" fillId="0" borderId="0" xfId="33" applyNumberFormat="1" applyFont="1" applyBorder="1"/>
    <xf numFmtId="169" fontId="2" fillId="0" borderId="0" xfId="33" applyNumberFormat="1" applyFont="1"/>
    <xf numFmtId="3" fontId="2" fillId="0" borderId="0" xfId="0" applyNumberFormat="1" applyFont="1"/>
    <xf numFmtId="169" fontId="40" fillId="0" borderId="0" xfId="33" applyNumberFormat="1" applyFont="1"/>
    <xf numFmtId="0" fontId="2" fillId="36" borderId="0" xfId="0" applyFont="1" applyFill="1"/>
    <xf numFmtId="0" fontId="4" fillId="0" borderId="0" xfId="0" applyFont="1" applyFill="1" applyAlignment="1">
      <alignment horizontal="left" vertical="center"/>
    </xf>
    <xf numFmtId="3" fontId="5" fillId="0" borderId="0" xfId="0" applyNumberFormat="1" applyFont="1" applyFill="1" applyBorder="1" applyAlignment="1">
      <alignment horizontal="left"/>
    </xf>
    <xf numFmtId="3" fontId="2" fillId="0" borderId="0" xfId="0" applyNumberFormat="1" applyFont="1" applyFill="1" applyBorder="1" applyAlignment="1">
      <alignment horizontal="left"/>
    </xf>
    <xf numFmtId="169" fontId="0" fillId="0" borderId="0" xfId="33" applyNumberFormat="1" applyFont="1"/>
    <xf numFmtId="0" fontId="0" fillId="0" borderId="0" xfId="0" applyFill="1"/>
    <xf numFmtId="1" fontId="5" fillId="0" borderId="0" xfId="0" applyNumberFormat="1" applyFont="1" applyFill="1" applyBorder="1"/>
    <xf numFmtId="169" fontId="5" fillId="0" borderId="0" xfId="33" applyNumberFormat="1" applyFont="1" applyBorder="1"/>
    <xf numFmtId="0" fontId="0" fillId="36" borderId="0" xfId="0" applyFill="1"/>
    <xf numFmtId="0" fontId="51" fillId="0" borderId="0" xfId="69" applyBorder="1" applyAlignment="1" applyProtection="1">
      <alignment horizontal="center"/>
    </xf>
    <xf numFmtId="0" fontId="3" fillId="37" borderId="0" xfId="0" applyFont="1" applyFill="1" applyAlignment="1">
      <alignment vertical="center"/>
    </xf>
    <xf numFmtId="3" fontId="3" fillId="37" borderId="0" xfId="0" applyNumberFormat="1" applyFont="1" applyFill="1" applyAlignment="1">
      <alignment vertical="center"/>
    </xf>
    <xf numFmtId="167" fontId="3" fillId="37" borderId="0" xfId="58" applyNumberFormat="1" applyFont="1" applyFill="1" applyBorder="1"/>
    <xf numFmtId="167" fontId="3" fillId="37" borderId="0" xfId="58" applyNumberFormat="1" applyFont="1" applyFill="1" applyAlignment="1">
      <alignment vertical="center"/>
    </xf>
    <xf numFmtId="3" fontId="3" fillId="37" borderId="0" xfId="0" applyNumberFormat="1" applyFont="1" applyFill="1"/>
    <xf numFmtId="3" fontId="3" fillId="37" borderId="0" xfId="0" quotePrefix="1" applyNumberFormat="1" applyFont="1" applyFill="1" applyAlignment="1">
      <alignment horizontal="right"/>
    </xf>
    <xf numFmtId="0" fontId="4" fillId="37" borderId="18" xfId="0" applyFont="1" applyFill="1" applyBorder="1" applyAlignment="1">
      <alignment horizontal="center"/>
    </xf>
    <xf numFmtId="0" fontId="4" fillId="37" borderId="18" xfId="0" quotePrefix="1" applyFont="1" applyFill="1" applyBorder="1" applyAlignment="1">
      <alignment horizontal="center"/>
    </xf>
    <xf numFmtId="0" fontId="4" fillId="37" borderId="19" xfId="0" applyFont="1" applyFill="1" applyBorder="1" applyAlignment="1">
      <alignment horizontal="center"/>
    </xf>
    <xf numFmtId="0" fontId="4" fillId="37" borderId="21" xfId="0" applyFont="1" applyFill="1" applyBorder="1" applyAlignment="1">
      <alignment horizontal="center"/>
    </xf>
    <xf numFmtId="0" fontId="4" fillId="37" borderId="21" xfId="0" applyNumberFormat="1" applyFont="1" applyFill="1" applyBorder="1" applyAlignment="1">
      <alignment horizontal="center"/>
    </xf>
    <xf numFmtId="0" fontId="3" fillId="37" borderId="0" xfId="0" applyFont="1" applyFill="1"/>
    <xf numFmtId="167" fontId="3" fillId="37" borderId="0" xfId="58" applyNumberFormat="1" applyFont="1" applyFill="1" applyAlignment="1">
      <alignment vertical="top"/>
    </xf>
    <xf numFmtId="0" fontId="3" fillId="37" borderId="19" xfId="0" applyFont="1" applyFill="1" applyBorder="1"/>
    <xf numFmtId="3" fontId="3" fillId="37" borderId="19" xfId="0" applyNumberFormat="1" applyFont="1" applyFill="1" applyBorder="1"/>
    <xf numFmtId="0" fontId="3" fillId="37" borderId="1" xfId="0" applyFont="1" applyFill="1" applyBorder="1"/>
    <xf numFmtId="3" fontId="3" fillId="37" borderId="1" xfId="0" applyNumberFormat="1" applyFont="1" applyFill="1" applyBorder="1"/>
    <xf numFmtId="3" fontId="2" fillId="0" borderId="0" xfId="0" quotePrefix="1" applyNumberFormat="1" applyFont="1" applyBorder="1"/>
    <xf numFmtId="0" fontId="5" fillId="0" borderId="19" xfId="0" applyFont="1" applyFill="1" applyBorder="1" applyAlignment="1">
      <alignment horizontal="right"/>
    </xf>
    <xf numFmtId="0" fontId="2" fillId="0" borderId="0" xfId="0" quotePrefix="1" applyFont="1" applyFill="1" applyBorder="1" applyAlignment="1">
      <alignment horizontal="right"/>
    </xf>
    <xf numFmtId="3" fontId="2" fillId="0" borderId="0" xfId="0" applyNumberFormat="1" applyFont="1" applyFill="1" applyBorder="1"/>
    <xf numFmtId="17" fontId="2" fillId="0" borderId="0" xfId="0" quotePrefix="1" applyNumberFormat="1" applyFont="1" applyFill="1" applyBorder="1" applyAlignment="1">
      <alignment horizontal="right"/>
    </xf>
    <xf numFmtId="166" fontId="2" fillId="0" borderId="0" xfId="0" applyNumberFormat="1" applyFont="1" applyFill="1" applyBorder="1"/>
    <xf numFmtId="166" fontId="2" fillId="0" borderId="0" xfId="0" applyNumberFormat="1" applyFont="1" applyFill="1" applyBorder="1" applyAlignment="1">
      <alignment horizontal="right"/>
    </xf>
    <xf numFmtId="168" fontId="2" fillId="0" borderId="0" xfId="0" applyNumberFormat="1" applyFont="1" applyFill="1" applyBorder="1"/>
    <xf numFmtId="168" fontId="2" fillId="0" borderId="0" xfId="0" applyNumberFormat="1" applyFont="1" applyFill="1" applyBorder="1" applyAlignment="1">
      <alignment horizontal="right"/>
    </xf>
    <xf numFmtId="166" fontId="2" fillId="0" borderId="1" xfId="0" applyNumberFormat="1" applyFont="1" applyFill="1" applyBorder="1" applyAlignment="1">
      <alignment horizontal="right"/>
    </xf>
    <xf numFmtId="170" fontId="3" fillId="37" borderId="0" xfId="0" quotePrefix="1" applyNumberFormat="1" applyFont="1" applyFill="1" applyAlignment="1">
      <alignment horizontal="right"/>
    </xf>
    <xf numFmtId="0" fontId="5" fillId="36" borderId="0" xfId="0" applyFont="1" applyFill="1" applyAlignment="1">
      <alignment horizontal="center" vertical="top" wrapText="1"/>
    </xf>
    <xf numFmtId="0" fontId="4" fillId="0" borderId="0" xfId="0" quotePrefix="1" applyFont="1" applyFill="1" applyBorder="1" applyAlignment="1">
      <alignment horizontal="right"/>
    </xf>
    <xf numFmtId="0" fontId="4" fillId="0" borderId="6" xfId="0" quotePrefix="1" applyFont="1" applyFill="1" applyBorder="1" applyAlignment="1">
      <alignment horizontal="center"/>
    </xf>
    <xf numFmtId="4" fontId="54" fillId="0" borderId="0" xfId="0" applyNumberFormat="1" applyFont="1" applyFill="1" applyBorder="1" applyAlignment="1">
      <alignment horizontal="right" wrapText="1"/>
    </xf>
    <xf numFmtId="4" fontId="19" fillId="0" borderId="0" xfId="0" applyNumberFormat="1" applyFont="1" applyFill="1" applyBorder="1" applyAlignment="1">
      <alignment horizontal="right" wrapText="1"/>
    </xf>
    <xf numFmtId="0" fontId="54" fillId="0" borderId="0" xfId="0" applyFont="1" applyFill="1" applyBorder="1" applyAlignment="1">
      <alignment horizontal="right" wrapText="1"/>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xf numFmtId="167" fontId="2" fillId="0" borderId="0" xfId="58" applyNumberFormat="1" applyFont="1" applyFill="1" applyBorder="1"/>
    <xf numFmtId="3" fontId="2" fillId="0" borderId="0" xfId="0" applyNumberFormat="1" applyFont="1" applyFill="1" applyAlignment="1">
      <alignment horizontal="left"/>
    </xf>
    <xf numFmtId="0" fontId="3" fillId="0" borderId="0" xfId="0" applyFont="1" applyFill="1" applyAlignment="1">
      <alignment horizontal="left" vertical="center"/>
    </xf>
    <xf numFmtId="167" fontId="3" fillId="0" borderId="4" xfId="58" applyNumberFormat="1" applyFont="1" applyFill="1" applyBorder="1"/>
    <xf numFmtId="1" fontId="2" fillId="0" borderId="0" xfId="0" quotePrefix="1" applyNumberFormat="1" applyFont="1"/>
    <xf numFmtId="0" fontId="51" fillId="0" borderId="0" xfId="69" applyFill="1" applyAlignment="1">
      <alignment horizontal="center"/>
    </xf>
    <xf numFmtId="0" fontId="51" fillId="0" borderId="0" xfId="69" applyAlignment="1">
      <alignment horizontal="center"/>
    </xf>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3" fontId="57" fillId="0" borderId="0" xfId="0" applyNumberFormat="1" applyFont="1" applyFill="1" applyBorder="1"/>
    <xf numFmtId="0" fontId="58" fillId="0" borderId="0" xfId="0" applyFont="1" applyFill="1" applyBorder="1"/>
    <xf numFmtId="3" fontId="58" fillId="0" borderId="0" xfId="0" applyNumberFormat="1" applyFont="1" applyFill="1" applyBorder="1"/>
    <xf numFmtId="168" fontId="58" fillId="0" borderId="0" xfId="0" applyNumberFormat="1" applyFont="1" applyFill="1" applyBorder="1"/>
    <xf numFmtId="0" fontId="58" fillId="0" borderId="0" xfId="0" applyFont="1" applyFill="1" applyAlignment="1">
      <alignment vertical="center"/>
    </xf>
    <xf numFmtId="3" fontId="40" fillId="0" borderId="0" xfId="0" applyNumberFormat="1" applyFont="1" applyFill="1" applyBorder="1"/>
    <xf numFmtId="3" fontId="58" fillId="0" borderId="0" xfId="0" applyNumberFormat="1" applyFont="1" applyFill="1" applyAlignment="1">
      <alignment vertical="center"/>
    </xf>
    <xf numFmtId="0" fontId="5" fillId="0" borderId="0" xfId="0" applyFont="1" applyFill="1" applyBorder="1" applyAlignment="1">
      <alignment horizontal="right"/>
    </xf>
    <xf numFmtId="3" fontId="59" fillId="0" borderId="0" xfId="0" applyNumberFormat="1" applyFont="1" applyBorder="1" applyAlignment="1">
      <alignment wrapText="1"/>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right"/>
    </xf>
    <xf numFmtId="4" fontId="15" fillId="0" borderId="0" xfId="0" applyNumberFormat="1" applyFont="1" applyFill="1" applyBorder="1" applyAlignment="1">
      <alignment horizontal="right"/>
    </xf>
    <xf numFmtId="3" fontId="59" fillId="0" borderId="0" xfId="0" applyNumberFormat="1" applyFont="1" applyBorder="1" applyAlignment="1">
      <alignment horizontal="left" wrapText="1"/>
    </xf>
    <xf numFmtId="167" fontId="6" fillId="0" borderId="0" xfId="58" applyNumberFormat="1" applyFont="1" applyFill="1"/>
    <xf numFmtId="3" fontId="15" fillId="0" borderId="0" xfId="0" applyNumberFormat="1" applyFont="1" applyFill="1" applyAlignment="1">
      <alignment horizontal="right"/>
    </xf>
    <xf numFmtId="167" fontId="0" fillId="0" borderId="0" xfId="58" applyNumberFormat="1" applyFont="1"/>
    <xf numFmtId="172" fontId="4" fillId="0" borderId="0" xfId="70" applyNumberFormat="1" applyFont="1" applyFill="1" applyAlignment="1">
      <alignment horizontal="right" vertical="center"/>
    </xf>
    <xf numFmtId="4" fontId="5" fillId="0" borderId="0" xfId="0" applyNumberFormat="1" applyFont="1" applyFill="1" applyBorder="1" applyAlignment="1">
      <alignment horizontal="right"/>
    </xf>
    <xf numFmtId="3" fontId="4" fillId="0" borderId="0" xfId="36" applyNumberFormat="1" applyFont="1" applyFill="1"/>
    <xf numFmtId="3" fontId="4" fillId="0" borderId="0" xfId="38" applyNumberFormat="1" applyFont="1" applyFill="1"/>
    <xf numFmtId="0" fontId="4" fillId="0" borderId="0" xfId="0" applyFont="1"/>
    <xf numFmtId="37" fontId="0" fillId="0" borderId="0" xfId="0" applyNumberFormat="1"/>
    <xf numFmtId="167" fontId="4" fillId="0" borderId="0" xfId="0" applyNumberFormat="1" applyFont="1"/>
    <xf numFmtId="167" fontId="3" fillId="0" borderId="0" xfId="0" applyNumberFormat="1" applyFont="1"/>
    <xf numFmtId="167" fontId="3" fillId="0" borderId="0" xfId="0" applyNumberFormat="1" applyFont="1" applyFill="1" applyAlignment="1">
      <alignment vertical="center"/>
    </xf>
    <xf numFmtId="167" fontId="2" fillId="0" borderId="0" xfId="58" applyNumberFormat="1" applyFont="1" applyFill="1"/>
    <xf numFmtId="3" fontId="5" fillId="0" borderId="0" xfId="0" applyNumberFormat="1" applyFont="1" applyFill="1" applyBorder="1" applyAlignment="1">
      <alignment horizontal="center"/>
    </xf>
    <xf numFmtId="41" fontId="4" fillId="0" borderId="0" xfId="0" applyNumberFormat="1" applyFont="1"/>
    <xf numFmtId="0" fontId="4" fillId="0" borderId="0" xfId="0" applyFont="1" applyBorder="1"/>
    <xf numFmtId="3" fontId="4" fillId="0" borderId="0" xfId="0" applyNumberFormat="1" applyFont="1" applyBorder="1"/>
    <xf numFmtId="167" fontId="4" fillId="0" borderId="0" xfId="58" applyNumberFormat="1" applyFont="1" applyBorder="1"/>
    <xf numFmtId="4" fontId="0" fillId="0" borderId="0" xfId="0" applyNumberFormat="1"/>
    <xf numFmtId="41" fontId="0" fillId="0" borderId="0" xfId="0" applyNumberFormat="1"/>
    <xf numFmtId="41" fontId="5" fillId="0" borderId="0" xfId="0" applyNumberFormat="1" applyFont="1"/>
    <xf numFmtId="37" fontId="4" fillId="0" borderId="0" xfId="0" applyNumberFormat="1" applyFont="1"/>
    <xf numFmtId="0" fontId="4" fillId="0" borderId="3" xfId="0" applyFont="1" applyBorder="1"/>
    <xf numFmtId="3" fontId="4" fillId="0" borderId="3" xfId="0" applyNumberFormat="1" applyFont="1" applyBorder="1"/>
    <xf numFmtId="167" fontId="4" fillId="0" borderId="3" xfId="58" applyNumberFormat="1" applyFont="1" applyFill="1" applyBorder="1"/>
    <xf numFmtId="167" fontId="4" fillId="0" borderId="3" xfId="58" applyNumberFormat="1" applyFont="1" applyBorder="1"/>
    <xf numFmtId="168" fontId="4" fillId="0" borderId="0" xfId="0" applyNumberFormat="1" applyFont="1" applyFill="1" applyAlignment="1">
      <alignment horizontal="left" vertical="center"/>
    </xf>
    <xf numFmtId="9" fontId="3" fillId="0" borderId="0" xfId="58" applyFont="1" applyFill="1" applyBorder="1"/>
    <xf numFmtId="0" fontId="5" fillId="39" borderId="20" xfId="0" quotePrefix="1" applyFont="1" applyFill="1" applyBorder="1" applyAlignment="1">
      <alignment horizontal="center"/>
    </xf>
    <xf numFmtId="0" fontId="5" fillId="39" borderId="21" xfId="0" applyFont="1" applyFill="1" applyBorder="1" applyAlignment="1">
      <alignment horizontal="center"/>
    </xf>
    <xf numFmtId="0" fontId="5" fillId="39" borderId="20" xfId="0" applyFont="1" applyFill="1" applyBorder="1" applyAlignment="1">
      <alignment horizontal="right"/>
    </xf>
    <xf numFmtId="0" fontId="5" fillId="39" borderId="21" xfId="0" applyFont="1" applyFill="1" applyBorder="1" applyAlignment="1">
      <alignment horizontal="right"/>
    </xf>
    <xf numFmtId="0" fontId="5" fillId="39" borderId="18" xfId="0" applyFont="1" applyFill="1" applyBorder="1" applyAlignment="1">
      <alignment horizontal="left"/>
    </xf>
    <xf numFmtId="0" fontId="5" fillId="39" borderId="19" xfId="0" applyFont="1" applyFill="1" applyBorder="1" applyAlignment="1">
      <alignment horizontal="center"/>
    </xf>
    <xf numFmtId="3" fontId="0" fillId="0" borderId="0" xfId="0" applyNumberFormat="1" applyFill="1" applyBorder="1"/>
    <xf numFmtId="0" fontId="2" fillId="0" borderId="29" xfId="0" applyFont="1" applyFill="1" applyBorder="1" applyAlignment="1">
      <alignment horizontal="left"/>
    </xf>
    <xf numFmtId="3" fontId="0" fillId="0" borderId="29" xfId="0" applyNumberFormat="1" applyFill="1" applyBorder="1"/>
    <xf numFmtId="167" fontId="6" fillId="0" borderId="29" xfId="58" applyNumberFormat="1" applyFont="1" applyFill="1" applyBorder="1"/>
    <xf numFmtId="0" fontId="5" fillId="39" borderId="0" xfId="0" applyFont="1" applyFill="1" applyBorder="1" applyAlignment="1">
      <alignment horizontal="left"/>
    </xf>
    <xf numFmtId="3" fontId="5" fillId="39" borderId="0" xfId="0" applyNumberFormat="1" applyFont="1" applyFill="1" applyBorder="1"/>
    <xf numFmtId="167" fontId="5" fillId="39" borderId="0" xfId="58" applyNumberFormat="1" applyFont="1" applyFill="1" applyBorder="1"/>
    <xf numFmtId="3" fontId="6" fillId="0" borderId="29" xfId="0" applyNumberFormat="1" applyFont="1" applyFill="1" applyBorder="1"/>
    <xf numFmtId="0" fontId="5" fillId="39" borderId="30" xfId="0" applyFont="1" applyFill="1" applyBorder="1"/>
    <xf numFmtId="3" fontId="5" fillId="39" borderId="30" xfId="0" applyNumberFormat="1" applyFont="1" applyFill="1" applyBorder="1"/>
    <xf numFmtId="167" fontId="5" fillId="39" borderId="30" xfId="58" applyNumberFormat="1" applyFont="1" applyFill="1" applyBorder="1"/>
    <xf numFmtId="166" fontId="5" fillId="39" borderId="30" xfId="0" applyNumberFormat="1" applyFont="1" applyFill="1" applyBorder="1"/>
    <xf numFmtId="0" fontId="5" fillId="39" borderId="0" xfId="0" applyFont="1" applyFill="1" applyBorder="1"/>
    <xf numFmtId="3" fontId="5" fillId="39" borderId="0" xfId="0" applyNumberFormat="1" applyFont="1" applyFill="1"/>
    <xf numFmtId="166" fontId="6" fillId="39" borderId="0" xfId="0" applyNumberFormat="1" applyFont="1" applyFill="1" applyBorder="1"/>
    <xf numFmtId="0" fontId="5" fillId="39" borderId="20" xfId="0" quotePrefix="1" applyFont="1" applyFill="1" applyBorder="1" applyAlignment="1">
      <alignment horizontal="left"/>
    </xf>
    <xf numFmtId="0" fontId="5" fillId="0" borderId="29" xfId="0" applyFont="1" applyFill="1" applyBorder="1" applyAlignment="1">
      <alignment horizontal="left"/>
    </xf>
    <xf numFmtId="167" fontId="5" fillId="0" borderId="29" xfId="58" applyNumberFormat="1" applyFont="1" applyFill="1" applyBorder="1"/>
    <xf numFmtId="0" fontId="5" fillId="39" borderId="30" xfId="0" applyFont="1" applyFill="1" applyBorder="1" applyAlignment="1">
      <alignment horizontal="center"/>
    </xf>
    <xf numFmtId="3" fontId="5" fillId="39" borderId="30" xfId="0" applyNumberFormat="1" applyFont="1" applyFill="1" applyBorder="1" applyAlignment="1">
      <alignment horizontal="center"/>
    </xf>
    <xf numFmtId="0" fontId="5" fillId="39" borderId="30" xfId="0" applyFont="1" applyFill="1" applyBorder="1" applyAlignment="1">
      <alignment horizontal="right"/>
    </xf>
    <xf numFmtId="0" fontId="5" fillId="39" borderId="30" xfId="0" applyFont="1" applyFill="1" applyBorder="1" applyAlignment="1">
      <alignment horizontal="center" vertical="center" wrapText="1"/>
    </xf>
    <xf numFmtId="3" fontId="5" fillId="39" borderId="30" xfId="0" applyNumberFormat="1" applyFont="1" applyFill="1" applyBorder="1" applyAlignment="1">
      <alignment horizontal="center" vertical="center" wrapText="1"/>
    </xf>
    <xf numFmtId="0" fontId="2" fillId="0" borderId="26" xfId="0" applyFont="1" applyFill="1" applyBorder="1" applyAlignment="1">
      <alignment horizontal="left"/>
    </xf>
    <xf numFmtId="3" fontId="6" fillId="0" borderId="26" xfId="0" applyNumberFormat="1" applyFont="1" applyFill="1" applyBorder="1"/>
    <xf numFmtId="167" fontId="6" fillId="0" borderId="26" xfId="58" applyNumberFormat="1" applyFont="1" applyFill="1" applyBorder="1"/>
    <xf numFmtId="166" fontId="6" fillId="39" borderId="30" xfId="0" applyNumberFormat="1" applyFont="1" applyFill="1" applyBorder="1"/>
    <xf numFmtId="3" fontId="5" fillId="39" borderId="30" xfId="0" applyNumberFormat="1" applyFont="1" applyFill="1" applyBorder="1" applyAlignment="1">
      <alignment horizontal="right"/>
    </xf>
    <xf numFmtId="3" fontId="5" fillId="39" borderId="30" xfId="0" applyNumberFormat="1" applyFont="1" applyFill="1" applyBorder="1" applyAlignment="1">
      <alignment horizontal="right" vertical="center" wrapText="1"/>
    </xf>
    <xf numFmtId="3" fontId="2" fillId="0" borderId="29" xfId="0" applyNumberFormat="1" applyFont="1" applyFill="1" applyBorder="1"/>
    <xf numFmtId="167" fontId="3" fillId="0" borderId="0" xfId="58" applyNumberFormat="1" applyFont="1" applyFill="1" applyAlignment="1">
      <alignment vertical="center"/>
    </xf>
    <xf numFmtId="173" fontId="3" fillId="38" borderId="0" xfId="63" applyNumberFormat="1" applyFont="1" applyFill="1" applyBorder="1" applyAlignment="1" applyProtection="1">
      <alignment horizontal="left" vertical="center"/>
    </xf>
    <xf numFmtId="173" fontId="3" fillId="38" borderId="0" xfId="63" applyNumberFormat="1" applyFont="1" applyFill="1" applyBorder="1" applyAlignment="1" applyProtection="1">
      <alignment horizontal="center" vertical="center"/>
    </xf>
    <xf numFmtId="3" fontId="3" fillId="38" borderId="0" xfId="0" applyNumberFormat="1" applyFont="1" applyFill="1" applyAlignment="1">
      <alignment horizontal="center" vertical="center"/>
    </xf>
    <xf numFmtId="0" fontId="3" fillId="38" borderId="0" xfId="0" applyFont="1" applyFill="1" applyAlignment="1">
      <alignment horizontal="center"/>
    </xf>
    <xf numFmtId="0" fontId="2" fillId="38" borderId="0" xfId="33" applyNumberFormat="1" applyFont="1" applyFill="1" applyBorder="1" applyAlignment="1" applyProtection="1">
      <alignment horizontal="left" vertical="center" wrapText="1"/>
    </xf>
    <xf numFmtId="0" fontId="2" fillId="38" borderId="29" xfId="33" applyNumberFormat="1" applyFont="1" applyFill="1" applyBorder="1" applyAlignment="1" applyProtection="1">
      <alignment horizontal="left" vertical="center"/>
    </xf>
    <xf numFmtId="167" fontId="2" fillId="38" borderId="0" xfId="58" applyNumberFormat="1" applyFont="1" applyFill="1" applyBorder="1" applyAlignment="1" applyProtection="1">
      <alignment horizontal="center" vertical="center"/>
    </xf>
    <xf numFmtId="3" fontId="2" fillId="38" borderId="0" xfId="33" applyNumberFormat="1" applyFont="1" applyFill="1" applyBorder="1" applyAlignment="1" applyProtection="1">
      <alignment horizontal="center" vertical="center"/>
    </xf>
    <xf numFmtId="3" fontId="5" fillId="40" borderId="30" xfId="0" applyNumberFormat="1" applyFont="1" applyFill="1" applyBorder="1" applyAlignment="1">
      <alignment horizontal="center"/>
    </xf>
    <xf numFmtId="3" fontId="2" fillId="38" borderId="29" xfId="33" applyNumberFormat="1" applyFont="1" applyFill="1" applyBorder="1" applyAlignment="1" applyProtection="1">
      <alignment horizontal="center" vertical="center"/>
    </xf>
    <xf numFmtId="167" fontId="2" fillId="38" borderId="29" xfId="58" applyNumberFormat="1" applyFont="1" applyFill="1" applyBorder="1" applyAlignment="1" applyProtection="1">
      <alignment horizontal="center" vertical="center"/>
    </xf>
    <xf numFmtId="167" fontId="5" fillId="40" borderId="30" xfId="58" applyNumberFormat="1" applyFont="1" applyFill="1" applyBorder="1" applyAlignment="1">
      <alignment horizontal="center"/>
    </xf>
    <xf numFmtId="3" fontId="5" fillId="40" borderId="30" xfId="0" applyNumberFormat="1" applyFont="1" applyFill="1" applyBorder="1" applyAlignment="1">
      <alignment horizontal="center" vertical="center"/>
    </xf>
    <xf numFmtId="3" fontId="2" fillId="38" borderId="26" xfId="33" applyNumberFormat="1" applyFont="1" applyFill="1" applyBorder="1" applyAlignment="1" applyProtection="1">
      <alignment horizontal="left" vertical="center"/>
    </xf>
    <xf numFmtId="3" fontId="2" fillId="38" borderId="26" xfId="33" applyNumberFormat="1" applyFont="1" applyFill="1" applyBorder="1" applyAlignment="1" applyProtection="1">
      <alignment horizontal="center" vertical="center"/>
    </xf>
    <xf numFmtId="167" fontId="2" fillId="38" borderId="26" xfId="58" applyNumberFormat="1" applyFont="1" applyFill="1" applyBorder="1" applyAlignment="1" applyProtection="1">
      <alignment horizontal="center" vertical="center"/>
    </xf>
    <xf numFmtId="0" fontId="5" fillId="0" borderId="26" xfId="0" applyFont="1" applyFill="1" applyBorder="1" applyAlignment="1">
      <alignment horizontal="left"/>
    </xf>
    <xf numFmtId="4" fontId="3" fillId="0" borderId="0" xfId="0" applyNumberFormat="1" applyFont="1" applyFill="1" applyAlignment="1">
      <alignment vertical="center"/>
    </xf>
    <xf numFmtId="41" fontId="2" fillId="0" borderId="0" xfId="0" applyNumberFormat="1" applyFont="1"/>
    <xf numFmtId="41" fontId="2" fillId="38" borderId="0" xfId="70" applyFont="1" applyFill="1" applyBorder="1" applyAlignment="1" applyProtection="1">
      <alignment horizontal="center" vertical="center"/>
    </xf>
    <xf numFmtId="171" fontId="59" fillId="0" borderId="0" xfId="0" applyNumberFormat="1" applyFont="1" applyFill="1" applyBorder="1" applyAlignment="1">
      <alignment wrapText="1"/>
    </xf>
    <xf numFmtId="41" fontId="6" fillId="0" borderId="0" xfId="70" applyFont="1" applyFill="1"/>
    <xf numFmtId="41" fontId="6" fillId="0" borderId="0" xfId="70" applyFont="1"/>
    <xf numFmtId="41" fontId="6" fillId="0" borderId="0" xfId="0" applyNumberFormat="1" applyFont="1" applyFill="1"/>
    <xf numFmtId="0" fontId="53" fillId="0" borderId="0" xfId="0" applyFont="1" applyFill="1" applyBorder="1"/>
    <xf numFmtId="41" fontId="4" fillId="0" borderId="0" xfId="70" applyFont="1"/>
    <xf numFmtId="9" fontId="4" fillId="0" borderId="0" xfId="58" applyFont="1" applyFill="1" applyBorder="1"/>
    <xf numFmtId="0" fontId="52" fillId="0" borderId="0" xfId="0" applyFont="1" applyFill="1" applyBorder="1" applyAlignment="1">
      <alignment horizontal="left" wrapText="1"/>
    </xf>
    <xf numFmtId="0" fontId="3" fillId="0" borderId="0" xfId="0" applyFont="1" applyFill="1" applyBorder="1" applyAlignment="1">
      <alignment horizontal="left" wrapText="1"/>
    </xf>
    <xf numFmtId="4" fontId="3" fillId="0" borderId="0" xfId="0" applyNumberFormat="1" applyFont="1" applyFill="1" applyBorder="1"/>
    <xf numFmtId="4" fontId="6" fillId="0" borderId="0" xfId="0" applyNumberFormat="1" applyFont="1" applyFill="1"/>
    <xf numFmtId="4" fontId="6" fillId="0" borderId="0" xfId="58" applyNumberFormat="1" applyFont="1" applyFill="1"/>
    <xf numFmtId="3" fontId="5" fillId="0" borderId="0" xfId="0" applyNumberFormat="1" applyFont="1" applyFill="1" applyBorder="1" applyAlignment="1">
      <alignment horizontal="center" vertical="center" wrapText="1"/>
    </xf>
    <xf numFmtId="4" fontId="7" fillId="0" borderId="0" xfId="0" applyNumberFormat="1" applyFont="1" applyFill="1"/>
    <xf numFmtId="41" fontId="4" fillId="0" borderId="0" xfId="70" applyFont="1" applyFill="1" applyBorder="1"/>
    <xf numFmtId="41" fontId="2" fillId="0" borderId="0" xfId="70" applyFont="1" applyFill="1"/>
    <xf numFmtId="4" fontId="6" fillId="0" borderId="0" xfId="0" applyNumberFormat="1" applyFont="1"/>
    <xf numFmtId="41" fontId="2" fillId="0" borderId="0" xfId="70" applyFont="1" applyFill="1" applyBorder="1"/>
    <xf numFmtId="41" fontId="15" fillId="0" borderId="0" xfId="70" applyFont="1" applyFill="1" applyAlignment="1">
      <alignment horizontal="center" wrapText="1"/>
    </xf>
    <xf numFmtId="41" fontId="5" fillId="0" borderId="0" xfId="70" applyFont="1" applyFill="1" applyAlignment="1">
      <alignment horizontal="center"/>
    </xf>
    <xf numFmtId="41" fontId="5" fillId="0" borderId="0" xfId="70" applyFont="1" applyFill="1" applyBorder="1" applyAlignment="1">
      <alignment horizontal="center"/>
    </xf>
    <xf numFmtId="41" fontId="6" fillId="0" borderId="0" xfId="70" applyFont="1" applyFill="1" applyBorder="1"/>
    <xf numFmtId="167" fontId="5" fillId="0" borderId="0" xfId="58" applyNumberFormat="1" applyFont="1" applyFill="1" applyBorder="1" applyAlignment="1">
      <alignment horizontal="center" vertical="center" wrapText="1"/>
    </xf>
    <xf numFmtId="167" fontId="4" fillId="0" borderId="0" xfId="58" applyNumberFormat="1" applyFont="1" applyFill="1" applyAlignment="1">
      <alignment horizontal="right" vertical="center"/>
    </xf>
    <xf numFmtId="0" fontId="1" fillId="0" borderId="0" xfId="40" applyFont="1"/>
    <xf numFmtId="3" fontId="4" fillId="0" borderId="0" xfId="70" applyNumberFormat="1" applyFont="1" applyFill="1" applyAlignment="1">
      <alignment horizontal="right" vertical="center"/>
    </xf>
    <xf numFmtId="0" fontId="15" fillId="37" borderId="0" xfId="0" applyFont="1" applyFill="1"/>
    <xf numFmtId="0" fontId="0" fillId="37" borderId="0" xfId="0" applyFill="1"/>
    <xf numFmtId="0" fontId="19" fillId="37" borderId="0" xfId="0" applyFont="1" applyFill="1"/>
    <xf numFmtId="0" fontId="48" fillId="37" borderId="0" xfId="0" applyFont="1" applyFill="1"/>
    <xf numFmtId="0" fontId="5" fillId="37" borderId="0" xfId="0" applyFont="1" applyFill="1"/>
    <xf numFmtId="41" fontId="5" fillId="0" borderId="0" xfId="0" applyNumberFormat="1" applyFont="1" applyFill="1" applyBorder="1" applyAlignment="1">
      <alignment horizontal="center" vertical="center" wrapText="1"/>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0" xfId="0" applyFont="1" applyFill="1" applyAlignment="1">
      <alignment horizont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2" borderId="19" xfId="0" applyFont="1" applyFill="1" applyBorder="1" applyAlignment="1">
      <alignment horizontal="center"/>
    </xf>
    <xf numFmtId="0" fontId="50" fillId="0" borderId="0" xfId="40" applyFont="1" applyAlignment="1">
      <alignment horizontal="left"/>
    </xf>
    <xf numFmtId="0" fontId="18" fillId="0" borderId="0" xfId="43" applyFont="1" applyBorder="1" applyAlignment="1" applyProtection="1">
      <alignment horizontal="center" vertical="center"/>
    </xf>
    <xf numFmtId="0" fontId="19" fillId="0" borderId="2" xfId="40" applyFont="1" applyBorder="1" applyAlignment="1">
      <alignment horizontal="justify" vertical="center" wrapText="1"/>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24" xfId="0" applyFont="1" applyFill="1" applyBorder="1" applyAlignment="1">
      <alignment horizontal="center" vertical="center" wrapText="1"/>
    </xf>
    <xf numFmtId="0" fontId="5" fillId="39" borderId="20" xfId="0" applyFont="1" applyFill="1" applyBorder="1" applyAlignment="1">
      <alignment horizontal="center"/>
    </xf>
    <xf numFmtId="0" fontId="5" fillId="0" borderId="30" xfId="0" applyFont="1" applyFill="1" applyBorder="1" applyAlignment="1">
      <alignment horizontal="center" vertical="center" wrapText="1"/>
    </xf>
    <xf numFmtId="0" fontId="5" fillId="0" borderId="18"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0" fontId="3" fillId="2" borderId="0" xfId="0" applyFont="1" applyFill="1" applyBorder="1" applyAlignment="1">
      <alignment vertical="top" wrapText="1"/>
    </xf>
    <xf numFmtId="0" fontId="3" fillId="2" borderId="0" xfId="0" applyFont="1" applyFill="1" applyBorder="1" applyAlignment="1">
      <alignment vertical="top"/>
    </xf>
    <xf numFmtId="0" fontId="5" fillId="0" borderId="18" xfId="0" applyFont="1" applyBorder="1" applyAlignment="1">
      <alignment horizontal="center"/>
    </xf>
    <xf numFmtId="0" fontId="5" fillId="0" borderId="20" xfId="0" applyFont="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5" fillId="0" borderId="0" xfId="0" applyFont="1" applyFill="1" applyAlignment="1">
      <alignment horizontal="center"/>
    </xf>
    <xf numFmtId="0" fontId="5" fillId="0" borderId="19" xfId="0" quotePrefix="1" applyFont="1" applyFill="1" applyBorder="1" applyAlignment="1">
      <alignment horizontal="center" vertical="center"/>
    </xf>
    <xf numFmtId="0" fontId="10" fillId="0" borderId="0"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5"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3" borderId="0" xfId="0" applyFont="1" applyFill="1" applyBorder="1" applyAlignment="1">
      <alignment vertical="top" wrapText="1"/>
    </xf>
    <xf numFmtId="0" fontId="4" fillId="2" borderId="18" xfId="0" applyFont="1" applyFill="1" applyBorder="1" applyAlignment="1">
      <alignment vertical="center" wrapText="1"/>
    </xf>
    <xf numFmtId="0" fontId="3" fillId="3" borderId="19" xfId="0" applyFont="1" applyFill="1" applyBorder="1" applyAlignment="1">
      <alignment vertical="center" wrapText="1"/>
    </xf>
    <xf numFmtId="0" fontId="4" fillId="2" borderId="20" xfId="0" applyFont="1" applyFill="1" applyBorder="1" applyAlignment="1">
      <alignment horizontal="center"/>
    </xf>
    <xf numFmtId="0" fontId="4" fillId="2" borderId="18" xfId="0" quotePrefix="1" applyFont="1" applyFill="1" applyBorder="1" applyAlignment="1">
      <alignment horizontal="center" vertical="center"/>
    </xf>
    <xf numFmtId="0" fontId="4" fillId="2" borderId="19" xfId="0" quotePrefix="1" applyFont="1" applyFill="1" applyBorder="1" applyAlignment="1">
      <alignment horizontal="center" vertical="center"/>
    </xf>
    <xf numFmtId="0" fontId="4" fillId="0" borderId="19"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3" fillId="37" borderId="0" xfId="0" applyFont="1" applyFill="1" applyBorder="1" applyAlignment="1">
      <alignment vertical="top"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quotePrefix="1" applyFont="1" applyFill="1" applyBorder="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xf>
    <xf numFmtId="0" fontId="4" fillId="0" borderId="5" xfId="0" applyFont="1" applyFill="1" applyBorder="1" applyAlignment="1">
      <alignment horizontal="center"/>
    </xf>
    <xf numFmtId="0" fontId="4" fillId="0" borderId="25" xfId="0" applyFont="1" applyFill="1" applyBorder="1" applyAlignment="1">
      <alignment horizontal="center"/>
    </xf>
    <xf numFmtId="0" fontId="4" fillId="0" borderId="5"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6" xfId="0" applyFont="1" applyFill="1" applyBorder="1" applyAlignment="1">
      <alignment horizontal="center"/>
    </xf>
    <xf numFmtId="0" fontId="2" fillId="0" borderId="4" xfId="0" applyFont="1" applyBorder="1" applyAlignment="1">
      <alignment horizontal="center" vertical="center"/>
    </xf>
    <xf numFmtId="0" fontId="3" fillId="0" borderId="28" xfId="0" applyFont="1" applyFill="1" applyBorder="1" applyAlignment="1">
      <alignment horizontal="left" wrapText="1"/>
    </xf>
    <xf numFmtId="0" fontId="52" fillId="0" borderId="3" xfId="0" applyFont="1" applyFill="1" applyBorder="1" applyAlignment="1">
      <alignment horizontal="left" wrapText="1"/>
    </xf>
    <xf numFmtId="0" fontId="5" fillId="38" borderId="0" xfId="0" applyFont="1" applyFill="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ene-may 18</c:v>
                </c:pt>
                <c:pt idx="1">
                  <c:v>ene-may 19</c:v>
                </c:pt>
                <c:pt idx="2">
                  <c:v>ene-may 20</c:v>
                </c:pt>
                <c:pt idx="3">
                  <c:v>ene-may 21</c:v>
                </c:pt>
                <c:pt idx="4">
                  <c:v>ene-may 22</c:v>
                </c:pt>
              </c:strCache>
            </c:strRef>
          </c:cat>
          <c:val>
            <c:numRef>
              <c:f>balanza_periodos!$U$28:$U$32</c:f>
              <c:numCache>
                <c:formatCode>_-* #,##0\ _p_t_a_-;\-* #,##0\ _p_t_a_-;_-* "-"??\ _p_t_a_-;_-@_-</c:formatCode>
                <c:ptCount val="5"/>
                <c:pt idx="0">
                  <c:v>3694880</c:v>
                </c:pt>
                <c:pt idx="1">
                  <c:v>3930251</c:v>
                </c:pt>
                <c:pt idx="2">
                  <c:v>3388458</c:v>
                </c:pt>
                <c:pt idx="3">
                  <c:v>3044806</c:v>
                </c:pt>
                <c:pt idx="4">
                  <c:v>2977152</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ene-may 18</c:v>
                </c:pt>
                <c:pt idx="1">
                  <c:v>ene-may 19</c:v>
                </c:pt>
                <c:pt idx="2">
                  <c:v>ene-may 20</c:v>
                </c:pt>
                <c:pt idx="3">
                  <c:v>ene-may 21</c:v>
                </c:pt>
                <c:pt idx="4">
                  <c:v>ene-may 22</c:v>
                </c:pt>
              </c:strCache>
            </c:strRef>
          </c:cat>
          <c:val>
            <c:numRef>
              <c:f>balanza_periodos!$V$28:$V$32</c:f>
              <c:numCache>
                <c:formatCode>_-* #,##0\ _p_t_a_-;\-* #,##0\ _p_t_a_-;_-* "-"??\ _p_t_a_-;_-@_-</c:formatCode>
                <c:ptCount val="5"/>
                <c:pt idx="0">
                  <c:v>-264698</c:v>
                </c:pt>
                <c:pt idx="1">
                  <c:v>-272018</c:v>
                </c:pt>
                <c:pt idx="2">
                  <c:v>-122133</c:v>
                </c:pt>
                <c:pt idx="3">
                  <c:v>-417277</c:v>
                </c:pt>
                <c:pt idx="4">
                  <c:v>-500165</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ene-may 18</c:v>
                </c:pt>
                <c:pt idx="1">
                  <c:v>ene-may 19</c:v>
                </c:pt>
                <c:pt idx="2">
                  <c:v>ene-may 20</c:v>
                </c:pt>
                <c:pt idx="3">
                  <c:v>ene-may 21</c:v>
                </c:pt>
                <c:pt idx="4">
                  <c:v>ene-may 22</c:v>
                </c:pt>
              </c:strCache>
            </c:strRef>
          </c:cat>
          <c:val>
            <c:numRef>
              <c:f>balanza_periodos!$W$28:$W$32</c:f>
              <c:numCache>
                <c:formatCode>_-* #,##0\ _p_t_a_-;\-* #,##0\ _p_t_a_-;_-* "-"??\ _p_t_a_-;_-@_-</c:formatCode>
                <c:ptCount val="5"/>
                <c:pt idx="0">
                  <c:v>2347472</c:v>
                </c:pt>
                <c:pt idx="1">
                  <c:v>2208909</c:v>
                </c:pt>
                <c:pt idx="2">
                  <c:v>1633190</c:v>
                </c:pt>
                <c:pt idx="3">
                  <c:v>1815636</c:v>
                </c:pt>
                <c:pt idx="4">
                  <c:v>2307339</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ene-may 18</c:v>
                </c:pt>
                <c:pt idx="1">
                  <c:v>ene-may 19</c:v>
                </c:pt>
                <c:pt idx="2">
                  <c:v>ene-may 20</c:v>
                </c:pt>
                <c:pt idx="3">
                  <c:v>ene-may 21</c:v>
                </c:pt>
                <c:pt idx="4">
                  <c:v>ene-may 22</c:v>
                </c:pt>
              </c:strCache>
            </c:strRef>
          </c:cat>
          <c:val>
            <c:numRef>
              <c:f>balanza_periodos!$X$28:$X$32</c:f>
              <c:numCache>
                <c:formatCode>_-* #,##0\ _p_t_a_-;\-* #,##0\ _p_t_a_-;_-* "-"??\ _p_t_a_-;_-@_-</c:formatCode>
                <c:ptCount val="5"/>
                <c:pt idx="0">
                  <c:v>5777654</c:v>
                </c:pt>
                <c:pt idx="1">
                  <c:v>5867142</c:v>
                </c:pt>
                <c:pt idx="2">
                  <c:v>4899515</c:v>
                </c:pt>
                <c:pt idx="3">
                  <c:v>4443165</c:v>
                </c:pt>
                <c:pt idx="4">
                  <c:v>4784326</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mayo 2022</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China</c:v>
                </c:pt>
                <c:pt idx="5">
                  <c:v>Perú</c:v>
                </c:pt>
                <c:pt idx="6">
                  <c:v>España</c:v>
                </c:pt>
                <c:pt idx="7">
                  <c:v>Alemania</c:v>
                </c:pt>
                <c:pt idx="8">
                  <c:v>Colombia</c:v>
                </c:pt>
                <c:pt idx="9">
                  <c:v>México</c:v>
                </c:pt>
                <c:pt idx="10">
                  <c:v>Bolivia</c:v>
                </c:pt>
                <c:pt idx="11">
                  <c:v>Ecuador</c:v>
                </c:pt>
                <c:pt idx="12">
                  <c:v>Holanda</c:v>
                </c:pt>
                <c:pt idx="13">
                  <c:v>Canadá</c:v>
                </c:pt>
                <c:pt idx="14">
                  <c:v>Bélgica</c:v>
                </c:pt>
              </c:strCache>
            </c:strRef>
          </c:cat>
          <c:val>
            <c:numRef>
              <c:f>'prin paises exp e imp'!$D$55:$D$69</c:f>
              <c:numCache>
                <c:formatCode>#,##0</c:formatCode>
                <c:ptCount val="15"/>
                <c:pt idx="0">
                  <c:v>1151165.9206399994</c:v>
                </c:pt>
                <c:pt idx="1">
                  <c:v>572816.57794000022</c:v>
                </c:pt>
                <c:pt idx="2">
                  <c:v>439028.5600700003</c:v>
                </c:pt>
                <c:pt idx="3">
                  <c:v>375440.14525</c:v>
                </c:pt>
                <c:pt idx="4">
                  <c:v>132016.95139999993</c:v>
                </c:pt>
                <c:pt idx="5">
                  <c:v>103155.99037000006</c:v>
                </c:pt>
                <c:pt idx="6">
                  <c:v>97790.441950000066</c:v>
                </c:pt>
                <c:pt idx="7">
                  <c:v>91529.646630000003</c:v>
                </c:pt>
                <c:pt idx="8">
                  <c:v>88833.150039999979</c:v>
                </c:pt>
                <c:pt idx="9">
                  <c:v>88169.563360000015</c:v>
                </c:pt>
                <c:pt idx="10">
                  <c:v>81561.588959999994</c:v>
                </c:pt>
                <c:pt idx="11">
                  <c:v>80758.609559999983</c:v>
                </c:pt>
                <c:pt idx="12">
                  <c:v>80503.526149999961</c:v>
                </c:pt>
                <c:pt idx="13">
                  <c:v>76797.216059999977</c:v>
                </c:pt>
                <c:pt idx="14">
                  <c:v>75978.147570000016</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mayo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México</c:v>
                </c:pt>
                <c:pt idx="3">
                  <c:v>Holanda</c:v>
                </c:pt>
                <c:pt idx="4">
                  <c:v>Japón</c:v>
                </c:pt>
                <c:pt idx="5">
                  <c:v>Corea del Sur</c:v>
                </c:pt>
                <c:pt idx="6">
                  <c:v>Reino Unido</c:v>
                </c:pt>
                <c:pt idx="7">
                  <c:v>Brasil</c:v>
                </c:pt>
                <c:pt idx="8">
                  <c:v>Colombia</c:v>
                </c:pt>
                <c:pt idx="9">
                  <c:v>Canadá</c:v>
                </c:pt>
                <c:pt idx="10">
                  <c:v>Perú</c:v>
                </c:pt>
                <c:pt idx="11">
                  <c:v>Taiwán</c:v>
                </c:pt>
                <c:pt idx="12">
                  <c:v>Alemania</c:v>
                </c:pt>
                <c:pt idx="13">
                  <c:v>Ecuador</c:v>
                </c:pt>
                <c:pt idx="14">
                  <c:v>Italia</c:v>
                </c:pt>
              </c:strCache>
            </c:strRef>
          </c:cat>
          <c:val>
            <c:numRef>
              <c:f>'prin paises exp e imp'!$D$7:$D$21</c:f>
              <c:numCache>
                <c:formatCode>#,##0</c:formatCode>
                <c:ptCount val="15"/>
                <c:pt idx="0">
                  <c:v>2979140.6341999974</c:v>
                </c:pt>
                <c:pt idx="1">
                  <c:v>1992446.8326399997</c:v>
                </c:pt>
                <c:pt idx="2">
                  <c:v>354440.31286999962</c:v>
                </c:pt>
                <c:pt idx="3">
                  <c:v>350032.33897000004</c:v>
                </c:pt>
                <c:pt idx="4">
                  <c:v>335711.38324000005</c:v>
                </c:pt>
                <c:pt idx="5">
                  <c:v>325922.04274</c:v>
                </c:pt>
                <c:pt idx="6">
                  <c:v>213581.10145999989</c:v>
                </c:pt>
                <c:pt idx="7">
                  <c:v>178818.84850999987</c:v>
                </c:pt>
                <c:pt idx="8">
                  <c:v>170974.40679999988</c:v>
                </c:pt>
                <c:pt idx="9">
                  <c:v>164836.99548000007</c:v>
                </c:pt>
                <c:pt idx="10">
                  <c:v>135527.16375000004</c:v>
                </c:pt>
                <c:pt idx="11">
                  <c:v>127769.61389000001</c:v>
                </c:pt>
                <c:pt idx="12">
                  <c:v>101622.33716000001</c:v>
                </c:pt>
                <c:pt idx="13">
                  <c:v>97311.204079999909</c:v>
                </c:pt>
                <c:pt idx="14">
                  <c:v>90796.174090000059</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mayo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mayo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11
Principales rubros exportados
Millones de dólares  enero - mayo 2022</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3735226.8205200015</c:v>
                </c:pt>
                <c:pt idx="1">
                  <c:v>1164058.4750900001</c:v>
                </c:pt>
                <c:pt idx="2">
                  <c:v>765344.51806999987</c:v>
                </c:pt>
                <c:pt idx="3">
                  <c:v>551466.04178999993</c:v>
                </c:pt>
                <c:pt idx="4">
                  <c:v>754089.44929000002</c:v>
                </c:pt>
                <c:pt idx="5">
                  <c:v>599667.07221999997</c:v>
                </c:pt>
                <c:pt idx="6">
                  <c:v>446098.88022000005</c:v>
                </c:pt>
                <c:pt idx="7">
                  <c:v>106592.01285</c:v>
                </c:pt>
                <c:pt idx="8">
                  <c:v>155786.55592000004</c:v>
                </c:pt>
                <c:pt idx="9">
                  <c:v>94956.294049999997</c:v>
                </c:pt>
                <c:pt idx="10">
                  <c:v>75713.46792999997</c:v>
                </c:pt>
                <c:pt idx="11">
                  <c:v>47198.312260000006</c:v>
                </c:pt>
                <c:pt idx="12">
                  <c:v>5035.5789699999996</c:v>
                </c:pt>
                <c:pt idx="13">
                  <c:v>7077.2587700000004</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12
Principales rubros importados
Millones de dólares  enero - mayo 2022</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911481.15450999991</c:v>
                </c:pt>
                <c:pt idx="1">
                  <c:v>646852.56445000018</c:v>
                </c:pt>
                <c:pt idx="2" formatCode="_(* #,##0_);_(* \(#,##0\);_(* &quot;-&quot;_);_(@_)">
                  <c:v>629501.13404999941</c:v>
                </c:pt>
                <c:pt idx="3">
                  <c:v>247245.58443999995</c:v>
                </c:pt>
                <c:pt idx="4">
                  <c:v>190419.10033999995</c:v>
                </c:pt>
                <c:pt idx="5">
                  <c:v>178036</c:v>
                </c:pt>
                <c:pt idx="6" formatCode="_(* #,##0_);_(* \(#,##0\);_(* &quot;-&quot;_);_(@_)">
                  <c:v>243273.45939999996</c:v>
                </c:pt>
                <c:pt idx="7">
                  <c:v>159577.07917999968</c:v>
                </c:pt>
                <c:pt idx="8">
                  <c:v>112871.55756</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3735226.8205200015</c:v>
                      </c:pt>
                      <c:pt idx="1">
                        <c:v>754089.44929000002</c:v>
                      </c:pt>
                      <c:pt idx="2">
                        <c:v>106592.01285</c:v>
                      </c:pt>
                      <c:pt idx="3">
                        <c:v>47198.312260000006</c:v>
                      </c:pt>
                      <c:pt idx="4">
                        <c:v>5035.5789699999996</c:v>
                      </c:pt>
                      <c:pt idx="5">
                        <c:v>7077.2587700000004</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5619304</c:v>
                </c:pt>
                <c:pt idx="1">
                  <c:v>6126434</c:v>
                </c:pt>
                <c:pt idx="2">
                  <c:v>6446329</c:v>
                </c:pt>
                <c:pt idx="3">
                  <c:v>5590634</c:v>
                </c:pt>
                <c:pt idx="4">
                  <c:v>4549750</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-782654</c:v>
                </c:pt>
                <c:pt idx="1">
                  <c:v>-761998</c:v>
                </c:pt>
                <c:pt idx="2">
                  <c:v>-681646</c:v>
                </c:pt>
                <c:pt idx="3">
                  <c:v>-450130</c:v>
                </c:pt>
                <c:pt idx="4">
                  <c:v>-1425032</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4700192</c:v>
                </c:pt>
                <c:pt idx="1">
                  <c:v>5976134</c:v>
                </c:pt>
                <c:pt idx="2">
                  <c:v>4755333</c:v>
                </c:pt>
                <c:pt idx="3">
                  <c:v>4105622</c:v>
                </c:pt>
                <c:pt idx="4">
                  <c:v>4974624</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9536842</c:v>
                </c:pt>
                <c:pt idx="1">
                  <c:v>11340570</c:v>
                </c:pt>
                <c:pt idx="2">
                  <c:v>10520016</c:v>
                </c:pt>
                <c:pt idx="3">
                  <c:v>9246126</c:v>
                </c:pt>
                <c:pt idx="4">
                  <c:v>8099342</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ene-may 18</c:v>
                </c:pt>
                <c:pt idx="1">
                  <c:v>ene-may 19</c:v>
                </c:pt>
                <c:pt idx="2">
                  <c:v>ene-may 20</c:v>
                </c:pt>
                <c:pt idx="3">
                  <c:v>ene-may 21</c:v>
                </c:pt>
                <c:pt idx="4">
                  <c:v>ene-may 22</c:v>
                </c:pt>
              </c:strCache>
            </c:strRef>
          </c:cat>
          <c:val>
            <c:numRef>
              <c:f>evolución_comercio!$R$3:$R$7</c:f>
              <c:numCache>
                <c:formatCode>_-* #,##0\ _p_t_a_-;\-* #,##0\ _p_t_a_-;_-* "-"??\ _p_t_a_-;_-@_-</c:formatCode>
                <c:ptCount val="5"/>
                <c:pt idx="0">
                  <c:v>5339902</c:v>
                </c:pt>
                <c:pt idx="1">
                  <c:v>5593620</c:v>
                </c:pt>
                <c:pt idx="2">
                  <c:v>5048285</c:v>
                </c:pt>
                <c:pt idx="3">
                  <c:v>5210418</c:v>
                </c:pt>
                <c:pt idx="4">
                  <c:v>5587044</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ene-may 18</c:v>
                </c:pt>
                <c:pt idx="1">
                  <c:v>ene-may 19</c:v>
                </c:pt>
                <c:pt idx="2">
                  <c:v>ene-may 20</c:v>
                </c:pt>
                <c:pt idx="3">
                  <c:v>ene-may 21</c:v>
                </c:pt>
                <c:pt idx="4">
                  <c:v>ene-may 22</c:v>
                </c:pt>
              </c:strCache>
            </c:strRef>
          </c:cat>
          <c:val>
            <c:numRef>
              <c:f>evolución_comercio!$S$3:$S$7</c:f>
              <c:numCache>
                <c:formatCode>_-* #,##0\ _p_t_a_-;\-* #,##0\ _p_t_a_-;_-* "-"??\ _p_t_a_-;_-@_-</c:formatCode>
                <c:ptCount val="5"/>
                <c:pt idx="0">
                  <c:v>594454</c:v>
                </c:pt>
                <c:pt idx="1">
                  <c:v>589564</c:v>
                </c:pt>
                <c:pt idx="2">
                  <c:v>673779</c:v>
                </c:pt>
                <c:pt idx="3">
                  <c:v>720959</c:v>
                </c:pt>
                <c:pt idx="4">
                  <c:v>752752</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ene-may 18</c:v>
                </c:pt>
                <c:pt idx="1">
                  <c:v>ene-may 19</c:v>
                </c:pt>
                <c:pt idx="2">
                  <c:v>ene-may 20</c:v>
                </c:pt>
                <c:pt idx="3">
                  <c:v>ene-may 21</c:v>
                </c:pt>
                <c:pt idx="4">
                  <c:v>ene-may 22</c:v>
                </c:pt>
              </c:strCache>
            </c:strRef>
          </c:cat>
          <c:val>
            <c:numRef>
              <c:f>evolución_comercio!$T$3:$T$7</c:f>
              <c:numCache>
                <c:formatCode>_-* #,##0\ _p_t_a_-;\-* #,##0\ _p_t_a_-;_-* "-"??\ _p_t_a_-;_-@_-</c:formatCode>
                <c:ptCount val="5"/>
                <c:pt idx="0">
                  <c:v>2494722</c:v>
                </c:pt>
                <c:pt idx="1">
                  <c:v>2327747</c:v>
                </c:pt>
                <c:pt idx="2">
                  <c:v>1722921</c:v>
                </c:pt>
                <c:pt idx="3">
                  <c:v>2020187</c:v>
                </c:pt>
                <c:pt idx="4">
                  <c:v>2485375</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ene-may 18</c:v>
                </c:pt>
                <c:pt idx="1">
                  <c:v>ene-may 19</c:v>
                </c:pt>
                <c:pt idx="2">
                  <c:v>ene-may 20</c:v>
                </c:pt>
                <c:pt idx="3">
                  <c:v>ene-may 21</c:v>
                </c:pt>
                <c:pt idx="4">
                  <c:v>ene-may 22</c:v>
                </c:pt>
              </c:strCache>
            </c:strRef>
          </c:cat>
          <c:val>
            <c:numRef>
              <c:f>evolución_comercio!$U$3:$U$7</c:f>
              <c:numCache>
                <c:formatCode>_-* #,##0\ _p_t_a_-;\-* #,##0\ _p_t_a_-;_-* "-"??\ _p_t_a_-;_-@_-</c:formatCode>
                <c:ptCount val="5"/>
                <c:pt idx="0">
                  <c:v>8429078</c:v>
                </c:pt>
                <c:pt idx="1">
                  <c:v>8510931</c:v>
                </c:pt>
                <c:pt idx="2">
                  <c:v>7444985</c:v>
                </c:pt>
                <c:pt idx="3">
                  <c:v>7951564</c:v>
                </c:pt>
                <c:pt idx="4">
                  <c:v>8825171</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ene-may 18</c:v>
                </c:pt>
                <c:pt idx="1">
                  <c:v>ene-may 19</c:v>
                </c:pt>
                <c:pt idx="2">
                  <c:v>ene-may 20</c:v>
                </c:pt>
                <c:pt idx="3">
                  <c:v>ene-may 21</c:v>
                </c:pt>
                <c:pt idx="4">
                  <c:v>ene-may 22</c:v>
                </c:pt>
              </c:strCache>
            </c:strRef>
          </c:cat>
          <c:val>
            <c:numRef>
              <c:f>evolución_comercio!$R$12:$R$16</c:f>
              <c:numCache>
                <c:formatCode>_-* #,##0\ _p_t_a_-;\-* #,##0\ _p_t_a_-;_-* "-"??\ _p_t_a_-;_-@_-</c:formatCode>
                <c:ptCount val="5"/>
                <c:pt idx="0">
                  <c:v>1645022</c:v>
                </c:pt>
                <c:pt idx="1">
                  <c:v>1663369</c:v>
                </c:pt>
                <c:pt idx="2">
                  <c:v>1659827</c:v>
                </c:pt>
                <c:pt idx="3">
                  <c:v>2165612</c:v>
                </c:pt>
                <c:pt idx="4">
                  <c:v>2609892</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ene-may 18</c:v>
                </c:pt>
                <c:pt idx="1">
                  <c:v>ene-may 19</c:v>
                </c:pt>
                <c:pt idx="2">
                  <c:v>ene-may 20</c:v>
                </c:pt>
                <c:pt idx="3">
                  <c:v>ene-may 21</c:v>
                </c:pt>
                <c:pt idx="4">
                  <c:v>ene-may 22</c:v>
                </c:pt>
              </c:strCache>
            </c:strRef>
          </c:cat>
          <c:val>
            <c:numRef>
              <c:f>evolución_comercio!$S$12:$S$16</c:f>
              <c:numCache>
                <c:formatCode>_-* #,##0\ _p_t_a_-;\-* #,##0\ _p_t_a_-;_-* "-"??\ _p_t_a_-;_-@_-</c:formatCode>
                <c:ptCount val="5"/>
                <c:pt idx="0">
                  <c:v>859152</c:v>
                </c:pt>
                <c:pt idx="1">
                  <c:v>861582</c:v>
                </c:pt>
                <c:pt idx="2">
                  <c:v>795912</c:v>
                </c:pt>
                <c:pt idx="3">
                  <c:v>1138236</c:v>
                </c:pt>
                <c:pt idx="4">
                  <c:v>1252917</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ene-may 18</c:v>
                </c:pt>
                <c:pt idx="1">
                  <c:v>ene-may 19</c:v>
                </c:pt>
                <c:pt idx="2">
                  <c:v>ene-may 20</c:v>
                </c:pt>
                <c:pt idx="3">
                  <c:v>ene-may 21</c:v>
                </c:pt>
                <c:pt idx="4">
                  <c:v>ene-may 22</c:v>
                </c:pt>
              </c:strCache>
            </c:strRef>
          </c:cat>
          <c:val>
            <c:numRef>
              <c:f>evolución_comercio!$T$12:$T$16</c:f>
              <c:numCache>
                <c:formatCode>_-* #,##0\ _p_t_a_-;\-* #,##0\ _p_t_a_-;_-* "-"??\ _p_t_a_-;_-@_-</c:formatCode>
                <c:ptCount val="5"/>
                <c:pt idx="0">
                  <c:v>147250</c:v>
                </c:pt>
                <c:pt idx="1">
                  <c:v>118838</c:v>
                </c:pt>
                <c:pt idx="2">
                  <c:v>89731</c:v>
                </c:pt>
                <c:pt idx="3">
                  <c:v>204551</c:v>
                </c:pt>
                <c:pt idx="4">
                  <c:v>178036</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ene-may 18</c:v>
                </c:pt>
                <c:pt idx="1">
                  <c:v>ene-may 19</c:v>
                </c:pt>
                <c:pt idx="2">
                  <c:v>ene-may 20</c:v>
                </c:pt>
                <c:pt idx="3">
                  <c:v>ene-may 21</c:v>
                </c:pt>
                <c:pt idx="4">
                  <c:v>ene-may 22</c:v>
                </c:pt>
              </c:strCache>
            </c:strRef>
          </c:cat>
          <c:val>
            <c:numRef>
              <c:f>evolución_comercio!$U$12:$U$16</c:f>
              <c:numCache>
                <c:formatCode>_-* #,##0\ _p_t_a_-;\-* #,##0\ _p_t_a_-;_-* "-"??\ _p_t_a_-;_-@_-</c:formatCode>
                <c:ptCount val="5"/>
                <c:pt idx="0">
                  <c:v>2651424</c:v>
                </c:pt>
                <c:pt idx="1">
                  <c:v>2643789</c:v>
                </c:pt>
                <c:pt idx="2">
                  <c:v>2545470</c:v>
                </c:pt>
                <c:pt idx="3">
                  <c:v>3508399</c:v>
                </c:pt>
                <c:pt idx="4">
                  <c:v>4040845</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mayo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4167592</c:v>
                </c:pt>
                <c:pt idx="1">
                  <c:v>4657579</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mayo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5587044</c:v>
                </c:pt>
                <c:pt idx="1">
                  <c:v>752752</c:v>
                </c:pt>
                <c:pt idx="2">
                  <c:v>2485375</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mayo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4223814.7383899968</c:v>
                </c:pt>
                <c:pt idx="1">
                  <c:v>282654.8725099999</c:v>
                </c:pt>
                <c:pt idx="2">
                  <c:v>2511724.1409899993</c:v>
                </c:pt>
                <c:pt idx="3">
                  <c:v>815645.54915000009</c:v>
                </c:pt>
                <c:pt idx="4">
                  <c:v>991331.69896000344</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mayo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338414.20962999988</c:v>
                </c:pt>
                <c:pt idx="1">
                  <c:v>2172915.6894899993</c:v>
                </c:pt>
                <c:pt idx="2">
                  <c:v>603995.33949000027</c:v>
                </c:pt>
                <c:pt idx="3">
                  <c:v>492544.68567000021</c:v>
                </c:pt>
                <c:pt idx="4">
                  <c:v>432975.07572000055</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133</xdr:row>
      <xdr:rowOff>49530</xdr:rowOff>
    </xdr:from>
    <xdr:to>
      <xdr:col>1</xdr:col>
      <xdr:colOff>506730</xdr:colOff>
      <xdr:row>133</xdr:row>
      <xdr:rowOff>116205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4555450"/>
          <a:ext cx="126111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4"/>
  <sheetViews>
    <sheetView tabSelected="1" workbookViewId="0">
      <selection activeCell="B1" sqref="B1"/>
    </sheetView>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0"/>
      <c r="B1" s="141"/>
      <c r="C1" s="141"/>
      <c r="D1" s="141"/>
      <c r="E1" s="141"/>
      <c r="F1" s="141"/>
      <c r="G1" s="141"/>
      <c r="H1" s="142"/>
      <c r="I1" s="142"/>
    </row>
    <row r="2" spans="1:9" ht="14.4" x14ac:dyDescent="0.3">
      <c r="A2" s="141"/>
      <c r="B2" s="141"/>
      <c r="C2" s="141"/>
      <c r="D2" s="141"/>
      <c r="E2" s="141"/>
      <c r="F2" s="141"/>
      <c r="G2" s="141"/>
      <c r="H2" s="142"/>
      <c r="I2" s="142"/>
    </row>
    <row r="3" spans="1:9" ht="16.2" x14ac:dyDescent="0.3">
      <c r="A3" s="140"/>
      <c r="B3" s="141"/>
      <c r="C3" s="141"/>
      <c r="D3" s="141"/>
      <c r="E3" s="141"/>
      <c r="F3" s="141"/>
      <c r="G3" s="141"/>
      <c r="H3" s="142"/>
      <c r="I3" s="142"/>
    </row>
    <row r="4" spans="1:9" ht="14.4" x14ac:dyDescent="0.3">
      <c r="A4" s="141"/>
      <c r="B4" s="141"/>
      <c r="C4" s="141"/>
      <c r="D4" s="143"/>
      <c r="E4" s="141"/>
      <c r="F4" s="141"/>
      <c r="G4" s="141"/>
      <c r="H4" s="142"/>
      <c r="I4" s="142"/>
    </row>
    <row r="5" spans="1:9" ht="16.2" x14ac:dyDescent="0.3">
      <c r="A5" s="140"/>
      <c r="B5" s="141"/>
      <c r="C5" s="141"/>
      <c r="D5" s="144"/>
      <c r="E5" s="141"/>
      <c r="F5" s="141"/>
      <c r="G5" s="141"/>
      <c r="H5" s="142"/>
      <c r="I5" s="142"/>
    </row>
    <row r="6" spans="1:9" ht="16.2" x14ac:dyDescent="0.3">
      <c r="A6" s="140"/>
      <c r="B6" s="141"/>
      <c r="C6" s="141"/>
      <c r="D6" s="141"/>
      <c r="E6" s="141"/>
      <c r="F6" s="141"/>
      <c r="G6" s="141"/>
      <c r="H6" s="142"/>
      <c r="I6" s="142"/>
    </row>
    <row r="7" spans="1:9" ht="16.2" x14ac:dyDescent="0.3">
      <c r="A7" s="140"/>
      <c r="B7" s="141"/>
      <c r="C7" s="141"/>
      <c r="D7" s="141"/>
      <c r="E7" s="141"/>
      <c r="F7" s="141"/>
      <c r="G7" s="141"/>
      <c r="H7" s="142"/>
      <c r="I7" s="142"/>
    </row>
    <row r="8" spans="1:9" ht="14.4" x14ac:dyDescent="0.3">
      <c r="A8" s="141"/>
      <c r="B8" s="141"/>
      <c r="C8" s="141"/>
      <c r="D8" s="143"/>
      <c r="E8" s="141"/>
      <c r="F8" s="141"/>
      <c r="G8" s="141"/>
      <c r="H8" s="142"/>
      <c r="I8" s="142"/>
    </row>
    <row r="9" spans="1:9" ht="16.2" x14ac:dyDescent="0.3">
      <c r="A9" s="145"/>
      <c r="B9" s="141"/>
      <c r="C9" s="141"/>
      <c r="D9" s="141"/>
      <c r="E9" s="141"/>
      <c r="F9" s="141"/>
      <c r="G9" s="141"/>
      <c r="H9" s="142"/>
      <c r="I9" s="142"/>
    </row>
    <row r="10" spans="1:9" ht="16.2" x14ac:dyDescent="0.3">
      <c r="A10" s="140"/>
      <c r="B10" s="141"/>
      <c r="C10" s="141"/>
      <c r="D10" s="141"/>
      <c r="E10" s="141"/>
      <c r="F10" s="141"/>
      <c r="G10" s="141"/>
      <c r="H10" s="142"/>
      <c r="I10" s="142"/>
    </row>
    <row r="11" spans="1:9" ht="16.2" x14ac:dyDescent="0.3">
      <c r="A11" s="140"/>
      <c r="B11" s="141"/>
      <c r="C11" s="141"/>
      <c r="D11" s="141"/>
      <c r="E11" s="141"/>
      <c r="F11" s="141"/>
      <c r="G11" s="141"/>
      <c r="H11" s="142"/>
      <c r="I11" s="142"/>
    </row>
    <row r="12" spans="1:9" ht="16.2" x14ac:dyDescent="0.3">
      <c r="A12" s="140"/>
      <c r="B12" s="141"/>
      <c r="C12" s="141"/>
      <c r="D12" s="141"/>
      <c r="E12" s="141"/>
      <c r="F12" s="141"/>
      <c r="G12" s="141"/>
      <c r="H12" s="142"/>
      <c r="I12" s="142"/>
    </row>
    <row r="13" spans="1:9" ht="19.8" x14ac:dyDescent="0.3">
      <c r="A13" s="141"/>
      <c r="B13" s="141"/>
      <c r="C13" s="412" t="s">
        <v>271</v>
      </c>
      <c r="D13" s="412"/>
      <c r="E13" s="412"/>
      <c r="F13" s="412"/>
      <c r="G13" s="412"/>
      <c r="H13" s="412"/>
      <c r="I13" s="142"/>
    </row>
    <row r="14" spans="1:9" ht="19.8" x14ac:dyDescent="0.3">
      <c r="A14" s="141"/>
      <c r="B14" s="141"/>
      <c r="C14" s="412" t="s">
        <v>272</v>
      </c>
      <c r="D14" s="412"/>
      <c r="E14" s="412"/>
      <c r="F14" s="412"/>
      <c r="G14" s="412"/>
      <c r="H14" s="412"/>
      <c r="I14" s="142"/>
    </row>
    <row r="15" spans="1:9" ht="14.4" x14ac:dyDescent="0.3">
      <c r="A15" s="141"/>
      <c r="B15" s="141"/>
      <c r="C15" s="141"/>
      <c r="D15" s="141"/>
      <c r="E15" s="141"/>
      <c r="F15" s="141"/>
      <c r="G15" s="141"/>
      <c r="H15" s="142"/>
      <c r="I15" s="142"/>
    </row>
    <row r="16" spans="1:9" ht="14.4" x14ac:dyDescent="0.3">
      <c r="A16" s="141"/>
      <c r="B16" s="141"/>
      <c r="C16" s="141"/>
      <c r="D16" s="403"/>
      <c r="E16" s="141"/>
      <c r="F16" s="141"/>
      <c r="G16" s="141"/>
      <c r="H16" s="142"/>
      <c r="I16" s="142"/>
    </row>
    <row r="17" spans="1:9" ht="16.2" x14ac:dyDescent="0.3">
      <c r="A17" s="141"/>
      <c r="B17" s="141"/>
      <c r="C17" s="146" t="s">
        <v>536</v>
      </c>
      <c r="D17" s="146"/>
      <c r="E17" s="146"/>
      <c r="F17" s="146"/>
      <c r="G17" s="146"/>
      <c r="H17" s="142"/>
      <c r="I17" s="142"/>
    </row>
    <row r="18" spans="1:9" ht="14.4" x14ac:dyDescent="0.3">
      <c r="A18" s="141"/>
      <c r="B18" s="141"/>
      <c r="C18" s="142"/>
      <c r="D18" s="141"/>
      <c r="E18" s="141"/>
      <c r="F18" s="141"/>
      <c r="G18" s="141"/>
      <c r="H18" s="142"/>
      <c r="I18" s="142"/>
    </row>
    <row r="19" spans="1:9" ht="14.4" x14ac:dyDescent="0.3">
      <c r="A19" s="141"/>
      <c r="B19" s="141"/>
      <c r="C19" s="141"/>
      <c r="D19" s="141"/>
      <c r="E19" s="141"/>
      <c r="F19" s="141"/>
      <c r="G19" s="141"/>
      <c r="H19" s="142"/>
      <c r="I19" s="142"/>
    </row>
    <row r="20" spans="1:9" ht="14.4" x14ac:dyDescent="0.3">
      <c r="A20" s="141"/>
      <c r="B20" s="141"/>
      <c r="C20" s="141"/>
      <c r="D20" s="141"/>
      <c r="E20" s="141"/>
      <c r="F20" s="141"/>
      <c r="G20" s="141"/>
      <c r="H20" s="142"/>
      <c r="I20" s="142"/>
    </row>
    <row r="21" spans="1:9" ht="16.2" x14ac:dyDescent="0.3">
      <c r="A21" s="140"/>
      <c r="B21" s="141"/>
      <c r="C21" s="141"/>
      <c r="D21" s="141"/>
      <c r="E21" s="141"/>
      <c r="F21" s="141"/>
      <c r="G21" s="141"/>
      <c r="H21" s="142"/>
      <c r="I21" s="142"/>
    </row>
    <row r="22" spans="1:9" ht="16.2" x14ac:dyDescent="0.3">
      <c r="A22" s="140"/>
      <c r="B22" s="141"/>
      <c r="C22" s="141"/>
      <c r="D22" s="143"/>
      <c r="E22" s="141"/>
      <c r="F22" s="141"/>
      <c r="G22" s="141"/>
      <c r="H22" s="142"/>
      <c r="I22" s="142"/>
    </row>
    <row r="23" spans="1:9" ht="16.2" x14ac:dyDescent="0.3">
      <c r="A23" s="140"/>
      <c r="B23" s="141"/>
      <c r="C23" s="141"/>
      <c r="D23" s="403"/>
      <c r="E23" s="141"/>
      <c r="F23" s="141"/>
      <c r="G23" s="141"/>
      <c r="H23" s="142"/>
      <c r="I23" s="142"/>
    </row>
    <row r="24" spans="1:9" ht="16.2" x14ac:dyDescent="0.3">
      <c r="A24" s="140"/>
      <c r="B24" s="141"/>
      <c r="C24" s="141"/>
      <c r="D24" s="141"/>
      <c r="E24" s="141"/>
      <c r="F24" s="141"/>
      <c r="G24" s="141"/>
      <c r="H24" s="142"/>
      <c r="I24" s="142"/>
    </row>
    <row r="25" spans="1:9" ht="16.2" x14ac:dyDescent="0.3">
      <c r="A25" s="140"/>
      <c r="B25" s="141"/>
      <c r="C25" s="141"/>
      <c r="D25" s="141"/>
      <c r="E25" s="141"/>
      <c r="F25" s="141"/>
      <c r="G25" s="141"/>
      <c r="H25" s="142"/>
      <c r="I25" s="142"/>
    </row>
    <row r="26" spans="1:9" ht="16.2" x14ac:dyDescent="0.3">
      <c r="A26" s="140"/>
      <c r="B26" s="141"/>
      <c r="C26" s="141"/>
      <c r="D26" s="141"/>
      <c r="E26" s="141"/>
      <c r="F26" s="141"/>
      <c r="G26" s="141"/>
      <c r="H26" s="142"/>
      <c r="I26" s="142"/>
    </row>
    <row r="27" spans="1:9" ht="16.2" x14ac:dyDescent="0.3">
      <c r="A27" s="140"/>
      <c r="B27" s="141"/>
      <c r="C27" s="141"/>
      <c r="D27" s="143"/>
      <c r="E27" s="141"/>
      <c r="F27" s="141"/>
      <c r="G27" s="141"/>
      <c r="H27" s="142"/>
      <c r="I27" s="142"/>
    </row>
    <row r="28" spans="1:9" ht="16.2" x14ac:dyDescent="0.3">
      <c r="A28" s="140"/>
      <c r="B28" s="141"/>
      <c r="C28" s="141"/>
      <c r="D28" s="141"/>
      <c r="E28" s="141"/>
      <c r="F28" s="141"/>
      <c r="G28" s="141"/>
      <c r="H28" s="142"/>
      <c r="I28" s="142"/>
    </row>
    <row r="29" spans="1:9" ht="16.2" x14ac:dyDescent="0.3">
      <c r="A29" s="140"/>
      <c r="B29" s="141"/>
      <c r="C29" s="141"/>
      <c r="D29" s="141"/>
      <c r="E29" s="141"/>
      <c r="F29" s="141"/>
      <c r="G29" s="141"/>
      <c r="H29" s="142"/>
      <c r="I29" s="142"/>
    </row>
    <row r="30" spans="1:9" ht="16.2" x14ac:dyDescent="0.3">
      <c r="A30" s="140"/>
      <c r="B30" s="141"/>
      <c r="C30" s="141"/>
      <c r="D30" s="141"/>
      <c r="E30" s="141"/>
      <c r="F30" s="141"/>
      <c r="G30" s="141"/>
      <c r="H30" s="142"/>
      <c r="I30" s="142"/>
    </row>
    <row r="31" spans="1:9" ht="16.2" x14ac:dyDescent="0.3">
      <c r="A31" s="140"/>
      <c r="B31" s="141"/>
      <c r="C31" s="141"/>
      <c r="D31" s="141"/>
      <c r="E31" s="141"/>
      <c r="F31" s="141"/>
      <c r="G31" s="141"/>
      <c r="H31" s="142"/>
      <c r="I31" s="142"/>
    </row>
    <row r="32" spans="1:9" ht="14.4" x14ac:dyDescent="0.3">
      <c r="A32" s="142"/>
      <c r="B32" s="142"/>
      <c r="C32" s="142"/>
      <c r="D32" s="142"/>
      <c r="E32" s="142"/>
      <c r="F32" s="141"/>
      <c r="G32" s="141"/>
      <c r="H32" s="142"/>
      <c r="I32" s="142"/>
    </row>
    <row r="33" spans="1:9" ht="14.4" x14ac:dyDescent="0.3">
      <c r="A33" s="142"/>
      <c r="B33" s="142"/>
      <c r="C33" s="142"/>
      <c r="D33" s="142"/>
      <c r="E33" s="142"/>
      <c r="F33" s="141"/>
      <c r="G33" s="141"/>
      <c r="H33" s="142"/>
      <c r="I33" s="142"/>
    </row>
    <row r="34" spans="1:9" ht="16.2" x14ac:dyDescent="0.3">
      <c r="A34" s="140"/>
      <c r="B34" s="141"/>
      <c r="C34" s="141"/>
      <c r="D34" s="141"/>
      <c r="E34" s="141"/>
      <c r="F34" s="141"/>
      <c r="G34" s="141"/>
      <c r="H34" s="142"/>
      <c r="I34" s="142"/>
    </row>
    <row r="35" spans="1:9" ht="16.2" x14ac:dyDescent="0.3">
      <c r="A35" s="140"/>
      <c r="B35" s="141"/>
      <c r="C35" s="141"/>
      <c r="D35" s="141"/>
      <c r="E35" s="141"/>
      <c r="F35" s="141"/>
      <c r="G35" s="141"/>
      <c r="H35" s="142"/>
      <c r="I35" s="142"/>
    </row>
    <row r="36" spans="1:9" ht="16.2" x14ac:dyDescent="0.3">
      <c r="A36" s="140"/>
      <c r="B36" s="141"/>
      <c r="C36" s="141"/>
      <c r="D36" s="141"/>
      <c r="E36" s="141"/>
      <c r="F36" s="141"/>
      <c r="G36" s="141"/>
      <c r="H36" s="142"/>
      <c r="I36" s="142"/>
    </row>
    <row r="37" spans="1:9" ht="16.2" x14ac:dyDescent="0.3">
      <c r="A37" s="147"/>
      <c r="B37" s="141"/>
      <c r="C37" s="147"/>
      <c r="D37" s="148"/>
      <c r="E37" s="141"/>
      <c r="F37" s="141"/>
      <c r="G37" s="141"/>
      <c r="H37" s="142"/>
      <c r="I37" s="142"/>
    </row>
    <row r="38" spans="1:9" ht="16.2" x14ac:dyDescent="0.3">
      <c r="A38" s="140"/>
      <c r="B38" s="142"/>
      <c r="C38" s="142"/>
      <c r="D38" s="142"/>
      <c r="E38" s="141"/>
      <c r="F38" s="141"/>
      <c r="G38" s="141"/>
      <c r="H38" s="142"/>
      <c r="I38" s="142"/>
    </row>
    <row r="39" spans="1:9" ht="16.2" x14ac:dyDescent="0.3">
      <c r="A39" s="142"/>
      <c r="B39" s="142"/>
      <c r="C39" s="140" t="s">
        <v>537</v>
      </c>
      <c r="D39" s="148"/>
      <c r="E39" s="141"/>
      <c r="F39" s="141"/>
      <c r="G39" s="141"/>
      <c r="H39" s="142"/>
      <c r="I39" s="142"/>
    </row>
    <row r="40" spans="1:9" ht="14.4" x14ac:dyDescent="0.3">
      <c r="A40" s="142"/>
      <c r="B40" s="142"/>
      <c r="C40" s="142"/>
      <c r="D40" s="142"/>
      <c r="E40" s="142"/>
      <c r="F40" s="142"/>
      <c r="G40" s="142"/>
      <c r="H40" s="142"/>
      <c r="I40" s="142"/>
    </row>
    <row r="41" spans="1:9" ht="14.4" x14ac:dyDescent="0.3">
      <c r="A41" s="142"/>
      <c r="B41" s="142"/>
      <c r="C41" s="142"/>
      <c r="D41" s="142"/>
      <c r="E41" s="142"/>
      <c r="F41" s="142"/>
      <c r="G41" s="142"/>
      <c r="H41" s="142"/>
      <c r="I41" s="142"/>
    </row>
    <row r="42" spans="1:9" ht="14.4" x14ac:dyDescent="0.3">
      <c r="A42" s="142"/>
      <c r="B42" s="142"/>
      <c r="C42" s="142"/>
      <c r="D42" s="142"/>
      <c r="E42" s="142"/>
      <c r="F42" s="142"/>
      <c r="G42" s="142"/>
      <c r="H42" s="142"/>
      <c r="I42" s="142"/>
    </row>
    <row r="43" spans="1:9" ht="14.4" x14ac:dyDescent="0.3">
      <c r="A43" s="142"/>
      <c r="B43" s="142"/>
      <c r="C43" s="142"/>
      <c r="D43" s="142"/>
      <c r="E43" s="142"/>
      <c r="F43" s="142"/>
      <c r="G43" s="142"/>
      <c r="H43" s="142"/>
      <c r="I43" s="142"/>
    </row>
    <row r="44" spans="1:9" ht="14.4" x14ac:dyDescent="0.3">
      <c r="A44" s="142"/>
      <c r="B44" s="142"/>
      <c r="C44" s="142"/>
      <c r="D44" s="142"/>
      <c r="E44" s="142"/>
      <c r="F44" s="142"/>
      <c r="G44" s="142"/>
      <c r="H44" s="142"/>
      <c r="I44" s="142"/>
    </row>
    <row r="45" spans="1:9" ht="14.4" x14ac:dyDescent="0.3">
      <c r="A45" s="141"/>
      <c r="B45" s="141"/>
      <c r="C45" s="141"/>
      <c r="D45" s="143" t="s">
        <v>216</v>
      </c>
      <c r="E45" s="141"/>
      <c r="F45" s="141"/>
      <c r="G45" s="141"/>
      <c r="H45" s="142"/>
      <c r="I45" s="142"/>
    </row>
    <row r="46" spans="1:9" ht="16.2" x14ac:dyDescent="0.3">
      <c r="A46" s="140"/>
      <c r="B46" s="141"/>
      <c r="C46" s="141"/>
      <c r="D46" s="149" t="s">
        <v>538</v>
      </c>
      <c r="E46" s="141"/>
      <c r="F46" s="141"/>
      <c r="G46" s="141"/>
      <c r="H46" s="142"/>
      <c r="I46" s="142"/>
    </row>
    <row r="47" spans="1:9" ht="16.2" x14ac:dyDescent="0.3">
      <c r="A47" s="140"/>
      <c r="B47" s="141"/>
      <c r="C47" s="141"/>
      <c r="D47" s="149"/>
      <c r="E47" s="141"/>
      <c r="F47" s="141"/>
      <c r="G47" s="141"/>
      <c r="H47" s="142"/>
      <c r="I47" s="142"/>
    </row>
    <row r="48" spans="1:9" ht="16.2" x14ac:dyDescent="0.3">
      <c r="A48" s="140"/>
      <c r="B48" s="141"/>
      <c r="C48" s="141"/>
      <c r="D48" s="141"/>
      <c r="E48" s="141"/>
      <c r="F48" s="141"/>
      <c r="G48" s="141"/>
      <c r="H48" s="142"/>
      <c r="I48" s="142"/>
    </row>
    <row r="49" spans="1:9" ht="14.4" x14ac:dyDescent="0.3">
      <c r="A49" s="141"/>
      <c r="B49" s="141"/>
      <c r="C49" s="141"/>
      <c r="D49" s="143" t="s">
        <v>167</v>
      </c>
      <c r="E49" s="141"/>
      <c r="F49" s="141"/>
      <c r="G49" s="141"/>
      <c r="H49" s="142"/>
      <c r="I49" s="142"/>
    </row>
    <row r="50" spans="1:9" ht="16.2" x14ac:dyDescent="0.3">
      <c r="A50" s="145"/>
      <c r="B50" s="141"/>
      <c r="C50" s="141"/>
      <c r="D50" s="143" t="s">
        <v>360</v>
      </c>
      <c r="E50" s="141"/>
      <c r="F50" s="141"/>
      <c r="G50" s="141"/>
      <c r="H50" s="142"/>
      <c r="I50" s="142"/>
    </row>
    <row r="51" spans="1:9" ht="16.2" x14ac:dyDescent="0.3">
      <c r="A51" s="140"/>
      <c r="B51" s="141"/>
      <c r="C51" s="141"/>
      <c r="D51" s="141"/>
      <c r="E51" s="141"/>
      <c r="F51" s="141"/>
      <c r="G51" s="141"/>
      <c r="H51" s="142"/>
      <c r="I51" s="142"/>
    </row>
    <row r="52" spans="1:9" ht="16.2" x14ac:dyDescent="0.3">
      <c r="A52" s="140"/>
      <c r="B52" s="141"/>
      <c r="C52" s="141"/>
      <c r="D52" s="141"/>
      <c r="E52" s="141"/>
      <c r="F52" s="141"/>
      <c r="G52" s="141"/>
      <c r="H52" s="142"/>
      <c r="I52" s="142"/>
    </row>
    <row r="53" spans="1:9" ht="16.2" x14ac:dyDescent="0.3">
      <c r="A53" s="140"/>
      <c r="B53" s="141"/>
      <c r="C53" s="141"/>
      <c r="D53" s="141"/>
      <c r="E53" s="141"/>
      <c r="F53" s="141"/>
      <c r="G53" s="141"/>
      <c r="H53" s="142"/>
      <c r="I53" s="142"/>
    </row>
    <row r="54" spans="1:9" ht="14.4" x14ac:dyDescent="0.3">
      <c r="A54" s="141"/>
      <c r="B54" s="141"/>
      <c r="C54" s="141"/>
      <c r="D54" s="141"/>
      <c r="E54" s="141"/>
      <c r="F54" s="141"/>
      <c r="G54" s="141"/>
      <c r="H54" s="142"/>
      <c r="I54" s="142"/>
    </row>
    <row r="55" spans="1:9" ht="14.4" x14ac:dyDescent="0.3">
      <c r="A55" s="141"/>
      <c r="B55" s="141"/>
      <c r="C55" s="141"/>
      <c r="D55" s="141"/>
      <c r="E55" s="141"/>
      <c r="F55" s="141"/>
      <c r="G55" s="141"/>
      <c r="H55" s="142"/>
      <c r="I55" s="142"/>
    </row>
    <row r="56" spans="1:9" ht="14.4" x14ac:dyDescent="0.3">
      <c r="A56" s="141"/>
      <c r="B56" s="141"/>
      <c r="C56" s="141"/>
      <c r="D56" s="403" t="s">
        <v>273</v>
      </c>
      <c r="E56" s="141"/>
      <c r="F56" s="141"/>
      <c r="G56" s="141"/>
      <c r="H56" s="142"/>
      <c r="I56" s="142"/>
    </row>
    <row r="57" spans="1:9" ht="14.4" x14ac:dyDescent="0.3">
      <c r="A57" s="141"/>
      <c r="B57" s="141"/>
      <c r="C57" s="141"/>
      <c r="D57" s="403" t="s">
        <v>274</v>
      </c>
      <c r="E57" s="141"/>
      <c r="F57" s="141"/>
      <c r="G57" s="141"/>
      <c r="H57" s="142"/>
      <c r="I57" s="142"/>
    </row>
    <row r="58" spans="1:9" ht="14.4" x14ac:dyDescent="0.3">
      <c r="A58" s="141"/>
      <c r="B58" s="141"/>
      <c r="C58" s="141"/>
      <c r="D58" s="141"/>
      <c r="E58" s="141"/>
      <c r="F58" s="141"/>
      <c r="G58" s="141"/>
      <c r="H58" s="142"/>
      <c r="I58" s="142"/>
    </row>
    <row r="59" spans="1:9" ht="14.4" x14ac:dyDescent="0.3">
      <c r="A59" s="141"/>
      <c r="B59" s="141"/>
      <c r="C59" s="141"/>
      <c r="D59" s="141"/>
      <c r="E59" s="141"/>
      <c r="F59" s="141"/>
      <c r="G59" s="141"/>
      <c r="H59" s="142"/>
      <c r="I59" s="142"/>
    </row>
    <row r="60" spans="1:9" ht="14.4" x14ac:dyDescent="0.3">
      <c r="A60" s="141"/>
      <c r="B60" s="141"/>
      <c r="C60" s="141"/>
      <c r="D60" s="141"/>
      <c r="E60" s="141"/>
      <c r="F60" s="141"/>
      <c r="G60" s="141"/>
      <c r="H60" s="142"/>
      <c r="I60" s="142"/>
    </row>
    <row r="61" spans="1:9" ht="14.4" x14ac:dyDescent="0.3">
      <c r="A61" s="141"/>
      <c r="B61" s="141"/>
      <c r="C61" s="141"/>
      <c r="D61" s="141"/>
      <c r="E61" s="141"/>
      <c r="F61" s="141"/>
      <c r="G61" s="141"/>
      <c r="H61" s="142"/>
      <c r="I61" s="142"/>
    </row>
    <row r="62" spans="1:9" ht="16.2" x14ac:dyDescent="0.3">
      <c r="A62" s="140"/>
      <c r="B62" s="141"/>
      <c r="C62" s="141"/>
      <c r="D62" s="141"/>
      <c r="E62" s="141"/>
      <c r="F62" s="141"/>
      <c r="G62" s="141"/>
      <c r="H62" s="142"/>
      <c r="I62" s="142"/>
    </row>
    <row r="63" spans="1:9" ht="16.2" x14ac:dyDescent="0.3">
      <c r="A63" s="140"/>
      <c r="B63" s="141"/>
      <c r="C63" s="141"/>
      <c r="D63" s="143" t="s">
        <v>532</v>
      </c>
      <c r="E63" s="141"/>
      <c r="F63" s="141"/>
      <c r="G63" s="141"/>
      <c r="H63" s="142"/>
      <c r="I63" s="142"/>
    </row>
    <row r="64" spans="1:9" ht="14.4" x14ac:dyDescent="0.3">
      <c r="A64" s="415" t="s">
        <v>535</v>
      </c>
      <c r="B64" s="415"/>
      <c r="C64" s="415"/>
      <c r="D64" s="415"/>
      <c r="E64" s="415"/>
      <c r="F64" s="415"/>
      <c r="G64" s="415"/>
      <c r="H64" s="415"/>
      <c r="I64" s="142"/>
    </row>
    <row r="65" spans="1:9" ht="16.2" x14ac:dyDescent="0.3">
      <c r="A65" s="140"/>
      <c r="B65" s="141"/>
      <c r="C65" s="141"/>
      <c r="D65" s="141"/>
      <c r="E65" s="141"/>
      <c r="F65" s="141"/>
      <c r="G65" s="141"/>
      <c r="H65" s="142"/>
      <c r="I65" s="142"/>
    </row>
    <row r="66" spans="1:9" ht="16.2" x14ac:dyDescent="0.3">
      <c r="A66" s="140"/>
      <c r="B66" s="141"/>
      <c r="C66" s="141"/>
      <c r="D66" s="141"/>
      <c r="E66" s="141"/>
      <c r="F66" s="141"/>
      <c r="G66" s="141"/>
      <c r="H66" s="142"/>
      <c r="I66" s="142"/>
    </row>
    <row r="67" spans="1:9" ht="16.2" x14ac:dyDescent="0.3">
      <c r="A67" s="140"/>
      <c r="B67" s="141"/>
      <c r="C67" s="141"/>
      <c r="D67" s="141"/>
      <c r="E67" s="141"/>
      <c r="F67" s="141"/>
      <c r="G67" s="141"/>
      <c r="H67" s="142"/>
      <c r="I67" s="142"/>
    </row>
    <row r="68" spans="1:9" ht="16.2" x14ac:dyDescent="0.3">
      <c r="A68" s="140"/>
      <c r="B68" s="141"/>
      <c r="C68" s="141"/>
      <c r="D68" s="143" t="s">
        <v>234</v>
      </c>
      <c r="E68" s="141"/>
      <c r="F68" s="141"/>
      <c r="G68" s="141"/>
      <c r="H68" s="142"/>
      <c r="I68" s="142"/>
    </row>
    <row r="69" spans="1:9" ht="16.2" x14ac:dyDescent="0.3">
      <c r="A69" s="140"/>
      <c r="B69" s="141"/>
      <c r="C69" s="141"/>
      <c r="D69" s="141"/>
      <c r="E69" s="141"/>
      <c r="F69" s="141"/>
      <c r="G69" s="141"/>
      <c r="H69" s="142"/>
      <c r="I69" s="142"/>
    </row>
    <row r="70" spans="1:9" ht="16.2" x14ac:dyDescent="0.3">
      <c r="A70" s="140"/>
      <c r="B70" s="141"/>
      <c r="C70" s="141"/>
      <c r="D70" s="141"/>
      <c r="E70" s="141"/>
      <c r="F70" s="141"/>
      <c r="G70" s="141"/>
      <c r="H70" s="142"/>
      <c r="I70" s="142"/>
    </row>
    <row r="71" spans="1:9" ht="16.2" x14ac:dyDescent="0.3">
      <c r="A71" s="140"/>
      <c r="B71" s="141"/>
      <c r="C71" s="141"/>
      <c r="D71" s="141"/>
      <c r="E71" s="141"/>
      <c r="F71" s="141"/>
      <c r="G71" s="141"/>
      <c r="H71" s="142"/>
      <c r="I71" s="142"/>
    </row>
    <row r="72" spans="1:9" ht="16.2" x14ac:dyDescent="0.3">
      <c r="A72" s="140"/>
      <c r="B72" s="141"/>
      <c r="C72" s="141"/>
      <c r="D72" s="141"/>
      <c r="E72" s="141"/>
      <c r="F72" s="141"/>
      <c r="G72" s="141"/>
      <c r="H72" s="142"/>
      <c r="I72" s="142"/>
    </row>
    <row r="73" spans="1:9" ht="16.2" x14ac:dyDescent="0.3">
      <c r="A73" s="140"/>
      <c r="B73" s="141"/>
      <c r="C73" s="141"/>
      <c r="D73" s="141"/>
      <c r="E73" s="141"/>
      <c r="F73" s="141"/>
      <c r="G73" s="141"/>
      <c r="H73" s="142"/>
      <c r="I73" s="142"/>
    </row>
    <row r="74" spans="1:9" ht="16.2" x14ac:dyDescent="0.3">
      <c r="A74" s="140"/>
      <c r="B74" s="141"/>
      <c r="C74" s="141"/>
      <c r="D74" s="141"/>
      <c r="E74" s="141"/>
      <c r="F74" s="141"/>
      <c r="G74" s="141"/>
      <c r="H74" s="142"/>
      <c r="I74" s="142"/>
    </row>
    <row r="75" spans="1:9" ht="16.2" x14ac:dyDescent="0.3">
      <c r="A75" s="140"/>
      <c r="B75" s="141"/>
      <c r="C75" s="141"/>
      <c r="D75" s="141"/>
      <c r="E75" s="141"/>
      <c r="F75" s="141"/>
      <c r="G75" s="141"/>
      <c r="H75" s="142"/>
      <c r="I75" s="142"/>
    </row>
    <row r="76" spans="1:9" ht="16.2" x14ac:dyDescent="0.3">
      <c r="A76" s="140"/>
      <c r="B76" s="141"/>
      <c r="C76" s="141"/>
      <c r="D76" s="141"/>
      <c r="E76" s="141"/>
      <c r="F76" s="141"/>
      <c r="G76" s="141"/>
      <c r="H76" s="142"/>
      <c r="I76" s="142"/>
    </row>
    <row r="77" spans="1:9" ht="16.2" x14ac:dyDescent="0.3">
      <c r="A77" s="140"/>
      <c r="B77" s="141"/>
      <c r="C77" s="141"/>
      <c r="D77" s="141"/>
      <c r="E77" s="141"/>
      <c r="F77" s="141"/>
      <c r="G77" s="141"/>
      <c r="H77" s="142"/>
      <c r="I77" s="142"/>
    </row>
    <row r="78" spans="1:9" ht="16.2" x14ac:dyDescent="0.3">
      <c r="A78" s="140"/>
      <c r="B78" s="141"/>
      <c r="C78" s="141"/>
      <c r="D78" s="141"/>
      <c r="E78" s="141"/>
      <c r="F78" s="141"/>
      <c r="G78" s="141"/>
      <c r="H78" s="142"/>
      <c r="I78" s="142"/>
    </row>
    <row r="79" spans="1:9" ht="16.2" x14ac:dyDescent="0.3">
      <c r="A79" s="140"/>
      <c r="B79" s="141"/>
      <c r="C79" s="141"/>
      <c r="D79" s="141"/>
      <c r="E79" s="141"/>
      <c r="F79" s="141"/>
      <c r="G79" s="141"/>
      <c r="H79" s="142"/>
      <c r="I79" s="142"/>
    </row>
    <row r="80" spans="1:9" ht="11.1" customHeight="1" x14ac:dyDescent="0.3">
      <c r="A80" s="147" t="s">
        <v>515</v>
      </c>
      <c r="B80" s="141"/>
      <c r="C80" s="141"/>
      <c r="D80" s="141"/>
      <c r="E80" s="141"/>
      <c r="F80" s="141"/>
      <c r="G80" s="141"/>
      <c r="H80" s="142"/>
      <c r="I80" s="142"/>
    </row>
    <row r="81" spans="1:9" ht="11.1" customHeight="1" x14ac:dyDescent="0.3">
      <c r="A81" s="147" t="s">
        <v>516</v>
      </c>
      <c r="B81" s="141"/>
      <c r="C81" s="141"/>
      <c r="D81" s="141"/>
      <c r="E81" s="141"/>
      <c r="F81" s="141"/>
      <c r="G81" s="141"/>
      <c r="H81" s="142"/>
      <c r="I81" s="142"/>
    </row>
    <row r="82" spans="1:9" ht="11.1" customHeight="1" x14ac:dyDescent="0.3">
      <c r="A82" s="147"/>
      <c r="B82" s="141"/>
      <c r="C82" s="147"/>
      <c r="D82" s="148"/>
      <c r="E82" s="141"/>
      <c r="F82" s="141"/>
      <c r="G82" s="141"/>
      <c r="H82" s="142"/>
      <c r="I82" s="142"/>
    </row>
    <row r="83" spans="1:9" ht="11.1" customHeight="1" x14ac:dyDescent="0.3">
      <c r="A83" s="150" t="s">
        <v>275</v>
      </c>
      <c r="B83" s="141"/>
      <c r="C83" s="141"/>
      <c r="D83" s="141"/>
      <c r="E83" s="141"/>
      <c r="F83" s="141"/>
      <c r="G83" s="141"/>
      <c r="H83" s="142"/>
      <c r="I83" s="142"/>
    </row>
    <row r="84" spans="1:9" ht="14.4" x14ac:dyDescent="0.3">
      <c r="A84" s="141"/>
      <c r="B84" s="141"/>
      <c r="C84" s="141"/>
      <c r="D84" s="141"/>
      <c r="E84" s="141"/>
      <c r="F84" s="141"/>
      <c r="G84" s="141"/>
      <c r="H84" s="142"/>
      <c r="I84" s="142"/>
    </row>
    <row r="85" spans="1:9" ht="14.4" x14ac:dyDescent="0.3">
      <c r="A85" s="413" t="s">
        <v>276</v>
      </c>
      <c r="B85" s="413"/>
      <c r="C85" s="413"/>
      <c r="D85" s="413"/>
      <c r="E85" s="413"/>
      <c r="F85" s="413"/>
      <c r="G85" s="413"/>
      <c r="H85" s="142"/>
      <c r="I85" s="142"/>
    </row>
    <row r="86" spans="1:9" ht="6.9" customHeight="1" x14ac:dyDescent="0.3">
      <c r="A86" s="151"/>
      <c r="B86" s="151"/>
      <c r="C86" s="151"/>
      <c r="D86" s="151"/>
      <c r="E86" s="151"/>
      <c r="F86" s="151"/>
      <c r="G86" s="151"/>
      <c r="H86" s="142"/>
      <c r="I86" s="142"/>
    </row>
    <row r="87" spans="1:9" ht="14.4" x14ac:dyDescent="0.3">
      <c r="A87" s="152" t="s">
        <v>42</v>
      </c>
      <c r="B87" s="153" t="s">
        <v>43</v>
      </c>
      <c r="C87" s="153"/>
      <c r="D87" s="153"/>
      <c r="E87" s="153"/>
      <c r="F87" s="153"/>
      <c r="G87" s="154" t="s">
        <v>44</v>
      </c>
      <c r="H87" s="142"/>
      <c r="I87" s="142"/>
    </row>
    <row r="88" spans="1:9" ht="6.9" customHeight="1" x14ac:dyDescent="0.3">
      <c r="A88" s="155"/>
      <c r="B88" s="155"/>
      <c r="C88" s="155"/>
      <c r="D88" s="155"/>
      <c r="E88" s="155"/>
      <c r="F88" s="155"/>
      <c r="G88" s="156"/>
      <c r="H88" s="142"/>
      <c r="I88" s="142"/>
    </row>
    <row r="89" spans="1:9" ht="12.9" customHeight="1" x14ac:dyDescent="0.3">
      <c r="A89" s="157" t="s">
        <v>45</v>
      </c>
      <c r="B89" s="158" t="s">
        <v>528</v>
      </c>
      <c r="C89" s="151"/>
      <c r="D89" s="151"/>
      <c r="E89" s="151"/>
      <c r="F89" s="151"/>
      <c r="G89" s="223">
        <v>4</v>
      </c>
      <c r="H89" s="142"/>
      <c r="I89" s="142"/>
    </row>
    <row r="90" spans="1:9" ht="12.9" customHeight="1" x14ac:dyDescent="0.3">
      <c r="A90" s="157" t="s">
        <v>46</v>
      </c>
      <c r="B90" s="158" t="s">
        <v>425</v>
      </c>
      <c r="C90" s="151"/>
      <c r="D90" s="151"/>
      <c r="E90" s="151"/>
      <c r="F90" s="151"/>
      <c r="G90" s="223">
        <v>5</v>
      </c>
      <c r="H90" s="142"/>
      <c r="I90" s="142"/>
    </row>
    <row r="91" spans="1:9" ht="12.9" customHeight="1" x14ac:dyDescent="0.3">
      <c r="A91" s="157" t="s">
        <v>47</v>
      </c>
      <c r="B91" s="158" t="s">
        <v>435</v>
      </c>
      <c r="C91" s="151"/>
      <c r="D91" s="151"/>
      <c r="E91" s="151"/>
      <c r="F91" s="151"/>
      <c r="G91" s="223">
        <v>6</v>
      </c>
      <c r="H91" s="142"/>
      <c r="I91" s="142"/>
    </row>
    <row r="92" spans="1:9" ht="12.9" customHeight="1" x14ac:dyDescent="0.3">
      <c r="A92" s="157" t="s">
        <v>48</v>
      </c>
      <c r="B92" s="158" t="s">
        <v>421</v>
      </c>
      <c r="C92" s="151"/>
      <c r="D92" s="151"/>
      <c r="E92" s="151"/>
      <c r="F92" s="151"/>
      <c r="G92" s="266">
        <v>7</v>
      </c>
      <c r="H92" s="142"/>
      <c r="I92" s="142"/>
    </row>
    <row r="93" spans="1:9" ht="12.9" customHeight="1" x14ac:dyDescent="0.3">
      <c r="A93" s="157" t="s">
        <v>49</v>
      </c>
      <c r="B93" s="158" t="s">
        <v>244</v>
      </c>
      <c r="C93" s="151"/>
      <c r="D93" s="151"/>
      <c r="E93" s="151"/>
      <c r="F93" s="151"/>
      <c r="G93" s="266">
        <v>8</v>
      </c>
      <c r="H93" s="395"/>
      <c r="I93" s="142"/>
    </row>
    <row r="94" spans="1:9" ht="12.9" customHeight="1" x14ac:dyDescent="0.3">
      <c r="A94" s="157" t="s">
        <v>50</v>
      </c>
      <c r="B94" s="158" t="s">
        <v>217</v>
      </c>
      <c r="C94" s="151"/>
      <c r="D94" s="151"/>
      <c r="E94" s="151"/>
      <c r="F94" s="151"/>
      <c r="G94" s="266">
        <v>9</v>
      </c>
      <c r="H94" s="142"/>
      <c r="I94" s="395"/>
    </row>
    <row r="95" spans="1:9" ht="12.9" customHeight="1" x14ac:dyDescent="0.3">
      <c r="A95" s="157" t="s">
        <v>51</v>
      </c>
      <c r="B95" s="158" t="s">
        <v>230</v>
      </c>
      <c r="C95" s="151"/>
      <c r="D95" s="151"/>
      <c r="E95" s="151"/>
      <c r="F95" s="151"/>
      <c r="G95" s="266">
        <v>11</v>
      </c>
      <c r="H95" s="142"/>
      <c r="I95" s="395"/>
    </row>
    <row r="96" spans="1:9" ht="12.9" customHeight="1" x14ac:dyDescent="0.3">
      <c r="A96" s="157" t="s">
        <v>52</v>
      </c>
      <c r="B96" s="158" t="s">
        <v>228</v>
      </c>
      <c r="C96" s="151"/>
      <c r="D96" s="151"/>
      <c r="E96" s="151"/>
      <c r="F96" s="151"/>
      <c r="G96" s="266">
        <v>13</v>
      </c>
      <c r="H96" s="142"/>
      <c r="I96" s="142"/>
    </row>
    <row r="97" spans="1:9" ht="12.9" customHeight="1" x14ac:dyDescent="0.3">
      <c r="A97" s="157" t="s">
        <v>53</v>
      </c>
      <c r="B97" s="158" t="s">
        <v>229</v>
      </c>
      <c r="C97" s="151"/>
      <c r="D97" s="151"/>
      <c r="E97" s="151"/>
      <c r="F97" s="151"/>
      <c r="G97" s="266">
        <v>14</v>
      </c>
      <c r="H97" s="142"/>
      <c r="I97" s="142"/>
    </row>
    <row r="98" spans="1:9" ht="12.9" hidden="1" customHeight="1" x14ac:dyDescent="0.3">
      <c r="A98" s="157" t="s">
        <v>53</v>
      </c>
      <c r="B98" s="158" t="s">
        <v>218</v>
      </c>
      <c r="C98" s="151"/>
      <c r="D98" s="151"/>
      <c r="E98" s="151"/>
      <c r="F98" s="151"/>
      <c r="G98" s="266">
        <v>14</v>
      </c>
      <c r="H98" s="142"/>
      <c r="I98" s="142"/>
    </row>
    <row r="99" spans="1:9" ht="12.9" hidden="1" customHeight="1" x14ac:dyDescent="0.3">
      <c r="A99" s="157" t="s">
        <v>74</v>
      </c>
      <c r="B99" s="158" t="s">
        <v>150</v>
      </c>
      <c r="C99" s="151"/>
      <c r="D99" s="151"/>
      <c r="E99" s="151"/>
      <c r="F99" s="151"/>
      <c r="G99" s="266">
        <v>15</v>
      </c>
      <c r="H99" s="142"/>
      <c r="I99" s="142"/>
    </row>
    <row r="100" spans="1:9" ht="12.9" customHeight="1" x14ac:dyDescent="0.3">
      <c r="A100" s="157" t="s">
        <v>74</v>
      </c>
      <c r="B100" s="158" t="s">
        <v>250</v>
      </c>
      <c r="C100" s="158"/>
      <c r="D100" s="158"/>
      <c r="E100" s="151"/>
      <c r="F100" s="151"/>
      <c r="G100" s="266">
        <v>15</v>
      </c>
      <c r="H100" s="142"/>
      <c r="I100" s="142"/>
    </row>
    <row r="101" spans="1:9" ht="12.9" customHeight="1" x14ac:dyDescent="0.3">
      <c r="A101" s="157" t="s">
        <v>88</v>
      </c>
      <c r="B101" s="158" t="s">
        <v>452</v>
      </c>
      <c r="C101" s="158"/>
      <c r="D101" s="158"/>
      <c r="E101" s="151"/>
      <c r="F101" s="151"/>
      <c r="G101" s="266">
        <v>16</v>
      </c>
      <c r="H101" s="142"/>
      <c r="I101" s="142"/>
    </row>
    <row r="102" spans="1:9" ht="12.9" customHeight="1" x14ac:dyDescent="0.3">
      <c r="A102" s="157" t="s">
        <v>89</v>
      </c>
      <c r="B102" s="158" t="s">
        <v>219</v>
      </c>
      <c r="C102" s="151"/>
      <c r="D102" s="151"/>
      <c r="E102" s="151"/>
      <c r="F102" s="151"/>
      <c r="G102" s="266">
        <v>17</v>
      </c>
      <c r="H102" s="142"/>
      <c r="I102" s="142"/>
    </row>
    <row r="103" spans="1:9" ht="12.9" customHeight="1" x14ac:dyDescent="0.3">
      <c r="A103" s="157" t="s">
        <v>103</v>
      </c>
      <c r="B103" s="158" t="s">
        <v>277</v>
      </c>
      <c r="C103" s="151"/>
      <c r="D103" s="151"/>
      <c r="E103" s="151"/>
      <c r="F103" s="151"/>
      <c r="G103" s="266">
        <v>19</v>
      </c>
      <c r="H103" s="142"/>
      <c r="I103" s="142"/>
    </row>
    <row r="104" spans="1:9" ht="12.9" customHeight="1" x14ac:dyDescent="0.3">
      <c r="A104" s="157" t="s">
        <v>104</v>
      </c>
      <c r="B104" s="158" t="s">
        <v>220</v>
      </c>
      <c r="C104" s="151"/>
      <c r="D104" s="151"/>
      <c r="E104" s="151"/>
      <c r="F104" s="151"/>
      <c r="G104" s="266">
        <v>20</v>
      </c>
      <c r="H104" s="142"/>
      <c r="I104" s="142"/>
    </row>
    <row r="105" spans="1:9" ht="12.9" customHeight="1" x14ac:dyDescent="0.3">
      <c r="A105" s="157" t="s">
        <v>106</v>
      </c>
      <c r="B105" s="158" t="s">
        <v>231</v>
      </c>
      <c r="C105" s="151"/>
      <c r="D105" s="151"/>
      <c r="E105" s="151"/>
      <c r="F105" s="151"/>
      <c r="G105" s="266">
        <v>21</v>
      </c>
      <c r="H105" s="142"/>
      <c r="I105" s="142"/>
    </row>
    <row r="106" spans="1:9" ht="12.9" customHeight="1" x14ac:dyDescent="0.3">
      <c r="A106" s="157" t="s">
        <v>191</v>
      </c>
      <c r="B106" s="158" t="s">
        <v>221</v>
      </c>
      <c r="C106" s="151"/>
      <c r="D106" s="151"/>
      <c r="E106" s="151"/>
      <c r="F106" s="151"/>
      <c r="G106" s="266">
        <v>22</v>
      </c>
      <c r="H106" s="142"/>
      <c r="I106" s="142"/>
    </row>
    <row r="107" spans="1:9" ht="12.9" customHeight="1" x14ac:dyDescent="0.3">
      <c r="A107" s="157" t="s">
        <v>201</v>
      </c>
      <c r="B107" s="158" t="s">
        <v>222</v>
      </c>
      <c r="C107" s="151"/>
      <c r="D107" s="151"/>
      <c r="E107" s="151"/>
      <c r="F107" s="151"/>
      <c r="G107" s="266">
        <v>23</v>
      </c>
      <c r="H107" s="142"/>
      <c r="I107" s="142"/>
    </row>
    <row r="108" spans="1:9" ht="12.9" customHeight="1" x14ac:dyDescent="0.3">
      <c r="A108" s="157" t="s">
        <v>202</v>
      </c>
      <c r="B108" s="158" t="s">
        <v>223</v>
      </c>
      <c r="C108" s="151"/>
      <c r="D108" s="151"/>
      <c r="E108" s="151"/>
      <c r="F108" s="151"/>
      <c r="G108" s="266">
        <v>24</v>
      </c>
      <c r="H108" s="142"/>
      <c r="I108" s="142"/>
    </row>
    <row r="109" spans="1:9" ht="12.9" customHeight="1" x14ac:dyDescent="0.3">
      <c r="A109" s="157" t="s">
        <v>258</v>
      </c>
      <c r="B109" s="158" t="s">
        <v>280</v>
      </c>
      <c r="C109" s="151"/>
      <c r="D109" s="151"/>
      <c r="E109" s="151"/>
      <c r="F109" s="151"/>
      <c r="G109" s="266">
        <v>25</v>
      </c>
      <c r="H109" s="142"/>
      <c r="I109" s="142"/>
    </row>
    <row r="110" spans="1:9" ht="12.9" customHeight="1" x14ac:dyDescent="0.3">
      <c r="A110" s="157" t="s">
        <v>281</v>
      </c>
      <c r="B110" s="158" t="s">
        <v>224</v>
      </c>
      <c r="C110" s="151"/>
      <c r="D110" s="151"/>
      <c r="E110" s="151"/>
      <c r="F110" s="151"/>
      <c r="G110" s="266">
        <v>26</v>
      </c>
      <c r="H110" s="142"/>
      <c r="I110" s="142"/>
    </row>
    <row r="111" spans="1:9" ht="12.9" customHeight="1" x14ac:dyDescent="0.3">
      <c r="A111" s="157" t="s">
        <v>529</v>
      </c>
      <c r="B111" s="158" t="s">
        <v>225</v>
      </c>
      <c r="C111" s="151"/>
      <c r="D111" s="151"/>
      <c r="E111" s="151"/>
      <c r="F111" s="151"/>
      <c r="G111" s="267">
        <v>28</v>
      </c>
      <c r="H111" s="142"/>
      <c r="I111" s="142"/>
    </row>
    <row r="112" spans="1:9" ht="12.9" customHeight="1" x14ac:dyDescent="0.3">
      <c r="A112" s="157" t="s">
        <v>530</v>
      </c>
      <c r="B112" s="158" t="s">
        <v>533</v>
      </c>
      <c r="C112" s="151"/>
      <c r="D112" s="151"/>
      <c r="E112" s="151"/>
      <c r="F112" s="151"/>
      <c r="G112" s="267">
        <v>29</v>
      </c>
      <c r="H112" s="142"/>
      <c r="I112" s="142"/>
    </row>
    <row r="113" spans="1:9" ht="12.9" customHeight="1" x14ac:dyDescent="0.3">
      <c r="A113" s="157" t="s">
        <v>531</v>
      </c>
      <c r="B113" s="158" t="s">
        <v>534</v>
      </c>
      <c r="C113" s="151"/>
      <c r="D113" s="151"/>
      <c r="E113" s="151"/>
      <c r="F113" s="151"/>
      <c r="G113" s="267">
        <v>30</v>
      </c>
      <c r="H113" s="142"/>
      <c r="I113" s="142"/>
    </row>
    <row r="114" spans="1:9" ht="6.9" customHeight="1" x14ac:dyDescent="0.3">
      <c r="A114" s="157"/>
      <c r="B114" s="151"/>
      <c r="C114" s="151"/>
      <c r="D114" s="151"/>
      <c r="E114" s="151"/>
      <c r="F114" s="151"/>
      <c r="G114" s="159"/>
      <c r="H114" s="142"/>
      <c r="I114" s="142"/>
    </row>
    <row r="115" spans="1:9" ht="14.4" x14ac:dyDescent="0.3">
      <c r="A115" s="152" t="s">
        <v>54</v>
      </c>
      <c r="B115" s="153" t="s">
        <v>43</v>
      </c>
      <c r="C115" s="153"/>
      <c r="D115" s="153"/>
      <c r="E115" s="153"/>
      <c r="F115" s="153"/>
      <c r="G115" s="154" t="s">
        <v>44</v>
      </c>
      <c r="H115" s="142"/>
      <c r="I115" s="142"/>
    </row>
    <row r="116" spans="1:9" ht="6.9" customHeight="1" x14ac:dyDescent="0.3">
      <c r="A116" s="160"/>
      <c r="B116" s="155"/>
      <c r="C116" s="155"/>
      <c r="D116" s="155"/>
      <c r="E116" s="155"/>
      <c r="F116" s="155"/>
      <c r="G116" s="161"/>
      <c r="H116" s="142"/>
      <c r="I116" s="142"/>
    </row>
    <row r="117" spans="1:9" ht="12.9" customHeight="1" x14ac:dyDescent="0.3">
      <c r="A117" s="157" t="s">
        <v>45</v>
      </c>
      <c r="B117" s="158" t="s">
        <v>425</v>
      </c>
      <c r="C117" s="151"/>
      <c r="D117" s="151"/>
      <c r="E117" s="151"/>
      <c r="F117" s="151"/>
      <c r="G117" s="223">
        <v>5</v>
      </c>
      <c r="H117" s="142"/>
      <c r="I117" s="142"/>
    </row>
    <row r="118" spans="1:9" ht="12.9" customHeight="1" x14ac:dyDescent="0.3">
      <c r="A118" s="157" t="s">
        <v>46</v>
      </c>
      <c r="B118" s="158" t="s">
        <v>424</v>
      </c>
      <c r="C118" s="151"/>
      <c r="D118" s="151"/>
      <c r="E118" s="151"/>
      <c r="F118" s="151"/>
      <c r="G118" s="223">
        <v>6</v>
      </c>
      <c r="H118" s="142"/>
      <c r="I118" s="142"/>
    </row>
    <row r="119" spans="1:9" ht="12.9" customHeight="1" x14ac:dyDescent="0.3">
      <c r="A119" s="157" t="s">
        <v>47</v>
      </c>
      <c r="B119" s="158" t="s">
        <v>422</v>
      </c>
      <c r="C119" s="151"/>
      <c r="D119" s="151"/>
      <c r="E119" s="151"/>
      <c r="F119" s="151"/>
      <c r="G119" s="223">
        <v>7</v>
      </c>
      <c r="H119" s="142"/>
      <c r="I119" s="142"/>
    </row>
    <row r="120" spans="1:9" ht="12.9" customHeight="1" x14ac:dyDescent="0.3">
      <c r="A120" s="157" t="s">
        <v>48</v>
      </c>
      <c r="B120" s="158" t="s">
        <v>423</v>
      </c>
      <c r="C120" s="151"/>
      <c r="D120" s="151"/>
      <c r="E120" s="151"/>
      <c r="F120" s="151"/>
      <c r="G120" s="223">
        <v>8</v>
      </c>
      <c r="H120" s="142"/>
      <c r="I120" s="142"/>
    </row>
    <row r="121" spans="1:9" ht="12.9" customHeight="1" x14ac:dyDescent="0.3">
      <c r="A121" s="157" t="s">
        <v>49</v>
      </c>
      <c r="B121" s="158" t="s">
        <v>226</v>
      </c>
      <c r="C121" s="151"/>
      <c r="D121" s="151"/>
      <c r="E121" s="151"/>
      <c r="F121" s="151"/>
      <c r="G121" s="223">
        <v>10</v>
      </c>
      <c r="H121" s="142"/>
      <c r="I121" s="142"/>
    </row>
    <row r="122" spans="1:9" ht="12.9" customHeight="1" x14ac:dyDescent="0.3">
      <c r="A122" s="157" t="s">
        <v>50</v>
      </c>
      <c r="B122" s="158" t="s">
        <v>227</v>
      </c>
      <c r="C122" s="151"/>
      <c r="D122" s="151"/>
      <c r="E122" s="151"/>
      <c r="F122" s="151"/>
      <c r="G122" s="223">
        <v>10</v>
      </c>
      <c r="H122" s="142"/>
      <c r="I122" s="142"/>
    </row>
    <row r="123" spans="1:9" ht="12.9" customHeight="1" x14ac:dyDescent="0.3">
      <c r="A123" s="157" t="s">
        <v>51</v>
      </c>
      <c r="B123" s="158" t="s">
        <v>232</v>
      </c>
      <c r="C123" s="151"/>
      <c r="D123" s="151"/>
      <c r="E123" s="151"/>
      <c r="F123" s="151"/>
      <c r="G123" s="223">
        <v>12</v>
      </c>
      <c r="H123" s="142"/>
      <c r="I123" s="142"/>
    </row>
    <row r="124" spans="1:9" ht="12.9" customHeight="1" x14ac:dyDescent="0.3">
      <c r="A124" s="157" t="s">
        <v>52</v>
      </c>
      <c r="B124" s="158" t="s">
        <v>233</v>
      </c>
      <c r="C124" s="151"/>
      <c r="D124" s="151"/>
      <c r="E124" s="151"/>
      <c r="F124" s="151"/>
      <c r="G124" s="223">
        <v>12</v>
      </c>
      <c r="H124" s="142"/>
      <c r="I124" s="142"/>
    </row>
    <row r="125" spans="1:9" ht="12.9" customHeight="1" x14ac:dyDescent="0.3">
      <c r="A125" s="157" t="s">
        <v>53</v>
      </c>
      <c r="B125" s="158" t="s">
        <v>228</v>
      </c>
      <c r="C125" s="151"/>
      <c r="D125" s="151"/>
      <c r="E125" s="151"/>
      <c r="F125" s="151"/>
      <c r="G125" s="223">
        <v>13</v>
      </c>
      <c r="H125" s="142"/>
      <c r="I125" s="142"/>
    </row>
    <row r="126" spans="1:9" ht="12.9" customHeight="1" x14ac:dyDescent="0.3">
      <c r="A126" s="157" t="s">
        <v>74</v>
      </c>
      <c r="B126" s="158" t="s">
        <v>229</v>
      </c>
      <c r="C126" s="151"/>
      <c r="D126" s="151"/>
      <c r="E126" s="151"/>
      <c r="F126" s="151"/>
      <c r="G126" s="223">
        <v>14</v>
      </c>
      <c r="H126" s="142"/>
      <c r="I126" s="142"/>
    </row>
    <row r="127" spans="1:9" ht="12.9" customHeight="1" x14ac:dyDescent="0.3">
      <c r="A127" s="157" t="s">
        <v>88</v>
      </c>
      <c r="B127" s="158" t="s">
        <v>250</v>
      </c>
      <c r="C127" s="151"/>
      <c r="D127" s="151"/>
      <c r="E127" s="151"/>
      <c r="F127" s="151"/>
      <c r="G127" s="223">
        <v>15</v>
      </c>
      <c r="H127" s="142"/>
      <c r="I127" s="142"/>
    </row>
    <row r="128" spans="1:9" ht="12.9" customHeight="1" x14ac:dyDescent="0.3">
      <c r="A128" s="157" t="s">
        <v>89</v>
      </c>
      <c r="B128" s="158" t="s">
        <v>452</v>
      </c>
      <c r="C128" s="151"/>
      <c r="D128" s="151"/>
      <c r="E128" s="151"/>
      <c r="F128" s="151"/>
      <c r="G128" s="223">
        <v>16</v>
      </c>
      <c r="H128" s="142"/>
      <c r="I128" s="142"/>
    </row>
    <row r="129" spans="1:9" ht="54.75" customHeight="1" x14ac:dyDescent="0.3">
      <c r="A129" s="414" t="s">
        <v>236</v>
      </c>
      <c r="B129" s="414"/>
      <c r="C129" s="414"/>
      <c r="D129" s="414"/>
      <c r="E129" s="414"/>
      <c r="F129" s="414"/>
      <c r="G129" s="414"/>
      <c r="H129" s="142"/>
      <c r="I129" s="142"/>
    </row>
    <row r="130" spans="1:9" ht="15" customHeight="1" x14ac:dyDescent="0.3">
      <c r="A130" s="158"/>
      <c r="B130" s="158"/>
      <c r="C130" s="158"/>
      <c r="D130" s="158"/>
      <c r="E130" s="158"/>
      <c r="F130" s="158"/>
      <c r="G130" s="158"/>
      <c r="H130" s="142"/>
      <c r="I130" s="142"/>
    </row>
    <row r="131" spans="1:9" s="398" customFormat="1" ht="12.9" customHeight="1" x14ac:dyDescent="0.25">
      <c r="A131" s="397" t="s">
        <v>515</v>
      </c>
      <c r="D131" s="399"/>
      <c r="E131" s="399"/>
      <c r="F131" s="399"/>
      <c r="G131" s="399"/>
    </row>
    <row r="132" spans="1:9" s="398" customFormat="1" ht="11.1" customHeight="1" x14ac:dyDescent="0.25">
      <c r="A132" s="397" t="s">
        <v>516</v>
      </c>
    </row>
    <row r="133" spans="1:9" s="398" customFormat="1" x14ac:dyDescent="0.25">
      <c r="A133" s="400" t="s">
        <v>275</v>
      </c>
      <c r="B133" s="401"/>
    </row>
    <row r="134" spans="1:9" s="398" customFormat="1" ht="11.1" customHeight="1" x14ac:dyDescent="0.25"/>
  </sheetData>
  <mergeCells count="5">
    <mergeCell ref="C13:H13"/>
    <mergeCell ref="C14:H14"/>
    <mergeCell ref="A85:G85"/>
    <mergeCell ref="A129:G129"/>
    <mergeCell ref="A64:H64"/>
  </mergeCells>
  <hyperlinks>
    <hyperlink ref="G90" location="balanza_periodos!A1" display="balanza_periodos!A1" xr:uid="{00000000-0004-0000-0000-000000000000}"/>
    <hyperlink ref="G117" location="balanza_periodos!A23" display="balanza_periodos!A23" xr:uid="{00000000-0004-0000-0000-000001000000}"/>
    <hyperlink ref="G119" location="evolución_comercio!A13" display="evolución_comercio!A13" xr:uid="{00000000-0004-0000-0000-000002000000}"/>
    <hyperlink ref="G120" location="evolución_comercio!A54" display="evolución_comercio!A54" xr:uid="{00000000-0004-0000-0000-000003000000}"/>
    <hyperlink ref="G121" location="'balanza productos_clase_sector'!A38" display="'balanza productos_clase_sector'!A38" xr:uid="{00000000-0004-0000-0000-000004000000}"/>
    <hyperlink ref="G122" location="'balanza productos_clase_sector'!A60" display="'balanza productos_clase_sector'!A60" xr:uid="{00000000-0004-0000-0000-000005000000}"/>
    <hyperlink ref="G123" location="'zona economica'!A42" display="'zona economica'!A42" xr:uid="{00000000-0004-0000-0000-000006000000}"/>
    <hyperlink ref="G124" location="'zona economica'!A64" display="'zona economica'!A64" xr:uid="{00000000-0004-0000-0000-000007000000}"/>
    <hyperlink ref="G125" location="'prin paises exp e imp'!A25" display="'prin paises exp e imp'!A25" xr:uid="{00000000-0004-0000-0000-000008000000}"/>
    <hyperlink ref="G126" location="'prin paises exp e imp'!A73" display="'prin paises exp e imp'!A73" xr:uid="{00000000-0004-0000-0000-000009000000}"/>
    <hyperlink ref="G127" location="'Principales Rubros'!A30" display="'Principales Rubros'!A30" xr:uid="{00000000-0004-0000-0000-00000C000000}"/>
    <hyperlink ref="G91" location="balanza_anuales!A1" display="balanza_anuales!A1" xr:uid="{00000000-0004-0000-0000-00000D000000}"/>
    <hyperlink ref="G92" location="evolución_comercio!A1" display="evolución_comercio!A1" xr:uid="{00000000-0004-0000-0000-00000E000000}"/>
    <hyperlink ref="G93" location="evolución_comercio!A37" display="evolución_comercio!A37" xr:uid="{00000000-0004-0000-0000-00000F000000}"/>
    <hyperlink ref="G94" location="'balanza productos_clase_sector'!A1" display="'balanza productos_clase_sector'!A1" xr:uid="{00000000-0004-0000-0000-000010000000}"/>
    <hyperlink ref="G95" location="'zona economica'!A1" display="'zona economica'!A1" xr:uid="{00000000-0004-0000-0000-000011000000}"/>
    <hyperlink ref="G96" location="'prin paises exp e imp'!A1" display="'prin paises exp e imp'!A1" xr:uid="{00000000-0004-0000-0000-000012000000}"/>
    <hyperlink ref="G97" location="'prin paises exp e imp'!A49" display="'prin paises exp e imp'!A49" xr:uid="{00000000-0004-0000-0000-000013000000}"/>
    <hyperlink ref="G98" location="'prin prod exp e imp'!A1" display="'prin prod exp e imp'!A1" xr:uid="{00000000-0004-0000-0000-000014000000}"/>
    <hyperlink ref="G99" location="'prin prod exp e imp'!A50" display="'prin prod exp e imp'!A50" xr:uid="{00000000-0004-0000-0000-000015000000}"/>
    <hyperlink ref="G100" location="'Principales Rubros'!A1" display="'Principales Rubros'!A1" xr:uid="{00000000-0004-0000-0000-000016000000}"/>
    <hyperlink ref="G102" location="productos!A1" display="productos!A1" xr:uid="{00000000-0004-0000-0000-000017000000}"/>
    <hyperlink ref="G103" location="productos!A96" display="productos!A96" xr:uid="{00000000-0004-0000-0000-000018000000}"/>
    <hyperlink ref="G104" location="productos!A128" display="productos!A128" xr:uid="{00000000-0004-0000-0000-000019000000}"/>
    <hyperlink ref="G105" location="productos!A158" display="productos!A158" xr:uid="{00000000-0004-0000-0000-00001A000000}"/>
    <hyperlink ref="G106" location="productos!A193" display="productos!A193" xr:uid="{00000000-0004-0000-0000-00001B000000}"/>
    <hyperlink ref="G107" location="productos!A231" display="productos!A231" xr:uid="{00000000-0004-0000-0000-00001C000000}"/>
    <hyperlink ref="G108" location="productos!A271" display="productos!A271" xr:uid="{00000000-0004-0000-0000-00001D000000}"/>
    <hyperlink ref="G109" location="productos!A310" display="productos!A310" xr:uid="{00000000-0004-0000-0000-00001E000000}"/>
    <hyperlink ref="G110" location="productos!A350" display="productos!A350" xr:uid="{00000000-0004-0000-0000-00001F000000}"/>
    <hyperlink ref="G111" location="productos!A390" display="productos!A390" xr:uid="{00000000-0004-0000-0000-000020000000}"/>
    <hyperlink ref="G118" location="balanza_anuales!A23" display="balanza_anuales!A23" xr:uid="{00000000-0004-0000-0000-000021000000}"/>
    <hyperlink ref="G101" location="'Principales Rubros'!Área_de_impresión" display="'Principales Rubros'!Área_de_impresión" xr:uid="{925DD942-FFB0-4346-B909-CC560F31265E}"/>
    <hyperlink ref="G89" location="'balanza país'!Área_de_impresión" display="'balanza país'!Área_de_impresión" xr:uid="{A395EDE0-EC50-4942-A462-B6E42D8C37FD}"/>
    <hyperlink ref="G112" location="OMC!A1" display="OMC!A1" xr:uid="{F656428D-E349-4A14-AC66-4FD261FDDEFE}"/>
    <hyperlink ref="G113" location="CAS!A1" display="CAS!A1" xr:uid="{3BBD6886-DBF2-4A32-A0D5-2C62E50EF746}"/>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35" bestFit="1" customWidth="1"/>
    <col min="2" max="4" width="10.44140625" style="235" bestFit="1" customWidth="1"/>
    <col min="5" max="5" width="10.88671875" style="235" bestFit="1" customWidth="1"/>
    <col min="6" max="6" width="11.6640625" style="235" bestFit="1" customWidth="1"/>
    <col min="7" max="7" width="11" style="235"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449" t="s">
        <v>152</v>
      </c>
      <c r="B1" s="449"/>
      <c r="C1" s="449"/>
      <c r="D1" s="449"/>
      <c r="E1" s="449"/>
      <c r="F1" s="449"/>
      <c r="G1" s="449"/>
      <c r="H1" s="4"/>
      <c r="I1" s="4"/>
      <c r="J1" s="4"/>
    </row>
    <row r="2" spans="1:20" s="10" customFormat="1" ht="15.9" customHeight="1" x14ac:dyDescent="0.2">
      <c r="A2" s="450" t="s">
        <v>149</v>
      </c>
      <c r="B2" s="450"/>
      <c r="C2" s="450"/>
      <c r="D2" s="450"/>
      <c r="E2" s="450"/>
      <c r="F2" s="450"/>
      <c r="G2" s="450"/>
      <c r="H2" s="4"/>
      <c r="I2" s="4"/>
      <c r="J2" s="4"/>
    </row>
    <row r="3" spans="1:20" s="10" customFormat="1" ht="15.9" customHeight="1" thickBot="1" x14ac:dyDescent="0.25">
      <c r="A3" s="450" t="s">
        <v>240</v>
      </c>
      <c r="B3" s="450"/>
      <c r="C3" s="450"/>
      <c r="D3" s="450"/>
      <c r="E3" s="450"/>
      <c r="F3" s="450"/>
      <c r="G3" s="450"/>
      <c r="H3" s="4"/>
      <c r="I3" s="4"/>
      <c r="J3" s="4"/>
    </row>
    <row r="4" spans="1:20" ht="12.75" customHeight="1" thickTop="1" x14ac:dyDescent="0.2">
      <c r="A4" s="452" t="s">
        <v>25</v>
      </c>
      <c r="B4" s="230" t="s">
        <v>92</v>
      </c>
      <c r="C4" s="231">
        <f>+'prin paises exp e imp'!B4</f>
        <v>2021</v>
      </c>
      <c r="D4" s="454" t="str">
        <f>+'prin paises exp e imp'!C4</f>
        <v>enero - mayo</v>
      </c>
      <c r="E4" s="454"/>
      <c r="F4" s="230" t="s">
        <v>143</v>
      </c>
      <c r="G4" s="230" t="s">
        <v>135</v>
      </c>
    </row>
    <row r="5" spans="1:20" ht="12.75" customHeight="1" thickBot="1" x14ac:dyDescent="0.25">
      <c r="A5" s="453"/>
      <c r="B5" s="232" t="s">
        <v>32</v>
      </c>
      <c r="C5" s="233" t="s">
        <v>134</v>
      </c>
      <c r="D5" s="234">
        <f>+balanza_periodos!C6</f>
        <v>2021</v>
      </c>
      <c r="E5" s="234">
        <f>+balanza_periodos!D6</f>
        <v>2022</v>
      </c>
      <c r="F5" s="233" t="str">
        <f>+'prin paises exp e imp'!E5</f>
        <v>2022-2021</v>
      </c>
      <c r="G5" s="233">
        <f>+'prin paises exp e imp'!F5</f>
        <v>2022</v>
      </c>
      <c r="O5" s="5"/>
      <c r="P5" s="5"/>
      <c r="R5" s="5"/>
      <c r="S5" s="5"/>
    </row>
    <row r="6" spans="1:20" ht="10.8" thickTop="1" x14ac:dyDescent="0.2">
      <c r="C6" s="228"/>
      <c r="D6" s="228"/>
      <c r="E6" s="228"/>
      <c r="F6" s="228"/>
      <c r="G6" s="228"/>
      <c r="Q6" s="5"/>
      <c r="T6" s="5"/>
    </row>
    <row r="7" spans="1:20" ht="12.75" customHeight="1" x14ac:dyDescent="0.2">
      <c r="A7" s="224" t="e">
        <f>VLOOKUP(B7,#REF!,2,FALSE)</f>
        <v>#REF!</v>
      </c>
      <c r="B7" s="251" t="e">
        <f>#REF!</f>
        <v>#REF!</v>
      </c>
      <c r="C7" s="225" t="e">
        <f>#REF!/1000</f>
        <v>#REF!</v>
      </c>
      <c r="D7" s="229" t="e">
        <f>#REF!/1000</f>
        <v>#REF!</v>
      </c>
      <c r="E7" s="225" t="e">
        <f>#REF!/1000</f>
        <v>#REF!</v>
      </c>
      <c r="F7" s="226" t="str">
        <f>IFERROR(((E7-D7)/D7),"")</f>
        <v/>
      </c>
      <c r="G7" s="236" t="str">
        <f>IFERROR((E7/$E$23),"")</f>
        <v/>
      </c>
      <c r="N7" s="5"/>
      <c r="O7" s="5"/>
      <c r="Q7" s="5"/>
      <c r="R7" s="5"/>
      <c r="T7" s="5"/>
    </row>
    <row r="8" spans="1:20" ht="12.75" customHeight="1" x14ac:dyDescent="0.2">
      <c r="A8" s="224" t="e">
        <f>VLOOKUP(B8,#REF!,2,FALSE)</f>
        <v>#REF!</v>
      </c>
      <c r="B8" s="251" t="e">
        <f>#REF!</f>
        <v>#REF!</v>
      </c>
      <c r="C8" s="225" t="e">
        <f>#REF!/1000</f>
        <v>#REF!</v>
      </c>
      <c r="D8" s="229" t="e">
        <f>#REF!/1000</f>
        <v>#REF!</v>
      </c>
      <c r="E8" s="225" t="e">
        <f>#REF!/1000</f>
        <v>#REF!</v>
      </c>
      <c r="F8" s="226" t="str">
        <f t="shared" ref="F8:F23" si="0">IFERROR(((E8-D8)/D8),"")</f>
        <v/>
      </c>
      <c r="G8" s="236" t="str">
        <f t="shared" ref="G8:G23" si="1">IFERROR((E8/$E$23),"")</f>
        <v/>
      </c>
      <c r="O8" s="179"/>
      <c r="P8" s="179"/>
      <c r="Q8" s="179"/>
      <c r="R8" s="180"/>
      <c r="S8" s="180"/>
      <c r="T8" s="180"/>
    </row>
    <row r="9" spans="1:20" ht="12.75" customHeight="1" x14ac:dyDescent="0.2">
      <c r="A9" s="224" t="e">
        <f>VLOOKUP(B9,#REF!,2,FALSE)</f>
        <v>#REF!</v>
      </c>
      <c r="B9" s="251" t="e">
        <f>#REF!</f>
        <v>#REF!</v>
      </c>
      <c r="C9" s="225" t="e">
        <f>#REF!/1000</f>
        <v>#REF!</v>
      </c>
      <c r="D9" s="229" t="e">
        <f>#REF!/1000</f>
        <v>#REF!</v>
      </c>
      <c r="E9" s="225" t="e">
        <f>#REF!/1000</f>
        <v>#REF!</v>
      </c>
      <c r="F9" s="226" t="str">
        <f t="shared" si="0"/>
        <v/>
      </c>
      <c r="G9" s="236" t="str">
        <f t="shared" si="1"/>
        <v/>
      </c>
    </row>
    <row r="10" spans="1:20" x14ac:dyDescent="0.2">
      <c r="A10" s="224" t="e">
        <f>VLOOKUP(B10,#REF!,2,FALSE)</f>
        <v>#REF!</v>
      </c>
      <c r="B10" s="251" t="e">
        <f>#REF!</f>
        <v>#REF!</v>
      </c>
      <c r="C10" s="225" t="e">
        <f>#REF!/1000</f>
        <v>#REF!</v>
      </c>
      <c r="D10" s="229" t="e">
        <f>#REF!/1000</f>
        <v>#REF!</v>
      </c>
      <c r="E10" s="225" t="e">
        <f>#REF!/1000</f>
        <v>#REF!</v>
      </c>
      <c r="F10" s="226" t="str">
        <f t="shared" si="0"/>
        <v/>
      </c>
      <c r="G10" s="236" t="str">
        <f t="shared" si="1"/>
        <v/>
      </c>
    </row>
    <row r="11" spans="1:20" ht="12" customHeight="1" x14ac:dyDescent="0.2">
      <c r="A11" s="224" t="e">
        <f>VLOOKUP(B11,#REF!,2,FALSE)</f>
        <v>#REF!</v>
      </c>
      <c r="B11" s="251" t="e">
        <f>#REF!</f>
        <v>#REF!</v>
      </c>
      <c r="C11" s="225" t="e">
        <f>#REF!/1000</f>
        <v>#REF!</v>
      </c>
      <c r="D11" s="229" t="e">
        <f>#REF!/1000</f>
        <v>#REF!</v>
      </c>
      <c r="E11" s="225" t="e">
        <f>#REF!/1000</f>
        <v>#REF!</v>
      </c>
      <c r="F11" s="226" t="str">
        <f t="shared" si="0"/>
        <v/>
      </c>
      <c r="G11" s="236" t="str">
        <f t="shared" si="1"/>
        <v/>
      </c>
    </row>
    <row r="12" spans="1:20" x14ac:dyDescent="0.2">
      <c r="A12" s="224" t="e">
        <f>VLOOKUP(B12,#REF!,2,FALSE)</f>
        <v>#REF!</v>
      </c>
      <c r="B12" s="251" t="e">
        <f>#REF!</f>
        <v>#REF!</v>
      </c>
      <c r="C12" s="225" t="e">
        <f>#REF!/1000</f>
        <v>#REF!</v>
      </c>
      <c r="D12" s="229" t="e">
        <f>#REF!/1000</f>
        <v>#REF!</v>
      </c>
      <c r="E12" s="225" t="e">
        <f>#REF!/1000</f>
        <v>#REF!</v>
      </c>
      <c r="F12" s="226" t="str">
        <f t="shared" si="0"/>
        <v/>
      </c>
      <c r="G12" s="236" t="str">
        <f t="shared" si="1"/>
        <v/>
      </c>
    </row>
    <row r="13" spans="1:20" ht="12.75" customHeight="1" x14ac:dyDescent="0.2">
      <c r="A13" s="224" t="e">
        <f>VLOOKUP(B13,#REF!,2,FALSE)</f>
        <v>#REF!</v>
      </c>
      <c r="B13" s="251" t="e">
        <f>#REF!</f>
        <v>#REF!</v>
      </c>
      <c r="C13" s="225" t="e">
        <f>#REF!/1000</f>
        <v>#REF!</v>
      </c>
      <c r="D13" s="229" t="e">
        <f>#REF!/1000</f>
        <v>#REF!</v>
      </c>
      <c r="E13" s="225" t="e">
        <f>#REF!/1000</f>
        <v>#REF!</v>
      </c>
      <c r="F13" s="226" t="str">
        <f t="shared" si="0"/>
        <v/>
      </c>
      <c r="G13" s="236" t="str">
        <f t="shared" si="1"/>
        <v/>
      </c>
    </row>
    <row r="14" spans="1:20" ht="12.75" customHeight="1" x14ac:dyDescent="0.2">
      <c r="A14" s="224" t="e">
        <f>VLOOKUP(B14,#REF!,2,FALSE)</f>
        <v>#REF!</v>
      </c>
      <c r="B14" s="251" t="e">
        <f>#REF!</f>
        <v>#REF!</v>
      </c>
      <c r="C14" s="225" t="e">
        <f>#REF!/1000</f>
        <v>#REF!</v>
      </c>
      <c r="D14" s="229" t="e">
        <f>#REF!/1000</f>
        <v>#REF!</v>
      </c>
      <c r="E14" s="225" t="e">
        <f>#REF!/1000</f>
        <v>#REF!</v>
      </c>
      <c r="F14" s="226" t="str">
        <f t="shared" si="0"/>
        <v/>
      </c>
      <c r="G14" s="236" t="str">
        <f t="shared" si="1"/>
        <v/>
      </c>
      <c r="S14" s="10"/>
      <c r="T14" s="93"/>
    </row>
    <row r="15" spans="1:20" ht="12.75" customHeight="1" x14ac:dyDescent="0.2">
      <c r="A15" s="224" t="e">
        <f>VLOOKUP(B15,#REF!,2,FALSE)</f>
        <v>#REF!</v>
      </c>
      <c r="B15" s="251" t="e">
        <f>#REF!</f>
        <v>#REF!</v>
      </c>
      <c r="C15" s="225" t="e">
        <f>#REF!/1000</f>
        <v>#REF!</v>
      </c>
      <c r="D15" s="229" t="e">
        <f>#REF!/1000</f>
        <v>#REF!</v>
      </c>
      <c r="E15" s="225" t="e">
        <f>#REF!/1000</f>
        <v>#REF!</v>
      </c>
      <c r="F15" s="226" t="str">
        <f t="shared" si="0"/>
        <v/>
      </c>
      <c r="G15" s="236" t="str">
        <f t="shared" si="1"/>
        <v/>
      </c>
    </row>
    <row r="16" spans="1:20" x14ac:dyDescent="0.2">
      <c r="A16" s="224" t="e">
        <f>VLOOKUP(B16,#REF!,2,FALSE)</f>
        <v>#REF!</v>
      </c>
      <c r="B16" s="251" t="e">
        <f>#REF!</f>
        <v>#REF!</v>
      </c>
      <c r="C16" s="225" t="e">
        <f>#REF!/1000</f>
        <v>#REF!</v>
      </c>
      <c r="D16" s="229" t="e">
        <f>#REF!/1000</f>
        <v>#REF!</v>
      </c>
      <c r="E16" s="225" t="e">
        <f>#REF!/1000</f>
        <v>#REF!</v>
      </c>
      <c r="F16" s="226" t="str">
        <f t="shared" si="0"/>
        <v/>
      </c>
      <c r="G16" s="236" t="str">
        <f t="shared" si="1"/>
        <v/>
      </c>
      <c r="S16" s="5"/>
    </row>
    <row r="17" spans="1:20" ht="12.75" customHeight="1" x14ac:dyDescent="0.2">
      <c r="A17" s="224" t="e">
        <f>VLOOKUP(B17,#REF!,2,FALSE)</f>
        <v>#REF!</v>
      </c>
      <c r="B17" s="251" t="e">
        <f>#REF!</f>
        <v>#REF!</v>
      </c>
      <c r="C17" s="225" t="e">
        <f>#REF!/1000</f>
        <v>#REF!</v>
      </c>
      <c r="D17" s="229" t="e">
        <f>#REF!/1000</f>
        <v>#REF!</v>
      </c>
      <c r="E17" s="225" t="e">
        <f>#REF!/1000</f>
        <v>#REF!</v>
      </c>
      <c r="F17" s="226" t="str">
        <f t="shared" si="0"/>
        <v/>
      </c>
      <c r="G17" s="236" t="str">
        <f t="shared" si="1"/>
        <v/>
      </c>
      <c r="T17" s="5"/>
    </row>
    <row r="18" spans="1:20" ht="12.75" customHeight="1" x14ac:dyDescent="0.2">
      <c r="A18" s="224" t="e">
        <f>VLOOKUP(B18,#REF!,2,FALSE)</f>
        <v>#REF!</v>
      </c>
      <c r="B18" s="251" t="e">
        <f>#REF!</f>
        <v>#REF!</v>
      </c>
      <c r="C18" s="225" t="e">
        <f>#REF!/1000</f>
        <v>#REF!</v>
      </c>
      <c r="D18" s="229" t="e">
        <f>#REF!/1000</f>
        <v>#REF!</v>
      </c>
      <c r="E18" s="225" t="e">
        <f>#REF!/1000</f>
        <v>#REF!</v>
      </c>
      <c r="F18" s="226" t="str">
        <f t="shared" si="0"/>
        <v/>
      </c>
      <c r="G18" s="236" t="str">
        <f t="shared" si="1"/>
        <v/>
      </c>
      <c r="T18" s="5"/>
    </row>
    <row r="19" spans="1:20" ht="12.75" customHeight="1" x14ac:dyDescent="0.2">
      <c r="A19" s="224" t="e">
        <f>VLOOKUP(B19,#REF!,2,FALSE)</f>
        <v>#REF!</v>
      </c>
      <c r="B19" s="251" t="e">
        <f>#REF!</f>
        <v>#REF!</v>
      </c>
      <c r="C19" s="225" t="e">
        <f>#REF!/1000</f>
        <v>#REF!</v>
      </c>
      <c r="D19" s="229" t="e">
        <f>#REF!/1000</f>
        <v>#REF!</v>
      </c>
      <c r="E19" s="225" t="e">
        <f>#REF!/1000</f>
        <v>#REF!</v>
      </c>
      <c r="F19" s="226" t="str">
        <f t="shared" si="0"/>
        <v/>
      </c>
      <c r="G19" s="236" t="str">
        <f t="shared" si="1"/>
        <v/>
      </c>
      <c r="N19" s="5"/>
      <c r="O19" s="5"/>
      <c r="Q19" s="5"/>
      <c r="R19" s="5"/>
      <c r="T19" s="5"/>
    </row>
    <row r="20" spans="1:20" ht="12.75" customHeight="1" x14ac:dyDescent="0.2">
      <c r="A20" s="224" t="e">
        <f>VLOOKUP(B20,#REF!,2,FALSE)</f>
        <v>#REF!</v>
      </c>
      <c r="B20" s="251" t="e">
        <f>#REF!</f>
        <v>#REF!</v>
      </c>
      <c r="C20" s="225" t="e">
        <f>#REF!/1000</f>
        <v>#REF!</v>
      </c>
      <c r="D20" s="229" t="e">
        <f>#REF!/1000</f>
        <v>#REF!</v>
      </c>
      <c r="E20" s="225" t="e">
        <f>#REF!/1000</f>
        <v>#REF!</v>
      </c>
      <c r="F20" s="226" t="str">
        <f t="shared" si="0"/>
        <v/>
      </c>
      <c r="G20" s="236" t="str">
        <f t="shared" si="1"/>
        <v/>
      </c>
      <c r="Q20" s="5"/>
      <c r="T20" s="5"/>
    </row>
    <row r="21" spans="1:20" ht="12.75" customHeight="1" x14ac:dyDescent="0.2">
      <c r="A21" s="224" t="e">
        <f>VLOOKUP(B21,#REF!,2,FALSE)</f>
        <v>#REF!</v>
      </c>
      <c r="B21" s="251" t="e">
        <f>#REF!</f>
        <v>#REF!</v>
      </c>
      <c r="C21" s="225" t="e">
        <f>#REF!/1000</f>
        <v>#REF!</v>
      </c>
      <c r="D21" s="229" t="e">
        <f>#REF!/1000</f>
        <v>#REF!</v>
      </c>
      <c r="E21" s="225" t="e">
        <f>#REF!/1000</f>
        <v>#REF!</v>
      </c>
      <c r="F21" s="226" t="str">
        <f t="shared" si="0"/>
        <v/>
      </c>
      <c r="G21" s="236" t="str">
        <f t="shared" si="1"/>
        <v/>
      </c>
      <c r="I21" s="5"/>
      <c r="O21" s="179"/>
      <c r="P21" s="179"/>
      <c r="Q21" s="179"/>
      <c r="R21" s="180"/>
      <c r="S21" s="180"/>
      <c r="T21" s="180"/>
    </row>
    <row r="22" spans="1:20" ht="12.75" customHeight="1" x14ac:dyDescent="0.2">
      <c r="A22" s="224" t="s">
        <v>24</v>
      </c>
      <c r="B22" s="224"/>
      <c r="C22" s="228" t="e">
        <f>C23-SUM(C7:C21)</f>
        <v>#REF!</v>
      </c>
      <c r="D22" s="228" t="e">
        <f t="shared" ref="D22:E22" si="2">D23-SUM(D7:D21)</f>
        <v>#REF!</v>
      </c>
      <c r="E22" s="228" t="e">
        <f t="shared" si="2"/>
        <v>#REF!</v>
      </c>
      <c r="F22" s="226" t="str">
        <f t="shared" si="0"/>
        <v/>
      </c>
      <c r="G22" s="236" t="str">
        <f t="shared" si="1"/>
        <v/>
      </c>
      <c r="I22" s="5"/>
    </row>
    <row r="23" spans="1:20" ht="12.75" customHeight="1" x14ac:dyDescent="0.2">
      <c r="A23" s="224" t="s">
        <v>22</v>
      </c>
      <c r="B23" s="224"/>
      <c r="C23" s="228">
        <f>+balanza_periodos!B11</f>
        <v>17681119</v>
      </c>
      <c r="D23" s="228">
        <f>+balanza_periodos!C11</f>
        <v>7951564</v>
      </c>
      <c r="E23" s="228">
        <f>+balanza_periodos!D11</f>
        <v>8825171</v>
      </c>
      <c r="F23" s="226">
        <f t="shared" si="0"/>
        <v>0.10986605905454574</v>
      </c>
      <c r="G23" s="236">
        <f t="shared" si="1"/>
        <v>1</v>
      </c>
    </row>
    <row r="24" spans="1:20" ht="10.8" thickBot="1" x14ac:dyDescent="0.25">
      <c r="A24" s="237"/>
      <c r="B24" s="237"/>
      <c r="C24" s="238"/>
      <c r="D24" s="238"/>
      <c r="E24" s="238"/>
      <c r="F24" s="237"/>
      <c r="G24" s="237"/>
    </row>
    <row r="25" spans="1:20" ht="33.75" customHeight="1" thickTop="1" x14ac:dyDescent="0.2">
      <c r="A25" s="451" t="s">
        <v>413</v>
      </c>
      <c r="B25" s="451"/>
      <c r="C25" s="451"/>
      <c r="D25" s="451"/>
      <c r="E25" s="451"/>
      <c r="F25" s="451"/>
      <c r="G25" s="451"/>
    </row>
    <row r="50" spans="1:20" ht="15.9" customHeight="1" x14ac:dyDescent="0.2">
      <c r="A50" s="449" t="s">
        <v>252</v>
      </c>
      <c r="B50" s="449"/>
      <c r="C50" s="449"/>
      <c r="D50" s="449"/>
      <c r="E50" s="449"/>
      <c r="F50" s="449"/>
      <c r="G50" s="449"/>
    </row>
    <row r="51" spans="1:20" ht="15.9" customHeight="1" x14ac:dyDescent="0.2">
      <c r="A51" s="450" t="s">
        <v>150</v>
      </c>
      <c r="B51" s="450"/>
      <c r="C51" s="450"/>
      <c r="D51" s="450"/>
      <c r="E51" s="450"/>
      <c r="F51" s="450"/>
      <c r="G51" s="450"/>
    </row>
    <row r="52" spans="1:20" ht="15.9" customHeight="1" thickBot="1" x14ac:dyDescent="0.25">
      <c r="A52" s="450" t="s">
        <v>241</v>
      </c>
      <c r="B52" s="450"/>
      <c r="C52" s="450"/>
      <c r="D52" s="450"/>
      <c r="E52" s="450"/>
      <c r="F52" s="450"/>
      <c r="G52" s="450"/>
    </row>
    <row r="53" spans="1:20" ht="12.75" customHeight="1" thickTop="1" x14ac:dyDescent="0.2">
      <c r="A53" s="452" t="s">
        <v>25</v>
      </c>
      <c r="B53" s="230" t="s">
        <v>92</v>
      </c>
      <c r="C53" s="231">
        <f>+C4</f>
        <v>2021</v>
      </c>
      <c r="D53" s="454" t="str">
        <f>+D4</f>
        <v>enero - mayo</v>
      </c>
      <c r="E53" s="454"/>
      <c r="F53" s="230" t="s">
        <v>143</v>
      </c>
      <c r="G53" s="230" t="s">
        <v>135</v>
      </c>
      <c r="Q53" s="5"/>
      <c r="T53" s="5"/>
    </row>
    <row r="54" spans="1:20" ht="12.75" customHeight="1" thickBot="1" x14ac:dyDescent="0.25">
      <c r="A54" s="453"/>
      <c r="B54" s="232" t="s">
        <v>32</v>
      </c>
      <c r="C54" s="233" t="s">
        <v>134</v>
      </c>
      <c r="D54" s="234">
        <f>+balanza_periodos!C6</f>
        <v>2021</v>
      </c>
      <c r="E54" s="234">
        <f>+E5</f>
        <v>2022</v>
      </c>
      <c r="F54" s="233" t="str">
        <f>+F5</f>
        <v>2022-2021</v>
      </c>
      <c r="G54" s="233">
        <f>+G5</f>
        <v>2022</v>
      </c>
      <c r="O54" s="5"/>
      <c r="P54" s="5"/>
      <c r="Q54" s="5"/>
      <c r="R54" s="5"/>
      <c r="S54" s="5"/>
      <c r="T54" s="5"/>
    </row>
    <row r="55" spans="1:20" ht="10.8" thickTop="1" x14ac:dyDescent="0.2">
      <c r="C55" s="228"/>
      <c r="D55" s="228"/>
      <c r="E55" s="228"/>
      <c r="F55" s="228"/>
      <c r="G55" s="228"/>
      <c r="Q55" s="5"/>
      <c r="R55" s="5"/>
      <c r="T55" s="5"/>
    </row>
    <row r="56" spans="1:20" ht="12.75" customHeight="1" x14ac:dyDescent="0.2">
      <c r="A56" s="224" t="e">
        <f>VLOOKUP(B56,#REF!,2,FALSE)</f>
        <v>#REF!</v>
      </c>
      <c r="B56" s="251" t="e">
        <f>#REF!</f>
        <v>#REF!</v>
      </c>
      <c r="C56" s="225" t="e">
        <f>#REF!/1000</f>
        <v>#REF!</v>
      </c>
      <c r="D56" s="225" t="e">
        <f>#REF!/1000</f>
        <v>#REF!</v>
      </c>
      <c r="E56" s="225" t="e">
        <f>#REF!/1000</f>
        <v>#REF!</v>
      </c>
      <c r="F56" s="226" t="str">
        <f>IFERROR((E56-D56)/D56,"")</f>
        <v/>
      </c>
      <c r="G56" s="227" t="e">
        <f t="shared" ref="G56:G72" si="3">+E56/$E$72</f>
        <v>#REF!</v>
      </c>
      <c r="Q56" s="5"/>
      <c r="T56" s="5"/>
    </row>
    <row r="57" spans="1:20" ht="12.75" customHeight="1" x14ac:dyDescent="0.2">
      <c r="A57" s="224" t="e">
        <f>VLOOKUP(B57,#REF!,2,FALSE)</f>
        <v>#REF!</v>
      </c>
      <c r="B57" s="251" t="e">
        <f>#REF!</f>
        <v>#REF!</v>
      </c>
      <c r="C57" s="225" t="e">
        <f>#REF!/1000</f>
        <v>#REF!</v>
      </c>
      <c r="D57" s="225" t="e">
        <f>#REF!/1000</f>
        <v>#REF!</v>
      </c>
      <c r="E57" s="225" t="e">
        <f>#REF!/1000</f>
        <v>#REF!</v>
      </c>
      <c r="F57" s="226" t="str">
        <f t="shared" ref="F57:F72" si="4">IFERROR((E57-D57)/D57,"")</f>
        <v/>
      </c>
      <c r="G57" s="227" t="e">
        <f t="shared" si="3"/>
        <v>#REF!</v>
      </c>
      <c r="O57" s="5"/>
      <c r="P57" s="5"/>
      <c r="Q57" s="5"/>
      <c r="R57" s="5"/>
      <c r="S57" s="5"/>
      <c r="T57" s="5"/>
    </row>
    <row r="58" spans="1:20" ht="12.75" customHeight="1" x14ac:dyDescent="0.2">
      <c r="A58" s="224" t="e">
        <f>VLOOKUP(B58,#REF!,2,FALSE)</f>
        <v>#REF!</v>
      </c>
      <c r="B58" s="251" t="e">
        <f>#REF!</f>
        <v>#REF!</v>
      </c>
      <c r="C58" s="225" t="e">
        <f>#REF!/1000</f>
        <v>#REF!</v>
      </c>
      <c r="D58" s="225" t="e">
        <f>#REF!/1000</f>
        <v>#REF!</v>
      </c>
      <c r="E58" s="225" t="e">
        <f>#REF!/1000</f>
        <v>#REF!</v>
      </c>
      <c r="F58" s="226" t="str">
        <f t="shared" si="4"/>
        <v/>
      </c>
      <c r="G58" s="227" t="e">
        <f t="shared" si="3"/>
        <v>#REF!</v>
      </c>
      <c r="Q58" s="5"/>
      <c r="R58" s="179"/>
      <c r="S58" s="179"/>
      <c r="T58" s="179"/>
    </row>
    <row r="59" spans="1:20" ht="12.75" customHeight="1" x14ac:dyDescent="0.2">
      <c r="A59" s="224" t="e">
        <f>VLOOKUP(B59,#REF!,2,FALSE)</f>
        <v>#REF!</v>
      </c>
      <c r="B59" s="251" t="e">
        <f>#REF!</f>
        <v>#REF!</v>
      </c>
      <c r="C59" s="225" t="e">
        <f>#REF!/1000</f>
        <v>#REF!</v>
      </c>
      <c r="D59" s="225" t="e">
        <f>#REF!/1000</f>
        <v>#REF!</v>
      </c>
      <c r="E59" s="225" t="e">
        <f>#REF!/1000</f>
        <v>#REF!</v>
      </c>
      <c r="F59" s="226" t="str">
        <f t="shared" si="4"/>
        <v/>
      </c>
      <c r="G59" s="227" t="e">
        <f t="shared" si="3"/>
        <v>#REF!</v>
      </c>
      <c r="O59" s="5"/>
      <c r="Q59" s="5"/>
      <c r="R59" s="5"/>
      <c r="T59" s="5"/>
    </row>
    <row r="60" spans="1:20" ht="12.75" customHeight="1" x14ac:dyDescent="0.2">
      <c r="A60" s="224" t="e">
        <f>VLOOKUP(B60,#REF!,2,FALSE)</f>
        <v>#REF!</v>
      </c>
      <c r="B60" s="251" t="e">
        <f>#REF!</f>
        <v>#REF!</v>
      </c>
      <c r="C60" s="225" t="e">
        <f>#REF!/1000</f>
        <v>#REF!</v>
      </c>
      <c r="D60" s="225" t="e">
        <f>#REF!/1000</f>
        <v>#REF!</v>
      </c>
      <c r="E60" s="225" t="e">
        <f>#REF!/1000</f>
        <v>#REF!</v>
      </c>
      <c r="F60" s="226" t="str">
        <f t="shared" si="4"/>
        <v/>
      </c>
      <c r="G60" s="227" t="e">
        <f t="shared" si="3"/>
        <v>#REF!</v>
      </c>
      <c r="O60" s="5"/>
      <c r="Q60" s="5"/>
      <c r="R60" s="5"/>
      <c r="T60" s="5"/>
    </row>
    <row r="61" spans="1:20" ht="12.75" customHeight="1" x14ac:dyDescent="0.2">
      <c r="A61" s="224" t="e">
        <f>VLOOKUP(B61,#REF!,2,FALSE)</f>
        <v>#REF!</v>
      </c>
      <c r="B61" s="251" t="e">
        <f>#REF!</f>
        <v>#REF!</v>
      </c>
      <c r="C61" s="225" t="e">
        <f>#REF!/1000</f>
        <v>#REF!</v>
      </c>
      <c r="D61" s="225" t="e">
        <f>#REF!/1000</f>
        <v>#REF!</v>
      </c>
      <c r="E61" s="225" t="e">
        <f>#REF!/1000</f>
        <v>#REF!</v>
      </c>
      <c r="F61" s="226" t="str">
        <f t="shared" si="4"/>
        <v/>
      </c>
      <c r="G61" s="227" t="e">
        <f t="shared" si="3"/>
        <v>#REF!</v>
      </c>
      <c r="Q61" s="5"/>
      <c r="R61" s="5"/>
      <c r="T61" s="5"/>
    </row>
    <row r="62" spans="1:20" ht="12.75" customHeight="1" x14ac:dyDescent="0.2">
      <c r="A62" s="224" t="e">
        <f>VLOOKUP(B62,#REF!,2,FALSE)</f>
        <v>#REF!</v>
      </c>
      <c r="B62" s="251" t="e">
        <f>#REF!</f>
        <v>#REF!</v>
      </c>
      <c r="C62" s="225" t="e">
        <f>#REF!/1000</f>
        <v>#REF!</v>
      </c>
      <c r="D62" s="225" t="e">
        <f>#REF!/1000</f>
        <v>#REF!</v>
      </c>
      <c r="E62" s="225" t="e">
        <f>#REF!/1000</f>
        <v>#REF!</v>
      </c>
      <c r="F62" s="226" t="str">
        <f t="shared" si="4"/>
        <v/>
      </c>
      <c r="G62" s="227" t="e">
        <f t="shared" si="3"/>
        <v>#REF!</v>
      </c>
      <c r="I62" s="5"/>
      <c r="M62" s="5"/>
      <c r="N62" s="5"/>
      <c r="P62" s="5"/>
      <c r="Q62" s="5"/>
      <c r="R62" s="5"/>
      <c r="T62" s="5"/>
    </row>
    <row r="63" spans="1:20" ht="12.75" customHeight="1" x14ac:dyDescent="0.2">
      <c r="A63" s="224" t="e">
        <f>VLOOKUP(B63,#REF!,2,FALSE)</f>
        <v>#REF!</v>
      </c>
      <c r="B63" s="251" t="e">
        <f>#REF!</f>
        <v>#REF!</v>
      </c>
      <c r="C63" s="225" t="e">
        <f>#REF!/1000</f>
        <v>#REF!</v>
      </c>
      <c r="D63" s="225" t="e">
        <f>#REF!/1000</f>
        <v>#REF!</v>
      </c>
      <c r="E63" s="225" t="e">
        <f>#REF!/1000</f>
        <v>#REF!</v>
      </c>
      <c r="F63" s="226" t="str">
        <f t="shared" si="4"/>
        <v/>
      </c>
      <c r="G63" s="227" t="e">
        <f t="shared" si="3"/>
        <v>#REF!</v>
      </c>
      <c r="P63" s="179"/>
      <c r="Q63" s="179"/>
      <c r="R63" s="179"/>
      <c r="T63" s="5"/>
    </row>
    <row r="64" spans="1:20" ht="12.75" customHeight="1" x14ac:dyDescent="0.2">
      <c r="A64" s="224" t="e">
        <f>VLOOKUP(B64,#REF!,2,FALSE)</f>
        <v>#REF!</v>
      </c>
      <c r="B64" s="251" t="e">
        <f>#REF!</f>
        <v>#REF!</v>
      </c>
      <c r="C64" s="225" t="e">
        <f>#REF!/1000</f>
        <v>#REF!</v>
      </c>
      <c r="D64" s="225" t="e">
        <f>#REF!/1000</f>
        <v>#REF!</v>
      </c>
      <c r="E64" s="225" t="e">
        <f>#REF!/1000</f>
        <v>#REF!</v>
      </c>
      <c r="F64" s="226" t="str">
        <f t="shared" si="4"/>
        <v/>
      </c>
      <c r="G64" s="227" t="e">
        <f t="shared" si="3"/>
        <v>#REF!</v>
      </c>
      <c r="Q64" s="5"/>
      <c r="T64" s="5"/>
    </row>
    <row r="65" spans="1:20" ht="12.75" customHeight="1" x14ac:dyDescent="0.2">
      <c r="A65" s="224" t="e">
        <f>VLOOKUP(B65,#REF!,2,FALSE)</f>
        <v>#REF!</v>
      </c>
      <c r="B65" s="251" t="e">
        <f>#REF!</f>
        <v>#REF!</v>
      </c>
      <c r="C65" s="225" t="e">
        <f>#REF!/1000</f>
        <v>#REF!</v>
      </c>
      <c r="D65" s="225" t="e">
        <f>#REF!/1000</f>
        <v>#REF!</v>
      </c>
      <c r="E65" s="225" t="e">
        <f>#REF!/1000</f>
        <v>#REF!</v>
      </c>
      <c r="F65" s="226" t="str">
        <f t="shared" si="4"/>
        <v/>
      </c>
      <c r="G65" s="227" t="e">
        <f t="shared" si="3"/>
        <v>#REF!</v>
      </c>
      <c r="Q65" s="5"/>
      <c r="T65" s="5"/>
    </row>
    <row r="66" spans="1:20" ht="12.75" customHeight="1" x14ac:dyDescent="0.2">
      <c r="A66" s="224" t="e">
        <f>VLOOKUP(B66,#REF!,2,FALSE)</f>
        <v>#REF!</v>
      </c>
      <c r="B66" s="251" t="e">
        <f>#REF!</f>
        <v>#REF!</v>
      </c>
      <c r="C66" s="225" t="e">
        <f>#REF!/1000</f>
        <v>#REF!</v>
      </c>
      <c r="D66" s="225" t="e">
        <f>#REF!/1000</f>
        <v>#REF!</v>
      </c>
      <c r="E66" s="225" t="e">
        <f>#REF!/1000</f>
        <v>#REF!</v>
      </c>
      <c r="F66" s="226" t="str">
        <f t="shared" si="4"/>
        <v/>
      </c>
      <c r="G66" s="227" t="e">
        <f t="shared" si="3"/>
        <v>#REF!</v>
      </c>
      <c r="Q66" s="5"/>
      <c r="T66" s="5"/>
    </row>
    <row r="67" spans="1:20" ht="12.75" customHeight="1" x14ac:dyDescent="0.2">
      <c r="A67" s="224" t="e">
        <f>VLOOKUP(B67,#REF!,2,FALSE)</f>
        <v>#REF!</v>
      </c>
      <c r="B67" s="251" t="e">
        <f>#REF!</f>
        <v>#REF!</v>
      </c>
      <c r="C67" s="225" t="e">
        <f>#REF!/1000</f>
        <v>#REF!</v>
      </c>
      <c r="D67" s="225" t="e">
        <f>#REF!/1000</f>
        <v>#REF!</v>
      </c>
      <c r="E67" s="225" t="e">
        <f>#REF!/1000</f>
        <v>#REF!</v>
      </c>
      <c r="F67" s="226" t="str">
        <f t="shared" si="4"/>
        <v/>
      </c>
      <c r="G67" s="227" t="e">
        <f t="shared" si="3"/>
        <v>#REF!</v>
      </c>
    </row>
    <row r="68" spans="1:20" ht="12.75" customHeight="1" x14ac:dyDescent="0.2">
      <c r="A68" s="224" t="e">
        <f>VLOOKUP(B68,#REF!,2,FALSE)</f>
        <v>#REF!</v>
      </c>
      <c r="B68" s="251" t="e">
        <f>#REF!</f>
        <v>#REF!</v>
      </c>
      <c r="C68" s="225" t="e">
        <f>#REF!/1000</f>
        <v>#REF!</v>
      </c>
      <c r="D68" s="225" t="e">
        <f>#REF!/1000</f>
        <v>#REF!</v>
      </c>
      <c r="E68" s="225" t="e">
        <f>#REF!/1000</f>
        <v>#REF!</v>
      </c>
      <c r="F68" s="226" t="str">
        <f t="shared" si="4"/>
        <v/>
      </c>
      <c r="G68" s="227" t="e">
        <f t="shared" si="3"/>
        <v>#REF!</v>
      </c>
      <c r="O68" s="5"/>
      <c r="P68" s="5"/>
      <c r="R68" s="5"/>
      <c r="S68" s="5"/>
    </row>
    <row r="69" spans="1:20" ht="12.75" customHeight="1" x14ac:dyDescent="0.2">
      <c r="A69" s="224" t="e">
        <f>VLOOKUP(B69,#REF!,2,FALSE)</f>
        <v>#REF!</v>
      </c>
      <c r="B69" s="251" t="e">
        <f>#REF!</f>
        <v>#REF!</v>
      </c>
      <c r="C69" s="225" t="e">
        <f>#REF!/1000</f>
        <v>#REF!</v>
      </c>
      <c r="D69" s="225" t="e">
        <f>#REF!/1000</f>
        <v>#REF!</v>
      </c>
      <c r="E69" s="225" t="e">
        <f>#REF!/1000</f>
        <v>#REF!</v>
      </c>
      <c r="F69" s="226" t="str">
        <f t="shared" si="4"/>
        <v/>
      </c>
      <c r="G69" s="227" t="e">
        <f t="shared" si="3"/>
        <v>#REF!</v>
      </c>
      <c r="Q69" s="5"/>
      <c r="T69" s="5"/>
    </row>
    <row r="70" spans="1:20" ht="12.75" customHeight="1" x14ac:dyDescent="0.2">
      <c r="A70" s="224" t="e">
        <f>VLOOKUP(B70,#REF!,2,FALSE)</f>
        <v>#REF!</v>
      </c>
      <c r="B70" s="251" t="e">
        <f>#REF!</f>
        <v>#REF!</v>
      </c>
      <c r="C70" s="225" t="e">
        <f>#REF!/1000</f>
        <v>#REF!</v>
      </c>
      <c r="D70" s="225" t="e">
        <f>#REF!/1000</f>
        <v>#REF!</v>
      </c>
      <c r="E70" s="225" t="e">
        <f>#REF!/1000</f>
        <v>#REF!</v>
      </c>
      <c r="F70" s="226" t="str">
        <f t="shared" si="4"/>
        <v/>
      </c>
      <c r="G70" s="227" t="e">
        <f t="shared" si="3"/>
        <v>#REF!</v>
      </c>
      <c r="Q70" s="5"/>
      <c r="T70" s="5"/>
    </row>
    <row r="71" spans="1:20" ht="12.75" customHeight="1" x14ac:dyDescent="0.2">
      <c r="A71" s="224" t="s">
        <v>24</v>
      </c>
      <c r="B71" s="224"/>
      <c r="C71" s="228" t="e">
        <f>C72-SUM(C56:C70)</f>
        <v>#REF!</v>
      </c>
      <c r="D71" s="228" t="e">
        <f t="shared" ref="D71:E71" si="5">D72-SUM(D56:D70)</f>
        <v>#REF!</v>
      </c>
      <c r="E71" s="228" t="e">
        <f t="shared" si="5"/>
        <v>#REF!</v>
      </c>
      <c r="F71" s="226" t="str">
        <f t="shared" si="4"/>
        <v/>
      </c>
      <c r="G71" s="227" t="e">
        <f t="shared" si="3"/>
        <v>#REF!</v>
      </c>
      <c r="Q71" s="5"/>
      <c r="T71" s="5"/>
    </row>
    <row r="72" spans="1:20" ht="12.75" customHeight="1" x14ac:dyDescent="0.2">
      <c r="A72" s="224" t="s">
        <v>22</v>
      </c>
      <c r="B72" s="224"/>
      <c r="C72" s="228">
        <f>+balanza_periodos!B16</f>
        <v>9581777</v>
      </c>
      <c r="D72" s="228">
        <f>+balanza_periodos!C16</f>
        <v>3508399</v>
      </c>
      <c r="E72" s="228">
        <f>+balanza_periodos!D16</f>
        <v>4040845</v>
      </c>
      <c r="F72" s="226">
        <f t="shared" si="4"/>
        <v>0.15176324015597997</v>
      </c>
      <c r="G72" s="227">
        <f t="shared" si="3"/>
        <v>1</v>
      </c>
    </row>
    <row r="73" spans="1:20" ht="10.8" thickBot="1" x14ac:dyDescent="0.25">
      <c r="A73" s="239"/>
      <c r="B73" s="239"/>
      <c r="C73" s="240"/>
      <c r="D73" s="240"/>
      <c r="E73" s="240"/>
      <c r="F73" s="239"/>
      <c r="G73" s="239"/>
    </row>
    <row r="74" spans="1:20" ht="12.75" customHeight="1" thickTop="1" x14ac:dyDescent="0.2">
      <c r="A74" s="451" t="s">
        <v>414</v>
      </c>
      <c r="B74" s="451"/>
      <c r="C74" s="451"/>
      <c r="D74" s="451"/>
      <c r="E74" s="451"/>
      <c r="F74" s="451"/>
      <c r="G74" s="451"/>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XFD1048576"/>
    </sheetView>
  </sheetViews>
  <sheetFormatPr baseColWidth="10" defaultRowHeight="13.2" x14ac:dyDescent="0.25"/>
  <cols>
    <col min="1" max="1" width="19.88671875" bestFit="1" customWidth="1"/>
    <col min="2" max="4" width="8.5546875" customWidth="1"/>
    <col min="5" max="5" width="8.6640625" bestFit="1" customWidth="1"/>
    <col min="6" max="6" width="2.33203125" customWidth="1"/>
    <col min="7" max="9" width="8.5546875" customWidth="1"/>
    <col min="10" max="10" width="9.6640625" bestFit="1" customWidth="1"/>
    <col min="11" max="11" width="9.33203125" bestFit="1" customWidth="1"/>
    <col min="12" max="12" width="10.109375" bestFit="1" customWidth="1"/>
    <col min="16" max="16" width="13.88671875" bestFit="1" customWidth="1"/>
    <col min="17" max="17" width="12.88671875" bestFit="1" customWidth="1"/>
  </cols>
  <sheetData>
    <row r="1" spans="1:17" s="14" customFormat="1" ht="20.100000000000001" customHeight="1" x14ac:dyDescent="0.25">
      <c r="A1" s="455" t="s">
        <v>252</v>
      </c>
      <c r="B1" s="455"/>
      <c r="C1" s="455"/>
      <c r="D1" s="455"/>
      <c r="E1" s="455"/>
      <c r="F1" s="455"/>
      <c r="G1" s="455"/>
      <c r="H1" s="455"/>
      <c r="I1" s="455"/>
      <c r="J1" s="455"/>
      <c r="K1" s="455"/>
      <c r="L1" s="83"/>
      <c r="M1" s="83"/>
      <c r="N1" s="83"/>
      <c r="O1" s="83"/>
    </row>
    <row r="2" spans="1:17" s="14" customFormat="1" ht="20.100000000000001" customHeight="1" x14ac:dyDescent="0.2">
      <c r="A2" s="456" t="s">
        <v>259</v>
      </c>
      <c r="B2" s="456"/>
      <c r="C2" s="456"/>
      <c r="D2" s="456"/>
      <c r="E2" s="456"/>
      <c r="F2" s="456"/>
      <c r="G2" s="456"/>
      <c r="H2" s="456"/>
      <c r="I2" s="456"/>
      <c r="J2" s="456"/>
      <c r="K2" s="456"/>
      <c r="L2" s="85"/>
      <c r="M2" s="85"/>
      <c r="N2" s="85"/>
      <c r="O2" s="85"/>
    </row>
    <row r="3" spans="1:17" s="20" customFormat="1" ht="11.4" x14ac:dyDescent="0.2">
      <c r="A3" s="17"/>
      <c r="B3" s="457" t="s">
        <v>260</v>
      </c>
      <c r="C3" s="457"/>
      <c r="D3" s="457"/>
      <c r="E3" s="457"/>
      <c r="F3" s="409"/>
      <c r="G3" s="457" t="s">
        <v>415</v>
      </c>
      <c r="H3" s="457"/>
      <c r="I3" s="457"/>
      <c r="J3" s="457"/>
      <c r="K3" s="457"/>
      <c r="L3" s="91"/>
      <c r="M3" s="91"/>
      <c r="N3" s="91"/>
      <c r="O3" s="91"/>
    </row>
    <row r="4" spans="1:17" s="20" customFormat="1" ht="10.199999999999999" x14ac:dyDescent="0.2">
      <c r="A4" s="17" t="s">
        <v>263</v>
      </c>
      <c r="B4" s="122">
        <v>2021</v>
      </c>
      <c r="C4" s="458" t="s">
        <v>539</v>
      </c>
      <c r="D4" s="458"/>
      <c r="E4" s="458"/>
      <c r="F4" s="409"/>
      <c r="G4" s="122">
        <v>2021</v>
      </c>
      <c r="H4" s="458" t="s">
        <v>539</v>
      </c>
      <c r="I4" s="458"/>
      <c r="J4" s="458"/>
      <c r="K4" s="458"/>
      <c r="L4" s="91"/>
      <c r="M4" s="91"/>
      <c r="N4" s="91"/>
      <c r="O4" s="91"/>
    </row>
    <row r="5" spans="1:17" s="20" customFormat="1" ht="10.199999999999999" x14ac:dyDescent="0.2">
      <c r="A5" s="123"/>
      <c r="B5" s="123"/>
      <c r="C5" s="124">
        <v>2021</v>
      </c>
      <c r="D5" s="124">
        <v>2022</v>
      </c>
      <c r="E5" s="410" t="s">
        <v>550</v>
      </c>
      <c r="F5" s="125"/>
      <c r="G5" s="123"/>
      <c r="H5" s="124">
        <v>2021</v>
      </c>
      <c r="I5" s="124">
        <v>2022</v>
      </c>
      <c r="J5" s="410" t="s">
        <v>550</v>
      </c>
      <c r="K5" s="410" t="s">
        <v>551</v>
      </c>
    </row>
    <row r="7" spans="1:17" x14ac:dyDescent="0.25">
      <c r="A7" s="17" t="s">
        <v>251</v>
      </c>
      <c r="B7" s="126"/>
      <c r="C7" s="126"/>
      <c r="D7" s="126"/>
      <c r="E7" s="127"/>
      <c r="F7" s="2"/>
      <c r="G7" s="126">
        <v>17681119</v>
      </c>
      <c r="H7" s="126">
        <v>7951564</v>
      </c>
      <c r="I7" s="126">
        <v>8825171</v>
      </c>
      <c r="J7" s="128">
        <v>0.10986605905454572</v>
      </c>
      <c r="L7" s="40"/>
      <c r="M7" s="288"/>
    </row>
    <row r="8" spans="1:17" x14ac:dyDescent="0.25">
      <c r="L8" s="40"/>
    </row>
    <row r="9" spans="1:17" s="107" customFormat="1" x14ac:dyDescent="0.25">
      <c r="A9" s="9" t="s">
        <v>278</v>
      </c>
      <c r="B9" s="116">
        <v>2759745.4922933993</v>
      </c>
      <c r="C9" s="116">
        <v>1483243.3618213998</v>
      </c>
      <c r="D9" s="116">
        <v>1625449.1549638007</v>
      </c>
      <c r="E9" s="119">
        <v>9.5874889315381351E-2</v>
      </c>
      <c r="G9" s="116">
        <v>5882870.8926099986</v>
      </c>
      <c r="H9" s="116">
        <v>3434243.9612199981</v>
      </c>
      <c r="I9" s="116">
        <v>3735226.8205200015</v>
      </c>
      <c r="J9" s="120">
        <v>8.7641665152140336E-2</v>
      </c>
      <c r="K9" s="120">
        <v>0.42324696263902439</v>
      </c>
      <c r="L9" s="40"/>
      <c r="M9" s="116"/>
    </row>
    <row r="10" spans="1:17" s="107" customFormat="1" x14ac:dyDescent="0.25">
      <c r="A10" s="10" t="s">
        <v>77</v>
      </c>
      <c r="B10" s="116">
        <v>4277151.762991</v>
      </c>
      <c r="C10" s="93">
        <v>1764196.524</v>
      </c>
      <c r="D10" s="93">
        <v>1839973.0519060001</v>
      </c>
      <c r="E10" s="119">
        <v>4.2952430114866269E-2</v>
      </c>
      <c r="F10" s="93"/>
      <c r="G10" s="93">
        <v>2900677.5601399993</v>
      </c>
      <c r="H10" s="93">
        <v>1097685.5856900001</v>
      </c>
      <c r="I10" s="93">
        <v>1164058.4750900001</v>
      </c>
      <c r="J10" s="120">
        <v>6.046621206042202E-2</v>
      </c>
      <c r="K10" s="120">
        <v>0.13190208723321056</v>
      </c>
      <c r="L10" s="40"/>
      <c r="M10" s="350"/>
      <c r="N10" s="15"/>
      <c r="O10" s="14"/>
      <c r="P10" s="14"/>
      <c r="Q10" s="15"/>
    </row>
    <row r="11" spans="1:17" s="107" customFormat="1" x14ac:dyDescent="0.25">
      <c r="A11" s="107" t="s">
        <v>261</v>
      </c>
      <c r="B11" s="116">
        <v>881240.32461579994</v>
      </c>
      <c r="C11" s="116">
        <v>347590.84389719996</v>
      </c>
      <c r="D11" s="116">
        <v>351691.20373200002</v>
      </c>
      <c r="E11" s="119">
        <v>1.179651278735272E-2</v>
      </c>
      <c r="G11" s="116">
        <v>1974645.7162099995</v>
      </c>
      <c r="H11" s="116">
        <v>775610.52310999983</v>
      </c>
      <c r="I11" s="116">
        <v>765344.51806999987</v>
      </c>
      <c r="J11" s="120">
        <v>-1.3236031144647109E-2</v>
      </c>
      <c r="K11" s="120">
        <v>8.6722910872775144E-2</v>
      </c>
      <c r="L11" s="40"/>
    </row>
    <row r="12" spans="1:17" s="107" customFormat="1" x14ac:dyDescent="0.25">
      <c r="A12" s="9" t="s">
        <v>245</v>
      </c>
      <c r="B12" s="116">
        <v>652930.47040270001</v>
      </c>
      <c r="C12" s="116">
        <v>255584.82755769999</v>
      </c>
      <c r="D12" s="116">
        <v>221231.39036699993</v>
      </c>
      <c r="E12" s="119">
        <v>-0.13441109755603364</v>
      </c>
      <c r="G12" s="116">
        <v>1414180.6256999997</v>
      </c>
      <c r="H12" s="116">
        <v>532209.19281999988</v>
      </c>
      <c r="I12" s="116">
        <v>551466.04178999993</v>
      </c>
      <c r="J12" s="120">
        <v>3.6182856722117851E-2</v>
      </c>
      <c r="K12" s="120">
        <v>6.2487859078311336E-2</v>
      </c>
      <c r="L12" s="40"/>
    </row>
    <row r="13" spans="1:17" s="107" customFormat="1" x14ac:dyDescent="0.25">
      <c r="A13" s="107" t="s">
        <v>350</v>
      </c>
      <c r="B13" s="134" t="s">
        <v>120</v>
      </c>
      <c r="C13" s="134" t="s">
        <v>120</v>
      </c>
      <c r="D13" s="134" t="s">
        <v>120</v>
      </c>
      <c r="E13" s="134" t="s">
        <v>120</v>
      </c>
      <c r="G13" s="116">
        <v>1427357.0158500001</v>
      </c>
      <c r="H13" s="116">
        <v>476753.84836</v>
      </c>
      <c r="I13" s="116">
        <v>754089.44929000002</v>
      </c>
      <c r="J13" s="120">
        <v>0.58171654383916382</v>
      </c>
      <c r="K13" s="120">
        <v>8.5447573683274811E-2</v>
      </c>
      <c r="L13" s="40"/>
    </row>
    <row r="14" spans="1:17" s="107" customFormat="1" x14ac:dyDescent="0.25">
      <c r="A14" s="107" t="s">
        <v>69</v>
      </c>
      <c r="B14" s="116">
        <v>498350.97738429997</v>
      </c>
      <c r="C14" s="116">
        <v>206655.69155379999</v>
      </c>
      <c r="D14" s="116">
        <v>196996.46638650002</v>
      </c>
      <c r="E14" s="119">
        <v>-4.6740668474573921E-2</v>
      </c>
      <c r="G14" s="116">
        <v>1472386.7781100005</v>
      </c>
      <c r="H14" s="116">
        <v>603640.57247999986</v>
      </c>
      <c r="I14" s="116">
        <v>599667.07221999997</v>
      </c>
      <c r="J14" s="120">
        <v>-6.5825599556291747E-3</v>
      </c>
      <c r="K14" s="120">
        <v>6.7949626383443443E-2</v>
      </c>
      <c r="L14" s="40"/>
    </row>
    <row r="15" spans="1:17" s="107" customFormat="1" x14ac:dyDescent="0.25">
      <c r="A15" s="107" t="s">
        <v>264</v>
      </c>
      <c r="B15" s="134" t="s">
        <v>120</v>
      </c>
      <c r="C15" s="134" t="s">
        <v>120</v>
      </c>
      <c r="D15" s="134" t="s">
        <v>120</v>
      </c>
      <c r="E15" s="135" t="s">
        <v>120</v>
      </c>
      <c r="G15" s="116">
        <v>929762.24655999988</v>
      </c>
      <c r="H15" s="116">
        <v>316544.15369000001</v>
      </c>
      <c r="I15" s="116">
        <v>446098.88022000005</v>
      </c>
      <c r="J15" s="120">
        <v>0.40927853198286002</v>
      </c>
      <c r="K15" s="120">
        <v>5.0548468717490011E-2</v>
      </c>
      <c r="L15" s="40"/>
      <c r="M15" s="116"/>
    </row>
    <row r="16" spans="1:17" s="107" customFormat="1" x14ac:dyDescent="0.25">
      <c r="A16" s="107" t="s">
        <v>75</v>
      </c>
      <c r="B16" s="116">
        <v>3757744.9589999998</v>
      </c>
      <c r="C16" s="116">
        <v>1607286.5260000001</v>
      </c>
      <c r="D16" s="116">
        <v>1518703.7169999999</v>
      </c>
      <c r="E16" s="119">
        <v>-5.5113265473862416E-2</v>
      </c>
      <c r="G16" s="116">
        <v>257012.13709999999</v>
      </c>
      <c r="H16" s="116">
        <v>113950.81566000001</v>
      </c>
      <c r="I16" s="116">
        <v>106592.01285</v>
      </c>
      <c r="J16" s="120">
        <v>-6.4578763805928197E-2</v>
      </c>
      <c r="K16" s="120">
        <v>1.2078181017682264E-2</v>
      </c>
      <c r="L16" s="40"/>
      <c r="M16" s="116"/>
    </row>
    <row r="17" spans="1:17" s="107" customFormat="1" x14ac:dyDescent="0.25">
      <c r="A17" s="107" t="s">
        <v>248</v>
      </c>
      <c r="B17" s="116">
        <v>51036.374472899995</v>
      </c>
      <c r="C17" s="116">
        <v>29224.852501000005</v>
      </c>
      <c r="D17" s="116">
        <v>26453.441297600006</v>
      </c>
      <c r="E17" s="119">
        <v>-9.4830630994807152E-2</v>
      </c>
      <c r="G17" s="116">
        <v>326923.5975300002</v>
      </c>
      <c r="H17" s="116">
        <v>166842.41876</v>
      </c>
      <c r="I17" s="116">
        <v>155786.55592000004</v>
      </c>
      <c r="J17" s="120">
        <v>-6.6265299449438153E-2</v>
      </c>
      <c r="K17" s="120">
        <v>1.7652525477410017E-2</v>
      </c>
      <c r="L17" s="40"/>
    </row>
    <row r="18" spans="1:17" s="107" customFormat="1" x14ac:dyDescent="0.25">
      <c r="A18" s="107" t="s">
        <v>62</v>
      </c>
      <c r="B18" s="116">
        <v>61974.3878663</v>
      </c>
      <c r="C18" s="116">
        <v>29620.609096</v>
      </c>
      <c r="D18" s="116">
        <v>34384.229788800003</v>
      </c>
      <c r="E18" s="119">
        <v>0.16082115925979679</v>
      </c>
      <c r="G18" s="116">
        <v>141206.77208</v>
      </c>
      <c r="H18" s="116">
        <v>64754.717909999999</v>
      </c>
      <c r="I18" s="116">
        <v>94956.294049999997</v>
      </c>
      <c r="J18" s="120">
        <v>0.46639962484240871</v>
      </c>
      <c r="K18" s="120">
        <v>1.0759711517204595E-2</v>
      </c>
      <c r="L18" s="40"/>
    </row>
    <row r="19" spans="1:17" s="107" customFormat="1" x14ac:dyDescent="0.25">
      <c r="A19" s="107" t="s">
        <v>247</v>
      </c>
      <c r="B19" s="116">
        <v>179692.242062</v>
      </c>
      <c r="C19" s="116">
        <v>55552.564664000005</v>
      </c>
      <c r="D19" s="116">
        <v>52508.54826399999</v>
      </c>
      <c r="E19" s="119">
        <v>-5.4795245159448891E-2</v>
      </c>
      <c r="G19" s="116">
        <v>212719.07564999998</v>
      </c>
      <c r="H19" s="116">
        <v>66704.149169999975</v>
      </c>
      <c r="I19" s="116">
        <v>75713.46792999997</v>
      </c>
      <c r="J19" s="120">
        <v>0.13506384343557309</v>
      </c>
      <c r="K19" s="120">
        <v>8.5792635553464027E-3</v>
      </c>
      <c r="L19" s="40"/>
    </row>
    <row r="20" spans="1:17" s="107" customFormat="1" x14ac:dyDescent="0.25">
      <c r="A20" s="107" t="s">
        <v>246</v>
      </c>
      <c r="B20" s="116">
        <v>43330.928679999997</v>
      </c>
      <c r="C20" s="116">
        <v>38684.726880000009</v>
      </c>
      <c r="D20" s="116">
        <v>53638.526245000008</v>
      </c>
      <c r="E20" s="119">
        <v>0.38655564019843469</v>
      </c>
      <c r="G20" s="116">
        <v>56393.839309999996</v>
      </c>
      <c r="H20" s="116">
        <v>46848.451589999997</v>
      </c>
      <c r="I20" s="116">
        <v>47198.312260000006</v>
      </c>
      <c r="J20" s="120">
        <v>7.4679238721027108E-3</v>
      </c>
      <c r="K20" s="120">
        <v>5.3481470512016151E-3</v>
      </c>
      <c r="L20" s="40"/>
    </row>
    <row r="21" spans="1:17" s="107" customFormat="1" x14ac:dyDescent="0.25">
      <c r="A21" s="191" t="s">
        <v>249</v>
      </c>
      <c r="B21" s="192">
        <v>135262.99252999999</v>
      </c>
      <c r="C21" s="192">
        <v>37105.482400000001</v>
      </c>
      <c r="D21" s="192">
        <v>34830.783643399991</v>
      </c>
      <c r="E21" s="193">
        <v>-6.1303575899609108E-2</v>
      </c>
      <c r="F21" s="191"/>
      <c r="G21" s="192">
        <v>38623.741250000006</v>
      </c>
      <c r="H21" s="192">
        <v>6045.1910699999989</v>
      </c>
      <c r="I21" s="192">
        <v>5035.5789699999996</v>
      </c>
      <c r="J21" s="193">
        <v>-0.16701078399495473</v>
      </c>
      <c r="K21" s="193">
        <v>5.70592793046163E-4</v>
      </c>
      <c r="L21" s="40"/>
    </row>
    <row r="22" spans="1:17" s="14" customFormat="1" x14ac:dyDescent="0.25">
      <c r="A22" s="117" t="s">
        <v>370</v>
      </c>
      <c r="B22" s="118">
        <v>3298.3752599999993</v>
      </c>
      <c r="C22" s="118">
        <v>1481.9718600000003</v>
      </c>
      <c r="D22" s="118">
        <v>1747.0488</v>
      </c>
      <c r="E22" s="264">
        <v>0.17886772829816056</v>
      </c>
      <c r="F22" s="117"/>
      <c r="G22" s="118">
        <v>13703.621730000003</v>
      </c>
      <c r="H22" s="118">
        <v>6312.3080300000001</v>
      </c>
      <c r="I22" s="118">
        <v>7077.2587700000004</v>
      </c>
      <c r="J22" s="121">
        <v>0.12118400058496515</v>
      </c>
      <c r="K22" s="121">
        <v>8.0194012897880399E-4</v>
      </c>
      <c r="L22" s="40"/>
      <c r="M22" s="107"/>
      <c r="N22" s="107"/>
      <c r="O22" s="107"/>
      <c r="P22" s="107"/>
      <c r="Q22" s="107"/>
    </row>
    <row r="23" spans="1:17" s="14" customFormat="1" ht="10.199999999999999" x14ac:dyDescent="0.2">
      <c r="A23" s="9" t="s">
        <v>405</v>
      </c>
      <c r="B23" s="9"/>
      <c r="C23" s="9"/>
      <c r="D23" s="9"/>
      <c r="E23" s="9"/>
      <c r="F23" s="9"/>
      <c r="G23" s="9"/>
      <c r="H23" s="9"/>
      <c r="I23" s="9"/>
      <c r="J23" s="9"/>
      <c r="K23" s="9"/>
      <c r="L23" s="15"/>
      <c r="M23" s="15"/>
      <c r="N23" s="15"/>
      <c r="Q23" s="15"/>
    </row>
    <row r="24" spans="1:17" s="107" customFormat="1" ht="11.4" x14ac:dyDescent="0.2">
      <c r="A24" s="107" t="s">
        <v>262</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455" t="s">
        <v>253</v>
      </c>
      <c r="B56" s="455"/>
      <c r="C56" s="455"/>
      <c r="D56" s="455"/>
      <c r="E56" s="455"/>
      <c r="F56" s="455"/>
      <c r="G56" s="455"/>
      <c r="H56" s="455"/>
      <c r="I56" s="455"/>
      <c r="J56" s="455"/>
      <c r="K56" s="455"/>
      <c r="L56" s="83"/>
      <c r="M56" s="83"/>
      <c r="N56" s="83"/>
      <c r="O56" s="83"/>
    </row>
    <row r="57" spans="1:21" s="14" customFormat="1" ht="10.199999999999999" x14ac:dyDescent="0.2">
      <c r="A57" s="456" t="s">
        <v>452</v>
      </c>
      <c r="B57" s="456"/>
      <c r="C57" s="456"/>
      <c r="D57" s="456"/>
      <c r="E57" s="456"/>
      <c r="F57" s="456"/>
      <c r="G57" s="456"/>
      <c r="H57" s="456"/>
      <c r="I57" s="456"/>
      <c r="J57" s="456"/>
      <c r="K57" s="456"/>
      <c r="L57" s="85"/>
      <c r="M57" s="85"/>
      <c r="N57" s="85"/>
      <c r="O57" s="85"/>
    </row>
    <row r="58" spans="1:21" s="20" customFormat="1" ht="11.4" x14ac:dyDescent="0.2">
      <c r="A58" s="17"/>
      <c r="B58" s="457" t="s">
        <v>260</v>
      </c>
      <c r="C58" s="457"/>
      <c r="D58" s="457"/>
      <c r="E58" s="457"/>
      <c r="F58" s="409"/>
      <c r="G58" s="457" t="s">
        <v>453</v>
      </c>
      <c r="H58" s="457"/>
      <c r="I58" s="457"/>
      <c r="J58" s="457"/>
      <c r="K58" s="457"/>
      <c r="L58" s="91"/>
      <c r="M58" s="91"/>
      <c r="N58" s="91"/>
      <c r="O58" s="91"/>
    </row>
    <row r="59" spans="1:21" s="20" customFormat="1" x14ac:dyDescent="0.25">
      <c r="A59" s="17" t="s">
        <v>263</v>
      </c>
      <c r="B59" s="122">
        <v>2021</v>
      </c>
      <c r="C59" s="458" t="s">
        <v>539</v>
      </c>
      <c r="D59" s="458"/>
      <c r="E59" s="458"/>
      <c r="F59" s="409"/>
      <c r="G59" s="122">
        <v>2021</v>
      </c>
      <c r="H59" s="458" t="s">
        <v>539</v>
      </c>
      <c r="I59" s="458"/>
      <c r="J59" s="458"/>
      <c r="K59" s="458"/>
      <c r="L59" s="91"/>
      <c r="M59" s="91"/>
      <c r="N59" s="91"/>
      <c r="O59" s="91"/>
      <c r="P59"/>
      <c r="Q59"/>
    </row>
    <row r="60" spans="1:21" s="20" customFormat="1" x14ac:dyDescent="0.25">
      <c r="A60" s="123"/>
      <c r="B60" s="123"/>
      <c r="C60" s="124">
        <v>2021</v>
      </c>
      <c r="D60" s="124">
        <v>2022</v>
      </c>
      <c r="E60" s="410" t="s">
        <v>550</v>
      </c>
      <c r="F60" s="125"/>
      <c r="G60" s="123"/>
      <c r="H60" s="124">
        <v>2021</v>
      </c>
      <c r="I60" s="124">
        <v>2022</v>
      </c>
      <c r="J60" s="410" t="s">
        <v>550</v>
      </c>
      <c r="K60" s="410" t="s">
        <v>551</v>
      </c>
      <c r="P60"/>
      <c r="Q60" s="305"/>
    </row>
    <row r="61" spans="1:21" x14ac:dyDescent="0.25">
      <c r="A61" s="17" t="s">
        <v>454</v>
      </c>
      <c r="B61" s="126"/>
      <c r="C61" s="126"/>
      <c r="D61" s="126"/>
      <c r="E61" s="127"/>
      <c r="F61" s="2"/>
      <c r="G61" s="126">
        <v>9581777</v>
      </c>
      <c r="H61" s="126">
        <v>3508399</v>
      </c>
      <c r="I61" s="126">
        <v>4040845</v>
      </c>
      <c r="J61" s="128">
        <v>0.15176324015598008</v>
      </c>
      <c r="Q61" s="305"/>
    </row>
    <row r="62" spans="1:21" s="293" customFormat="1" x14ac:dyDescent="0.25">
      <c r="A62" s="17" t="s">
        <v>69</v>
      </c>
      <c r="B62" s="126">
        <v>623472.92936570011</v>
      </c>
      <c r="C62" s="126">
        <v>242147.47974030001</v>
      </c>
      <c r="D62" s="126">
        <v>220077.76135899997</v>
      </c>
      <c r="E62" s="127">
        <v>-9.1141639817889142E-2</v>
      </c>
      <c r="G62" s="126">
        <v>2447448.6328099999</v>
      </c>
      <c r="H62" s="126">
        <v>853948.45555999991</v>
      </c>
      <c r="I62" s="126">
        <v>911481.15450999991</v>
      </c>
      <c r="J62" s="128">
        <v>6.7372566312882798E-2</v>
      </c>
      <c r="K62" s="128">
        <v>0.22556696792626293</v>
      </c>
      <c r="M62" s="376"/>
      <c r="N62" s="295"/>
      <c r="P62"/>
      <c r="Q62" s="305"/>
    </row>
    <row r="63" spans="1:21" s="107" customFormat="1" x14ac:dyDescent="0.25">
      <c r="A63" s="10" t="s">
        <v>465</v>
      </c>
      <c r="B63" s="116">
        <v>294979.63226889999</v>
      </c>
      <c r="C63" s="116">
        <v>107510.56713109998</v>
      </c>
      <c r="D63" s="116">
        <v>105305.07002889999</v>
      </c>
      <c r="E63" s="119">
        <v>-2.0514235586819751E-2</v>
      </c>
      <c r="F63" s="93"/>
      <c r="G63" s="93">
        <v>1699290.4886700001</v>
      </c>
      <c r="H63" s="93">
        <v>563541.58886000002</v>
      </c>
      <c r="I63" s="93">
        <v>631798.48318999994</v>
      </c>
      <c r="J63" s="120">
        <v>0.12112130795542209</v>
      </c>
      <c r="K63" s="120">
        <v>0.15635306060737295</v>
      </c>
      <c r="L63" s="15"/>
      <c r="M63" s="376"/>
      <c r="N63" s="15"/>
      <c r="O63" s="14"/>
      <c r="P63"/>
      <c r="Q63" s="305"/>
      <c r="R63"/>
      <c r="S63"/>
      <c r="T63"/>
      <c r="U63"/>
    </row>
    <row r="64" spans="1:21" s="107" customFormat="1" x14ac:dyDescent="0.25">
      <c r="A64" s="107" t="s">
        <v>458</v>
      </c>
      <c r="B64" s="116">
        <v>145756.96122599998</v>
      </c>
      <c r="C64" s="116">
        <v>62553.841409700006</v>
      </c>
      <c r="D64" s="116">
        <v>35000.805172399996</v>
      </c>
      <c r="E64" s="119">
        <v>-0.4404691321327463</v>
      </c>
      <c r="G64" s="116">
        <v>423076.8089399999</v>
      </c>
      <c r="H64" s="116">
        <v>175816.20580999996</v>
      </c>
      <c r="I64" s="116">
        <v>96804.486099999995</v>
      </c>
      <c r="J64" s="120">
        <v>-0.44939952688653684</v>
      </c>
      <c r="K64" s="120">
        <v>2.3956495757694242E-2</v>
      </c>
      <c r="M64" s="376"/>
      <c r="P64"/>
      <c r="Q64" s="305"/>
      <c r="R64"/>
      <c r="S64"/>
      <c r="T64"/>
      <c r="U64"/>
    </row>
    <row r="65" spans="1:21" s="107" customFormat="1" x14ac:dyDescent="0.25">
      <c r="A65" s="9" t="s">
        <v>459</v>
      </c>
      <c r="B65" s="116">
        <v>176075.3263558</v>
      </c>
      <c r="C65" s="116">
        <v>68988.940433000011</v>
      </c>
      <c r="D65" s="116">
        <v>77432.692415799989</v>
      </c>
      <c r="E65" s="119">
        <v>0.12239283470370577</v>
      </c>
      <c r="G65" s="116">
        <v>302943.04044999997</v>
      </c>
      <c r="H65" s="116">
        <v>105867.6133</v>
      </c>
      <c r="I65" s="116">
        <v>174321.45907999997</v>
      </c>
      <c r="J65" s="120">
        <v>0.64659855498980989</v>
      </c>
      <c r="K65" s="120">
        <v>4.3139852946599035E-2</v>
      </c>
      <c r="M65" s="376"/>
      <c r="P65"/>
      <c r="Q65" s="305"/>
      <c r="R65"/>
      <c r="S65"/>
      <c r="T65"/>
      <c r="U65"/>
    </row>
    <row r="66" spans="1:21" s="293" customFormat="1" x14ac:dyDescent="0.25">
      <c r="A66" s="17" t="s">
        <v>429</v>
      </c>
      <c r="B66" s="126">
        <v>1893821.6632045007</v>
      </c>
      <c r="C66" s="126">
        <v>799541.95701240003</v>
      </c>
      <c r="D66" s="126">
        <v>724062.58364229987</v>
      </c>
      <c r="E66" s="127">
        <v>-9.4403267656070655E-2</v>
      </c>
      <c r="G66" s="126">
        <v>1433286.6991799993</v>
      </c>
      <c r="H66" s="126">
        <v>556483.27500999963</v>
      </c>
      <c r="I66" s="126">
        <v>646852.56445000018</v>
      </c>
      <c r="J66" s="128">
        <v>0.16239354082721835</v>
      </c>
      <c r="K66" s="128">
        <v>0.16007853912981077</v>
      </c>
      <c r="M66" s="376"/>
      <c r="P66" s="2"/>
      <c r="Q66" s="306"/>
      <c r="R66" s="2"/>
      <c r="S66" s="2"/>
      <c r="T66" s="2"/>
      <c r="U66" s="2"/>
    </row>
    <row r="67" spans="1:21" s="107" customFormat="1" x14ac:dyDescent="0.25">
      <c r="A67" s="107" t="s">
        <v>463</v>
      </c>
      <c r="B67" s="134">
        <v>335709.55129080004</v>
      </c>
      <c r="C67" s="134">
        <v>132921.72547820001</v>
      </c>
      <c r="D67" s="134">
        <v>144666.48644339998</v>
      </c>
      <c r="E67" s="119">
        <v>8.8358475057007668E-2</v>
      </c>
      <c r="G67" s="134">
        <v>476776.90813</v>
      </c>
      <c r="H67" s="134">
        <v>173831.9797</v>
      </c>
      <c r="I67" s="134">
        <v>253388.77201999997</v>
      </c>
      <c r="J67" s="120">
        <v>0.45766488109552372</v>
      </c>
      <c r="K67" s="120">
        <v>6.2706877403117409E-2</v>
      </c>
      <c r="M67" s="376"/>
      <c r="P67"/>
      <c r="Q67" s="305"/>
      <c r="R67"/>
    </row>
    <row r="68" spans="1:21" s="107" customFormat="1" x14ac:dyDescent="0.25">
      <c r="A68" s="107" t="s">
        <v>467</v>
      </c>
      <c r="B68" s="134">
        <v>1025600.1994650001</v>
      </c>
      <c r="C68" s="134">
        <v>461379.58246500004</v>
      </c>
      <c r="D68" s="134">
        <v>400234.28460000001</v>
      </c>
      <c r="E68" s="119">
        <v>-0.13252709957020792</v>
      </c>
      <c r="G68" s="134">
        <v>473471.96866000001</v>
      </c>
      <c r="H68" s="134">
        <v>207987.70965999999</v>
      </c>
      <c r="I68" s="134">
        <v>213553.21522000004</v>
      </c>
      <c r="J68" s="120">
        <v>2.6758819398982947E-2</v>
      </c>
      <c r="K68" s="120">
        <v>5.2848652997083544E-2</v>
      </c>
      <c r="M68" s="376"/>
      <c r="P68"/>
      <c r="Q68" s="305"/>
      <c r="R68"/>
    </row>
    <row r="69" spans="1:21" s="293" customFormat="1" x14ac:dyDescent="0.25">
      <c r="A69" s="293" t="s">
        <v>428</v>
      </c>
      <c r="B69" s="300">
        <v>4394743.3242816031</v>
      </c>
      <c r="C69" s="300">
        <v>1661022.0612679995</v>
      </c>
      <c r="D69" s="300">
        <v>1635637.8305648002</v>
      </c>
      <c r="E69" s="127">
        <v>-1.5282295940019841E-2</v>
      </c>
      <c r="G69" s="126">
        <v>1455212.8380000012</v>
      </c>
      <c r="H69" s="300">
        <v>509174.11632000026</v>
      </c>
      <c r="I69" s="300">
        <v>629501.13404999941</v>
      </c>
      <c r="J69" s="128">
        <v>0.23631801749792269</v>
      </c>
      <c r="K69" s="128">
        <v>0.15578452874336912</v>
      </c>
      <c r="M69" s="376"/>
      <c r="N69" s="295"/>
      <c r="P69" s="2"/>
      <c r="Q69" s="306"/>
      <c r="R69" s="2"/>
    </row>
    <row r="70" spans="1:21" s="107" customFormat="1" x14ac:dyDescent="0.25">
      <c r="A70" s="107" t="s">
        <v>460</v>
      </c>
      <c r="B70" s="116">
        <v>1373721.4880900001</v>
      </c>
      <c r="C70" s="116">
        <v>581198.97509000008</v>
      </c>
      <c r="D70" s="116">
        <v>521813.41500000004</v>
      </c>
      <c r="E70" s="119">
        <v>-0.10217767517708376</v>
      </c>
      <c r="G70" s="116">
        <v>420699.86500000005</v>
      </c>
      <c r="H70" s="116">
        <v>162547.4694</v>
      </c>
      <c r="I70" s="116">
        <v>195997.95461999997</v>
      </c>
      <c r="J70" s="120">
        <v>0.20578902485208417</v>
      </c>
      <c r="K70" s="120">
        <v>4.8504200141307074E-2</v>
      </c>
      <c r="M70" s="376"/>
      <c r="P70"/>
      <c r="Q70" s="305"/>
      <c r="R70"/>
    </row>
    <row r="71" spans="1:21" s="107" customFormat="1" x14ac:dyDescent="0.25">
      <c r="A71" s="107" t="s">
        <v>461</v>
      </c>
      <c r="B71" s="116">
        <v>2340876.2372548003</v>
      </c>
      <c r="C71" s="116">
        <v>830420.87334180006</v>
      </c>
      <c r="D71" s="116">
        <v>818912.8238138</v>
      </c>
      <c r="E71" s="119">
        <v>-1.3858092802615962E-2</v>
      </c>
      <c r="G71" s="116">
        <v>688350.46685000008</v>
      </c>
      <c r="H71" s="116">
        <v>229225.99755999996</v>
      </c>
      <c r="I71" s="116">
        <v>284657.59129000001</v>
      </c>
      <c r="J71" s="120">
        <v>0.24182071108880576</v>
      </c>
      <c r="K71" s="120">
        <v>7.0445065645923066E-2</v>
      </c>
      <c r="M71" s="376"/>
      <c r="P71"/>
      <c r="Q71" s="305"/>
      <c r="R71"/>
    </row>
    <row r="72" spans="1:21" s="107" customFormat="1" x14ac:dyDescent="0.25">
      <c r="A72" s="107" t="s">
        <v>462</v>
      </c>
      <c r="B72" s="116">
        <v>172536.40505939999</v>
      </c>
      <c r="C72" s="116">
        <v>66930.294462599995</v>
      </c>
      <c r="D72" s="116">
        <v>71338.925875399989</v>
      </c>
      <c r="E72" s="119">
        <v>6.5868997711693744E-2</v>
      </c>
      <c r="G72" s="116">
        <v>93936.730100000001</v>
      </c>
      <c r="H72" s="116">
        <v>34711.241959999999</v>
      </c>
      <c r="I72" s="116">
        <v>38271.162650000006</v>
      </c>
      <c r="J72" s="120">
        <v>0.10255814799431073</v>
      </c>
      <c r="K72" s="120">
        <v>9.471079105979073E-3</v>
      </c>
      <c r="M72" s="376"/>
      <c r="P72"/>
      <c r="Q72" s="305"/>
    </row>
    <row r="73" spans="1:21" s="293" customFormat="1" x14ac:dyDescent="0.25">
      <c r="A73" s="293" t="s">
        <v>427</v>
      </c>
      <c r="B73" s="126">
        <v>602331.04452859994</v>
      </c>
      <c r="C73" s="126">
        <v>245000.66972809978</v>
      </c>
      <c r="D73" s="126">
        <v>225263.5921462001</v>
      </c>
      <c r="E73" s="127">
        <v>-8.0559280118718712E-2</v>
      </c>
      <c r="G73" s="126">
        <v>630650.38037000049</v>
      </c>
      <c r="H73" s="126">
        <v>251665.15392000004</v>
      </c>
      <c r="I73" s="126">
        <v>247245.58443999995</v>
      </c>
      <c r="J73" s="128">
        <v>-1.7561308791303687E-2</v>
      </c>
      <c r="K73" s="128">
        <v>6.1186604395862737E-2</v>
      </c>
      <c r="M73" s="376"/>
      <c r="N73" s="295"/>
      <c r="P73"/>
      <c r="Q73" s="305"/>
    </row>
    <row r="74" spans="1:21" s="293" customFormat="1" x14ac:dyDescent="0.25">
      <c r="A74" s="293" t="s">
        <v>62</v>
      </c>
      <c r="B74" s="126">
        <v>135817.32653859997</v>
      </c>
      <c r="C74" s="126">
        <v>57893.105699999993</v>
      </c>
      <c r="D74" s="126">
        <v>49791.46169120002</v>
      </c>
      <c r="E74" s="127">
        <v>-0.1399414301727463</v>
      </c>
      <c r="G74" s="126">
        <v>460332.72077000013</v>
      </c>
      <c r="H74" s="126">
        <v>194278.91643000007</v>
      </c>
      <c r="I74" s="126">
        <v>190419.10033999995</v>
      </c>
      <c r="J74" s="128">
        <v>-1.9867395602810256E-2</v>
      </c>
      <c r="K74" s="128">
        <v>4.7123584383959284E-2</v>
      </c>
      <c r="M74" s="376"/>
      <c r="N74" s="295"/>
      <c r="P74"/>
      <c r="Q74" s="305"/>
    </row>
    <row r="75" spans="1:21" s="293" customFormat="1" x14ac:dyDescent="0.25">
      <c r="A75" s="293" t="s">
        <v>10</v>
      </c>
      <c r="B75" s="126"/>
      <c r="C75" s="126"/>
      <c r="D75" s="126"/>
      <c r="E75" s="127"/>
      <c r="G75" s="126">
        <v>580886</v>
      </c>
      <c r="H75" s="126">
        <v>204551</v>
      </c>
      <c r="I75" s="126">
        <v>178036</v>
      </c>
      <c r="J75" s="128">
        <v>-0.12962537460095525</v>
      </c>
      <c r="K75" s="128">
        <v>4.4059101499810065E-2</v>
      </c>
      <c r="M75" s="376"/>
      <c r="N75" s="295"/>
      <c r="P75"/>
      <c r="Q75" s="305"/>
    </row>
    <row r="76" spans="1:21" s="107" customFormat="1" x14ac:dyDescent="0.25">
      <c r="A76" s="107" t="s">
        <v>464</v>
      </c>
      <c r="B76" s="116"/>
      <c r="C76" s="116"/>
      <c r="D76" s="116"/>
      <c r="E76" s="119"/>
      <c r="G76" s="116">
        <v>510767.50238999992</v>
      </c>
      <c r="H76" s="116">
        <v>181889.05160999997</v>
      </c>
      <c r="I76" s="116">
        <v>144440.75320000001</v>
      </c>
      <c r="J76" s="120">
        <v>-0.20588539045382059</v>
      </c>
      <c r="K76" s="120">
        <v>3.5745185276841847E-2</v>
      </c>
      <c r="M76" s="376"/>
      <c r="N76" s="296"/>
      <c r="P76"/>
      <c r="Q76" s="305"/>
    </row>
    <row r="77" spans="1:21" s="293" customFormat="1" x14ac:dyDescent="0.25">
      <c r="A77" s="293" t="s">
        <v>261</v>
      </c>
      <c r="B77" s="300">
        <v>380066.8319589998</v>
      </c>
      <c r="C77" s="300">
        <v>147509.07152630002</v>
      </c>
      <c r="D77" s="300">
        <v>144873.985502</v>
      </c>
      <c r="E77" s="127">
        <v>-1.7863891332474457E-2</v>
      </c>
      <c r="G77" s="300">
        <v>525023.77698999993</v>
      </c>
      <c r="H77" s="300">
        <v>208571.82797000001</v>
      </c>
      <c r="I77" s="300">
        <v>243273.45939999996</v>
      </c>
      <c r="J77" s="128">
        <v>0.16637736633823463</v>
      </c>
      <c r="K77" s="128">
        <v>6.0203610729933951E-2</v>
      </c>
      <c r="M77" s="376"/>
      <c r="N77" s="295"/>
      <c r="P77"/>
      <c r="Q77" s="305"/>
    </row>
    <row r="78" spans="1:21" s="293" customFormat="1" x14ac:dyDescent="0.25">
      <c r="A78" s="301" t="s">
        <v>430</v>
      </c>
      <c r="B78" s="302">
        <v>337137.33327389986</v>
      </c>
      <c r="C78" s="302">
        <v>114970.54391260006</v>
      </c>
      <c r="D78" s="302">
        <v>153696.09754090005</v>
      </c>
      <c r="E78" s="303">
        <v>0.33683022024962272</v>
      </c>
      <c r="F78" s="301"/>
      <c r="G78" s="307">
        <v>343382.58131999953</v>
      </c>
      <c r="H78" s="302">
        <v>121530.17465999998</v>
      </c>
      <c r="I78" s="302">
        <v>159577.07917999968</v>
      </c>
      <c r="J78" s="303">
        <v>0.31306549691417773</v>
      </c>
      <c r="K78" s="128">
        <v>3.9491017146166131E-2</v>
      </c>
      <c r="M78" s="376"/>
      <c r="N78" s="295"/>
      <c r="P78"/>
      <c r="Q78" s="305"/>
    </row>
    <row r="79" spans="1:21" s="293" customFormat="1" x14ac:dyDescent="0.25">
      <c r="A79" s="308" t="s">
        <v>3</v>
      </c>
      <c r="B79" s="309">
        <v>457492.00080939999</v>
      </c>
      <c r="C79" s="309">
        <v>176965.7143119</v>
      </c>
      <c r="D79" s="309">
        <v>202657.3875679</v>
      </c>
      <c r="E79" s="310">
        <v>0.1451788181450715</v>
      </c>
      <c r="F79" s="308"/>
      <c r="G79" s="309">
        <v>185597.18339999992</v>
      </c>
      <c r="H79" s="309">
        <v>79140.127840000001</v>
      </c>
      <c r="I79" s="309">
        <v>112871.55756</v>
      </c>
      <c r="J79" s="311">
        <v>0.42622409946311768</v>
      </c>
      <c r="K79" s="311">
        <v>2.7932661995201499E-2</v>
      </c>
      <c r="M79" s="376"/>
      <c r="N79" s="295"/>
      <c r="P79" s="2"/>
      <c r="Q79" s="306"/>
    </row>
    <row r="80" spans="1:21" s="14" customFormat="1" x14ac:dyDescent="0.25">
      <c r="A80" s="9" t="s">
        <v>408</v>
      </c>
      <c r="B80" s="9"/>
      <c r="C80" s="9"/>
      <c r="D80" s="9"/>
      <c r="E80" s="9"/>
      <c r="F80" s="9"/>
      <c r="G80" s="9"/>
      <c r="H80" s="9"/>
      <c r="I80" s="9"/>
      <c r="J80" s="9"/>
      <c r="K80" s="9"/>
      <c r="L80" s="15"/>
      <c r="M80" s="15"/>
      <c r="N80" s="297"/>
      <c r="P80"/>
      <c r="Q80"/>
    </row>
    <row r="81" spans="1:10" s="107" customFormat="1" ht="11.4" x14ac:dyDescent="0.2">
      <c r="A81" s="107" t="s">
        <v>262</v>
      </c>
      <c r="G81" s="116"/>
    </row>
    <row r="82" spans="1:10" x14ac:dyDescent="0.25">
      <c r="E82" s="304"/>
      <c r="F82" s="304"/>
      <c r="G82" s="116"/>
      <c r="H82" s="304"/>
      <c r="I82" s="304"/>
      <c r="J82" s="304"/>
    </row>
    <row r="83" spans="1:10" x14ac:dyDescent="0.25">
      <c r="A83" s="105"/>
      <c r="E83" s="304"/>
      <c r="F83" s="304"/>
      <c r="G83" s="116"/>
      <c r="H83" s="304"/>
      <c r="I83" s="304"/>
      <c r="J83" s="304"/>
    </row>
    <row r="84" spans="1:10" x14ac:dyDescent="0.25">
      <c r="G84" s="294"/>
    </row>
    <row r="85" spans="1:10" x14ac:dyDescent="0.25">
      <c r="G85" s="294"/>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5" zoomScaleNormal="95" workbookViewId="0">
      <selection activeCell="D323" sqref="D323"/>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2" width="11.6640625" style="14" customWidth="1"/>
    <col min="13" max="13" width="5" style="14" customWidth="1"/>
    <col min="14" max="14" width="5.6640625" style="14" bestFit="1" customWidth="1"/>
    <col min="15" max="15" width="15.5546875" style="169" customWidth="1"/>
    <col min="16" max="16" width="20.109375" style="169" customWidth="1"/>
    <col min="17" max="17" width="15.5546875" style="169" customWidth="1"/>
    <col min="18" max="18" width="15.44140625" style="14" customWidth="1"/>
    <col min="19" max="19" width="12" style="14" customWidth="1"/>
    <col min="20" max="20" width="14" style="14" customWidth="1"/>
    <col min="21" max="21" width="12" style="14" customWidth="1"/>
    <col min="22" max="23" width="15.109375" style="14" bestFit="1" customWidth="1"/>
    <col min="24" max="16384" width="11.44140625" style="14"/>
  </cols>
  <sheetData>
    <row r="1" spans="1:18" ht="20.100000000000001" customHeight="1" x14ac:dyDescent="0.25">
      <c r="A1" s="455" t="s">
        <v>156</v>
      </c>
      <c r="B1" s="455"/>
      <c r="C1" s="455"/>
      <c r="D1" s="455"/>
      <c r="E1" s="455"/>
      <c r="F1" s="455"/>
      <c r="G1" s="455"/>
      <c r="H1" s="455"/>
      <c r="I1" s="455"/>
      <c r="J1" s="455"/>
      <c r="K1" s="408"/>
      <c r="L1" s="408"/>
      <c r="M1" s="408"/>
      <c r="N1" s="83"/>
      <c r="O1" s="166"/>
      <c r="P1" s="166"/>
      <c r="Q1" s="166"/>
      <c r="R1" s="83"/>
    </row>
    <row r="2" spans="1:18" ht="20.100000000000001" customHeight="1" x14ac:dyDescent="0.2">
      <c r="A2" s="456" t="s">
        <v>151</v>
      </c>
      <c r="B2" s="456"/>
      <c r="C2" s="456"/>
      <c r="D2" s="456"/>
      <c r="E2" s="456"/>
      <c r="F2" s="456"/>
      <c r="G2" s="456"/>
      <c r="H2" s="456"/>
      <c r="I2" s="456"/>
      <c r="J2" s="456"/>
      <c r="K2" s="408"/>
      <c r="L2" s="408"/>
      <c r="M2" s="408"/>
      <c r="N2" s="255"/>
      <c r="O2" s="255"/>
      <c r="P2" s="255"/>
      <c r="Q2" s="255"/>
      <c r="R2" s="255"/>
    </row>
    <row r="3" spans="1:18" s="20" customFormat="1" x14ac:dyDescent="0.2">
      <c r="A3" s="17"/>
      <c r="B3" s="457" t="s">
        <v>101</v>
      </c>
      <c r="C3" s="457"/>
      <c r="D3" s="457"/>
      <c r="E3" s="457"/>
      <c r="F3" s="409"/>
      <c r="G3" s="457" t="s">
        <v>416</v>
      </c>
      <c r="H3" s="457"/>
      <c r="I3" s="457"/>
      <c r="J3" s="457"/>
      <c r="K3" s="409"/>
      <c r="L3" s="409"/>
      <c r="M3" s="409"/>
      <c r="N3" s="91"/>
      <c r="O3" s="167"/>
      <c r="P3" s="167"/>
      <c r="Q3" s="167"/>
      <c r="R3" s="91"/>
    </row>
    <row r="4" spans="1:18" s="20" customFormat="1" x14ac:dyDescent="0.2">
      <c r="A4" s="17" t="s">
        <v>257</v>
      </c>
      <c r="B4" s="460">
        <v>2021</v>
      </c>
      <c r="C4" s="458" t="s">
        <v>539</v>
      </c>
      <c r="D4" s="458"/>
      <c r="E4" s="458"/>
      <c r="F4" s="409"/>
      <c r="G4" s="460">
        <v>2021</v>
      </c>
      <c r="H4" s="458" t="s">
        <v>552</v>
      </c>
      <c r="I4" s="458"/>
      <c r="J4" s="458"/>
      <c r="K4" s="409"/>
      <c r="L4" s="409"/>
      <c r="M4" s="409"/>
      <c r="N4" s="91"/>
      <c r="O4" s="167"/>
      <c r="P4" s="167"/>
      <c r="Q4" s="167"/>
      <c r="R4" s="91"/>
    </row>
    <row r="5" spans="1:18" s="20" customFormat="1" x14ac:dyDescent="0.2">
      <c r="A5" s="123"/>
      <c r="B5" s="461"/>
      <c r="C5" s="254">
        <v>2021</v>
      </c>
      <c r="D5" s="254">
        <v>2022</v>
      </c>
      <c r="E5" s="410" t="s">
        <v>550</v>
      </c>
      <c r="F5" s="125"/>
      <c r="G5" s="461"/>
      <c r="H5" s="254">
        <v>2021</v>
      </c>
      <c r="I5" s="254">
        <v>2022</v>
      </c>
      <c r="J5" s="410" t="s">
        <v>550</v>
      </c>
      <c r="K5" s="409"/>
      <c r="L5" s="409"/>
      <c r="M5" s="409"/>
      <c r="O5" s="168"/>
      <c r="P5" s="168"/>
      <c r="Q5" s="168"/>
    </row>
    <row r="6" spans="1:18" x14ac:dyDescent="0.2">
      <c r="A6" s="9"/>
      <c r="B6" s="9"/>
      <c r="C6" s="9"/>
      <c r="D6" s="9"/>
      <c r="E6" s="9"/>
      <c r="F6" s="9"/>
      <c r="G6" s="9"/>
      <c r="H6" s="9"/>
      <c r="I6" s="9"/>
      <c r="J6" s="9"/>
      <c r="K6" s="9"/>
      <c r="L6" s="9"/>
      <c r="M6" s="9"/>
    </row>
    <row r="7" spans="1:18" s="21" customFormat="1" x14ac:dyDescent="0.2">
      <c r="A7" s="86" t="s">
        <v>287</v>
      </c>
      <c r="B7" s="86">
        <v>3412675.9626960992</v>
      </c>
      <c r="C7" s="86">
        <v>1738828.1893790998</v>
      </c>
      <c r="D7" s="86">
        <v>1846680.5453308006</v>
      </c>
      <c r="E7" s="87">
        <v>6.2025884219310257</v>
      </c>
      <c r="F7" s="86"/>
      <c r="G7" s="86">
        <v>7297051.5183099983</v>
      </c>
      <c r="H7" s="86">
        <v>3966453.1540399981</v>
      </c>
      <c r="I7" s="86">
        <v>4286692.8623100016</v>
      </c>
      <c r="J7" s="16">
        <v>8.0737045373604417</v>
      </c>
      <c r="K7" s="385"/>
      <c r="L7" s="16"/>
      <c r="M7" s="16"/>
      <c r="O7" s="170"/>
      <c r="P7" s="198"/>
      <c r="Q7" s="198"/>
    </row>
    <row r="8" spans="1:18" s="20" customFormat="1" ht="11.25" customHeight="1" x14ac:dyDescent="0.2">
      <c r="A8" s="17"/>
      <c r="B8" s="18"/>
      <c r="C8" s="18"/>
      <c r="D8" s="18"/>
      <c r="E8" s="16"/>
      <c r="F8" s="16"/>
      <c r="G8" s="18"/>
      <c r="H8" s="18"/>
      <c r="I8" s="18"/>
      <c r="J8" s="16"/>
      <c r="K8" s="16"/>
      <c r="L8" s="16"/>
      <c r="M8" s="16"/>
      <c r="O8" s="170"/>
      <c r="P8" s="175"/>
      <c r="Q8" s="175"/>
    </row>
    <row r="9" spans="1:18" s="20" customFormat="1" ht="11.25" customHeight="1" x14ac:dyDescent="0.2">
      <c r="A9" s="17" t="s">
        <v>254</v>
      </c>
      <c r="B9" s="18">
        <v>2759745.4922933993</v>
      </c>
      <c r="C9" s="18">
        <v>1483243.3618213998</v>
      </c>
      <c r="D9" s="18">
        <v>1625449.1549638007</v>
      </c>
      <c r="E9" s="16">
        <v>9.5874889315381324</v>
      </c>
      <c r="F9" s="16"/>
      <c r="G9" s="18">
        <v>5882870.8926099986</v>
      </c>
      <c r="H9" s="18">
        <v>3434243.9612199981</v>
      </c>
      <c r="I9" s="18">
        <v>3735226.8205200015</v>
      </c>
      <c r="J9" s="16">
        <v>8.7641665152140291</v>
      </c>
      <c r="K9" s="385"/>
      <c r="L9" s="16"/>
      <c r="M9" s="16"/>
      <c r="O9" s="170"/>
      <c r="P9" s="168"/>
      <c r="Q9" s="168"/>
    </row>
    <row r="10" spans="1:18" s="20" customFormat="1" ht="11.25" customHeight="1" x14ac:dyDescent="0.2">
      <c r="A10" s="17"/>
      <c r="B10" s="18"/>
      <c r="C10" s="18"/>
      <c r="D10" s="18"/>
      <c r="E10" s="16"/>
      <c r="F10" s="16"/>
      <c r="G10" s="18"/>
      <c r="H10" s="18"/>
      <c r="I10" s="18"/>
      <c r="J10" s="16"/>
      <c r="K10" s="16"/>
      <c r="L10" s="16"/>
      <c r="M10" s="16"/>
      <c r="O10" s="170"/>
      <c r="P10" s="168"/>
      <c r="Q10" s="168"/>
    </row>
    <row r="11" spans="1:18" s="20" customFormat="1" ht="11.25" customHeight="1" x14ac:dyDescent="0.2">
      <c r="A11" s="17" t="s">
        <v>173</v>
      </c>
      <c r="B11" s="18">
        <v>2616792.8782533994</v>
      </c>
      <c r="C11" s="18">
        <v>1459269.0717413998</v>
      </c>
      <c r="D11" s="18">
        <v>1608411.2880638007</v>
      </c>
      <c r="E11" s="16">
        <v>10.220336962560566</v>
      </c>
      <c r="F11" s="16"/>
      <c r="G11" s="18">
        <v>5204765.3100199988</v>
      </c>
      <c r="H11" s="18">
        <v>3336462.4693899979</v>
      </c>
      <c r="I11" s="18">
        <v>3657175.5447100014</v>
      </c>
      <c r="J11" s="16">
        <v>9.6123687367188921</v>
      </c>
      <c r="K11" s="385"/>
      <c r="L11" s="16"/>
      <c r="M11" s="16"/>
      <c r="O11" s="170"/>
      <c r="P11" s="175"/>
      <c r="Q11" s="168"/>
    </row>
    <row r="12" spans="1:18" ht="10.95" customHeight="1" x14ac:dyDescent="0.2">
      <c r="A12" s="10" t="s">
        <v>169</v>
      </c>
      <c r="B12" s="11">
        <v>525214.96838680003</v>
      </c>
      <c r="C12" s="11">
        <v>509103.13403680013</v>
      </c>
      <c r="D12" s="11">
        <v>587562.73099210043</v>
      </c>
      <c r="E12" s="12">
        <v>15.411336467952069</v>
      </c>
      <c r="F12" s="12"/>
      <c r="G12" s="11">
        <v>917917.22006000008</v>
      </c>
      <c r="H12" s="11">
        <v>891567.94033999997</v>
      </c>
      <c r="I12" s="11">
        <v>890756.87390000012</v>
      </c>
      <c r="J12" s="12">
        <v>-9.0970794630692353E-2</v>
      </c>
      <c r="K12" s="385"/>
      <c r="L12" s="12"/>
      <c r="M12" s="12"/>
      <c r="O12" s="171"/>
    </row>
    <row r="13" spans="1:18" ht="10.95" customHeight="1" x14ac:dyDescent="0.2">
      <c r="A13" s="10" t="s">
        <v>93</v>
      </c>
      <c r="B13" s="11">
        <v>643735.64503789949</v>
      </c>
      <c r="C13" s="11">
        <v>231672.70414990006</v>
      </c>
      <c r="D13" s="11">
        <v>218902.68090999997</v>
      </c>
      <c r="E13" s="12">
        <v>-5.5120965962556738</v>
      </c>
      <c r="F13" s="12"/>
      <c r="G13" s="11">
        <v>614554.4140300001</v>
      </c>
      <c r="H13" s="11">
        <v>220227.50183000002</v>
      </c>
      <c r="I13" s="11">
        <v>191645.70963</v>
      </c>
      <c r="J13" s="12">
        <v>-12.978302874299104</v>
      </c>
      <c r="K13" s="385"/>
      <c r="L13" s="12"/>
      <c r="M13" s="9"/>
      <c r="O13" s="171"/>
    </row>
    <row r="14" spans="1:18" ht="11.25" customHeight="1" x14ac:dyDescent="0.2">
      <c r="A14" s="10" t="s">
        <v>94</v>
      </c>
      <c r="B14" s="11">
        <v>149910.94594000001</v>
      </c>
      <c r="C14" s="11">
        <v>39353.531989999996</v>
      </c>
      <c r="D14" s="11">
        <v>38082.789280000005</v>
      </c>
      <c r="E14" s="12">
        <v>-3.2290436099176532</v>
      </c>
      <c r="F14" s="12"/>
      <c r="G14" s="11">
        <v>249131.69912999991</v>
      </c>
      <c r="H14" s="11">
        <v>64771.056440000022</v>
      </c>
      <c r="I14" s="11">
        <v>53885.449219999988</v>
      </c>
      <c r="J14" s="12">
        <v>-16.806283266483078</v>
      </c>
      <c r="K14" s="385"/>
      <c r="L14" s="12"/>
      <c r="M14" s="12"/>
      <c r="O14" s="171"/>
    </row>
    <row r="15" spans="1:18" ht="11.25" customHeight="1" x14ac:dyDescent="0.2">
      <c r="A15" s="10" t="s">
        <v>418</v>
      </c>
      <c r="B15" s="11">
        <v>97952.840779999984</v>
      </c>
      <c r="C15" s="11">
        <v>8781.4903000000013</v>
      </c>
      <c r="D15" s="11">
        <v>37110.47138000001</v>
      </c>
      <c r="E15" s="12">
        <v>322.59878576646611</v>
      </c>
      <c r="F15" s="12"/>
      <c r="G15" s="11">
        <v>249681.11851999999</v>
      </c>
      <c r="H15" s="11">
        <v>33808.680970000001</v>
      </c>
      <c r="I15" s="11">
        <v>79151.250950000001</v>
      </c>
      <c r="J15" s="12">
        <v>134.11517006603879</v>
      </c>
      <c r="K15" s="385"/>
      <c r="L15" s="12"/>
      <c r="M15" s="12"/>
      <c r="O15" s="171"/>
    </row>
    <row r="16" spans="1:18" ht="11.25" customHeight="1" x14ac:dyDescent="0.2">
      <c r="A16" s="10" t="s">
        <v>95</v>
      </c>
      <c r="B16" s="11">
        <v>120082.82386820002</v>
      </c>
      <c r="C16" s="11">
        <v>118941.88510820003</v>
      </c>
      <c r="D16" s="11">
        <v>156423.73289600003</v>
      </c>
      <c r="E16" s="12">
        <v>31.512740657929896</v>
      </c>
      <c r="F16" s="12"/>
      <c r="G16" s="11">
        <v>210772.53469999999</v>
      </c>
      <c r="H16" s="11">
        <v>209270.65672000003</v>
      </c>
      <c r="I16" s="11">
        <v>228886.85769999993</v>
      </c>
      <c r="J16" s="12">
        <v>9.3736032024050076</v>
      </c>
      <c r="K16" s="385"/>
      <c r="L16" s="12"/>
      <c r="M16" s="12"/>
      <c r="O16" s="171"/>
    </row>
    <row r="17" spans="1:22" ht="11.25" customHeight="1" x14ac:dyDescent="0.2">
      <c r="A17" s="10" t="s">
        <v>312</v>
      </c>
      <c r="B17" s="11">
        <v>126487.98677999999</v>
      </c>
      <c r="C17" s="11">
        <v>83214.175700000007</v>
      </c>
      <c r="D17" s="11">
        <v>78574.938250000007</v>
      </c>
      <c r="E17" s="12">
        <v>-5.5750566666972361</v>
      </c>
      <c r="F17" s="12"/>
      <c r="G17" s="11">
        <v>131928.57293000002</v>
      </c>
      <c r="H17" s="11">
        <v>88661.330350000004</v>
      </c>
      <c r="I17" s="11">
        <v>76606.696319999988</v>
      </c>
      <c r="J17" s="12">
        <v>-13.596270191765754</v>
      </c>
      <c r="K17" s="385"/>
      <c r="L17" s="12"/>
      <c r="M17" s="12"/>
      <c r="O17" s="171"/>
    </row>
    <row r="18" spans="1:22" ht="11.25" customHeight="1" x14ac:dyDescent="0.2">
      <c r="A18" s="10" t="s">
        <v>377</v>
      </c>
      <c r="B18" s="11">
        <v>112879.82337420006</v>
      </c>
      <c r="C18" s="11">
        <v>95936.587546200011</v>
      </c>
      <c r="D18" s="11">
        <v>90093.054976300002</v>
      </c>
      <c r="E18" s="12">
        <v>-6.0910365058439737</v>
      </c>
      <c r="F18" s="12"/>
      <c r="G18" s="11">
        <v>579538.55226000038</v>
      </c>
      <c r="H18" s="11">
        <v>484147.01988999988</v>
      </c>
      <c r="I18" s="11">
        <v>414466.35440000013</v>
      </c>
      <c r="J18" s="12">
        <v>-14.392459857716659</v>
      </c>
      <c r="K18" s="385"/>
      <c r="L18" s="12"/>
      <c r="M18" s="12"/>
      <c r="O18" s="171"/>
    </row>
    <row r="19" spans="1:22" ht="11.25" customHeight="1" x14ac:dyDescent="0.2">
      <c r="A19" s="10" t="s">
        <v>331</v>
      </c>
      <c r="B19" s="11">
        <v>71145.251459200008</v>
      </c>
      <c r="C19" s="11">
        <v>68992.466659199999</v>
      </c>
      <c r="D19" s="11">
        <v>82541.365206999995</v>
      </c>
      <c r="E19" s="12">
        <v>19.63822893117748</v>
      </c>
      <c r="F19" s="12"/>
      <c r="G19" s="11">
        <v>100770.85840000004</v>
      </c>
      <c r="H19" s="11">
        <v>97464.508170000045</v>
      </c>
      <c r="I19" s="11">
        <v>103400.83208000004</v>
      </c>
      <c r="J19" s="12">
        <v>6.0907544925437946</v>
      </c>
      <c r="K19" s="385"/>
      <c r="L19" s="12"/>
      <c r="M19" s="12"/>
      <c r="O19" s="171"/>
    </row>
    <row r="20" spans="1:22" ht="11.25" customHeight="1" x14ac:dyDescent="0.2">
      <c r="A20" s="10" t="s">
        <v>96</v>
      </c>
      <c r="B20" s="11">
        <v>25310.351463599996</v>
      </c>
      <c r="C20" s="11">
        <v>23762.657863600001</v>
      </c>
      <c r="D20" s="11">
        <v>25096.413379999998</v>
      </c>
      <c r="E20" s="12">
        <v>5.6128212763735661</v>
      </c>
      <c r="F20" s="12"/>
      <c r="G20" s="11">
        <v>36593.284920000006</v>
      </c>
      <c r="H20" s="11">
        <v>34421.504359999999</v>
      </c>
      <c r="I20" s="11">
        <v>30340.88567</v>
      </c>
      <c r="J20" s="12">
        <v>-11.854852848157165</v>
      </c>
      <c r="K20" s="385"/>
      <c r="L20" s="12"/>
      <c r="M20" s="12"/>
      <c r="O20" s="171"/>
    </row>
    <row r="21" spans="1:22" ht="11.25" customHeight="1" x14ac:dyDescent="0.2">
      <c r="A21" s="10" t="s">
        <v>170</v>
      </c>
      <c r="B21" s="11">
        <v>98188.461319999988</v>
      </c>
      <c r="C21" s="11">
        <v>1664.6168</v>
      </c>
      <c r="D21" s="11">
        <v>121.752</v>
      </c>
      <c r="E21" s="12">
        <v>-92.685884222723217</v>
      </c>
      <c r="F21" s="12"/>
      <c r="G21" s="11">
        <v>79458.654940000008</v>
      </c>
      <c r="H21" s="11">
        <v>2278.9366800000003</v>
      </c>
      <c r="I21" s="11">
        <v>102.25519</v>
      </c>
      <c r="J21" s="12">
        <v>-95.513030664809875</v>
      </c>
      <c r="K21" s="385"/>
      <c r="L21" s="12"/>
      <c r="M21" s="12"/>
      <c r="O21" s="171"/>
    </row>
    <row r="22" spans="1:22" ht="11.25" customHeight="1" x14ac:dyDescent="0.2">
      <c r="A22" s="10" t="s">
        <v>383</v>
      </c>
      <c r="B22" s="11">
        <v>193820.55727999998</v>
      </c>
      <c r="C22" s="11">
        <v>6527.7922799999997</v>
      </c>
      <c r="D22" s="11">
        <v>3848.9197000000004</v>
      </c>
      <c r="E22" s="12">
        <v>-41.037956863419055</v>
      </c>
      <c r="F22" s="12"/>
      <c r="G22" s="11">
        <v>208605.3655800001</v>
      </c>
      <c r="H22" s="11">
        <v>6978.5757599999997</v>
      </c>
      <c r="I22" s="11">
        <v>4576.0916799999995</v>
      </c>
      <c r="J22" s="12">
        <v>-34.426567291432548</v>
      </c>
      <c r="K22" s="385"/>
      <c r="L22" s="12"/>
      <c r="M22" s="12"/>
      <c r="O22" s="171"/>
    </row>
    <row r="23" spans="1:22" ht="11.25" customHeight="1" x14ac:dyDescent="0.2">
      <c r="A23" s="10" t="s">
        <v>97</v>
      </c>
      <c r="B23" s="11">
        <v>336407.7811374999</v>
      </c>
      <c r="C23" s="11">
        <v>265999.59774750005</v>
      </c>
      <c r="D23" s="11">
        <v>285217.71026239998</v>
      </c>
      <c r="E23" s="12">
        <v>7.2248652545492575</v>
      </c>
      <c r="F23" s="12"/>
      <c r="G23" s="11">
        <v>1692806.9000199996</v>
      </c>
      <c r="H23" s="11">
        <v>1187876.0834399986</v>
      </c>
      <c r="I23" s="11">
        <v>1570825.1851400014</v>
      </c>
      <c r="J23" s="12">
        <v>32.238135529340013</v>
      </c>
      <c r="K23" s="385"/>
      <c r="L23" s="12"/>
      <c r="M23" s="12"/>
      <c r="O23" s="171"/>
    </row>
    <row r="24" spans="1:22" ht="11.25" customHeight="1" x14ac:dyDescent="0.2">
      <c r="A24" s="10" t="s">
        <v>99</v>
      </c>
      <c r="B24" s="11">
        <v>104326.98398999999</v>
      </c>
      <c r="C24" s="11">
        <v>21.75</v>
      </c>
      <c r="D24" s="11">
        <v>419.1</v>
      </c>
      <c r="E24" s="12">
        <v>1826.8965517241379</v>
      </c>
      <c r="F24" s="12"/>
      <c r="G24" s="11">
        <v>109178.06061999996</v>
      </c>
      <c r="H24" s="11">
        <v>30.201990000000002</v>
      </c>
      <c r="I24" s="11">
        <v>481.41082999999998</v>
      </c>
      <c r="J24" s="12">
        <v>1493.9705628668837</v>
      </c>
      <c r="K24" s="385"/>
      <c r="L24" s="12"/>
      <c r="M24" s="12"/>
      <c r="O24" s="171"/>
    </row>
    <row r="25" spans="1:22" ht="11.25" customHeight="1" x14ac:dyDescent="0.2">
      <c r="A25" s="10" t="s">
        <v>0</v>
      </c>
      <c r="B25" s="11">
        <v>11328.457436000001</v>
      </c>
      <c r="C25" s="11">
        <v>5296.6815599999982</v>
      </c>
      <c r="D25" s="11">
        <v>4415.6288299999997</v>
      </c>
      <c r="E25" s="12">
        <v>-16.634051339873238</v>
      </c>
      <c r="F25" s="12"/>
      <c r="G25" s="11">
        <v>23828.073909999999</v>
      </c>
      <c r="H25" s="11">
        <v>14958.472449999994</v>
      </c>
      <c r="I25" s="11">
        <v>12049.691999999997</v>
      </c>
      <c r="J25" s="12">
        <v>-19.445705166238398</v>
      </c>
      <c r="K25" s="385"/>
      <c r="L25" s="12"/>
      <c r="M25" s="12"/>
      <c r="O25" s="171"/>
    </row>
    <row r="26" spans="1:22" ht="11.25" customHeight="1" x14ac:dyDescent="0.2">
      <c r="A26" s="9"/>
      <c r="B26" s="11"/>
      <c r="C26" s="11"/>
      <c r="D26" s="11"/>
      <c r="E26" s="12"/>
      <c r="F26" s="12"/>
      <c r="G26" s="11"/>
      <c r="H26" s="11"/>
      <c r="I26" s="11"/>
      <c r="J26" s="12"/>
      <c r="K26" s="385"/>
      <c r="L26" s="12"/>
      <c r="M26" s="12"/>
      <c r="O26" s="171"/>
    </row>
    <row r="27" spans="1:22" s="20" customFormat="1" ht="11.25" customHeight="1" x14ac:dyDescent="0.2">
      <c r="A27" s="89" t="s">
        <v>172</v>
      </c>
      <c r="B27" s="18">
        <v>142952.61403999999</v>
      </c>
      <c r="C27" s="18">
        <v>23974.290079999999</v>
      </c>
      <c r="D27" s="18">
        <v>17037.866900000001</v>
      </c>
      <c r="E27" s="16">
        <v>-28.932757369889956</v>
      </c>
      <c r="F27" s="16"/>
      <c r="G27" s="18">
        <v>678105.58258999977</v>
      </c>
      <c r="H27" s="18">
        <v>97781.491829999999</v>
      </c>
      <c r="I27" s="18">
        <v>78051.275810000006</v>
      </c>
      <c r="J27" s="16">
        <v>-20.177863571873459</v>
      </c>
      <c r="K27" s="385"/>
      <c r="L27" s="12"/>
      <c r="M27" s="16"/>
      <c r="O27" s="170"/>
      <c r="P27" s="168"/>
      <c r="Q27" s="168"/>
    </row>
    <row r="28" spans="1:22" ht="11.25" customHeight="1" x14ac:dyDescent="0.2">
      <c r="A28" s="10" t="s">
        <v>317</v>
      </c>
      <c r="B28" s="11">
        <v>43.7</v>
      </c>
      <c r="C28" s="11">
        <v>0</v>
      </c>
      <c r="D28" s="11">
        <v>0</v>
      </c>
      <c r="E28" s="12" t="s">
        <v>553</v>
      </c>
      <c r="F28" s="12"/>
      <c r="G28" s="11">
        <v>165.92391000000001</v>
      </c>
      <c r="H28" s="11">
        <v>0</v>
      </c>
      <c r="I28" s="11">
        <v>0</v>
      </c>
      <c r="J28" s="12" t="s">
        <v>553</v>
      </c>
      <c r="K28" s="385"/>
      <c r="L28" s="12"/>
      <c r="M28" s="12"/>
      <c r="O28" s="197"/>
    </row>
    <row r="29" spans="1:22" ht="11.25" customHeight="1" x14ac:dyDescent="0.2">
      <c r="A29" s="10" t="s">
        <v>367</v>
      </c>
      <c r="B29" s="11">
        <v>7626.9963000000007</v>
      </c>
      <c r="C29" s="11">
        <v>1362.1822000000002</v>
      </c>
      <c r="D29" s="11">
        <v>1670.9093500000001</v>
      </c>
      <c r="E29" s="12">
        <v>22.664159757776886</v>
      </c>
      <c r="F29" s="12"/>
      <c r="G29" s="11">
        <v>45964.961740000006</v>
      </c>
      <c r="H29" s="11">
        <v>8142.2585099999997</v>
      </c>
      <c r="I29" s="11">
        <v>10544.333669999998</v>
      </c>
      <c r="J29" s="12">
        <v>29.501337461219947</v>
      </c>
      <c r="K29" s="385"/>
      <c r="L29" s="12"/>
      <c r="M29" s="12"/>
      <c r="O29" s="197"/>
    </row>
    <row r="30" spans="1:22" ht="11.25" customHeight="1" x14ac:dyDescent="0.2">
      <c r="A30" s="10" t="s">
        <v>171</v>
      </c>
      <c r="B30" s="11">
        <v>60.122999999999998</v>
      </c>
      <c r="C30" s="11">
        <v>0</v>
      </c>
      <c r="D30" s="11">
        <v>20</v>
      </c>
      <c r="E30" s="12" t="s">
        <v>553</v>
      </c>
      <c r="F30" s="12"/>
      <c r="G30" s="11">
        <v>247.11285999999998</v>
      </c>
      <c r="H30" s="11">
        <v>0</v>
      </c>
      <c r="I30" s="11">
        <v>59.555</v>
      </c>
      <c r="J30" s="12" t="s">
        <v>553</v>
      </c>
      <c r="K30" s="385"/>
      <c r="L30" s="12"/>
      <c r="M30" s="12"/>
      <c r="O30" s="197"/>
    </row>
    <row r="31" spans="1:22" ht="11.25" customHeight="1" x14ac:dyDescent="0.2">
      <c r="A31" s="10" t="s">
        <v>332</v>
      </c>
      <c r="B31" s="11">
        <v>17137.6276</v>
      </c>
      <c r="C31" s="11">
        <v>2584.0792000000001</v>
      </c>
      <c r="D31" s="11">
        <v>3935.1060000000002</v>
      </c>
      <c r="E31" s="12">
        <v>52.282716412097585</v>
      </c>
      <c r="F31" s="12"/>
      <c r="G31" s="11">
        <v>153752.95285000003</v>
      </c>
      <c r="H31" s="11">
        <v>23178.47208</v>
      </c>
      <c r="I31" s="11">
        <v>25456.150580000001</v>
      </c>
      <c r="J31" s="12">
        <v>9.8266982057257479</v>
      </c>
      <c r="K31" s="385"/>
      <c r="L31" s="12"/>
      <c r="M31" s="12"/>
      <c r="O31" s="197"/>
      <c r="P31" s="215"/>
      <c r="Q31" s="172"/>
      <c r="R31" s="13"/>
      <c r="S31" s="13"/>
      <c r="T31" s="13"/>
      <c r="U31" s="13"/>
      <c r="V31" s="13"/>
    </row>
    <row r="32" spans="1:22" ht="11.25" customHeight="1" x14ac:dyDescent="0.2">
      <c r="A32" s="10" t="s">
        <v>362</v>
      </c>
      <c r="B32" s="11">
        <v>3226.7652599999997</v>
      </c>
      <c r="C32" s="11">
        <v>1127.6279999999999</v>
      </c>
      <c r="D32" s="11">
        <v>383.95933999999994</v>
      </c>
      <c r="E32" s="12">
        <v>-65.949822104452892</v>
      </c>
      <c r="F32" s="12"/>
      <c r="G32" s="11">
        <v>6225.7926700000007</v>
      </c>
      <c r="H32" s="11">
        <v>2028.0608299999997</v>
      </c>
      <c r="I32" s="11">
        <v>718.36596000000009</v>
      </c>
      <c r="J32" s="12">
        <v>-64.578677849618529</v>
      </c>
      <c r="K32" s="385"/>
      <c r="L32" s="12"/>
      <c r="M32" s="12"/>
      <c r="O32" s="197"/>
      <c r="Q32" s="172"/>
      <c r="R32" s="13"/>
      <c r="S32" s="13"/>
      <c r="T32" s="13"/>
      <c r="U32" s="13"/>
      <c r="V32" s="13"/>
    </row>
    <row r="33" spans="1:18" ht="11.25" customHeight="1" x14ac:dyDescent="0.2">
      <c r="A33" s="10" t="s">
        <v>419</v>
      </c>
      <c r="B33" s="11">
        <v>7.6061499999999995</v>
      </c>
      <c r="C33" s="11">
        <v>3.60615</v>
      </c>
      <c r="D33" s="11">
        <v>0</v>
      </c>
      <c r="E33" s="12" t="s">
        <v>553</v>
      </c>
      <c r="F33" s="12"/>
      <c r="G33" s="11">
        <v>32.825000000000003</v>
      </c>
      <c r="H33" s="11">
        <v>15.984999999999999</v>
      </c>
      <c r="I33" s="11">
        <v>0</v>
      </c>
      <c r="J33" s="12" t="s">
        <v>553</v>
      </c>
      <c r="K33" s="385"/>
      <c r="L33" s="12"/>
      <c r="M33" s="12"/>
      <c r="O33" s="197"/>
    </row>
    <row r="34" spans="1:18" ht="11.25" customHeight="1" x14ac:dyDescent="0.2">
      <c r="A34" s="10" t="s">
        <v>98</v>
      </c>
      <c r="B34" s="11">
        <v>81964.443099999989</v>
      </c>
      <c r="C34" s="11">
        <v>13951.53</v>
      </c>
      <c r="D34" s="11">
        <v>7856.9252000000006</v>
      </c>
      <c r="E34" s="12">
        <v>-43.684132134611751</v>
      </c>
      <c r="F34" s="12"/>
      <c r="G34" s="11">
        <v>233835.96291999993</v>
      </c>
      <c r="H34" s="11">
        <v>37070.398519999995</v>
      </c>
      <c r="I34" s="11">
        <v>21062.452119999998</v>
      </c>
      <c r="J34" s="12">
        <v>-43.182558157187025</v>
      </c>
      <c r="K34" s="385"/>
      <c r="L34" s="12"/>
      <c r="M34" s="12"/>
      <c r="O34" s="197"/>
    </row>
    <row r="35" spans="1:18" ht="11.25" customHeight="1" x14ac:dyDescent="0.2">
      <c r="A35" s="10" t="s">
        <v>333</v>
      </c>
      <c r="B35" s="11">
        <v>32847.727629999994</v>
      </c>
      <c r="C35" s="11">
        <v>4927.2645300000004</v>
      </c>
      <c r="D35" s="11">
        <v>3153.2470099999996</v>
      </c>
      <c r="E35" s="12">
        <v>-36.004105507199156</v>
      </c>
      <c r="F35" s="12"/>
      <c r="G35" s="11">
        <v>237740.88665999987</v>
      </c>
      <c r="H35" s="11">
        <v>27288.219509999995</v>
      </c>
      <c r="I35" s="11">
        <v>20164.062870000005</v>
      </c>
      <c r="J35" s="12">
        <v>-26.107077588515011</v>
      </c>
      <c r="K35" s="385"/>
      <c r="L35" s="12"/>
      <c r="M35" s="12"/>
      <c r="O35" s="197"/>
    </row>
    <row r="36" spans="1:18" ht="11.25" customHeight="1" x14ac:dyDescent="0.2">
      <c r="A36" s="10" t="s">
        <v>330</v>
      </c>
      <c r="B36" s="11">
        <v>1.75</v>
      </c>
      <c r="C36" s="11">
        <v>0</v>
      </c>
      <c r="D36" s="11">
        <v>0</v>
      </c>
      <c r="E36" s="12" t="s">
        <v>553</v>
      </c>
      <c r="F36" s="12"/>
      <c r="G36" s="11">
        <v>25.135349999999999</v>
      </c>
      <c r="H36" s="11">
        <v>0</v>
      </c>
      <c r="I36" s="11">
        <v>0</v>
      </c>
      <c r="J36" s="12" t="s">
        <v>553</v>
      </c>
      <c r="K36" s="385"/>
      <c r="L36" s="12"/>
      <c r="M36" s="12"/>
      <c r="O36" s="197"/>
    </row>
    <row r="37" spans="1:18" ht="11.25" customHeight="1" x14ac:dyDescent="0.2">
      <c r="A37" s="10" t="s">
        <v>235</v>
      </c>
      <c r="B37" s="11">
        <v>35.875</v>
      </c>
      <c r="C37" s="11">
        <v>18</v>
      </c>
      <c r="D37" s="11">
        <v>17.72</v>
      </c>
      <c r="E37" s="12">
        <v>-1.5555555555555713</v>
      </c>
      <c r="F37" s="12"/>
      <c r="G37" s="11">
        <v>114.02863000000001</v>
      </c>
      <c r="H37" s="11">
        <v>58.097379999999994</v>
      </c>
      <c r="I37" s="11">
        <v>46.355609999999999</v>
      </c>
      <c r="J37" s="12">
        <v>-20.210498304742814</v>
      </c>
      <c r="K37" s="127"/>
      <c r="L37" s="12"/>
      <c r="M37" s="12"/>
      <c r="O37" s="197"/>
    </row>
    <row r="38" spans="1:18" ht="11.25" customHeight="1" x14ac:dyDescent="0.2">
      <c r="B38" s="11"/>
      <c r="C38" s="11"/>
      <c r="D38" s="11"/>
      <c r="E38" s="12"/>
      <c r="F38" s="12"/>
      <c r="G38" s="11"/>
      <c r="H38" s="11"/>
      <c r="I38" s="11"/>
      <c r="J38" s="12"/>
      <c r="K38" s="127"/>
      <c r="L38" s="12"/>
      <c r="M38" s="12"/>
      <c r="O38" s="171"/>
    </row>
    <row r="39" spans="1:18" x14ac:dyDescent="0.2">
      <c r="A39" s="84"/>
      <c r="B39" s="90"/>
      <c r="C39" s="90"/>
      <c r="D39" s="90"/>
      <c r="E39" s="90"/>
      <c r="F39" s="90"/>
      <c r="G39" s="90"/>
      <c r="H39" s="90"/>
      <c r="I39" s="90"/>
      <c r="J39" s="90"/>
      <c r="K39" s="127"/>
      <c r="L39" s="12"/>
      <c r="M39" s="11"/>
      <c r="O39" s="171"/>
    </row>
    <row r="40" spans="1:18" x14ac:dyDescent="0.2">
      <c r="A40" s="9" t="s">
        <v>446</v>
      </c>
      <c r="B40" s="9"/>
      <c r="C40" s="9"/>
      <c r="D40" s="9"/>
      <c r="E40" s="9"/>
      <c r="F40" s="9"/>
      <c r="G40" s="9"/>
      <c r="H40" s="9"/>
      <c r="I40" s="9"/>
      <c r="J40" s="9"/>
      <c r="K40" s="127"/>
      <c r="L40" s="12"/>
      <c r="M40" s="9"/>
      <c r="O40" s="171"/>
    </row>
    <row r="41" spans="1:18" ht="47.4" customHeight="1" x14ac:dyDescent="0.25">
      <c r="A41" s="465" t="s">
        <v>518</v>
      </c>
      <c r="B41" s="465"/>
      <c r="C41" s="465"/>
      <c r="D41" s="465"/>
      <c r="E41" s="465"/>
      <c r="F41" s="465"/>
      <c r="G41" s="465"/>
      <c r="H41" s="465"/>
      <c r="I41" s="465"/>
      <c r="J41" s="465"/>
      <c r="K41" s="127"/>
      <c r="L41" s="12"/>
      <c r="M41" s="378"/>
      <c r="O41" s="171"/>
    </row>
    <row r="42" spans="1:18" ht="20.100000000000001" customHeight="1" x14ac:dyDescent="0.2">
      <c r="A42" s="455" t="s">
        <v>523</v>
      </c>
      <c r="B42" s="455"/>
      <c r="C42" s="455"/>
      <c r="D42" s="455"/>
      <c r="E42" s="455"/>
      <c r="F42" s="455"/>
      <c r="G42" s="455"/>
      <c r="H42" s="455"/>
      <c r="I42" s="455"/>
      <c r="J42" s="455"/>
      <c r="K42" s="127"/>
      <c r="L42" s="12"/>
      <c r="M42" s="408"/>
      <c r="N42" s="83"/>
      <c r="O42" s="166"/>
      <c r="P42" s="166"/>
      <c r="Q42" s="166"/>
      <c r="R42" s="83"/>
    </row>
    <row r="43" spans="1:18" ht="20.100000000000001" customHeight="1" x14ac:dyDescent="0.2">
      <c r="A43" s="456" t="s">
        <v>151</v>
      </c>
      <c r="B43" s="456"/>
      <c r="C43" s="456"/>
      <c r="D43" s="456"/>
      <c r="E43" s="456"/>
      <c r="F43" s="456"/>
      <c r="G43" s="456"/>
      <c r="H43" s="456"/>
      <c r="I43" s="456"/>
      <c r="J43" s="456"/>
      <c r="K43" s="127"/>
      <c r="L43" s="12"/>
      <c r="M43" s="408"/>
      <c r="N43" s="255"/>
      <c r="O43" s="255"/>
      <c r="P43" s="255"/>
      <c r="Q43" s="255"/>
      <c r="R43" s="255"/>
    </row>
    <row r="44" spans="1:18" s="20" customFormat="1" x14ac:dyDescent="0.2">
      <c r="A44" s="17"/>
      <c r="B44" s="457" t="s">
        <v>101</v>
      </c>
      <c r="C44" s="457"/>
      <c r="D44" s="457"/>
      <c r="E44" s="457"/>
      <c r="F44" s="409"/>
      <c r="G44" s="457" t="s">
        <v>416</v>
      </c>
      <c r="H44" s="457"/>
      <c r="I44" s="457"/>
      <c r="J44" s="457"/>
      <c r="K44" s="127"/>
      <c r="L44" s="12"/>
      <c r="M44" s="409"/>
      <c r="N44" s="91"/>
      <c r="O44" s="167"/>
      <c r="P44" s="167"/>
      <c r="Q44" s="167"/>
      <c r="R44" s="91"/>
    </row>
    <row r="45" spans="1:18" s="20" customFormat="1" x14ac:dyDescent="0.2">
      <c r="A45" s="17" t="s">
        <v>257</v>
      </c>
      <c r="B45" s="460">
        <v>2021</v>
      </c>
      <c r="C45" s="458" t="s">
        <v>539</v>
      </c>
      <c r="D45" s="458"/>
      <c r="E45" s="458"/>
      <c r="F45" s="409"/>
      <c r="G45" s="460">
        <v>2021</v>
      </c>
      <c r="H45" s="458" t="s">
        <v>539</v>
      </c>
      <c r="I45" s="458"/>
      <c r="J45" s="458"/>
      <c r="K45" s="127"/>
      <c r="L45" s="12"/>
      <c r="M45" s="409"/>
      <c r="N45" s="91"/>
      <c r="O45" s="167"/>
      <c r="P45" s="167"/>
      <c r="Q45" s="167"/>
      <c r="R45" s="91"/>
    </row>
    <row r="46" spans="1:18" s="20" customFormat="1" x14ac:dyDescent="0.2">
      <c r="A46" s="123"/>
      <c r="B46" s="463"/>
      <c r="C46" s="254">
        <v>2021</v>
      </c>
      <c r="D46" s="254">
        <v>2022</v>
      </c>
      <c r="E46" s="410" t="s">
        <v>550</v>
      </c>
      <c r="F46" s="125"/>
      <c r="G46" s="463"/>
      <c r="H46" s="254">
        <v>2021</v>
      </c>
      <c r="I46" s="254">
        <v>2022</v>
      </c>
      <c r="J46" s="410" t="s">
        <v>550</v>
      </c>
      <c r="K46" s="127"/>
      <c r="L46" s="12"/>
      <c r="M46" s="409"/>
      <c r="O46" s="168"/>
      <c r="P46" s="168"/>
      <c r="Q46" s="168"/>
    </row>
    <row r="47" spans="1:18" s="20" customFormat="1" ht="11.25" customHeight="1" x14ac:dyDescent="0.2">
      <c r="A47" s="17" t="s">
        <v>255</v>
      </c>
      <c r="B47" s="18">
        <v>652930.47040270001</v>
      </c>
      <c r="C47" s="18">
        <v>255584.82755769999</v>
      </c>
      <c r="D47" s="18">
        <v>221231.39036699993</v>
      </c>
      <c r="E47" s="16">
        <v>-13.441109755603364</v>
      </c>
      <c r="F47" s="16"/>
      <c r="G47" s="18">
        <v>1414180.6256999997</v>
      </c>
      <c r="H47" s="18">
        <v>532209.19281999988</v>
      </c>
      <c r="I47" s="18">
        <v>551466.04178999993</v>
      </c>
      <c r="J47" s="16">
        <v>3.6182856722117833</v>
      </c>
      <c r="K47" s="127"/>
      <c r="L47" s="12"/>
      <c r="M47" s="16"/>
      <c r="N47" s="19"/>
      <c r="O47" s="170"/>
      <c r="P47" s="168"/>
      <c r="Q47" s="168"/>
    </row>
    <row r="48" spans="1:18" ht="11.25" customHeight="1" x14ac:dyDescent="0.2">
      <c r="A48" s="9"/>
      <c r="B48" s="11"/>
      <c r="C48" s="11"/>
      <c r="D48" s="11"/>
      <c r="E48" s="12"/>
      <c r="F48" s="12"/>
      <c r="G48" s="11"/>
      <c r="H48" s="11"/>
      <c r="I48" s="11"/>
      <c r="J48" s="12"/>
      <c r="K48" s="127"/>
      <c r="L48" s="12"/>
      <c r="M48" s="12"/>
      <c r="O48" s="171"/>
    </row>
    <row r="49" spans="1:20" s="20" customFormat="1" ht="11.25" customHeight="1" x14ac:dyDescent="0.2">
      <c r="A49" s="17" t="s">
        <v>310</v>
      </c>
      <c r="B49" s="18">
        <v>127079.14553840003</v>
      </c>
      <c r="C49" s="18">
        <v>45750.952595199982</v>
      </c>
      <c r="D49" s="18">
        <v>42661.205078199993</v>
      </c>
      <c r="E49" s="16">
        <v>-6.7534058674969657</v>
      </c>
      <c r="F49" s="16"/>
      <c r="G49" s="18">
        <v>145163.74578999999</v>
      </c>
      <c r="H49" s="18">
        <v>50785.892900000006</v>
      </c>
      <c r="I49" s="18">
        <v>60743.948009999993</v>
      </c>
      <c r="J49" s="16">
        <v>19.607915784030624</v>
      </c>
      <c r="K49" s="127"/>
      <c r="L49" s="12"/>
      <c r="M49" s="16"/>
      <c r="O49" s="170"/>
      <c r="P49" s="168"/>
      <c r="Q49" s="168"/>
    </row>
    <row r="50" spans="1:20" ht="11.25" customHeight="1" x14ac:dyDescent="0.2">
      <c r="A50" s="9" t="s">
        <v>308</v>
      </c>
      <c r="B50" s="11">
        <v>264.76076</v>
      </c>
      <c r="C50" s="11">
        <v>139.053</v>
      </c>
      <c r="D50" s="11">
        <v>89.925420000000003</v>
      </c>
      <c r="E50" s="12">
        <v>-35.330111540204086</v>
      </c>
      <c r="F50" s="12"/>
      <c r="G50" s="11">
        <v>426.32819000000006</v>
      </c>
      <c r="H50" s="11">
        <v>202.43909000000002</v>
      </c>
      <c r="I50" s="11">
        <v>161.75104000000002</v>
      </c>
      <c r="J50" s="12">
        <v>-20.098909751076235</v>
      </c>
      <c r="K50" s="127"/>
      <c r="L50" s="12"/>
      <c r="M50" s="12"/>
      <c r="O50" s="171"/>
    </row>
    <row r="51" spans="1:20" ht="11.25" customHeight="1" x14ac:dyDescent="0.2">
      <c r="A51" s="9" t="s">
        <v>309</v>
      </c>
      <c r="B51" s="11">
        <v>25454.164120000001</v>
      </c>
      <c r="C51" s="11">
        <v>11869.1778992</v>
      </c>
      <c r="D51" s="11">
        <v>12460.6185222</v>
      </c>
      <c r="E51" s="12">
        <v>4.9829956886893143</v>
      </c>
      <c r="F51" s="12"/>
      <c r="G51" s="11">
        <v>26782.480250000001</v>
      </c>
      <c r="H51" s="11">
        <v>11538.568589999999</v>
      </c>
      <c r="I51" s="11">
        <v>25060.335579999999</v>
      </c>
      <c r="J51" s="12">
        <v>117.18756000392244</v>
      </c>
      <c r="K51" s="127"/>
      <c r="L51" s="12"/>
      <c r="M51" s="12"/>
      <c r="O51" s="171"/>
      <c r="P51" s="171"/>
      <c r="Q51" s="171"/>
      <c r="R51" s="13"/>
      <c r="S51" s="13"/>
      <c r="T51" s="13"/>
    </row>
    <row r="52" spans="1:20" ht="11.25" customHeight="1" x14ac:dyDescent="0.2">
      <c r="A52" s="9" t="s">
        <v>147</v>
      </c>
      <c r="B52" s="11">
        <v>101360.22065840002</v>
      </c>
      <c r="C52" s="11">
        <v>33742.721695999986</v>
      </c>
      <c r="D52" s="11">
        <v>30110.661135999995</v>
      </c>
      <c r="E52" s="12">
        <v>-10.763982208437412</v>
      </c>
      <c r="F52" s="12"/>
      <c r="G52" s="11">
        <v>117954.93734999998</v>
      </c>
      <c r="H52" s="11">
        <v>39044.885220000004</v>
      </c>
      <c r="I52" s="11">
        <v>35521.861389999998</v>
      </c>
      <c r="J52" s="12">
        <v>-9.0230098261254454</v>
      </c>
      <c r="K52" s="127"/>
      <c r="L52" s="12"/>
      <c r="M52" s="12"/>
      <c r="O52" s="171"/>
    </row>
    <row r="53" spans="1:20" ht="11.25" customHeight="1" x14ac:dyDescent="0.2">
      <c r="A53" s="9"/>
      <c r="B53" s="11"/>
      <c r="C53" s="11"/>
      <c r="D53" s="11"/>
      <c r="E53" s="12"/>
      <c r="F53" s="12"/>
      <c r="G53" s="11"/>
      <c r="H53" s="11"/>
      <c r="I53" s="11"/>
      <c r="J53" s="12"/>
      <c r="K53" s="127"/>
      <c r="L53" s="12"/>
      <c r="M53" s="12"/>
      <c r="O53" s="171"/>
    </row>
    <row r="54" spans="1:20" s="20" customFormat="1" ht="11.25" customHeight="1" x14ac:dyDescent="0.2">
      <c r="A54" s="17" t="s">
        <v>105</v>
      </c>
      <c r="B54" s="18">
        <v>84190.054618399998</v>
      </c>
      <c r="C54" s="18">
        <v>31512.933580000004</v>
      </c>
      <c r="D54" s="18">
        <v>35877.504100000006</v>
      </c>
      <c r="E54" s="16">
        <v>13.850092721199459</v>
      </c>
      <c r="F54" s="16"/>
      <c r="G54" s="18">
        <v>119394.36340999999</v>
      </c>
      <c r="H54" s="18">
        <v>44155.590389999998</v>
      </c>
      <c r="I54" s="18">
        <v>58176.420209999997</v>
      </c>
      <c r="J54" s="16">
        <v>31.753238256271459</v>
      </c>
      <c r="K54" s="127"/>
      <c r="L54" s="12"/>
      <c r="M54" s="16"/>
      <c r="O54" s="170"/>
      <c r="P54" s="168"/>
      <c r="Q54" s="168"/>
    </row>
    <row r="55" spans="1:20" ht="11.25" customHeight="1" x14ac:dyDescent="0.2">
      <c r="A55" s="9" t="s">
        <v>311</v>
      </c>
      <c r="B55" s="11">
        <v>430.22659999999996</v>
      </c>
      <c r="C55" s="11">
        <v>65.220439999999996</v>
      </c>
      <c r="D55" s="11">
        <v>385.58016000000003</v>
      </c>
      <c r="E55" s="12">
        <v>491.19527559151709</v>
      </c>
      <c r="F55" s="12"/>
      <c r="G55" s="11">
        <v>748.92822999999999</v>
      </c>
      <c r="H55" s="11">
        <v>165.89317</v>
      </c>
      <c r="I55" s="11">
        <v>728.09325999999999</v>
      </c>
      <c r="J55" s="12">
        <v>338.89284893404596</v>
      </c>
      <c r="K55" s="127"/>
      <c r="L55" s="12"/>
      <c r="M55" s="12"/>
      <c r="O55" s="171"/>
    </row>
    <row r="56" spans="1:20" ht="11.25" customHeight="1" x14ac:dyDescent="0.2">
      <c r="A56" s="9" t="s">
        <v>97</v>
      </c>
      <c r="B56" s="11">
        <v>3404.1433399999996</v>
      </c>
      <c r="C56" s="11">
        <v>1319.31204</v>
      </c>
      <c r="D56" s="11">
        <v>1325.4404</v>
      </c>
      <c r="E56" s="12">
        <v>0.46451179207005566</v>
      </c>
      <c r="F56" s="12"/>
      <c r="G56" s="11">
        <v>8659.1414399999994</v>
      </c>
      <c r="H56" s="11">
        <v>3350.67398</v>
      </c>
      <c r="I56" s="11">
        <v>3518.2392999999997</v>
      </c>
      <c r="J56" s="12">
        <v>5.0009437205824412</v>
      </c>
      <c r="K56" s="127"/>
      <c r="L56" s="12"/>
      <c r="M56" s="12"/>
      <c r="O56" s="171"/>
    </row>
    <row r="57" spans="1:20" ht="11.25" customHeight="1" x14ac:dyDescent="0.2">
      <c r="A57" s="9" t="s">
        <v>308</v>
      </c>
      <c r="B57" s="11">
        <v>41.231199999999994</v>
      </c>
      <c r="C57" s="11">
        <v>20.5656</v>
      </c>
      <c r="D57" s="11">
        <v>0</v>
      </c>
      <c r="E57" s="12" t="s">
        <v>553</v>
      </c>
      <c r="F57" s="12"/>
      <c r="G57" s="11">
        <v>75.722839999999991</v>
      </c>
      <c r="H57" s="11">
        <v>36.575000000000003</v>
      </c>
      <c r="I57" s="11">
        <v>0</v>
      </c>
      <c r="J57" s="12" t="s">
        <v>553</v>
      </c>
      <c r="K57" s="127"/>
      <c r="L57" s="12"/>
      <c r="M57" s="12"/>
      <c r="O57" s="171"/>
    </row>
    <row r="58" spans="1:20" ht="11.25" customHeight="1" x14ac:dyDescent="0.2">
      <c r="A58" s="9" t="s">
        <v>309</v>
      </c>
      <c r="B58" s="11">
        <v>37135.098564</v>
      </c>
      <c r="C58" s="11">
        <v>17182.470320000004</v>
      </c>
      <c r="D58" s="11">
        <v>13691.51028</v>
      </c>
      <c r="E58" s="12">
        <v>-20.316985712680705</v>
      </c>
      <c r="F58" s="12"/>
      <c r="G58" s="11">
        <v>49114.536469999992</v>
      </c>
      <c r="H58" s="11">
        <v>21878.586230000001</v>
      </c>
      <c r="I58" s="11">
        <v>22028.93245</v>
      </c>
      <c r="J58" s="12">
        <v>0.68718434737726852</v>
      </c>
      <c r="K58" s="127"/>
      <c r="L58" s="12"/>
      <c r="M58" s="12"/>
      <c r="O58" s="171"/>
    </row>
    <row r="59" spans="1:20" ht="11.25" customHeight="1" x14ac:dyDescent="0.2">
      <c r="A59" s="9" t="s">
        <v>334</v>
      </c>
      <c r="B59" s="11">
        <v>7487.5926999999992</v>
      </c>
      <c r="C59" s="11">
        <v>2873.5571000000004</v>
      </c>
      <c r="D59" s="11">
        <v>3419.3571299999999</v>
      </c>
      <c r="E59" s="12">
        <v>18.993881485772434</v>
      </c>
      <c r="F59" s="12"/>
      <c r="G59" s="11">
        <v>18421.218300000004</v>
      </c>
      <c r="H59" s="11">
        <v>6540.0976900000005</v>
      </c>
      <c r="I59" s="11">
        <v>7511.9423099999995</v>
      </c>
      <c r="J59" s="12">
        <v>14.859787514886477</v>
      </c>
      <c r="K59" s="127"/>
      <c r="L59" s="12"/>
      <c r="M59" s="12"/>
      <c r="O59" s="171"/>
    </row>
    <row r="60" spans="1:20" ht="11.25" customHeight="1" x14ac:dyDescent="0.2">
      <c r="A60" s="9" t="s">
        <v>335</v>
      </c>
      <c r="B60" s="11">
        <v>1251.5395000000001</v>
      </c>
      <c r="C60" s="11">
        <v>422.32789000000002</v>
      </c>
      <c r="D60" s="11">
        <v>504.21357999999998</v>
      </c>
      <c r="E60" s="12">
        <v>19.389126775406652</v>
      </c>
      <c r="F60" s="12"/>
      <c r="G60" s="11">
        <v>9373.9965499999998</v>
      </c>
      <c r="H60" s="11">
        <v>3232.9307199999998</v>
      </c>
      <c r="I60" s="11">
        <v>3920.6879299999991</v>
      </c>
      <c r="J60" s="12">
        <v>21.273490512657787</v>
      </c>
      <c r="K60" s="127"/>
      <c r="L60" s="12"/>
      <c r="M60" s="12"/>
      <c r="O60" s="171"/>
    </row>
    <row r="61" spans="1:20" ht="11.25" customHeight="1" x14ac:dyDescent="0.2">
      <c r="A61" s="9" t="s">
        <v>384</v>
      </c>
      <c r="B61" s="11">
        <v>0</v>
      </c>
      <c r="C61" s="11">
        <v>0</v>
      </c>
      <c r="D61" s="11">
        <v>0</v>
      </c>
      <c r="E61" s="12" t="s">
        <v>553</v>
      </c>
      <c r="F61" s="12"/>
      <c r="G61" s="11">
        <v>0</v>
      </c>
      <c r="H61" s="11">
        <v>0</v>
      </c>
      <c r="I61" s="11">
        <v>0</v>
      </c>
      <c r="J61" s="12" t="s">
        <v>553</v>
      </c>
      <c r="K61" s="127"/>
      <c r="L61" s="12"/>
      <c r="M61" s="12"/>
      <c r="O61" s="171"/>
    </row>
    <row r="62" spans="1:20" ht="11.25" customHeight="1" x14ac:dyDescent="0.2">
      <c r="A62" s="9" t="s">
        <v>312</v>
      </c>
      <c r="B62" s="11">
        <v>2622.3636299999998</v>
      </c>
      <c r="C62" s="11">
        <v>54.591479999999997</v>
      </c>
      <c r="D62" s="11">
        <v>564.30772000000002</v>
      </c>
      <c r="E62" s="12">
        <v>933.69192408778804</v>
      </c>
      <c r="F62" s="12"/>
      <c r="G62" s="11">
        <v>3101.9452099999999</v>
      </c>
      <c r="H62" s="11">
        <v>58.086439999999996</v>
      </c>
      <c r="I62" s="11">
        <v>493.44621999999998</v>
      </c>
      <c r="J62" s="12">
        <v>749.50329199035104</v>
      </c>
      <c r="K62" s="127"/>
      <c r="L62" s="12"/>
      <c r="M62" s="12"/>
      <c r="O62" s="171"/>
    </row>
    <row r="63" spans="1:20" ht="11.25" customHeight="1" x14ac:dyDescent="0.2">
      <c r="A63" s="9" t="s">
        <v>207</v>
      </c>
      <c r="B63" s="11">
        <v>31817.859084400006</v>
      </c>
      <c r="C63" s="11">
        <v>9574.8887100000011</v>
      </c>
      <c r="D63" s="11">
        <v>15987.094830000004</v>
      </c>
      <c r="E63" s="12">
        <v>66.968988509528089</v>
      </c>
      <c r="F63" s="12"/>
      <c r="G63" s="11">
        <v>29898.874369999994</v>
      </c>
      <c r="H63" s="11">
        <v>8892.747159999999</v>
      </c>
      <c r="I63" s="11">
        <v>19975.078739999997</v>
      </c>
      <c r="J63" s="12">
        <v>124.6221373508611</v>
      </c>
      <c r="K63" s="127"/>
      <c r="L63" s="12"/>
      <c r="M63" s="12"/>
      <c r="O63" s="171"/>
    </row>
    <row r="64" spans="1:20" ht="11.25" customHeight="1" x14ac:dyDescent="0.2">
      <c r="A64" s="9"/>
      <c r="B64" s="11"/>
      <c r="C64" s="11"/>
      <c r="D64" s="11"/>
      <c r="E64" s="12"/>
      <c r="F64" s="12"/>
      <c r="G64" s="11"/>
      <c r="H64" s="11"/>
      <c r="I64" s="11"/>
      <c r="J64" s="12"/>
      <c r="K64" s="127"/>
      <c r="L64" s="12"/>
      <c r="M64" s="12"/>
      <c r="O64" s="171"/>
    </row>
    <row r="65" spans="1:22" s="20" customFormat="1" ht="11.25" customHeight="1" x14ac:dyDescent="0.2">
      <c r="A65" s="17" t="s">
        <v>215</v>
      </c>
      <c r="B65" s="18">
        <v>175335.60939</v>
      </c>
      <c r="C65" s="18">
        <v>95034.752519999995</v>
      </c>
      <c r="D65" s="18">
        <v>75890.758175799987</v>
      </c>
      <c r="E65" s="16">
        <v>-20.144203921792894</v>
      </c>
      <c r="F65" s="16"/>
      <c r="G65" s="18">
        <v>494632.27061999997</v>
      </c>
      <c r="H65" s="18">
        <v>256810.34354999996</v>
      </c>
      <c r="I65" s="18">
        <v>242870.05227000001</v>
      </c>
      <c r="J65" s="16">
        <v>-5.4282436942754373</v>
      </c>
      <c r="K65" s="127"/>
      <c r="L65" s="12"/>
      <c r="M65" s="16"/>
      <c r="O65" s="170"/>
      <c r="P65" s="168"/>
      <c r="Q65" s="168"/>
    </row>
    <row r="66" spans="1:22" s="20" customFormat="1" ht="11.25" customHeight="1" x14ac:dyDescent="0.2">
      <c r="A66" s="9" t="s">
        <v>377</v>
      </c>
      <c r="B66" s="11">
        <v>48467.738789999989</v>
      </c>
      <c r="C66" s="11">
        <v>24029.009169999998</v>
      </c>
      <c r="D66" s="11">
        <v>27140.716716799998</v>
      </c>
      <c r="E66" s="12">
        <v>12.949795494210136</v>
      </c>
      <c r="F66" s="12"/>
      <c r="G66" s="11">
        <v>142935.83812000003</v>
      </c>
      <c r="H66" s="11">
        <v>65968.898699999991</v>
      </c>
      <c r="I66" s="11">
        <v>89960.470650000017</v>
      </c>
      <c r="J66" s="12">
        <v>36.368004351723442</v>
      </c>
      <c r="K66" s="127"/>
      <c r="L66" s="12"/>
      <c r="M66" s="12"/>
      <c r="O66" s="170"/>
      <c r="P66" s="168"/>
      <c r="Q66" s="168"/>
    </row>
    <row r="67" spans="1:22" ht="11.25" customHeight="1" x14ac:dyDescent="0.2">
      <c r="A67" s="9" t="s">
        <v>203</v>
      </c>
      <c r="B67" s="11">
        <v>16235.654500000001</v>
      </c>
      <c r="C67" s="11">
        <v>8097.0500999999986</v>
      </c>
      <c r="D67" s="11">
        <v>7695.5506695000004</v>
      </c>
      <c r="E67" s="12">
        <v>-4.9585889372229275</v>
      </c>
      <c r="F67" s="12"/>
      <c r="G67" s="11">
        <v>76983.583429999999</v>
      </c>
      <c r="H67" s="11">
        <v>38493.389110000004</v>
      </c>
      <c r="I67" s="11">
        <v>44544.648509999992</v>
      </c>
      <c r="J67" s="12">
        <v>15.720256230771753</v>
      </c>
      <c r="K67" s="127"/>
      <c r="L67" s="12"/>
      <c r="M67" s="12"/>
      <c r="O67" s="171"/>
    </row>
    <row r="68" spans="1:22" ht="11.25" customHeight="1" x14ac:dyDescent="0.2">
      <c r="A68" s="9" t="s">
        <v>204</v>
      </c>
      <c r="B68" s="11">
        <v>63494.500600000007</v>
      </c>
      <c r="C68" s="11">
        <v>38288.729550000004</v>
      </c>
      <c r="D68" s="11">
        <v>31018.376118</v>
      </c>
      <c r="E68" s="12">
        <v>-18.988233658956716</v>
      </c>
      <c r="F68" s="12"/>
      <c r="G68" s="11">
        <v>143582.40784999996</v>
      </c>
      <c r="H68" s="11">
        <v>84281.461779999983</v>
      </c>
      <c r="I68" s="11">
        <v>69170.751049999992</v>
      </c>
      <c r="J68" s="12">
        <v>-17.928866456354896</v>
      </c>
      <c r="K68" s="127"/>
      <c r="L68" s="12"/>
      <c r="M68" s="12"/>
      <c r="O68" s="171"/>
    </row>
    <row r="69" spans="1:22" ht="11.25" customHeight="1" x14ac:dyDescent="0.25">
      <c r="A69" s="9" t="s">
        <v>205</v>
      </c>
      <c r="B69" s="11">
        <v>13710.898169999999</v>
      </c>
      <c r="C69" s="11">
        <v>10530.24539</v>
      </c>
      <c r="D69" s="11">
        <v>7653.0631014999999</v>
      </c>
      <c r="E69" s="12">
        <v>-27.323031723764984</v>
      </c>
      <c r="F69" s="12"/>
      <c r="G69" s="11">
        <v>38627.334269999999</v>
      </c>
      <c r="H69" s="11">
        <v>28808.244299999995</v>
      </c>
      <c r="I69" s="11">
        <v>33353.85817</v>
      </c>
      <c r="J69" s="12">
        <v>15.778864628692446</v>
      </c>
      <c r="K69" s="127"/>
      <c r="L69" s="12"/>
      <c r="M69" s="12"/>
      <c r="N69"/>
      <c r="O69"/>
      <c r="P69"/>
      <c r="Q69"/>
      <c r="R69"/>
      <c r="S69"/>
      <c r="T69"/>
      <c r="U69"/>
      <c r="V69"/>
    </row>
    <row r="70" spans="1:22" ht="11.25" customHeight="1" x14ac:dyDescent="0.25">
      <c r="A70" s="9" t="s">
        <v>385</v>
      </c>
      <c r="B70" s="11">
        <v>1013.5439</v>
      </c>
      <c r="C70" s="11">
        <v>849.31808000000001</v>
      </c>
      <c r="D70" s="11">
        <v>383.38295999999997</v>
      </c>
      <c r="E70" s="12">
        <v>-54.859908316092834</v>
      </c>
      <c r="F70" s="12"/>
      <c r="G70" s="11">
        <v>3098.0182900000009</v>
      </c>
      <c r="H70" s="11">
        <v>2419.9952300000004</v>
      </c>
      <c r="I70" s="11">
        <v>1964.0645200000001</v>
      </c>
      <c r="J70" s="12">
        <v>-18.840149118806323</v>
      </c>
      <c r="K70" s="127"/>
      <c r="L70" s="12"/>
      <c r="M70" s="12"/>
      <c r="N70"/>
      <c r="O70"/>
      <c r="P70"/>
      <c r="Q70"/>
      <c r="R70"/>
      <c r="S70"/>
      <c r="T70"/>
      <c r="U70"/>
      <c r="V70"/>
    </row>
    <row r="71" spans="1:22" ht="11.25" customHeight="1" x14ac:dyDescent="0.25">
      <c r="A71" s="9" t="s">
        <v>206</v>
      </c>
      <c r="B71" s="11">
        <v>32413.273429999994</v>
      </c>
      <c r="C71" s="11">
        <v>13240.400229999997</v>
      </c>
      <c r="D71" s="11">
        <v>1999.6686099999995</v>
      </c>
      <c r="E71" s="12">
        <v>-84.897219304072351</v>
      </c>
      <c r="F71" s="12"/>
      <c r="G71" s="11">
        <v>89405.088660000009</v>
      </c>
      <c r="H71" s="11">
        <v>36838.354429999999</v>
      </c>
      <c r="I71" s="11">
        <v>3876.2593700000002</v>
      </c>
      <c r="J71" s="12">
        <v>-89.477653304613156</v>
      </c>
      <c r="K71" s="127"/>
      <c r="L71" s="12"/>
      <c r="M71" s="12"/>
      <c r="N71"/>
      <c r="O71"/>
      <c r="P71"/>
      <c r="Q71"/>
      <c r="R71"/>
      <c r="S71"/>
      <c r="T71"/>
      <c r="U71"/>
      <c r="V71"/>
    </row>
    <row r="72" spans="1:22" ht="11.25" customHeight="1" x14ac:dyDescent="0.25">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5">
      <c r="A73" s="17" t="s">
        <v>1</v>
      </c>
      <c r="B73" s="18">
        <v>123125.4215861</v>
      </c>
      <c r="C73" s="18">
        <v>34237.464759999995</v>
      </c>
      <c r="D73" s="18">
        <v>32562.903550000003</v>
      </c>
      <c r="E73" s="16">
        <v>-4.8910198863684542</v>
      </c>
      <c r="F73" s="16"/>
      <c r="G73" s="18">
        <v>364459.82553999993</v>
      </c>
      <c r="H73" s="18">
        <v>89734.774479999978</v>
      </c>
      <c r="I73" s="18">
        <v>102647.87709000001</v>
      </c>
      <c r="J73" s="16">
        <v>14.390299284563412</v>
      </c>
      <c r="K73" s="127"/>
      <c r="L73" s="12"/>
      <c r="M73" s="16"/>
      <c r="N73"/>
      <c r="O73"/>
      <c r="P73"/>
      <c r="Q73"/>
      <c r="R73"/>
      <c r="S73"/>
      <c r="T73"/>
      <c r="U73"/>
      <c r="V73"/>
    </row>
    <row r="74" spans="1:22" ht="11.25" customHeight="1" x14ac:dyDescent="0.25">
      <c r="A74" s="9" t="s">
        <v>208</v>
      </c>
      <c r="B74" s="11">
        <v>49715.688966099995</v>
      </c>
      <c r="C74" s="11">
        <v>13016.648150000001</v>
      </c>
      <c r="D74" s="11">
        <v>12133.22955</v>
      </c>
      <c r="E74" s="12">
        <v>-6.786836287035996</v>
      </c>
      <c r="F74" s="12"/>
      <c r="G74" s="11">
        <v>175714.11679999999</v>
      </c>
      <c r="H74" s="11">
        <v>36524.69489999998</v>
      </c>
      <c r="I74" s="11">
        <v>50342.332830000014</v>
      </c>
      <c r="J74" s="12">
        <v>37.830946891770054</v>
      </c>
      <c r="K74" s="127"/>
      <c r="L74" s="12"/>
      <c r="M74" s="12"/>
      <c r="N74"/>
      <c r="O74"/>
      <c r="P74"/>
      <c r="Q74"/>
      <c r="R74"/>
      <c r="S74"/>
      <c r="T74"/>
      <c r="U74"/>
      <c r="V74"/>
    </row>
    <row r="75" spans="1:22" ht="11.25" customHeight="1" x14ac:dyDescent="0.25">
      <c r="A75" s="9" t="s">
        <v>93</v>
      </c>
      <c r="B75" s="11">
        <v>4382.7804599999999</v>
      </c>
      <c r="C75" s="11">
        <v>1367.57142</v>
      </c>
      <c r="D75" s="11">
        <v>1416.2072499999999</v>
      </c>
      <c r="E75" s="12">
        <v>3.5563649026827449</v>
      </c>
      <c r="F75" s="12"/>
      <c r="G75" s="11">
        <v>27816.353360000001</v>
      </c>
      <c r="H75" s="11">
        <v>8951.0551199999973</v>
      </c>
      <c r="I75" s="11">
        <v>8647.4368500000019</v>
      </c>
      <c r="J75" s="12">
        <v>-3.3919830224438954</v>
      </c>
      <c r="K75" s="127"/>
      <c r="L75" s="12"/>
      <c r="M75" s="12"/>
      <c r="N75"/>
      <c r="O75"/>
      <c r="P75"/>
      <c r="Q75"/>
      <c r="R75"/>
      <c r="S75"/>
      <c r="T75"/>
      <c r="U75"/>
      <c r="V75"/>
    </row>
    <row r="76" spans="1:22" ht="11.25" customHeight="1" x14ac:dyDescent="0.25">
      <c r="A76" s="9" t="s">
        <v>209</v>
      </c>
      <c r="B76" s="11">
        <v>5174.2076999999999</v>
      </c>
      <c r="C76" s="11">
        <v>1046.8609999999999</v>
      </c>
      <c r="D76" s="11">
        <v>1073.4759999999999</v>
      </c>
      <c r="E76" s="12">
        <v>2.5423623575622685</v>
      </c>
      <c r="F76" s="12"/>
      <c r="G76" s="11">
        <v>25999.559839999998</v>
      </c>
      <c r="H76" s="11">
        <v>3823.0660699999994</v>
      </c>
      <c r="I76" s="11">
        <v>5632.5404800000006</v>
      </c>
      <c r="J76" s="12">
        <v>47.330450922602068</v>
      </c>
      <c r="K76" s="127"/>
      <c r="L76" s="12"/>
      <c r="M76" s="12"/>
      <c r="N76"/>
      <c r="O76"/>
      <c r="P76"/>
      <c r="Q76"/>
      <c r="R76"/>
      <c r="S76"/>
      <c r="T76"/>
      <c r="U76"/>
      <c r="V76"/>
    </row>
    <row r="77" spans="1:22" ht="11.25" customHeight="1" x14ac:dyDescent="0.25">
      <c r="A77" s="9" t="s">
        <v>210</v>
      </c>
      <c r="B77" s="11">
        <v>63400.026980000002</v>
      </c>
      <c r="C77" s="11">
        <v>18667.700659999995</v>
      </c>
      <c r="D77" s="11">
        <v>17736.417160000001</v>
      </c>
      <c r="E77" s="12">
        <v>-4.9887424110859655</v>
      </c>
      <c r="F77" s="12"/>
      <c r="G77" s="11">
        <v>127382.96451999998</v>
      </c>
      <c r="H77" s="11">
        <v>37506.391220000005</v>
      </c>
      <c r="I77" s="11">
        <v>34675.378969999991</v>
      </c>
      <c r="J77" s="12">
        <v>-7.5480795616785343</v>
      </c>
      <c r="K77" s="127"/>
      <c r="L77" s="12"/>
      <c r="M77" s="12"/>
      <c r="N77"/>
      <c r="O77"/>
      <c r="P77"/>
      <c r="Q77"/>
      <c r="R77"/>
      <c r="S77"/>
      <c r="T77"/>
      <c r="U77"/>
      <c r="V77"/>
    </row>
    <row r="78" spans="1:22" ht="11.25" customHeight="1" x14ac:dyDescent="0.25">
      <c r="A78" s="9" t="s">
        <v>211</v>
      </c>
      <c r="B78" s="11">
        <v>452.71748000000008</v>
      </c>
      <c r="C78" s="11">
        <v>138.68352999999999</v>
      </c>
      <c r="D78" s="11">
        <v>203.57359</v>
      </c>
      <c r="E78" s="12">
        <v>46.790026184075373</v>
      </c>
      <c r="F78" s="12"/>
      <c r="G78" s="11">
        <v>7546.8310200000005</v>
      </c>
      <c r="H78" s="11">
        <v>2929.5671700000003</v>
      </c>
      <c r="I78" s="11">
        <v>3350.1879600000002</v>
      </c>
      <c r="J78" s="12">
        <v>14.357779343902195</v>
      </c>
      <c r="K78" s="127"/>
      <c r="L78" s="12"/>
      <c r="M78" s="12"/>
      <c r="N78"/>
      <c r="O78"/>
      <c r="P78"/>
      <c r="Q78"/>
      <c r="R78"/>
      <c r="S78"/>
      <c r="T78"/>
      <c r="U78"/>
      <c r="V78"/>
    </row>
    <row r="79" spans="1:22" ht="11.25" customHeight="1" x14ac:dyDescent="0.25">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5">
      <c r="A80" s="17" t="s">
        <v>282</v>
      </c>
      <c r="B80" s="18">
        <v>14302.189960799999</v>
      </c>
      <c r="C80" s="18">
        <v>2687.8541725000009</v>
      </c>
      <c r="D80" s="18">
        <v>5699.2172730000011</v>
      </c>
      <c r="E80" s="16">
        <v>112.03595534720176</v>
      </c>
      <c r="F80" s="16"/>
      <c r="G80" s="18">
        <v>65913.508489999978</v>
      </c>
      <c r="H80" s="18">
        <v>13403.18945</v>
      </c>
      <c r="I80" s="18">
        <v>28747.789490000003</v>
      </c>
      <c r="J80" s="16">
        <v>114.48469110462364</v>
      </c>
      <c r="K80" s="127"/>
      <c r="L80" s="12"/>
      <c r="M80" s="16"/>
      <c r="N80"/>
      <c r="O80"/>
      <c r="P80"/>
      <c r="Q80"/>
      <c r="R80"/>
      <c r="S80"/>
      <c r="T80"/>
      <c r="U80"/>
      <c r="V80"/>
    </row>
    <row r="81" spans="1:22" ht="11.25" customHeight="1" x14ac:dyDescent="0.25">
      <c r="A81" s="9" t="s">
        <v>212</v>
      </c>
      <c r="B81" s="11">
        <v>12786.800380799998</v>
      </c>
      <c r="C81" s="11">
        <v>2048.4014925000006</v>
      </c>
      <c r="D81" s="11">
        <v>5298.9518730000018</v>
      </c>
      <c r="E81" s="12">
        <v>158.68717106492738</v>
      </c>
      <c r="F81" s="12"/>
      <c r="G81" s="11">
        <v>55306.434229999984</v>
      </c>
      <c r="H81" s="11">
        <v>9524.2659399999993</v>
      </c>
      <c r="I81" s="11">
        <v>24762.212660000001</v>
      </c>
      <c r="J81" s="12">
        <v>159.99077321018194</v>
      </c>
      <c r="K81" s="127"/>
      <c r="L81" s="12"/>
      <c r="M81" s="12"/>
      <c r="N81"/>
      <c r="O81"/>
      <c r="P81"/>
      <c r="Q81"/>
      <c r="R81"/>
      <c r="S81"/>
      <c r="T81"/>
      <c r="U81"/>
      <c r="V81"/>
    </row>
    <row r="82" spans="1:22" ht="11.25" customHeight="1" x14ac:dyDescent="0.25">
      <c r="A82" s="9" t="s">
        <v>213</v>
      </c>
      <c r="B82" s="11">
        <v>218.56628000000001</v>
      </c>
      <c r="C82" s="11">
        <v>59.272280000000002</v>
      </c>
      <c r="D82" s="11">
        <v>64.98</v>
      </c>
      <c r="E82" s="12">
        <v>9.6296616225999685</v>
      </c>
      <c r="F82" s="12"/>
      <c r="G82" s="11">
        <v>6451.445639999999</v>
      </c>
      <c r="H82" s="11">
        <v>1800.3069099999998</v>
      </c>
      <c r="I82" s="11">
        <v>2787.7389199999998</v>
      </c>
      <c r="J82" s="12">
        <v>54.847982003246329</v>
      </c>
      <c r="K82" s="127"/>
      <c r="L82" s="12"/>
      <c r="M82" s="12"/>
      <c r="N82"/>
      <c r="O82"/>
      <c r="P82"/>
      <c r="Q82"/>
      <c r="R82"/>
      <c r="S82"/>
      <c r="T82"/>
      <c r="U82"/>
      <c r="V82"/>
    </row>
    <row r="83" spans="1:22" ht="11.25" customHeight="1" x14ac:dyDescent="0.25">
      <c r="A83" s="9" t="s">
        <v>292</v>
      </c>
      <c r="B83" s="11">
        <v>23.781000000000002</v>
      </c>
      <c r="C83" s="11">
        <v>15.526999999999999</v>
      </c>
      <c r="D83" s="11">
        <v>14.071999999999999</v>
      </c>
      <c r="E83" s="12">
        <v>-9.3707734913376726</v>
      </c>
      <c r="F83" s="12"/>
      <c r="G83" s="11">
        <v>377.03296999999998</v>
      </c>
      <c r="H83" s="11">
        <v>252.4734</v>
      </c>
      <c r="I83" s="11">
        <v>226.30005</v>
      </c>
      <c r="J83" s="12">
        <v>-10.366775272167288</v>
      </c>
      <c r="K83" s="127"/>
      <c r="L83" s="12"/>
      <c r="M83" s="12"/>
      <c r="N83"/>
      <c r="O83"/>
      <c r="P83"/>
      <c r="Q83"/>
      <c r="R83"/>
      <c r="S83"/>
      <c r="T83"/>
      <c r="U83"/>
      <c r="V83"/>
    </row>
    <row r="84" spans="1:22" ht="11.25" customHeight="1" x14ac:dyDescent="0.25">
      <c r="A84" s="9" t="s">
        <v>0</v>
      </c>
      <c r="B84" s="11">
        <v>1273.0423000000001</v>
      </c>
      <c r="C84" s="11">
        <v>564.65340000000003</v>
      </c>
      <c r="D84" s="11">
        <v>321.21339999999998</v>
      </c>
      <c r="E84" s="12">
        <v>-43.113173497228573</v>
      </c>
      <c r="F84" s="12"/>
      <c r="G84" s="11">
        <v>3778.5956499999998</v>
      </c>
      <c r="H84" s="11">
        <v>1826.1432</v>
      </c>
      <c r="I84" s="11">
        <v>971.53785999999991</v>
      </c>
      <c r="J84" s="12">
        <v>-46.798374848149912</v>
      </c>
      <c r="K84" s="127"/>
      <c r="L84" s="12"/>
      <c r="M84" s="12"/>
      <c r="N84"/>
      <c r="O84"/>
      <c r="P84"/>
      <c r="Q84"/>
      <c r="R84"/>
      <c r="S84"/>
      <c r="T84"/>
      <c r="U84"/>
      <c r="V84"/>
    </row>
    <row r="85" spans="1:22" ht="11.25" customHeight="1" x14ac:dyDescent="0.25">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5">
      <c r="A86" s="17" t="s">
        <v>2</v>
      </c>
      <c r="B86" s="18">
        <v>126964.53351900002</v>
      </c>
      <c r="C86" s="18">
        <v>45805.851300000002</v>
      </c>
      <c r="D86" s="18">
        <v>28449.919190000001</v>
      </c>
      <c r="E86" s="16">
        <v>-37.890207511545583</v>
      </c>
      <c r="F86" s="16"/>
      <c r="G86" s="18">
        <v>213575.78998999996</v>
      </c>
      <c r="H86" s="18">
        <v>74345.621769999998</v>
      </c>
      <c r="I86" s="18">
        <v>58089.573119999986</v>
      </c>
      <c r="J86" s="16">
        <v>-21.865509041394105</v>
      </c>
      <c r="K86" s="127"/>
      <c r="L86" s="12"/>
      <c r="M86" s="16"/>
      <c r="N86"/>
      <c r="O86"/>
      <c r="P86"/>
      <c r="Q86"/>
      <c r="R86"/>
      <c r="S86"/>
      <c r="T86"/>
      <c r="U86"/>
      <c r="V86"/>
    </row>
    <row r="87" spans="1:22" ht="11.25" customHeight="1" x14ac:dyDescent="0.25">
      <c r="A87" s="9" t="s">
        <v>93</v>
      </c>
      <c r="B87" s="11">
        <v>74694.299813000005</v>
      </c>
      <c r="C87" s="11">
        <v>27857.09693</v>
      </c>
      <c r="D87" s="11">
        <v>12815.943499999999</v>
      </c>
      <c r="E87" s="12">
        <v>-53.993973125756</v>
      </c>
      <c r="F87" s="12"/>
      <c r="G87" s="11">
        <v>103114.49371</v>
      </c>
      <c r="H87" s="11">
        <v>36924.453469999993</v>
      </c>
      <c r="I87" s="11">
        <v>19159.532649999994</v>
      </c>
      <c r="J87" s="12">
        <v>-48.111533551697562</v>
      </c>
      <c r="K87" s="127"/>
      <c r="L87" s="12"/>
      <c r="M87" s="12"/>
      <c r="N87"/>
      <c r="O87"/>
      <c r="P87"/>
      <c r="Q87"/>
      <c r="R87"/>
      <c r="S87"/>
      <c r="T87"/>
      <c r="U87"/>
      <c r="V87"/>
    </row>
    <row r="88" spans="1:22" ht="11.25" customHeight="1" x14ac:dyDescent="0.25">
      <c r="A88" s="9" t="s">
        <v>214</v>
      </c>
      <c r="B88" s="11">
        <v>42522.953012999998</v>
      </c>
      <c r="C88" s="11">
        <v>13984.224</v>
      </c>
      <c r="D88" s="11">
        <v>11616.944300000001</v>
      </c>
      <c r="E88" s="12">
        <v>-16.928216395847201</v>
      </c>
      <c r="F88" s="12"/>
      <c r="G88" s="11">
        <v>81120.859289999964</v>
      </c>
      <c r="H88" s="11">
        <v>25527.571940000005</v>
      </c>
      <c r="I88" s="11">
        <v>22770.0802</v>
      </c>
      <c r="J88" s="12">
        <v>-10.802013393522941</v>
      </c>
      <c r="K88" s="127"/>
      <c r="L88" s="12"/>
      <c r="M88" s="12"/>
      <c r="N88"/>
      <c r="O88"/>
      <c r="P88"/>
      <c r="Q88"/>
      <c r="R88"/>
      <c r="S88"/>
      <c r="T88"/>
      <c r="U88"/>
      <c r="V88"/>
    </row>
    <row r="89" spans="1:22" ht="11.25" customHeight="1" x14ac:dyDescent="0.25">
      <c r="A89" s="9" t="s">
        <v>293</v>
      </c>
      <c r="B89" s="11">
        <v>130.3135</v>
      </c>
      <c r="C89" s="11">
        <v>26.377500000000001</v>
      </c>
      <c r="D89" s="11">
        <v>10.677</v>
      </c>
      <c r="E89" s="12">
        <v>-59.522320159226616</v>
      </c>
      <c r="F89" s="12"/>
      <c r="G89" s="11">
        <v>276.50234</v>
      </c>
      <c r="H89" s="11">
        <v>60.971129999999995</v>
      </c>
      <c r="I89" s="11">
        <v>12.334009999999999</v>
      </c>
      <c r="J89" s="12">
        <v>-79.770737396535054</v>
      </c>
      <c r="K89" s="127"/>
      <c r="L89" s="12"/>
      <c r="M89" s="12"/>
      <c r="N89"/>
      <c r="O89"/>
      <c r="P89"/>
      <c r="Q89"/>
      <c r="R89"/>
      <c r="S89"/>
      <c r="T89"/>
      <c r="U89"/>
      <c r="V89"/>
    </row>
    <row r="90" spans="1:22" ht="11.25" customHeight="1" x14ac:dyDescent="0.25">
      <c r="A90" s="9" t="s">
        <v>363</v>
      </c>
      <c r="B90" s="11">
        <v>9616.9671930000004</v>
      </c>
      <c r="C90" s="11">
        <v>3938.1528699999999</v>
      </c>
      <c r="D90" s="11">
        <v>4006.35439</v>
      </c>
      <c r="E90" s="12">
        <v>1.7318149460257075</v>
      </c>
      <c r="F90" s="12"/>
      <c r="G90" s="11">
        <v>29063.934650000003</v>
      </c>
      <c r="H90" s="11">
        <v>11832.625230000001</v>
      </c>
      <c r="I90" s="11">
        <v>16147.626259999999</v>
      </c>
      <c r="J90" s="12">
        <v>36.466979610407179</v>
      </c>
      <c r="K90" s="127"/>
      <c r="L90" s="12"/>
      <c r="M90" s="12"/>
      <c r="N90"/>
      <c r="O90"/>
      <c r="P90"/>
      <c r="Q90"/>
      <c r="R90"/>
      <c r="S90"/>
      <c r="T90"/>
      <c r="U90"/>
      <c r="V90"/>
    </row>
    <row r="91" spans="1:22" s="20" customFormat="1" ht="11.25" customHeight="1" x14ac:dyDescent="0.25">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5">
      <c r="A92" s="17" t="s">
        <v>313</v>
      </c>
      <c r="B92" s="18">
        <v>1933.5157900000002</v>
      </c>
      <c r="C92" s="18">
        <v>555.01863000000003</v>
      </c>
      <c r="D92" s="18">
        <v>89.882999999999996</v>
      </c>
      <c r="E92" s="16">
        <v>-83.805408477910021</v>
      </c>
      <c r="F92" s="16"/>
      <c r="G92" s="18">
        <v>11041.121860000001</v>
      </c>
      <c r="H92" s="18">
        <v>2973.7802799999995</v>
      </c>
      <c r="I92" s="18">
        <v>190.38159999999999</v>
      </c>
      <c r="J92" s="16">
        <v>-93.597993729382054</v>
      </c>
      <c r="K92" s="127"/>
      <c r="L92" s="12"/>
      <c r="M92" s="16"/>
      <c r="N92"/>
      <c r="O92"/>
      <c r="P92"/>
      <c r="Q92"/>
      <c r="R92"/>
      <c r="S92"/>
      <c r="T92"/>
      <c r="U92"/>
      <c r="V92"/>
    </row>
    <row r="93" spans="1:22" ht="13.2" x14ac:dyDescent="0.25">
      <c r="A93" s="84"/>
      <c r="B93" s="90"/>
      <c r="C93" s="90"/>
      <c r="D93" s="90"/>
      <c r="E93" s="90"/>
      <c r="F93" s="90"/>
      <c r="G93" s="90"/>
      <c r="H93" s="90"/>
      <c r="I93" s="90"/>
      <c r="J93" s="84"/>
      <c r="K93" s="9"/>
      <c r="L93" s="12"/>
      <c r="M93" s="9"/>
      <c r="N93"/>
      <c r="O93"/>
      <c r="P93"/>
      <c r="Q93"/>
      <c r="R93"/>
      <c r="S93"/>
      <c r="T93"/>
      <c r="U93"/>
      <c r="V93"/>
    </row>
    <row r="94" spans="1:22" ht="13.2" x14ac:dyDescent="0.25">
      <c r="A94" s="9" t="s">
        <v>405</v>
      </c>
      <c r="B94" s="9"/>
      <c r="C94" s="9"/>
      <c r="D94" s="9"/>
      <c r="E94" s="9"/>
      <c r="F94" s="9"/>
      <c r="G94" s="9"/>
      <c r="H94" s="9"/>
      <c r="I94" s="9"/>
      <c r="J94" s="9"/>
      <c r="K94" s="9"/>
      <c r="L94" s="12"/>
      <c r="M94" s="9"/>
      <c r="N94"/>
      <c r="O94"/>
      <c r="P94"/>
      <c r="Q94"/>
      <c r="R94"/>
      <c r="S94"/>
      <c r="T94"/>
      <c r="U94"/>
      <c r="V94"/>
    </row>
    <row r="95" spans="1:22" ht="20.100000000000001" customHeight="1" x14ac:dyDescent="0.2">
      <c r="A95" s="455" t="s">
        <v>158</v>
      </c>
      <c r="B95" s="455"/>
      <c r="C95" s="455"/>
      <c r="D95" s="455"/>
      <c r="E95" s="455"/>
      <c r="F95" s="455"/>
      <c r="G95" s="455"/>
      <c r="H95" s="455"/>
      <c r="I95" s="455"/>
      <c r="J95" s="455"/>
      <c r="K95" s="408"/>
      <c r="L95" s="12"/>
      <c r="M95" s="408"/>
      <c r="O95" s="171"/>
    </row>
    <row r="96" spans="1:22" ht="20.100000000000001" customHeight="1" x14ac:dyDescent="0.2">
      <c r="A96" s="456" t="s">
        <v>153</v>
      </c>
      <c r="B96" s="456"/>
      <c r="C96" s="456"/>
      <c r="D96" s="456"/>
      <c r="E96" s="456"/>
      <c r="F96" s="456"/>
      <c r="G96" s="456"/>
      <c r="H96" s="456"/>
      <c r="I96" s="456"/>
      <c r="J96" s="456"/>
      <c r="K96" s="408"/>
      <c r="L96" s="12"/>
      <c r="M96" s="408"/>
      <c r="O96" s="171"/>
    </row>
    <row r="97" spans="1:24" s="20" customFormat="1" x14ac:dyDescent="0.2">
      <c r="A97" s="17"/>
      <c r="B97" s="457" t="s">
        <v>101</v>
      </c>
      <c r="C97" s="457"/>
      <c r="D97" s="457"/>
      <c r="E97" s="457"/>
      <c r="F97" s="409"/>
      <c r="G97" s="457" t="s">
        <v>416</v>
      </c>
      <c r="H97" s="457"/>
      <c r="I97" s="457"/>
      <c r="J97" s="457"/>
      <c r="K97" s="409"/>
      <c r="L97" s="12"/>
      <c r="M97" s="409"/>
      <c r="N97" s="91"/>
      <c r="O97" s="167"/>
      <c r="P97" s="167"/>
      <c r="Q97" s="167"/>
      <c r="R97" s="91"/>
    </row>
    <row r="98" spans="1:24" s="20" customFormat="1" x14ac:dyDescent="0.2">
      <c r="A98" s="17" t="s">
        <v>257</v>
      </c>
      <c r="B98" s="460">
        <v>2021</v>
      </c>
      <c r="C98" s="458" t="s">
        <v>539</v>
      </c>
      <c r="D98" s="458"/>
      <c r="E98" s="458"/>
      <c r="F98" s="409"/>
      <c r="G98" s="460">
        <v>2021</v>
      </c>
      <c r="H98" s="458" t="s">
        <v>539</v>
      </c>
      <c r="I98" s="458"/>
      <c r="J98" s="458"/>
      <c r="K98" s="409"/>
      <c r="L98" s="12"/>
      <c r="M98" s="409"/>
      <c r="N98" s="91"/>
      <c r="O98" s="167"/>
      <c r="P98" s="167"/>
      <c r="Q98" s="167"/>
      <c r="R98" s="91"/>
    </row>
    <row r="99" spans="1:24" s="20" customFormat="1" x14ac:dyDescent="0.2">
      <c r="A99" s="123"/>
      <c r="B99" s="463"/>
      <c r="C99" s="254">
        <v>2021</v>
      </c>
      <c r="D99" s="254">
        <v>2022</v>
      </c>
      <c r="E99" s="410" t="s">
        <v>550</v>
      </c>
      <c r="F99" s="125"/>
      <c r="G99" s="463"/>
      <c r="H99" s="254">
        <v>2021</v>
      </c>
      <c r="I99" s="254">
        <v>2022</v>
      </c>
      <c r="J99" s="410" t="s">
        <v>550</v>
      </c>
      <c r="K99" s="409"/>
      <c r="L99" s="12"/>
      <c r="M99" s="409"/>
      <c r="O99" s="168"/>
      <c r="P99" s="168"/>
      <c r="Q99" s="168"/>
    </row>
    <row r="100" spans="1:24" x14ac:dyDescent="0.2">
      <c r="A100" s="9"/>
      <c r="B100" s="9"/>
      <c r="C100" s="9"/>
      <c r="D100" s="9"/>
      <c r="E100" s="9"/>
      <c r="F100" s="9"/>
      <c r="G100" s="9"/>
      <c r="H100" s="9"/>
      <c r="I100" s="9"/>
      <c r="J100" s="11"/>
      <c r="K100" s="11"/>
      <c r="L100" s="12"/>
      <c r="M100" s="11"/>
      <c r="O100" s="171"/>
    </row>
    <row r="101" spans="1:24" s="21" customFormat="1" x14ac:dyDescent="0.2">
      <c r="A101" s="86" t="s">
        <v>288</v>
      </c>
      <c r="B101" s="86">
        <v>51036.374472899995</v>
      </c>
      <c r="C101" s="86">
        <v>29224.852501000005</v>
      </c>
      <c r="D101" s="86">
        <v>26453.441297600006</v>
      </c>
      <c r="E101" s="16">
        <v>-9.4830630994807166</v>
      </c>
      <c r="F101" s="86"/>
      <c r="G101" s="86">
        <v>326923.5975300002</v>
      </c>
      <c r="H101" s="86">
        <v>166842.41876</v>
      </c>
      <c r="I101" s="86">
        <v>155786.55592000004</v>
      </c>
      <c r="J101" s="16">
        <v>-6.6265299449438118</v>
      </c>
      <c r="K101" s="16"/>
      <c r="L101" s="12"/>
      <c r="M101" s="16"/>
      <c r="O101" s="170"/>
      <c r="P101" s="198"/>
      <c r="Q101" s="198"/>
    </row>
    <row r="102" spans="1:24" ht="11.25" customHeight="1" x14ac:dyDescent="0.2">
      <c r="A102" s="17"/>
      <c r="B102" s="18"/>
      <c r="C102" s="18"/>
      <c r="D102" s="18"/>
      <c r="E102" s="16"/>
      <c r="F102" s="16"/>
      <c r="G102" s="18"/>
      <c r="H102" s="18"/>
      <c r="I102" s="18"/>
      <c r="J102" s="12"/>
      <c r="K102" s="12"/>
      <c r="L102" s="12"/>
      <c r="M102" s="12"/>
      <c r="N102" s="83"/>
      <c r="O102" s="173"/>
      <c r="P102" s="166"/>
      <c r="Q102" s="166"/>
      <c r="R102" s="83"/>
      <c r="S102" s="83"/>
      <c r="T102" s="83"/>
      <c r="U102" s="83"/>
      <c r="V102" s="83"/>
      <c r="W102" s="83"/>
      <c r="X102" s="83"/>
    </row>
    <row r="103" spans="1:24" s="20" customFormat="1" ht="11.25" customHeight="1" x14ac:dyDescent="0.2">
      <c r="A103" s="17" t="s">
        <v>298</v>
      </c>
      <c r="B103" s="18">
        <v>2266.8734257000001</v>
      </c>
      <c r="C103" s="18">
        <v>895.85300400000017</v>
      </c>
      <c r="D103" s="18">
        <v>442.68599200000006</v>
      </c>
      <c r="E103" s="16">
        <v>-50.584974317951833</v>
      </c>
      <c r="F103" s="16"/>
      <c r="G103" s="18">
        <v>162853.14872</v>
      </c>
      <c r="H103" s="18">
        <v>64759.160739999992</v>
      </c>
      <c r="I103" s="18">
        <v>57198.465620000003</v>
      </c>
      <c r="J103" s="16">
        <v>-11.675097443518837</v>
      </c>
      <c r="K103" s="16"/>
      <c r="L103" s="12"/>
      <c r="M103" s="16"/>
      <c r="O103" s="170"/>
      <c r="P103" s="168"/>
      <c r="Q103" s="168"/>
    </row>
    <row r="104" spans="1:24" ht="11.25" customHeight="1" x14ac:dyDescent="0.2">
      <c r="A104" s="9" t="s">
        <v>486</v>
      </c>
      <c r="B104" s="11">
        <v>83.889099000000002</v>
      </c>
      <c r="C104" s="11">
        <v>47.974027999999997</v>
      </c>
      <c r="D104" s="11">
        <v>44.277236000000002</v>
      </c>
      <c r="E104" s="12">
        <v>-7.7058194904959691</v>
      </c>
      <c r="F104" s="12"/>
      <c r="G104" s="11">
        <v>17139.679769999999</v>
      </c>
      <c r="H104" s="11">
        <v>8934.4003100000009</v>
      </c>
      <c r="I104" s="11">
        <v>8011.1520799999998</v>
      </c>
      <c r="J104" s="12">
        <v>-10.333634020927377</v>
      </c>
      <c r="K104" s="12"/>
      <c r="L104" s="12"/>
      <c r="M104" s="12"/>
      <c r="O104" s="171"/>
    </row>
    <row r="105" spans="1:24" ht="11.25" customHeight="1" x14ac:dyDescent="0.2">
      <c r="A105" s="9" t="s">
        <v>493</v>
      </c>
      <c r="B105" s="11">
        <v>16.09271</v>
      </c>
      <c r="C105" s="11">
        <v>6.5046379999999981</v>
      </c>
      <c r="D105" s="11">
        <v>5.4220200000000007</v>
      </c>
      <c r="E105" s="12">
        <v>-16.643785557320754</v>
      </c>
      <c r="F105" s="12"/>
      <c r="G105" s="11">
        <v>16584.134429999998</v>
      </c>
      <c r="H105" s="11">
        <v>5767.389549999999</v>
      </c>
      <c r="I105" s="11">
        <v>5306.216339999999</v>
      </c>
      <c r="J105" s="12">
        <v>-7.9962209245949083</v>
      </c>
      <c r="K105" s="12"/>
      <c r="L105" s="12"/>
      <c r="M105" s="12"/>
      <c r="O105" s="171"/>
    </row>
    <row r="106" spans="1:24" ht="11.25" customHeight="1" x14ac:dyDescent="0.2">
      <c r="A106" s="9" t="s">
        <v>487</v>
      </c>
      <c r="B106" s="11">
        <v>15.684825999999999</v>
      </c>
      <c r="C106" s="11">
        <v>1.46221</v>
      </c>
      <c r="D106" s="11">
        <v>1.2490230000000002</v>
      </c>
      <c r="E106" s="12">
        <v>-14.579779922172591</v>
      </c>
      <c r="F106" s="12"/>
      <c r="G106" s="11">
        <v>13514.701370000002</v>
      </c>
      <c r="H106" s="11">
        <v>3838.7442400000004</v>
      </c>
      <c r="I106" s="11">
        <v>3179.3734900000004</v>
      </c>
      <c r="J106" s="12">
        <v>-17.176730429949146</v>
      </c>
      <c r="K106" s="12"/>
      <c r="L106" s="12"/>
      <c r="M106" s="12"/>
      <c r="O106" s="171"/>
    </row>
    <row r="107" spans="1:24" ht="11.25" customHeight="1" x14ac:dyDescent="0.2">
      <c r="A107" s="9" t="s">
        <v>488</v>
      </c>
      <c r="B107" s="11">
        <v>114.70825600000001</v>
      </c>
      <c r="C107" s="11">
        <v>65.173844000000003</v>
      </c>
      <c r="D107" s="11">
        <v>94.652334999999994</v>
      </c>
      <c r="E107" s="12">
        <v>45.23055445371611</v>
      </c>
      <c r="F107" s="12"/>
      <c r="G107" s="11">
        <v>9534.4802899999995</v>
      </c>
      <c r="H107" s="11">
        <v>5182.4307500000004</v>
      </c>
      <c r="I107" s="11">
        <v>6356.346050000001</v>
      </c>
      <c r="J107" s="12">
        <v>22.651828005613012</v>
      </c>
      <c r="K107" s="12"/>
      <c r="L107" s="12"/>
      <c r="M107" s="12"/>
      <c r="O107" s="171"/>
    </row>
    <row r="108" spans="1:24" ht="11.25" customHeight="1" x14ac:dyDescent="0.2">
      <c r="A108" s="9" t="s">
        <v>489</v>
      </c>
      <c r="B108" s="11">
        <v>46.264384</v>
      </c>
      <c r="C108" s="11">
        <v>28.358613999999999</v>
      </c>
      <c r="D108" s="11">
        <v>45.662514999999985</v>
      </c>
      <c r="E108" s="12">
        <v>61.018147783950184</v>
      </c>
      <c r="F108" s="12"/>
      <c r="G108" s="11">
        <v>11460.306009999998</v>
      </c>
      <c r="H108" s="11">
        <v>7329.1478099999995</v>
      </c>
      <c r="I108" s="11">
        <v>8608.6466300000011</v>
      </c>
      <c r="J108" s="12">
        <v>17.457675205488883</v>
      </c>
      <c r="K108" s="12"/>
      <c r="L108" s="12"/>
      <c r="M108" s="12"/>
      <c r="O108" s="171"/>
    </row>
    <row r="109" spans="1:24" ht="11.25" customHeight="1" x14ac:dyDescent="0.2">
      <c r="A109" s="9" t="s">
        <v>490</v>
      </c>
      <c r="B109" s="11">
        <v>402.00518</v>
      </c>
      <c r="C109" s="11">
        <v>82.918689999999998</v>
      </c>
      <c r="D109" s="11">
        <v>32.481360000000002</v>
      </c>
      <c r="E109" s="12">
        <v>-60.827456391315394</v>
      </c>
      <c r="F109" s="12"/>
      <c r="G109" s="11">
        <v>24234.026740000001</v>
      </c>
      <c r="H109" s="11">
        <v>4355.6808099999998</v>
      </c>
      <c r="I109" s="11">
        <v>3079.0007700000001</v>
      </c>
      <c r="J109" s="12">
        <v>-29.310688631474804</v>
      </c>
      <c r="K109" s="12"/>
      <c r="L109" s="12"/>
      <c r="M109" s="12"/>
      <c r="O109" s="171"/>
    </row>
    <row r="110" spans="1:24" ht="11.25" customHeight="1" x14ac:dyDescent="0.2">
      <c r="A110" s="9" t="s">
        <v>491</v>
      </c>
      <c r="B110" s="11">
        <v>97.926516700000008</v>
      </c>
      <c r="C110" s="11">
        <v>12.83398</v>
      </c>
      <c r="D110" s="11">
        <v>12.051286000000001</v>
      </c>
      <c r="E110" s="12">
        <v>-6.0986069792846678</v>
      </c>
      <c r="F110" s="12"/>
      <c r="G110" s="11">
        <v>6496.6221300000016</v>
      </c>
      <c r="H110" s="11">
        <v>1619.4811199999999</v>
      </c>
      <c r="I110" s="11">
        <v>1376.0481199999999</v>
      </c>
      <c r="J110" s="12">
        <v>-15.031542942593859</v>
      </c>
      <c r="K110" s="12"/>
      <c r="L110" s="12"/>
      <c r="M110" s="12"/>
      <c r="O110" s="171"/>
    </row>
    <row r="111" spans="1:24" ht="11.25" customHeight="1" x14ac:dyDescent="0.2">
      <c r="A111" s="9" t="s">
        <v>492</v>
      </c>
      <c r="B111" s="11">
        <v>107.46949099999999</v>
      </c>
      <c r="C111" s="11">
        <v>11.660035000000001</v>
      </c>
      <c r="D111" s="11">
        <v>10.112337999999999</v>
      </c>
      <c r="E111" s="12">
        <v>-13.273519333346783</v>
      </c>
      <c r="F111" s="12"/>
      <c r="G111" s="11">
        <v>10167.107890000001</v>
      </c>
      <c r="H111" s="11">
        <v>1917.33259</v>
      </c>
      <c r="I111" s="11">
        <v>1240.2706400000002</v>
      </c>
      <c r="J111" s="12">
        <v>-35.312702320466997</v>
      </c>
      <c r="K111" s="12"/>
      <c r="L111" s="12"/>
      <c r="M111" s="12"/>
      <c r="O111" s="171"/>
    </row>
    <row r="112" spans="1:24" ht="11.25" customHeight="1" x14ac:dyDescent="0.2">
      <c r="A112" s="9" t="s">
        <v>494</v>
      </c>
      <c r="B112" s="11">
        <v>1382.8329630000003</v>
      </c>
      <c r="C112" s="11">
        <v>638.96696500000019</v>
      </c>
      <c r="D112" s="11">
        <v>196.77787900000004</v>
      </c>
      <c r="E112" s="12">
        <v>-69.203747646014847</v>
      </c>
      <c r="F112" s="12"/>
      <c r="G112" s="11">
        <v>53722.090090000012</v>
      </c>
      <c r="H112" s="11">
        <v>25814.553560000004</v>
      </c>
      <c r="I112" s="11">
        <v>20041.411499999998</v>
      </c>
      <c r="J112" s="12">
        <v>-22.363904324673527</v>
      </c>
      <c r="K112" s="12"/>
      <c r="L112" s="12"/>
      <c r="M112" s="12"/>
      <c r="O112" s="171"/>
    </row>
    <row r="113" spans="1:24" ht="11.25" customHeight="1" x14ac:dyDescent="0.2">
      <c r="A113" s="9"/>
      <c r="B113" s="11"/>
      <c r="C113" s="11"/>
      <c r="D113" s="11"/>
      <c r="E113" s="12"/>
      <c r="F113" s="12"/>
      <c r="G113" s="11"/>
      <c r="H113" s="11"/>
      <c r="I113" s="11"/>
      <c r="J113" s="12"/>
      <c r="K113" s="12"/>
      <c r="L113" s="12"/>
      <c r="M113" s="12"/>
      <c r="O113" s="171"/>
    </row>
    <row r="114" spans="1:24" ht="11.25" customHeight="1" x14ac:dyDescent="0.2">
      <c r="A114" s="9" t="s">
        <v>354</v>
      </c>
      <c r="B114" s="11">
        <v>30188.635213000001</v>
      </c>
      <c r="C114" s="11">
        <v>18155.243713</v>
      </c>
      <c r="D114" s="11">
        <v>13567.839084000003</v>
      </c>
      <c r="E114" s="12">
        <v>-25.267656559824644</v>
      </c>
      <c r="F114" s="16"/>
      <c r="G114" s="11">
        <v>100271.02270000002</v>
      </c>
      <c r="H114" s="11">
        <v>65805.948349999991</v>
      </c>
      <c r="I114" s="11">
        <v>46645.24818000001</v>
      </c>
      <c r="J114" s="12">
        <v>-29.116972933952084</v>
      </c>
      <c r="K114" s="12"/>
      <c r="L114" s="12"/>
      <c r="M114" s="12"/>
      <c r="N114" s="88"/>
      <c r="O114" s="173"/>
      <c r="P114" s="166"/>
      <c r="Q114" s="166"/>
      <c r="R114" s="83"/>
      <c r="S114" s="83"/>
      <c r="T114" s="83"/>
      <c r="U114" s="83"/>
      <c r="V114" s="83"/>
      <c r="W114" s="83"/>
      <c r="X114" s="83"/>
    </row>
    <row r="115" spans="1:24" ht="11.25" customHeight="1" x14ac:dyDescent="0.2">
      <c r="A115" s="9" t="s">
        <v>296</v>
      </c>
      <c r="B115" s="11">
        <v>3370.2774260000001</v>
      </c>
      <c r="C115" s="11">
        <v>2089.6318259999998</v>
      </c>
      <c r="D115" s="11">
        <v>2995.3418229999997</v>
      </c>
      <c r="E115" s="12">
        <v>43.343041856982126</v>
      </c>
      <c r="F115" s="16"/>
      <c r="G115" s="11">
        <v>18560.470819999999</v>
      </c>
      <c r="H115" s="11">
        <v>11768.544379999999</v>
      </c>
      <c r="I115" s="11">
        <v>13967.516260000002</v>
      </c>
      <c r="J115" s="12">
        <v>18.685164528393457</v>
      </c>
      <c r="K115" s="12"/>
      <c r="L115" s="12"/>
      <c r="M115" s="12"/>
      <c r="N115" s="83"/>
      <c r="O115" s="173"/>
      <c r="P115" s="166"/>
      <c r="Q115" s="166"/>
      <c r="R115" s="83"/>
      <c r="S115" s="83"/>
      <c r="T115" s="83"/>
      <c r="U115" s="83"/>
      <c r="V115" s="83"/>
      <c r="W115" s="83"/>
      <c r="X115" s="83"/>
    </row>
    <row r="116" spans="1:24" ht="11.25" customHeight="1" x14ac:dyDescent="0.2">
      <c r="A116" s="9" t="s">
        <v>481</v>
      </c>
      <c r="B116" s="11">
        <v>3072.2537030000003</v>
      </c>
      <c r="C116" s="11">
        <v>3011.8154730000006</v>
      </c>
      <c r="D116" s="11">
        <v>5861.9660100000001</v>
      </c>
      <c r="E116" s="12">
        <v>94.632309401114469</v>
      </c>
      <c r="F116" s="16"/>
      <c r="G116" s="11">
        <v>11665.359859999999</v>
      </c>
      <c r="H116" s="11">
        <v>11112.14783</v>
      </c>
      <c r="I116" s="11">
        <v>23406.585140000003</v>
      </c>
      <c r="J116" s="12">
        <v>110.63961259413881</v>
      </c>
      <c r="K116" s="12"/>
      <c r="L116" s="12"/>
      <c r="M116" s="12"/>
      <c r="N116" s="83"/>
      <c r="O116" s="173"/>
      <c r="P116" s="166"/>
      <c r="Q116" s="166"/>
      <c r="R116" s="83"/>
      <c r="S116" s="83"/>
      <c r="T116" s="83"/>
      <c r="U116" s="83"/>
      <c r="V116" s="83"/>
      <c r="W116" s="83"/>
      <c r="X116" s="83"/>
    </row>
    <row r="117" spans="1:24" x14ac:dyDescent="0.2">
      <c r="A117" s="9" t="s">
        <v>482</v>
      </c>
      <c r="B117" s="11">
        <v>15.259583000000005</v>
      </c>
      <c r="C117" s="11">
        <v>3.279525</v>
      </c>
      <c r="D117" s="11">
        <v>6.695482600000001</v>
      </c>
      <c r="E117" s="12">
        <v>104.16013294608217</v>
      </c>
      <c r="F117" s="12"/>
      <c r="G117" s="11">
        <v>9334.6746299999995</v>
      </c>
      <c r="H117" s="11">
        <v>3823.9942800000003</v>
      </c>
      <c r="I117" s="11">
        <v>7786.1460699999998</v>
      </c>
      <c r="J117" s="12">
        <v>103.61291100048402</v>
      </c>
      <c r="K117" s="12"/>
      <c r="L117" s="12"/>
      <c r="M117" s="12"/>
      <c r="O117" s="171"/>
    </row>
    <row r="118" spans="1:24" ht="11.25" customHeight="1" x14ac:dyDescent="0.2">
      <c r="A118" s="9" t="s">
        <v>484</v>
      </c>
      <c r="B118" s="11">
        <v>7021.5403750000005</v>
      </c>
      <c r="C118" s="11">
        <v>2315.1372449999999</v>
      </c>
      <c r="D118" s="11">
        <v>1763.1584859999998</v>
      </c>
      <c r="E118" s="12">
        <v>-23.842161417950848</v>
      </c>
      <c r="F118" s="16"/>
      <c r="G118" s="11">
        <v>14490.182600000002</v>
      </c>
      <c r="H118" s="11">
        <v>4674.3652100000008</v>
      </c>
      <c r="I118" s="11">
        <v>3638.6154500000002</v>
      </c>
      <c r="J118" s="12">
        <v>-22.158083792515654</v>
      </c>
      <c r="K118" s="12"/>
      <c r="L118" s="12"/>
      <c r="M118" s="12"/>
      <c r="N118" s="83"/>
      <c r="O118" s="173"/>
      <c r="P118" s="166"/>
      <c r="Q118" s="166"/>
      <c r="R118" s="83"/>
      <c r="S118" s="83"/>
      <c r="T118" s="83"/>
      <c r="U118" s="83"/>
      <c r="V118" s="83"/>
      <c r="W118" s="83"/>
      <c r="X118" s="83"/>
    </row>
    <row r="119" spans="1:24" ht="11.25" customHeight="1" x14ac:dyDescent="0.2">
      <c r="A119" s="9" t="s">
        <v>355</v>
      </c>
      <c r="B119" s="11">
        <v>140.172</v>
      </c>
      <c r="C119" s="11">
        <v>0.23200000000000001</v>
      </c>
      <c r="D119" s="11">
        <v>6.8382399999999999</v>
      </c>
      <c r="E119" s="12">
        <v>2847.5172413793098</v>
      </c>
      <c r="F119" s="12"/>
      <c r="G119" s="11">
        <v>802.94458999999995</v>
      </c>
      <c r="H119" s="11">
        <v>15.975</v>
      </c>
      <c r="I119" s="11">
        <v>34.147239999999996</v>
      </c>
      <c r="J119" s="12">
        <v>113.75424100156494</v>
      </c>
      <c r="K119" s="12"/>
      <c r="L119" s="12"/>
      <c r="M119" s="12"/>
      <c r="N119" s="256"/>
      <c r="O119" s="256"/>
      <c r="P119" s="256"/>
      <c r="Q119" s="256"/>
      <c r="R119" s="256"/>
      <c r="S119" s="83"/>
      <c r="T119" s="83"/>
      <c r="U119" s="83"/>
      <c r="V119" s="83"/>
      <c r="W119" s="83"/>
      <c r="X119" s="83"/>
    </row>
    <row r="120" spans="1:24" ht="11.25" customHeight="1" x14ac:dyDescent="0.2">
      <c r="A120" s="9" t="s">
        <v>353</v>
      </c>
      <c r="B120" s="11">
        <v>1171.6543499999998</v>
      </c>
      <c r="C120" s="11">
        <v>733.23728999999992</v>
      </c>
      <c r="D120" s="11">
        <v>409.80578000000003</v>
      </c>
      <c r="E120" s="12">
        <v>-44.110073834351759</v>
      </c>
      <c r="F120" s="16"/>
      <c r="G120" s="11">
        <v>3122.48434</v>
      </c>
      <c r="H120" s="11">
        <v>1841.36322</v>
      </c>
      <c r="I120" s="11">
        <v>1182.9910600000001</v>
      </c>
      <c r="J120" s="12">
        <v>-35.754605764309773</v>
      </c>
      <c r="K120" s="12"/>
      <c r="L120" s="12"/>
      <c r="M120" s="12"/>
      <c r="N120" s="83"/>
      <c r="O120" s="173"/>
      <c r="P120" s="166"/>
      <c r="Q120" s="166"/>
      <c r="R120" s="83"/>
      <c r="S120" s="83"/>
      <c r="T120" s="83"/>
      <c r="U120" s="83"/>
      <c r="V120" s="83"/>
      <c r="W120" s="83"/>
      <c r="X120" s="83"/>
    </row>
    <row r="121" spans="1:24" ht="11.25" customHeight="1" x14ac:dyDescent="0.2">
      <c r="A121" s="9" t="s">
        <v>346</v>
      </c>
      <c r="B121" s="11">
        <v>1907.269</v>
      </c>
      <c r="C121" s="11">
        <v>1039.0999999999999</v>
      </c>
      <c r="D121" s="11">
        <v>460.65315999999996</v>
      </c>
      <c r="E121" s="12">
        <v>-55.668062746607646</v>
      </c>
      <c r="F121" s="16"/>
      <c r="G121" s="11">
        <v>1470.7751499999999</v>
      </c>
      <c r="H121" s="11">
        <v>792.19362000000001</v>
      </c>
      <c r="I121" s="11">
        <v>405.06493</v>
      </c>
      <c r="J121" s="12">
        <v>-48.867938370925025</v>
      </c>
      <c r="K121" s="12"/>
      <c r="L121" s="12"/>
      <c r="M121" s="12"/>
      <c r="N121" s="83"/>
      <c r="O121" s="173"/>
      <c r="P121" s="166"/>
      <c r="Q121" s="166"/>
      <c r="R121" s="83"/>
      <c r="S121" s="83"/>
      <c r="T121" s="83"/>
      <c r="U121" s="83"/>
      <c r="V121" s="83"/>
      <c r="W121" s="83"/>
      <c r="X121" s="83"/>
    </row>
    <row r="122" spans="1:24" ht="11.25" customHeight="1" x14ac:dyDescent="0.2">
      <c r="A122" s="9" t="s">
        <v>297</v>
      </c>
      <c r="B122" s="11">
        <v>48.428950000000007</v>
      </c>
      <c r="C122" s="11">
        <v>45.609749999999998</v>
      </c>
      <c r="D122" s="11">
        <v>4.233E-2</v>
      </c>
      <c r="E122" s="12">
        <v>-99.907190896683275</v>
      </c>
      <c r="F122" s="16"/>
      <c r="G122" s="11">
        <v>243.01603000000003</v>
      </c>
      <c r="H122" s="11">
        <v>186.63202999999999</v>
      </c>
      <c r="I122" s="11">
        <v>3.2309399999999999</v>
      </c>
      <c r="J122" s="12">
        <v>-98.268818058722289</v>
      </c>
      <c r="K122" s="12"/>
      <c r="L122" s="12"/>
      <c r="M122" s="12"/>
      <c r="N122" s="83"/>
      <c r="O122" s="173"/>
      <c r="P122" s="166"/>
      <c r="Q122" s="166"/>
      <c r="R122" s="83"/>
      <c r="S122" s="83"/>
      <c r="T122" s="83"/>
      <c r="U122" s="83"/>
      <c r="V122" s="83"/>
      <c r="W122" s="83"/>
      <c r="X122" s="83"/>
    </row>
    <row r="123" spans="1:24" ht="11.25" customHeight="1" x14ac:dyDescent="0.2">
      <c r="A123" s="9" t="s">
        <v>294</v>
      </c>
      <c r="B123" s="11">
        <v>642</v>
      </c>
      <c r="C123" s="11">
        <v>25</v>
      </c>
      <c r="D123" s="11">
        <v>148</v>
      </c>
      <c r="E123" s="12">
        <v>492</v>
      </c>
      <c r="F123" s="16"/>
      <c r="G123" s="11">
        <v>667.26</v>
      </c>
      <c r="H123" s="11">
        <v>23</v>
      </c>
      <c r="I123" s="11">
        <v>135.5</v>
      </c>
      <c r="J123" s="12">
        <v>489.13043478260875</v>
      </c>
      <c r="K123" s="12"/>
      <c r="L123" s="12"/>
      <c r="M123" s="12"/>
      <c r="N123" s="83"/>
      <c r="O123" s="173"/>
      <c r="P123" s="166"/>
      <c r="Q123" s="166"/>
      <c r="R123" s="83"/>
      <c r="S123" s="83"/>
      <c r="T123" s="83"/>
      <c r="U123" s="83"/>
      <c r="V123" s="83"/>
      <c r="W123" s="83"/>
      <c r="X123" s="83"/>
    </row>
    <row r="124" spans="1:24" ht="11.25" customHeight="1" x14ac:dyDescent="0.2">
      <c r="A124" s="9" t="s">
        <v>314</v>
      </c>
      <c r="B124" s="11">
        <v>713.25313000000006</v>
      </c>
      <c r="C124" s="11">
        <v>713.25313000000006</v>
      </c>
      <c r="D124" s="11">
        <v>772.69259</v>
      </c>
      <c r="E124" s="12">
        <v>8.3335715610529491</v>
      </c>
      <c r="F124" s="16"/>
      <c r="G124" s="11">
        <v>1101.5847699999999</v>
      </c>
      <c r="H124" s="11">
        <v>1101.5847699999999</v>
      </c>
      <c r="I124" s="11">
        <v>1151.0655900000002</v>
      </c>
      <c r="J124" s="12">
        <v>4.4917850489164124</v>
      </c>
      <c r="K124" s="12"/>
      <c r="L124" s="12"/>
      <c r="M124" s="12"/>
      <c r="N124" s="83"/>
      <c r="O124" s="173"/>
      <c r="P124" s="166"/>
      <c r="Q124" s="166"/>
      <c r="R124" s="83"/>
      <c r="S124" s="83"/>
      <c r="T124" s="83"/>
      <c r="U124" s="83"/>
      <c r="V124" s="83"/>
      <c r="W124" s="83"/>
      <c r="X124" s="83"/>
    </row>
    <row r="125" spans="1:24" ht="11.25" customHeight="1" x14ac:dyDescent="0.2">
      <c r="A125" s="9" t="s">
        <v>483</v>
      </c>
      <c r="B125" s="11">
        <v>3.5819000000000001</v>
      </c>
      <c r="C125" s="11">
        <v>3.5529000000000002</v>
      </c>
      <c r="D125" s="11">
        <v>5.4378000000000002</v>
      </c>
      <c r="E125" s="12">
        <v>53.052436038166007</v>
      </c>
      <c r="F125" s="16"/>
      <c r="G125" s="11">
        <v>8.1090499999999999</v>
      </c>
      <c r="H125" s="11">
        <v>6.4505499999999998</v>
      </c>
      <c r="I125" s="11">
        <v>9.1221399999999999</v>
      </c>
      <c r="J125" s="12">
        <v>41.416468363162835</v>
      </c>
      <c r="K125" s="12"/>
      <c r="L125" s="12"/>
      <c r="M125" s="12"/>
      <c r="N125" s="83"/>
      <c r="O125" s="173"/>
      <c r="P125" s="166"/>
      <c r="Q125" s="166"/>
      <c r="R125" s="83"/>
      <c r="S125" s="83"/>
      <c r="T125" s="83"/>
      <c r="U125" s="83"/>
      <c r="V125" s="83"/>
      <c r="W125" s="83"/>
      <c r="X125" s="83"/>
    </row>
    <row r="126" spans="1:24" ht="11.25" customHeight="1" x14ac:dyDescent="0.2">
      <c r="A126" s="9" t="s">
        <v>485</v>
      </c>
      <c r="B126" s="11">
        <v>0</v>
      </c>
      <c r="C126" s="11">
        <v>0</v>
      </c>
      <c r="D126" s="11">
        <v>0.76205000000000001</v>
      </c>
      <c r="E126" s="12" t="s">
        <v>553</v>
      </c>
      <c r="F126" s="16"/>
      <c r="G126" s="11">
        <v>0</v>
      </c>
      <c r="H126" s="11">
        <v>0</v>
      </c>
      <c r="I126" s="11">
        <v>11.278790000000001</v>
      </c>
      <c r="J126" s="12" t="s">
        <v>553</v>
      </c>
      <c r="K126" s="12"/>
      <c r="L126" s="12"/>
      <c r="M126" s="12"/>
      <c r="N126" s="83"/>
      <c r="O126" s="173"/>
      <c r="P126" s="166"/>
      <c r="Q126" s="166"/>
      <c r="R126" s="83"/>
      <c r="S126" s="83"/>
      <c r="T126" s="83"/>
      <c r="U126" s="83"/>
      <c r="V126" s="83"/>
      <c r="W126" s="83"/>
      <c r="X126" s="83"/>
    </row>
    <row r="127" spans="1:24" ht="11.25" customHeight="1" x14ac:dyDescent="0.2">
      <c r="A127" s="9" t="s">
        <v>79</v>
      </c>
      <c r="B127" s="11">
        <v>3.9048000000000003</v>
      </c>
      <c r="C127" s="11">
        <v>3.9048000000000003</v>
      </c>
      <c r="D127" s="11">
        <v>0</v>
      </c>
      <c r="E127" s="12" t="s">
        <v>553</v>
      </c>
      <c r="F127" s="16"/>
      <c r="G127" s="11">
        <v>7.8160800000000004</v>
      </c>
      <c r="H127" s="11">
        <v>7.8160800000000004</v>
      </c>
      <c r="I127" s="11">
        <v>0</v>
      </c>
      <c r="J127" s="12" t="s">
        <v>553</v>
      </c>
      <c r="K127" s="12"/>
      <c r="L127" s="12"/>
      <c r="M127" s="12"/>
      <c r="N127" s="83"/>
      <c r="O127" s="173"/>
      <c r="P127" s="166"/>
      <c r="Q127" s="166"/>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1"/>
    </row>
    <row r="129" spans="1:23" x14ac:dyDescent="0.2">
      <c r="A129" s="17" t="s">
        <v>495</v>
      </c>
      <c r="B129" s="18">
        <v>471.27061720000006</v>
      </c>
      <c r="C129" s="18">
        <v>190.001845</v>
      </c>
      <c r="D129" s="18">
        <v>11.52247</v>
      </c>
      <c r="E129" s="16">
        <v>-93.935600993769299</v>
      </c>
      <c r="F129" s="16"/>
      <c r="G129" s="18">
        <v>2324.7481899999998</v>
      </c>
      <c r="H129" s="18">
        <v>923.24270000000001</v>
      </c>
      <c r="I129" s="18">
        <v>211.57850999999997</v>
      </c>
      <c r="J129" s="16">
        <v>-77.08311043239226</v>
      </c>
      <c r="K129" s="12"/>
      <c r="L129" s="12"/>
      <c r="M129" s="12"/>
      <c r="O129" s="171"/>
    </row>
    <row r="130" spans="1:23" x14ac:dyDescent="0.2">
      <c r="A130" s="84"/>
      <c r="B130" s="90"/>
      <c r="C130" s="90"/>
      <c r="D130" s="90"/>
      <c r="E130" s="90"/>
      <c r="F130" s="90"/>
      <c r="G130" s="90"/>
      <c r="H130" s="90"/>
      <c r="I130" s="90"/>
      <c r="J130" s="84"/>
      <c r="K130" s="9"/>
      <c r="L130" s="12"/>
      <c r="M130" s="9"/>
      <c r="O130" s="171"/>
    </row>
    <row r="131" spans="1:23" x14ac:dyDescent="0.2">
      <c r="A131" s="9" t="s">
        <v>405</v>
      </c>
      <c r="B131" s="9"/>
      <c r="C131" s="9"/>
      <c r="D131" s="9"/>
      <c r="E131" s="9"/>
      <c r="F131" s="9"/>
      <c r="G131" s="9"/>
      <c r="H131" s="9"/>
      <c r="I131" s="9"/>
      <c r="J131" s="9"/>
      <c r="K131" s="9"/>
      <c r="L131" s="12"/>
      <c r="M131" s="9"/>
      <c r="O131" s="171"/>
    </row>
    <row r="132" spans="1:23" ht="20.100000000000001" customHeight="1" x14ac:dyDescent="0.2">
      <c r="A132" s="455" t="s">
        <v>161</v>
      </c>
      <c r="B132" s="455"/>
      <c r="C132" s="455"/>
      <c r="D132" s="455"/>
      <c r="E132" s="455"/>
      <c r="F132" s="455"/>
      <c r="G132" s="455"/>
      <c r="H132" s="455"/>
      <c r="I132" s="455"/>
      <c r="J132" s="455"/>
      <c r="K132" s="408"/>
      <c r="L132" s="12"/>
      <c r="M132" s="408"/>
      <c r="O132" s="171"/>
    </row>
    <row r="133" spans="1:23" ht="20.100000000000001" customHeight="1" x14ac:dyDescent="0.2">
      <c r="A133" s="456" t="s">
        <v>154</v>
      </c>
      <c r="B133" s="456"/>
      <c r="C133" s="456"/>
      <c r="D133" s="456"/>
      <c r="E133" s="456"/>
      <c r="F133" s="456"/>
      <c r="G133" s="456"/>
      <c r="H133" s="456"/>
      <c r="I133" s="456"/>
      <c r="J133" s="456"/>
      <c r="K133" s="408"/>
      <c r="L133" s="12"/>
      <c r="M133" s="408"/>
      <c r="O133" s="171"/>
    </row>
    <row r="134" spans="1:23" s="20" customFormat="1" x14ac:dyDescent="0.2">
      <c r="A134" s="17"/>
      <c r="B134" s="457" t="s">
        <v>299</v>
      </c>
      <c r="C134" s="457"/>
      <c r="D134" s="457"/>
      <c r="E134" s="457"/>
      <c r="F134" s="409"/>
      <c r="G134" s="457" t="s">
        <v>416</v>
      </c>
      <c r="H134" s="457"/>
      <c r="I134" s="457"/>
      <c r="J134" s="457"/>
      <c r="K134" s="409"/>
      <c r="L134" s="12"/>
      <c r="M134" s="409"/>
      <c r="N134" s="91"/>
      <c r="O134" s="167"/>
      <c r="P134" s="167"/>
      <c r="Q134" s="167"/>
      <c r="R134" s="91"/>
    </row>
    <row r="135" spans="1:23" s="20" customFormat="1" x14ac:dyDescent="0.2">
      <c r="A135" s="17" t="s">
        <v>257</v>
      </c>
      <c r="B135" s="460">
        <v>2021</v>
      </c>
      <c r="C135" s="458" t="s">
        <v>539</v>
      </c>
      <c r="D135" s="458"/>
      <c r="E135" s="458"/>
      <c r="F135" s="409"/>
      <c r="G135" s="460">
        <v>2021</v>
      </c>
      <c r="H135" s="458" t="s">
        <v>539</v>
      </c>
      <c r="I135" s="458"/>
      <c r="J135" s="458"/>
      <c r="K135" s="409"/>
      <c r="L135" s="12"/>
      <c r="M135" s="409"/>
      <c r="N135" s="91"/>
      <c r="O135" s="167"/>
      <c r="P135" s="167"/>
      <c r="Q135" s="167"/>
      <c r="R135" s="91"/>
    </row>
    <row r="136" spans="1:23" s="20" customFormat="1" x14ac:dyDescent="0.2">
      <c r="A136" s="123"/>
      <c r="B136" s="463"/>
      <c r="C136" s="254">
        <v>2021</v>
      </c>
      <c r="D136" s="254">
        <v>2022</v>
      </c>
      <c r="E136" s="410" t="s">
        <v>550</v>
      </c>
      <c r="F136" s="125"/>
      <c r="G136" s="463"/>
      <c r="H136" s="254">
        <v>2021</v>
      </c>
      <c r="I136" s="254">
        <v>2022</v>
      </c>
      <c r="J136" s="410" t="s">
        <v>550</v>
      </c>
      <c r="K136" s="409"/>
      <c r="L136" s="12"/>
      <c r="M136" s="409"/>
      <c r="O136" s="168"/>
      <c r="P136" s="168"/>
      <c r="Q136" s="168"/>
    </row>
    <row r="137" spans="1:23" ht="11.25" customHeight="1" x14ac:dyDescent="0.2">
      <c r="A137" s="9"/>
      <c r="B137" s="11"/>
      <c r="C137" s="11"/>
      <c r="D137" s="11"/>
      <c r="E137" s="12"/>
      <c r="F137" s="12"/>
      <c r="G137" s="11"/>
      <c r="H137" s="11"/>
      <c r="I137" s="11"/>
      <c r="J137" s="12"/>
      <c r="K137" s="12"/>
      <c r="L137" s="12"/>
      <c r="M137" s="12"/>
      <c r="O137" s="171"/>
    </row>
    <row r="138" spans="1:23" s="21" customFormat="1" x14ac:dyDescent="0.2">
      <c r="A138" s="86" t="s">
        <v>289</v>
      </c>
      <c r="B138" s="86">
        <v>135262.99252999999</v>
      </c>
      <c r="C138" s="86">
        <v>37105.482400000001</v>
      </c>
      <c r="D138" s="86">
        <v>34830.783643399991</v>
      </c>
      <c r="E138" s="16">
        <v>-6.1303575899609086</v>
      </c>
      <c r="F138" s="86"/>
      <c r="G138" s="86">
        <v>38623.741250000006</v>
      </c>
      <c r="H138" s="86">
        <v>6045.1910699999989</v>
      </c>
      <c r="I138" s="86">
        <v>5035.5789699999996</v>
      </c>
      <c r="J138" s="16">
        <v>-16.701078399495472</v>
      </c>
      <c r="K138" s="16"/>
      <c r="L138" s="12"/>
      <c r="M138" s="16"/>
      <c r="O138" s="199"/>
      <c r="P138" s="198"/>
      <c r="Q138" s="198"/>
    </row>
    <row r="139" spans="1:23" ht="11.25" customHeight="1" x14ac:dyDescent="0.2">
      <c r="A139" s="17"/>
      <c r="B139" s="18"/>
      <c r="C139" s="18"/>
      <c r="D139" s="18"/>
      <c r="E139" s="16"/>
      <c r="F139" s="16"/>
      <c r="G139" s="18"/>
      <c r="H139" s="18"/>
      <c r="I139" s="18"/>
      <c r="J139" s="12"/>
      <c r="K139" s="12"/>
      <c r="L139" s="12"/>
      <c r="M139" s="12"/>
      <c r="N139" s="83"/>
      <c r="O139" s="173"/>
      <c r="P139" s="166"/>
      <c r="Q139" s="166"/>
      <c r="R139" s="83"/>
      <c r="S139" s="83"/>
      <c r="T139" s="83"/>
      <c r="U139" s="83"/>
      <c r="V139" s="83"/>
      <c r="W139" s="83"/>
    </row>
    <row r="140" spans="1:23" s="20" customFormat="1" ht="11.25" customHeight="1" x14ac:dyDescent="0.2">
      <c r="A140" s="207" t="s">
        <v>300</v>
      </c>
      <c r="B140" s="18">
        <v>133279.83199999999</v>
      </c>
      <c r="C140" s="18">
        <v>36848.89</v>
      </c>
      <c r="D140" s="18">
        <v>34666.091643399996</v>
      </c>
      <c r="E140" s="16">
        <v>-5.9236475144841592</v>
      </c>
      <c r="F140" s="16"/>
      <c r="G140" s="18">
        <v>25003.208610000005</v>
      </c>
      <c r="H140" s="18">
        <v>3865.9005400000001</v>
      </c>
      <c r="I140" s="18">
        <v>3267.8788000000004</v>
      </c>
      <c r="J140" s="16">
        <v>-15.469144480369891</v>
      </c>
      <c r="K140" s="16"/>
      <c r="L140" s="12"/>
      <c r="M140" s="16"/>
      <c r="N140" s="257"/>
      <c r="O140" s="257"/>
      <c r="P140" s="255"/>
      <c r="Q140" s="255"/>
      <c r="R140" s="255"/>
      <c r="S140" s="91"/>
      <c r="T140" s="91"/>
      <c r="U140" s="91"/>
      <c r="V140" s="91"/>
      <c r="W140" s="91"/>
    </row>
    <row r="141" spans="1:23" ht="11.25" customHeight="1" x14ac:dyDescent="0.2">
      <c r="A141" s="208" t="s">
        <v>118</v>
      </c>
      <c r="B141" s="11">
        <v>91524.161999999997</v>
      </c>
      <c r="C141" s="11">
        <v>17827.990000000002</v>
      </c>
      <c r="D141" s="11">
        <v>18753.150759999997</v>
      </c>
      <c r="E141" s="12">
        <v>5.1893722175073975</v>
      </c>
      <c r="F141" s="16"/>
      <c r="G141" s="11">
        <v>20870.254210000006</v>
      </c>
      <c r="H141" s="11">
        <v>2068.1623800000002</v>
      </c>
      <c r="I141" s="11">
        <v>1814.5601600000005</v>
      </c>
      <c r="J141" s="12">
        <v>-12.262200611153162</v>
      </c>
      <c r="K141" s="12"/>
      <c r="L141" s="12"/>
      <c r="M141" s="12"/>
      <c r="N141" s="83"/>
      <c r="O141" s="173"/>
      <c r="P141" s="166"/>
      <c r="Q141" s="166"/>
      <c r="R141" s="83"/>
      <c r="S141" s="83"/>
      <c r="T141" s="83"/>
      <c r="U141" s="83"/>
      <c r="V141" s="83"/>
      <c r="W141" s="83"/>
    </row>
    <row r="142" spans="1:23" ht="11.25" customHeight="1" x14ac:dyDescent="0.2">
      <c r="A142" s="208" t="s">
        <v>119</v>
      </c>
      <c r="B142" s="11">
        <v>41408.660000000003</v>
      </c>
      <c r="C142" s="11">
        <v>18747.900000000001</v>
      </c>
      <c r="D142" s="11">
        <v>15603.821283399999</v>
      </c>
      <c r="E142" s="12">
        <v>-16.770298095253338</v>
      </c>
      <c r="F142" s="16"/>
      <c r="G142" s="11">
        <v>4078.5079499999997</v>
      </c>
      <c r="H142" s="11">
        <v>1779.7891599999998</v>
      </c>
      <c r="I142" s="11">
        <v>1403.58385</v>
      </c>
      <c r="J142" s="12">
        <v>-21.137633516095804</v>
      </c>
      <c r="K142" s="12"/>
      <c r="L142" s="12"/>
      <c r="M142" s="12"/>
      <c r="O142" s="171"/>
    </row>
    <row r="143" spans="1:23" ht="11.25" customHeight="1" x14ac:dyDescent="0.2">
      <c r="A143" s="208" t="s">
        <v>325</v>
      </c>
      <c r="B143" s="11">
        <v>0</v>
      </c>
      <c r="C143" s="11">
        <v>0</v>
      </c>
      <c r="D143" s="11">
        <v>0</v>
      </c>
      <c r="E143" s="12" t="s">
        <v>553</v>
      </c>
      <c r="F143" s="16"/>
      <c r="G143" s="11">
        <v>0</v>
      </c>
      <c r="H143" s="11">
        <v>0</v>
      </c>
      <c r="I143" s="11">
        <v>0</v>
      </c>
      <c r="J143" s="12" t="s">
        <v>553</v>
      </c>
      <c r="K143" s="12"/>
      <c r="L143" s="12"/>
      <c r="M143" s="12"/>
      <c r="O143" s="171"/>
    </row>
    <row r="144" spans="1:23" ht="11.25" customHeight="1" x14ac:dyDescent="0.2">
      <c r="A144" s="208" t="s">
        <v>326</v>
      </c>
      <c r="B144" s="11">
        <v>347.01</v>
      </c>
      <c r="C144" s="11">
        <v>273</v>
      </c>
      <c r="D144" s="11">
        <v>309.11959999999999</v>
      </c>
      <c r="E144" s="12">
        <v>13.230622710622697</v>
      </c>
      <c r="F144" s="16"/>
      <c r="G144" s="11">
        <v>54.446449999999999</v>
      </c>
      <c r="H144" s="11">
        <v>17.949000000000002</v>
      </c>
      <c r="I144" s="11">
        <v>49.734790000000004</v>
      </c>
      <c r="J144" s="12">
        <v>177.08947573680985</v>
      </c>
      <c r="K144" s="12"/>
      <c r="L144" s="12"/>
      <c r="M144" s="12"/>
      <c r="O144" s="171"/>
    </row>
    <row r="145" spans="1:17" ht="11.25" customHeight="1" x14ac:dyDescent="0.2">
      <c r="A145" s="208"/>
      <c r="B145" s="11"/>
      <c r="C145" s="11"/>
      <c r="D145" s="11"/>
      <c r="E145" s="12"/>
      <c r="F145" s="16"/>
      <c r="G145" s="11"/>
      <c r="H145" s="11"/>
      <c r="I145" s="11"/>
      <c r="J145" s="12"/>
      <c r="K145" s="12"/>
      <c r="L145" s="12"/>
      <c r="M145" s="12"/>
      <c r="O145" s="171"/>
    </row>
    <row r="146" spans="1:17" s="20" customFormat="1" ht="11.25" customHeight="1" x14ac:dyDescent="0.2">
      <c r="A146" s="207" t="s">
        <v>301</v>
      </c>
      <c r="B146" s="18">
        <v>1238.5230000000001</v>
      </c>
      <c r="C146" s="18">
        <v>5.2999999999999999E-2</v>
      </c>
      <c r="D146" s="18">
        <v>0</v>
      </c>
      <c r="E146" s="16" t="s">
        <v>553</v>
      </c>
      <c r="F146" s="16"/>
      <c r="G146" s="18">
        <v>118.01299999999999</v>
      </c>
      <c r="H146" s="18">
        <v>5.2999999999999999E-2</v>
      </c>
      <c r="I146" s="18">
        <v>0</v>
      </c>
      <c r="J146" s="16" t="s">
        <v>553</v>
      </c>
      <c r="K146" s="16"/>
      <c r="L146" s="12"/>
      <c r="M146" s="16"/>
      <c r="O146" s="170"/>
      <c r="P146" s="168"/>
      <c r="Q146" s="168"/>
    </row>
    <row r="147" spans="1:17" ht="11.25" customHeight="1" x14ac:dyDescent="0.2">
      <c r="A147" s="208" t="s">
        <v>118</v>
      </c>
      <c r="B147" s="11">
        <v>0</v>
      </c>
      <c r="C147" s="11">
        <v>0</v>
      </c>
      <c r="D147" s="11">
        <v>0</v>
      </c>
      <c r="E147" s="12" t="s">
        <v>553</v>
      </c>
      <c r="F147" s="16"/>
      <c r="G147" s="11">
        <v>0</v>
      </c>
      <c r="H147" s="11">
        <v>0</v>
      </c>
      <c r="I147" s="11">
        <v>0</v>
      </c>
      <c r="J147" s="12" t="s">
        <v>553</v>
      </c>
      <c r="K147" s="12"/>
      <c r="L147" s="12"/>
      <c r="M147" s="12"/>
      <c r="O147" s="171"/>
    </row>
    <row r="148" spans="1:17" ht="11.25" customHeight="1" x14ac:dyDescent="0.2">
      <c r="A148" s="208" t="s">
        <v>119</v>
      </c>
      <c r="B148" s="11">
        <v>0</v>
      </c>
      <c r="C148" s="11">
        <v>0</v>
      </c>
      <c r="D148" s="11">
        <v>0</v>
      </c>
      <c r="E148" s="12" t="s">
        <v>553</v>
      </c>
      <c r="F148" s="16"/>
      <c r="G148" s="11">
        <v>0</v>
      </c>
      <c r="H148" s="11">
        <v>0</v>
      </c>
      <c r="I148" s="11">
        <v>0</v>
      </c>
      <c r="J148" s="12" t="s">
        <v>553</v>
      </c>
      <c r="K148" s="12"/>
      <c r="L148" s="12"/>
      <c r="M148" s="12"/>
      <c r="O148" s="171"/>
    </row>
    <row r="149" spans="1:17" ht="11.25" customHeight="1" x14ac:dyDescent="0.2">
      <c r="A149" s="208" t="s">
        <v>359</v>
      </c>
      <c r="B149" s="11">
        <v>1238.5230000000001</v>
      </c>
      <c r="C149" s="11">
        <v>5.2999999999999999E-2</v>
      </c>
      <c r="D149" s="11">
        <v>0</v>
      </c>
      <c r="E149" s="12" t="s">
        <v>553</v>
      </c>
      <c r="F149" s="16"/>
      <c r="G149" s="11">
        <v>118.01299999999999</v>
      </c>
      <c r="H149" s="11">
        <v>5.2999999999999999E-2</v>
      </c>
      <c r="I149" s="11">
        <v>0</v>
      </c>
      <c r="J149" s="12" t="s">
        <v>553</v>
      </c>
      <c r="K149" s="12"/>
      <c r="L149" s="12"/>
      <c r="M149" s="12"/>
      <c r="O149" s="171"/>
    </row>
    <row r="150" spans="1:17" ht="11.25" customHeight="1" x14ac:dyDescent="0.2">
      <c r="A150" s="208"/>
      <c r="B150" s="11"/>
      <c r="C150" s="11"/>
      <c r="D150" s="11"/>
      <c r="E150" s="12"/>
      <c r="F150" s="16"/>
      <c r="G150" s="11"/>
      <c r="H150" s="11"/>
      <c r="I150" s="11"/>
      <c r="J150" s="12"/>
      <c r="K150" s="12"/>
      <c r="L150" s="12"/>
      <c r="M150" s="12"/>
      <c r="O150" s="171"/>
    </row>
    <row r="151" spans="1:17" s="20" customFormat="1" ht="11.25" customHeight="1" x14ac:dyDescent="0.2">
      <c r="A151" s="207" t="s">
        <v>356</v>
      </c>
      <c r="B151" s="18">
        <v>446.85453000000007</v>
      </c>
      <c r="C151" s="18">
        <v>94.992400000000004</v>
      </c>
      <c r="D151" s="18">
        <v>94.418000000000006</v>
      </c>
      <c r="E151" s="16">
        <v>-0.60467995334363422</v>
      </c>
      <c r="F151" s="18"/>
      <c r="G151" s="18">
        <v>11754.387649999999</v>
      </c>
      <c r="H151" s="18">
        <v>1384.9910399999999</v>
      </c>
      <c r="I151" s="18">
        <v>1210.3282199999999</v>
      </c>
      <c r="J151" s="16">
        <v>-12.611115520285239</v>
      </c>
      <c r="K151" s="16"/>
      <c r="L151" s="12"/>
      <c r="M151" s="16"/>
      <c r="O151" s="170"/>
      <c r="P151" s="168"/>
      <c r="Q151" s="168"/>
    </row>
    <row r="152" spans="1:17" ht="11.25" customHeight="1" x14ac:dyDescent="0.2">
      <c r="A152" s="208" t="s">
        <v>302</v>
      </c>
      <c r="B152" s="11">
        <v>0</v>
      </c>
      <c r="C152" s="11">
        <v>0</v>
      </c>
      <c r="D152" s="11">
        <v>0</v>
      </c>
      <c r="E152" s="12" t="s">
        <v>553</v>
      </c>
      <c r="F152" s="16"/>
      <c r="G152" s="11">
        <v>0</v>
      </c>
      <c r="H152" s="11">
        <v>0</v>
      </c>
      <c r="I152" s="11">
        <v>0</v>
      </c>
      <c r="J152" s="12" t="s">
        <v>553</v>
      </c>
      <c r="K152" s="12"/>
      <c r="L152" s="12"/>
      <c r="M152" s="12"/>
      <c r="O152" s="171"/>
    </row>
    <row r="153" spans="1:17" ht="11.25" customHeight="1" x14ac:dyDescent="0.2">
      <c r="A153" s="208" t="s">
        <v>336</v>
      </c>
      <c r="B153" s="11">
        <v>0</v>
      </c>
      <c r="C153" s="11">
        <v>0</v>
      </c>
      <c r="D153" s="11">
        <v>0</v>
      </c>
      <c r="E153" s="12" t="s">
        <v>553</v>
      </c>
      <c r="F153" s="16"/>
      <c r="G153" s="11">
        <v>0</v>
      </c>
      <c r="H153" s="11">
        <v>0</v>
      </c>
      <c r="I153" s="11">
        <v>0</v>
      </c>
      <c r="J153" s="12" t="s">
        <v>553</v>
      </c>
      <c r="K153" s="12"/>
      <c r="L153" s="12"/>
      <c r="M153" s="12"/>
      <c r="O153" s="171"/>
    </row>
    <row r="154" spans="1:17" ht="11.25" customHeight="1" x14ac:dyDescent="0.2">
      <c r="A154" s="208" t="s">
        <v>386</v>
      </c>
      <c r="B154" s="11">
        <v>289.26453000000004</v>
      </c>
      <c r="C154" s="11">
        <v>42.571400000000004</v>
      </c>
      <c r="D154" s="11">
        <v>58.052999999999997</v>
      </c>
      <c r="E154" s="12">
        <v>36.366198903489192</v>
      </c>
      <c r="F154" s="16"/>
      <c r="G154" s="11">
        <v>7400.1931299999997</v>
      </c>
      <c r="H154" s="11">
        <v>560.70952</v>
      </c>
      <c r="I154" s="11">
        <v>676.79417999999998</v>
      </c>
      <c r="J154" s="12">
        <v>20.703172651678898</v>
      </c>
      <c r="K154" s="12"/>
      <c r="L154" s="12"/>
      <c r="M154" s="12"/>
      <c r="O154" s="171"/>
    </row>
    <row r="155" spans="1:17" ht="11.25" customHeight="1" x14ac:dyDescent="0.2">
      <c r="A155" s="208" t="s">
        <v>337</v>
      </c>
      <c r="B155" s="11">
        <v>0</v>
      </c>
      <c r="C155" s="11">
        <v>0</v>
      </c>
      <c r="D155" s="11">
        <v>0</v>
      </c>
      <c r="E155" s="12" t="s">
        <v>553</v>
      </c>
      <c r="F155" s="16"/>
      <c r="G155" s="11">
        <v>0</v>
      </c>
      <c r="H155" s="11">
        <v>0</v>
      </c>
      <c r="I155" s="11">
        <v>0</v>
      </c>
      <c r="J155" s="12" t="s">
        <v>553</v>
      </c>
      <c r="K155" s="12"/>
      <c r="L155" s="12"/>
      <c r="M155" s="12"/>
      <c r="O155" s="171"/>
    </row>
    <row r="156" spans="1:17" ht="11.25" customHeight="1" x14ac:dyDescent="0.2">
      <c r="A156" s="208" t="s">
        <v>303</v>
      </c>
      <c r="B156" s="11">
        <v>157.59</v>
      </c>
      <c r="C156" s="11">
        <v>52.420999999999999</v>
      </c>
      <c r="D156" s="11">
        <v>36.365000000000002</v>
      </c>
      <c r="E156" s="12">
        <v>-30.628946414604826</v>
      </c>
      <c r="F156" s="16"/>
      <c r="G156" s="11">
        <v>4354.1945199999991</v>
      </c>
      <c r="H156" s="11">
        <v>824.28152</v>
      </c>
      <c r="I156" s="11">
        <v>533.53404</v>
      </c>
      <c r="J156" s="12">
        <v>-35.272837367505218</v>
      </c>
      <c r="K156" s="12"/>
      <c r="L156" s="12"/>
      <c r="M156" s="12"/>
      <c r="O156" s="171"/>
    </row>
    <row r="157" spans="1:17" ht="11.25" customHeight="1" x14ac:dyDescent="0.2">
      <c r="A157" s="208"/>
      <c r="B157" s="11"/>
      <c r="C157" s="11"/>
      <c r="D157" s="11"/>
      <c r="E157" s="12"/>
      <c r="F157" s="16"/>
      <c r="G157" s="11"/>
      <c r="H157" s="11"/>
      <c r="I157" s="11"/>
      <c r="J157" s="12"/>
      <c r="K157" s="12"/>
      <c r="L157" s="12"/>
      <c r="M157" s="12"/>
      <c r="O157" s="171"/>
    </row>
    <row r="158" spans="1:17" s="20" customFormat="1" ht="11.25" customHeight="1" x14ac:dyDescent="0.2">
      <c r="A158" s="207" t="s">
        <v>327</v>
      </c>
      <c r="B158" s="18">
        <v>297.78300000000002</v>
      </c>
      <c r="C158" s="18">
        <v>161.547</v>
      </c>
      <c r="D158" s="18">
        <v>70.274000000000001</v>
      </c>
      <c r="E158" s="16">
        <v>-56.499346939280827</v>
      </c>
      <c r="F158" s="16"/>
      <c r="G158" s="18">
        <v>1748.1319900000003</v>
      </c>
      <c r="H158" s="18">
        <v>794.24648999999999</v>
      </c>
      <c r="I158" s="18">
        <v>557.37194999999997</v>
      </c>
      <c r="J158" s="16">
        <v>-29.823806964510482</v>
      </c>
      <c r="K158" s="16"/>
      <c r="L158" s="12"/>
      <c r="M158" s="16"/>
      <c r="O158" s="170"/>
      <c r="P158" s="168"/>
      <c r="Q158" s="168"/>
    </row>
    <row r="159" spans="1:17" s="20" customFormat="1" ht="11.25" customHeight="1" x14ac:dyDescent="0.2">
      <c r="A159" s="207" t="s">
        <v>357</v>
      </c>
      <c r="B159" s="18">
        <v>0</v>
      </c>
      <c r="C159" s="18">
        <v>0</v>
      </c>
      <c r="D159" s="18">
        <v>0</v>
      </c>
      <c r="E159" s="16" t="s">
        <v>553</v>
      </c>
      <c r="F159" s="16"/>
      <c r="G159" s="18">
        <v>0</v>
      </c>
      <c r="H159" s="18">
        <v>0</v>
      </c>
      <c r="I159" s="18">
        <v>0</v>
      </c>
      <c r="J159" s="16" t="s">
        <v>553</v>
      </c>
      <c r="K159" s="16"/>
      <c r="L159" s="12"/>
      <c r="M159" s="16"/>
      <c r="O159" s="170"/>
      <c r="P159" s="168"/>
      <c r="Q159" s="168"/>
    </row>
    <row r="160" spans="1:17" x14ac:dyDescent="0.2">
      <c r="A160" s="83"/>
      <c r="B160" s="90"/>
      <c r="C160" s="90"/>
      <c r="D160" s="90"/>
      <c r="E160" s="90"/>
      <c r="F160" s="90"/>
      <c r="G160" s="90"/>
      <c r="H160" s="90"/>
      <c r="I160" s="90"/>
      <c r="J160" s="84"/>
      <c r="K160" s="9"/>
      <c r="L160" s="12"/>
      <c r="M160" s="9"/>
      <c r="O160" s="171"/>
    </row>
    <row r="161" spans="1:18" x14ac:dyDescent="0.2">
      <c r="A161" s="9" t="s">
        <v>406</v>
      </c>
      <c r="B161" s="9"/>
      <c r="C161" s="9"/>
      <c r="D161" s="9"/>
      <c r="E161" s="9"/>
      <c r="F161" s="9"/>
      <c r="G161" s="9"/>
      <c r="H161" s="9"/>
      <c r="I161" s="9"/>
      <c r="J161" s="9"/>
      <c r="K161" s="9"/>
      <c r="L161" s="12"/>
      <c r="M161" s="9"/>
      <c r="O161" s="171"/>
    </row>
    <row r="162" spans="1:18" ht="20.100000000000001" customHeight="1" x14ac:dyDescent="0.2">
      <c r="A162" s="455" t="s">
        <v>162</v>
      </c>
      <c r="B162" s="455"/>
      <c r="C162" s="455"/>
      <c r="D162" s="455"/>
      <c r="E162" s="455"/>
      <c r="F162" s="455"/>
      <c r="G162" s="455"/>
      <c r="H162" s="455"/>
      <c r="I162" s="455"/>
      <c r="J162" s="455"/>
      <c r="K162" s="408"/>
      <c r="L162" s="12"/>
      <c r="M162" s="408"/>
      <c r="O162" s="171"/>
    </row>
    <row r="163" spans="1:18" ht="19.5" customHeight="1" x14ac:dyDescent="0.2">
      <c r="A163" s="456" t="s">
        <v>155</v>
      </c>
      <c r="B163" s="456"/>
      <c r="C163" s="456"/>
      <c r="D163" s="456"/>
      <c r="E163" s="456"/>
      <c r="F163" s="456"/>
      <c r="G163" s="456"/>
      <c r="H163" s="456"/>
      <c r="I163" s="456"/>
      <c r="J163" s="456"/>
      <c r="K163" s="408"/>
      <c r="L163" s="12"/>
      <c r="M163" s="408"/>
      <c r="O163" s="171"/>
    </row>
    <row r="164" spans="1:18" s="20" customFormat="1" x14ac:dyDescent="0.2">
      <c r="A164" s="17"/>
      <c r="B164" s="457" t="s">
        <v>101</v>
      </c>
      <c r="C164" s="457"/>
      <c r="D164" s="457"/>
      <c r="E164" s="457"/>
      <c r="F164" s="409"/>
      <c r="G164" s="457" t="s">
        <v>416</v>
      </c>
      <c r="H164" s="457"/>
      <c r="I164" s="457"/>
      <c r="J164" s="457"/>
      <c r="K164" s="409"/>
      <c r="L164" s="12"/>
      <c r="M164" s="409"/>
      <c r="N164" s="91"/>
      <c r="O164" s="167"/>
      <c r="P164" s="167"/>
      <c r="Q164" s="167"/>
      <c r="R164" s="91"/>
    </row>
    <row r="165" spans="1:18" s="20" customFormat="1" x14ac:dyDescent="0.2">
      <c r="A165" s="17" t="s">
        <v>257</v>
      </c>
      <c r="B165" s="460">
        <v>2021</v>
      </c>
      <c r="C165" s="458" t="s">
        <v>539</v>
      </c>
      <c r="D165" s="458"/>
      <c r="E165" s="458"/>
      <c r="F165" s="409"/>
      <c r="G165" s="460">
        <v>2021</v>
      </c>
      <c r="H165" s="458" t="s">
        <v>539</v>
      </c>
      <c r="I165" s="458"/>
      <c r="J165" s="458"/>
      <c r="K165" s="409"/>
      <c r="L165" s="12"/>
      <c r="M165" s="409"/>
      <c r="N165" s="91"/>
      <c r="O165" s="167"/>
      <c r="P165" s="167"/>
      <c r="Q165" s="167"/>
      <c r="R165" s="91"/>
    </row>
    <row r="166" spans="1:18" s="20" customFormat="1" x14ac:dyDescent="0.2">
      <c r="A166" s="123"/>
      <c r="B166" s="463"/>
      <c r="C166" s="254">
        <v>2021</v>
      </c>
      <c r="D166" s="254">
        <v>2022</v>
      </c>
      <c r="E166" s="410" t="s">
        <v>550</v>
      </c>
      <c r="F166" s="125"/>
      <c r="G166" s="463"/>
      <c r="H166" s="254">
        <v>2021</v>
      </c>
      <c r="I166" s="254">
        <v>2022</v>
      </c>
      <c r="J166" s="410" t="s">
        <v>550</v>
      </c>
      <c r="K166" s="409"/>
      <c r="L166" s="12"/>
      <c r="M166" s="409"/>
      <c r="O166" s="168"/>
      <c r="P166" s="168"/>
      <c r="Q166" s="168"/>
    </row>
    <row r="167" spans="1:18" x14ac:dyDescent="0.2">
      <c r="A167" s="9"/>
      <c r="B167" s="9"/>
      <c r="C167" s="9"/>
      <c r="D167" s="9"/>
      <c r="E167" s="9"/>
      <c r="F167" s="9"/>
      <c r="G167" s="9"/>
      <c r="H167" s="9"/>
      <c r="I167" s="9"/>
      <c r="J167" s="9"/>
      <c r="K167" s="9"/>
      <c r="L167" s="12"/>
      <c r="M167" s="9"/>
      <c r="O167" s="171"/>
    </row>
    <row r="168" spans="1:18" s="21" customFormat="1" x14ac:dyDescent="0.2">
      <c r="A168" s="86" t="s">
        <v>290</v>
      </c>
      <c r="B168" s="86">
        <v>223023.17074199999</v>
      </c>
      <c r="C168" s="86">
        <v>94237.291544000007</v>
      </c>
      <c r="D168" s="86">
        <v>106147.074509</v>
      </c>
      <c r="E168" s="16">
        <v>12.638078588495134</v>
      </c>
      <c r="F168" s="86"/>
      <c r="G168" s="86">
        <v>269112.91495999997</v>
      </c>
      <c r="H168" s="86">
        <v>113552.60075999997</v>
      </c>
      <c r="I168" s="86">
        <v>122911.78018999998</v>
      </c>
      <c r="J168" s="16">
        <v>8.2421532993164845</v>
      </c>
      <c r="K168" s="16"/>
      <c r="L168" s="12"/>
      <c r="M168" s="16"/>
      <c r="O168" s="170"/>
      <c r="P168" s="198"/>
      <c r="Q168" s="198"/>
    </row>
    <row r="169" spans="1:18" ht="11.25" customHeight="1" x14ac:dyDescent="0.2">
      <c r="A169" s="17"/>
      <c r="B169" s="11"/>
      <c r="C169" s="11"/>
      <c r="D169" s="11"/>
      <c r="E169" s="12"/>
      <c r="F169" s="12"/>
      <c r="G169" s="11"/>
      <c r="H169" s="11"/>
      <c r="I169" s="11"/>
      <c r="J169" s="12"/>
      <c r="K169" s="12"/>
      <c r="L169" s="12"/>
      <c r="M169" s="12"/>
      <c r="O169" s="171"/>
    </row>
    <row r="170" spans="1:18" s="20" customFormat="1" ht="11.25" customHeight="1" x14ac:dyDescent="0.2">
      <c r="A170" s="17" t="s">
        <v>254</v>
      </c>
      <c r="B170" s="18">
        <v>43330.928679999997</v>
      </c>
      <c r="C170" s="18">
        <v>38684.726880000009</v>
      </c>
      <c r="D170" s="18">
        <v>53638.526245000008</v>
      </c>
      <c r="E170" s="16">
        <v>38.655564019843467</v>
      </c>
      <c r="F170" s="16"/>
      <c r="G170" s="18">
        <v>56393.839309999996</v>
      </c>
      <c r="H170" s="18">
        <v>46848.451589999997</v>
      </c>
      <c r="I170" s="18">
        <v>47198.312260000006</v>
      </c>
      <c r="J170" s="16">
        <v>0.7467923872102773</v>
      </c>
      <c r="K170" s="16"/>
      <c r="L170" s="12"/>
      <c r="M170" s="16"/>
      <c r="O170" s="170"/>
      <c r="P170" s="168"/>
      <c r="Q170" s="168"/>
    </row>
    <row r="171" spans="1:18" ht="11.25" customHeight="1" x14ac:dyDescent="0.2">
      <c r="A171" s="17"/>
      <c r="B171" s="18"/>
      <c r="C171" s="18"/>
      <c r="D171" s="18"/>
      <c r="E171" s="16"/>
      <c r="F171" s="16"/>
      <c r="G171" s="18"/>
      <c r="H171" s="18"/>
      <c r="I171" s="18"/>
      <c r="J171" s="12"/>
      <c r="K171" s="12"/>
      <c r="L171" s="12"/>
      <c r="M171" s="12"/>
      <c r="O171" s="171"/>
    </row>
    <row r="172" spans="1:18" ht="11.25" customHeight="1" x14ac:dyDescent="0.2">
      <c r="A172" s="10" t="s">
        <v>116</v>
      </c>
      <c r="B172" s="11">
        <v>0</v>
      </c>
      <c r="C172" s="11">
        <v>0</v>
      </c>
      <c r="D172" s="11">
        <v>0</v>
      </c>
      <c r="E172" s="12" t="s">
        <v>553</v>
      </c>
      <c r="F172" s="12"/>
      <c r="G172" s="11">
        <v>0</v>
      </c>
      <c r="H172" s="11">
        <v>0</v>
      </c>
      <c r="I172" s="11">
        <v>0</v>
      </c>
      <c r="J172" s="12" t="s">
        <v>553</v>
      </c>
      <c r="K172" s="12"/>
      <c r="L172" s="12"/>
      <c r="M172" s="12"/>
      <c r="O172" s="171"/>
    </row>
    <row r="173" spans="1:18" ht="11.25" customHeight="1" x14ac:dyDescent="0.2">
      <c r="A173" s="10" t="s">
        <v>107</v>
      </c>
      <c r="B173" s="11">
        <v>16863.679</v>
      </c>
      <c r="C173" s="11">
        <v>12986.379000000001</v>
      </c>
      <c r="D173" s="11">
        <v>11880.1306</v>
      </c>
      <c r="E173" s="12">
        <v>-8.518528529007213</v>
      </c>
      <c r="F173" s="12"/>
      <c r="G173" s="11">
        <v>40938.138989999992</v>
      </c>
      <c r="H173" s="11">
        <v>32389.696050000002</v>
      </c>
      <c r="I173" s="11">
        <v>24068.375250000001</v>
      </c>
      <c r="J173" s="12">
        <v>-25.691259304052664</v>
      </c>
      <c r="K173" s="12"/>
      <c r="L173" s="12"/>
      <c r="M173" s="12"/>
      <c r="O173" s="171"/>
    </row>
    <row r="174" spans="1:18" ht="11.25" customHeight="1" x14ac:dyDescent="0.2">
      <c r="A174" s="10" t="s">
        <v>319</v>
      </c>
      <c r="B174" s="11">
        <v>32.384</v>
      </c>
      <c r="C174" s="11">
        <v>0</v>
      </c>
      <c r="D174" s="11">
        <v>0</v>
      </c>
      <c r="E174" s="12" t="s">
        <v>553</v>
      </c>
      <c r="F174" s="12"/>
      <c r="G174" s="11">
        <v>48.576000000000001</v>
      </c>
      <c r="H174" s="11">
        <v>0</v>
      </c>
      <c r="I174" s="11">
        <v>0</v>
      </c>
      <c r="J174" s="12" t="s">
        <v>553</v>
      </c>
      <c r="K174" s="12"/>
      <c r="L174" s="12"/>
      <c r="M174" s="12"/>
      <c r="O174" s="171"/>
    </row>
    <row r="175" spans="1:18" ht="11.25" customHeight="1" x14ac:dyDescent="0.2">
      <c r="A175" s="10" t="s">
        <v>108</v>
      </c>
      <c r="B175" s="11">
        <v>26105.501</v>
      </c>
      <c r="C175" s="11">
        <v>25531.986000000001</v>
      </c>
      <c r="D175" s="11">
        <v>40914.276800000007</v>
      </c>
      <c r="E175" s="12">
        <v>60.247137845054453</v>
      </c>
      <c r="F175" s="12"/>
      <c r="G175" s="11">
        <v>14289.771059999999</v>
      </c>
      <c r="H175" s="11">
        <v>14090.936059999998</v>
      </c>
      <c r="I175" s="11">
        <v>19395.998319999999</v>
      </c>
      <c r="J175" s="12">
        <v>37.648756884643774</v>
      </c>
      <c r="K175" s="12"/>
      <c r="L175" s="12"/>
      <c r="M175" s="12"/>
      <c r="O175" s="171"/>
    </row>
    <row r="176" spans="1:18" ht="11.25" customHeight="1" x14ac:dyDescent="0.2">
      <c r="A176" s="10" t="s">
        <v>109</v>
      </c>
      <c r="B176" s="11">
        <v>0</v>
      </c>
      <c r="C176" s="11">
        <v>0</v>
      </c>
      <c r="D176" s="11">
        <v>0</v>
      </c>
      <c r="E176" s="12" t="s">
        <v>553</v>
      </c>
      <c r="F176" s="12"/>
      <c r="G176" s="11">
        <v>0</v>
      </c>
      <c r="H176" s="11">
        <v>0</v>
      </c>
      <c r="I176" s="11">
        <v>0</v>
      </c>
      <c r="J176" s="12" t="s">
        <v>553</v>
      </c>
      <c r="K176" s="12"/>
      <c r="L176" s="12"/>
      <c r="M176" s="12"/>
      <c r="O176" s="171"/>
    </row>
    <row r="177" spans="1:17" ht="11.25" customHeight="1" x14ac:dyDescent="0.2">
      <c r="A177" s="10" t="s">
        <v>110</v>
      </c>
      <c r="B177" s="11">
        <v>11.318</v>
      </c>
      <c r="C177" s="11">
        <v>3.0059999999999998</v>
      </c>
      <c r="D177" s="11">
        <v>10.683</v>
      </c>
      <c r="E177" s="12">
        <v>255.38922155688624</v>
      </c>
      <c r="F177" s="12"/>
      <c r="G177" s="11">
        <v>49.509250000000002</v>
      </c>
      <c r="H177" s="11">
        <v>13.8276</v>
      </c>
      <c r="I177" s="11">
        <v>51.278400000000005</v>
      </c>
      <c r="J177" s="12">
        <v>270.84092684196827</v>
      </c>
      <c r="K177" s="12"/>
      <c r="L177" s="12"/>
      <c r="M177" s="12"/>
      <c r="O177" s="171"/>
    </row>
    <row r="178" spans="1:17" ht="11.25" customHeight="1" x14ac:dyDescent="0.2">
      <c r="A178" s="10" t="s">
        <v>387</v>
      </c>
      <c r="B178" s="11">
        <v>0</v>
      </c>
      <c r="C178" s="11">
        <v>0</v>
      </c>
      <c r="D178" s="11">
        <v>0</v>
      </c>
      <c r="E178" s="12" t="s">
        <v>553</v>
      </c>
      <c r="F178" s="12"/>
      <c r="G178" s="11">
        <v>0</v>
      </c>
      <c r="H178" s="11">
        <v>0</v>
      </c>
      <c r="I178" s="11">
        <v>0</v>
      </c>
      <c r="J178" s="12" t="s">
        <v>553</v>
      </c>
      <c r="K178" s="12"/>
      <c r="L178" s="12"/>
      <c r="M178" s="12"/>
      <c r="O178" s="171"/>
    </row>
    <row r="179" spans="1:17" ht="11.25" customHeight="1" x14ac:dyDescent="0.2">
      <c r="A179" s="10" t="s">
        <v>111</v>
      </c>
      <c r="B179" s="11">
        <v>0</v>
      </c>
      <c r="C179" s="11">
        <v>0</v>
      </c>
      <c r="D179" s="11">
        <v>0</v>
      </c>
      <c r="E179" s="12" t="s">
        <v>553</v>
      </c>
      <c r="F179" s="12"/>
      <c r="G179" s="11">
        <v>0</v>
      </c>
      <c r="H179" s="11">
        <v>0</v>
      </c>
      <c r="I179" s="11">
        <v>0</v>
      </c>
      <c r="J179" s="12" t="s">
        <v>553</v>
      </c>
      <c r="K179" s="12"/>
      <c r="L179" s="12"/>
      <c r="M179" s="12"/>
      <c r="O179" s="171"/>
    </row>
    <row r="180" spans="1:17" ht="11.25" customHeight="1" x14ac:dyDescent="0.2">
      <c r="A180" s="10" t="s">
        <v>112</v>
      </c>
      <c r="B180" s="11">
        <v>0</v>
      </c>
      <c r="C180" s="11">
        <v>0</v>
      </c>
      <c r="D180" s="11">
        <v>0</v>
      </c>
      <c r="E180" s="12" t="s">
        <v>553</v>
      </c>
      <c r="F180" s="12"/>
      <c r="G180" s="11">
        <v>0</v>
      </c>
      <c r="H180" s="11">
        <v>0</v>
      </c>
      <c r="I180" s="11">
        <v>0</v>
      </c>
      <c r="J180" s="12" t="s">
        <v>553</v>
      </c>
      <c r="K180" s="12"/>
      <c r="L180" s="12"/>
      <c r="M180" s="12"/>
      <c r="O180" s="171"/>
    </row>
    <row r="181" spans="1:17" ht="11.25" customHeight="1" x14ac:dyDescent="0.2">
      <c r="A181" s="10" t="s">
        <v>113</v>
      </c>
      <c r="B181" s="11">
        <v>157.87015999999997</v>
      </c>
      <c r="C181" s="11">
        <v>46.984999999999999</v>
      </c>
      <c r="D181" s="11">
        <v>37.76</v>
      </c>
      <c r="E181" s="12">
        <v>-19.633925720974787</v>
      </c>
      <c r="F181" s="12"/>
      <c r="G181" s="11">
        <v>799.77968999999996</v>
      </c>
      <c r="H181" s="11">
        <v>261.84622999999999</v>
      </c>
      <c r="I181" s="11">
        <v>177.50879999999998</v>
      </c>
      <c r="J181" s="12">
        <v>-32.208762371717185</v>
      </c>
      <c r="K181" s="12"/>
      <c r="L181" s="12"/>
      <c r="M181" s="12"/>
      <c r="O181" s="171"/>
    </row>
    <row r="182" spans="1:17" ht="11.25" customHeight="1" x14ac:dyDescent="0.2">
      <c r="A182" s="10" t="s">
        <v>117</v>
      </c>
      <c r="B182" s="11">
        <v>105.04</v>
      </c>
      <c r="C182" s="11">
        <v>105.04</v>
      </c>
      <c r="D182" s="11">
        <v>306</v>
      </c>
      <c r="E182" s="12">
        <v>191.31759329779129</v>
      </c>
      <c r="F182" s="12"/>
      <c r="G182" s="11">
        <v>39.853999999999999</v>
      </c>
      <c r="H182" s="11">
        <v>39.853999999999999</v>
      </c>
      <c r="I182" s="11">
        <v>106.05</v>
      </c>
      <c r="J182" s="12">
        <v>166.0962513173082</v>
      </c>
      <c r="K182" s="12"/>
      <c r="L182" s="12"/>
      <c r="M182" s="12"/>
      <c r="O182" s="171"/>
    </row>
    <row r="183" spans="1:17" ht="11.25" customHeight="1" x14ac:dyDescent="0.2">
      <c r="A183" s="10" t="s">
        <v>338</v>
      </c>
      <c r="B183" s="11">
        <v>0</v>
      </c>
      <c r="C183" s="11">
        <v>0</v>
      </c>
      <c r="D183" s="11">
        <v>0</v>
      </c>
      <c r="E183" s="12" t="s">
        <v>553</v>
      </c>
      <c r="F183" s="12"/>
      <c r="G183" s="11">
        <v>0</v>
      </c>
      <c r="H183" s="11">
        <v>0</v>
      </c>
      <c r="I183" s="11">
        <v>0</v>
      </c>
      <c r="J183" s="12" t="s">
        <v>553</v>
      </c>
      <c r="K183" s="12"/>
      <c r="L183" s="12"/>
      <c r="M183" s="12"/>
      <c r="O183" s="171"/>
    </row>
    <row r="184" spans="1:17" x14ac:dyDescent="0.2">
      <c r="A184" s="206" t="s">
        <v>114</v>
      </c>
      <c r="B184" s="11">
        <v>0</v>
      </c>
      <c r="C184" s="11">
        <v>0</v>
      </c>
      <c r="D184" s="11">
        <v>0</v>
      </c>
      <c r="E184" s="12" t="s">
        <v>553</v>
      </c>
      <c r="F184" s="12"/>
      <c r="G184" s="11">
        <v>0</v>
      </c>
      <c r="H184" s="11">
        <v>0</v>
      </c>
      <c r="I184" s="11">
        <v>0</v>
      </c>
      <c r="J184" s="12" t="s">
        <v>553</v>
      </c>
      <c r="K184" s="12"/>
      <c r="L184" s="12"/>
      <c r="M184" s="12"/>
      <c r="O184" s="171"/>
    </row>
    <row r="185" spans="1:17" ht="11.25" customHeight="1" x14ac:dyDescent="0.2">
      <c r="A185" s="10" t="s">
        <v>115</v>
      </c>
      <c r="B185" s="11">
        <v>0</v>
      </c>
      <c r="C185" s="11">
        <v>0</v>
      </c>
      <c r="D185" s="11">
        <v>312</v>
      </c>
      <c r="E185" s="12" t="s">
        <v>553</v>
      </c>
      <c r="F185" s="12"/>
      <c r="G185" s="11">
        <v>0</v>
      </c>
      <c r="H185" s="11">
        <v>0</v>
      </c>
      <c r="I185" s="11">
        <v>139.21299999999999</v>
      </c>
      <c r="J185" s="12" t="s">
        <v>553</v>
      </c>
      <c r="K185" s="12"/>
      <c r="L185" s="12"/>
      <c r="M185" s="12"/>
      <c r="O185" s="171"/>
    </row>
    <row r="186" spans="1:17" ht="11.25" customHeight="1" x14ac:dyDescent="0.2">
      <c r="A186" s="10" t="s">
        <v>315</v>
      </c>
      <c r="B186" s="11">
        <v>0</v>
      </c>
      <c r="C186" s="11">
        <v>0</v>
      </c>
      <c r="D186" s="11">
        <v>96.198139999999995</v>
      </c>
      <c r="E186" s="12" t="s">
        <v>553</v>
      </c>
      <c r="F186" s="12"/>
      <c r="G186" s="11">
        <v>0</v>
      </c>
      <c r="H186" s="11">
        <v>0</v>
      </c>
      <c r="I186" s="11">
        <v>84.18001000000001</v>
      </c>
      <c r="J186" s="12" t="s">
        <v>553</v>
      </c>
      <c r="K186" s="12"/>
      <c r="L186" s="12"/>
      <c r="M186" s="12"/>
      <c r="O186" s="171"/>
    </row>
    <row r="187" spans="1:17" ht="11.25" customHeight="1" x14ac:dyDescent="0.2">
      <c r="A187" s="10" t="s">
        <v>121</v>
      </c>
      <c r="B187" s="11">
        <v>55.136520000000004</v>
      </c>
      <c r="C187" s="11">
        <v>11.330880000000001</v>
      </c>
      <c r="D187" s="11">
        <v>81.477705</v>
      </c>
      <c r="E187" s="12">
        <v>619.07658540201635</v>
      </c>
      <c r="F187" s="12"/>
      <c r="G187" s="11">
        <v>228.21031999999997</v>
      </c>
      <c r="H187" s="11">
        <v>52.291650000000004</v>
      </c>
      <c r="I187" s="11">
        <v>3175.7084799999993</v>
      </c>
      <c r="J187" s="12">
        <v>5973.0699452015742</v>
      </c>
      <c r="K187" s="12"/>
      <c r="L187" s="12"/>
      <c r="M187" s="12"/>
      <c r="O187" s="171"/>
    </row>
    <row r="188" spans="1:17" ht="11.25" customHeight="1" x14ac:dyDescent="0.2">
      <c r="A188" s="10"/>
      <c r="B188" s="11"/>
      <c r="C188" s="11"/>
      <c r="D188" s="11"/>
      <c r="E188" s="12"/>
      <c r="F188" s="11"/>
      <c r="G188" s="11"/>
      <c r="H188" s="11"/>
      <c r="I188" s="11"/>
      <c r="J188" s="12"/>
      <c r="K188" s="12"/>
      <c r="L188" s="12"/>
      <c r="M188" s="12"/>
      <c r="O188" s="171"/>
    </row>
    <row r="189" spans="1:17" s="20" customFormat="1" ht="11.25" customHeight="1" x14ac:dyDescent="0.2">
      <c r="A189" s="89" t="s">
        <v>255</v>
      </c>
      <c r="B189" s="18">
        <v>179692.242062</v>
      </c>
      <c r="C189" s="18">
        <v>55552.564664000005</v>
      </c>
      <c r="D189" s="18">
        <v>52508.54826399999</v>
      </c>
      <c r="E189" s="16">
        <v>-5.4795245159448882</v>
      </c>
      <c r="F189" s="16"/>
      <c r="G189" s="18">
        <v>212719.07564999998</v>
      </c>
      <c r="H189" s="18">
        <v>66704.149169999975</v>
      </c>
      <c r="I189" s="18">
        <v>75713.46792999997</v>
      </c>
      <c r="J189" s="16">
        <v>13.506384343557315</v>
      </c>
      <c r="K189" s="16"/>
      <c r="L189" s="12"/>
      <c r="M189" s="16"/>
      <c r="O189" s="170"/>
      <c r="P189" s="168"/>
      <c r="Q189" s="168"/>
    </row>
    <row r="190" spans="1:17" ht="11.25" customHeight="1" x14ac:dyDescent="0.2">
      <c r="A190" s="17"/>
      <c r="B190" s="18"/>
      <c r="C190" s="18"/>
      <c r="D190" s="18"/>
      <c r="E190" s="12"/>
      <c r="F190" s="16"/>
      <c r="G190" s="18"/>
      <c r="H190" s="18"/>
      <c r="I190" s="18"/>
      <c r="J190" s="12"/>
      <c r="K190" s="12"/>
      <c r="L190" s="12"/>
      <c r="M190" s="12"/>
      <c r="O190" s="171"/>
    </row>
    <row r="191" spans="1:17" ht="11.25" customHeight="1" x14ac:dyDescent="0.2">
      <c r="A191" s="9" t="s">
        <v>215</v>
      </c>
      <c r="B191" s="11">
        <v>12969.667758</v>
      </c>
      <c r="C191" s="11">
        <v>3882.7848940000003</v>
      </c>
      <c r="D191" s="11">
        <v>4375.8177239999995</v>
      </c>
      <c r="E191" s="12">
        <v>12.697917692063612</v>
      </c>
      <c r="G191" s="11">
        <v>42141.981319999992</v>
      </c>
      <c r="H191" s="11">
        <v>13596.482719999996</v>
      </c>
      <c r="I191" s="11">
        <v>16261.64919</v>
      </c>
      <c r="J191" s="12">
        <v>19.601881787262741</v>
      </c>
      <c r="K191" s="12"/>
      <c r="L191" s="12"/>
      <c r="M191" s="12"/>
      <c r="O191" s="171"/>
    </row>
    <row r="192" spans="1:17" ht="11.25" customHeight="1" x14ac:dyDescent="0.2">
      <c r="A192" s="9" t="s">
        <v>105</v>
      </c>
      <c r="B192" s="11">
        <v>715.33402000000012</v>
      </c>
      <c r="C192" s="11">
        <v>214.96898000000002</v>
      </c>
      <c r="D192" s="11">
        <v>432.00015000000002</v>
      </c>
      <c r="E192" s="12">
        <v>100.95929654594818</v>
      </c>
      <c r="G192" s="11">
        <v>1840.3369799999998</v>
      </c>
      <c r="H192" s="11">
        <v>641.73835999999994</v>
      </c>
      <c r="I192" s="11">
        <v>827.72417999999993</v>
      </c>
      <c r="J192" s="12">
        <v>28.981565010388351</v>
      </c>
      <c r="K192" s="12"/>
      <c r="L192" s="12"/>
      <c r="M192" s="12"/>
      <c r="O192" s="171"/>
    </row>
    <row r="193" spans="1:18" ht="11.25" customHeight="1" x14ac:dyDescent="0.2">
      <c r="A193" s="9" t="s">
        <v>1</v>
      </c>
      <c r="B193" s="11">
        <v>1890.84926</v>
      </c>
      <c r="C193" s="11">
        <v>1084.2826599999999</v>
      </c>
      <c r="D193" s="11">
        <v>360.64364</v>
      </c>
      <c r="E193" s="12">
        <v>-66.738964542695896</v>
      </c>
      <c r="G193" s="11">
        <v>8095.3065800000022</v>
      </c>
      <c r="H193" s="11">
        <v>4490.1112899999989</v>
      </c>
      <c r="I193" s="11">
        <v>2043.9999799999998</v>
      </c>
      <c r="J193" s="12">
        <v>-54.477743468135728</v>
      </c>
      <c r="K193" s="12"/>
      <c r="L193" s="12"/>
      <c r="M193" s="12"/>
      <c r="O193" s="171"/>
    </row>
    <row r="194" spans="1:18" ht="11.25" customHeight="1" x14ac:dyDescent="0.2">
      <c r="A194" s="9" t="s">
        <v>122</v>
      </c>
      <c r="B194" s="11">
        <v>164116.39102400001</v>
      </c>
      <c r="C194" s="11">
        <v>50370.528130000006</v>
      </c>
      <c r="D194" s="11">
        <v>47340.086749999988</v>
      </c>
      <c r="E194" s="12">
        <v>-6.0162986025852945</v>
      </c>
      <c r="G194" s="11">
        <v>160641.45077</v>
      </c>
      <c r="H194" s="11">
        <v>47975.816799999979</v>
      </c>
      <c r="I194" s="11">
        <v>56580.094579999968</v>
      </c>
      <c r="J194" s="12">
        <v>17.934614466011539</v>
      </c>
      <c r="K194" s="12"/>
      <c r="L194" s="12"/>
      <c r="M194" s="12"/>
      <c r="O194" s="171"/>
    </row>
    <row r="195" spans="1:18" x14ac:dyDescent="0.2">
      <c r="A195" s="84"/>
      <c r="B195" s="90"/>
      <c r="C195" s="90"/>
      <c r="D195" s="90"/>
      <c r="E195" s="90"/>
      <c r="F195" s="90"/>
      <c r="G195" s="90"/>
      <c r="H195" s="90"/>
      <c r="I195" s="90"/>
      <c r="J195" s="84"/>
      <c r="K195" s="9"/>
      <c r="L195" s="12"/>
      <c r="M195" s="9"/>
      <c r="O195" s="171"/>
    </row>
    <row r="196" spans="1:18" x14ac:dyDescent="0.2">
      <c r="A196" s="9" t="s">
        <v>405</v>
      </c>
      <c r="B196" s="9"/>
      <c r="C196" s="9"/>
      <c r="D196" s="9"/>
      <c r="E196" s="9"/>
      <c r="F196" s="9"/>
      <c r="G196" s="9"/>
      <c r="H196" s="9"/>
      <c r="I196" s="9"/>
      <c r="J196" s="9"/>
      <c r="K196" s="9"/>
      <c r="L196" s="12"/>
      <c r="M196" s="9"/>
      <c r="O196" s="171"/>
    </row>
    <row r="197" spans="1:18" ht="20.100000000000001" customHeight="1" x14ac:dyDescent="0.2">
      <c r="A197" s="455" t="s">
        <v>197</v>
      </c>
      <c r="B197" s="455"/>
      <c r="C197" s="455"/>
      <c r="D197" s="455"/>
      <c r="E197" s="455"/>
      <c r="F197" s="455"/>
      <c r="G197" s="455"/>
      <c r="H197" s="455"/>
      <c r="I197" s="455"/>
      <c r="J197" s="455"/>
      <c r="K197" s="408"/>
      <c r="L197" s="12"/>
      <c r="M197" s="408"/>
      <c r="O197" s="171"/>
    </row>
    <row r="198" spans="1:18" ht="20.100000000000001" customHeight="1" x14ac:dyDescent="0.2">
      <c r="A198" s="456" t="s">
        <v>157</v>
      </c>
      <c r="B198" s="456"/>
      <c r="C198" s="456"/>
      <c r="D198" s="456"/>
      <c r="E198" s="456"/>
      <c r="F198" s="456"/>
      <c r="G198" s="456"/>
      <c r="H198" s="456"/>
      <c r="I198" s="456"/>
      <c r="J198" s="456"/>
      <c r="K198" s="408"/>
      <c r="L198" s="12"/>
      <c r="M198" s="408"/>
      <c r="O198" s="171"/>
    </row>
    <row r="199" spans="1:18" s="20" customFormat="1" x14ac:dyDescent="0.2">
      <c r="A199" s="17"/>
      <c r="B199" s="457" t="s">
        <v>125</v>
      </c>
      <c r="C199" s="457"/>
      <c r="D199" s="457"/>
      <c r="E199" s="457"/>
      <c r="F199" s="409"/>
      <c r="G199" s="457" t="s">
        <v>416</v>
      </c>
      <c r="H199" s="457"/>
      <c r="I199" s="457"/>
      <c r="J199" s="457"/>
      <c r="K199" s="409"/>
      <c r="L199" s="12"/>
      <c r="M199" s="409"/>
      <c r="N199" s="91"/>
      <c r="O199" s="167"/>
      <c r="P199" s="167"/>
      <c r="Q199" s="167"/>
      <c r="R199" s="91"/>
    </row>
    <row r="200" spans="1:18" s="20" customFormat="1" x14ac:dyDescent="0.2">
      <c r="A200" s="17" t="s">
        <v>257</v>
      </c>
      <c r="B200" s="460">
        <v>2021</v>
      </c>
      <c r="C200" s="458" t="s">
        <v>539</v>
      </c>
      <c r="D200" s="458"/>
      <c r="E200" s="458"/>
      <c r="F200" s="409"/>
      <c r="G200" s="460">
        <v>2021</v>
      </c>
      <c r="H200" s="458" t="s">
        <v>539</v>
      </c>
      <c r="I200" s="458"/>
      <c r="J200" s="458"/>
      <c r="K200" s="409"/>
      <c r="L200" s="12"/>
      <c r="M200" s="409"/>
      <c r="N200" s="91"/>
      <c r="O200" s="167"/>
      <c r="P200" s="167"/>
      <c r="Q200" s="167"/>
      <c r="R200" s="91"/>
    </row>
    <row r="201" spans="1:18" s="20" customFormat="1" x14ac:dyDescent="0.2">
      <c r="A201" s="123"/>
      <c r="B201" s="463"/>
      <c r="C201" s="254">
        <v>2021</v>
      </c>
      <c r="D201" s="254">
        <v>2022</v>
      </c>
      <c r="E201" s="410" t="s">
        <v>550</v>
      </c>
      <c r="F201" s="125"/>
      <c r="G201" s="463"/>
      <c r="H201" s="254">
        <v>2021</v>
      </c>
      <c r="I201" s="254">
        <v>2022</v>
      </c>
      <c r="J201" s="410" t="s">
        <v>550</v>
      </c>
      <c r="K201" s="409"/>
      <c r="L201" s="12"/>
      <c r="M201" s="409"/>
      <c r="O201" s="168"/>
      <c r="P201" s="168"/>
      <c r="Q201" s="168"/>
    </row>
    <row r="202" spans="1:18" ht="11.25" customHeight="1" x14ac:dyDescent="0.2">
      <c r="A202" s="9"/>
      <c r="B202" s="9"/>
      <c r="C202" s="9"/>
      <c r="D202" s="9"/>
      <c r="E202" s="9"/>
      <c r="F202" s="9"/>
      <c r="G202" s="9"/>
      <c r="H202" s="9"/>
      <c r="I202" s="9"/>
      <c r="J202" s="9"/>
      <c r="K202" s="9"/>
      <c r="L202" s="12"/>
      <c r="M202" s="9"/>
      <c r="O202" s="171"/>
    </row>
    <row r="203" spans="1:18" s="21" customFormat="1" x14ac:dyDescent="0.2">
      <c r="A203" s="86" t="s">
        <v>291</v>
      </c>
      <c r="B203" s="86">
        <v>881240.32461579994</v>
      </c>
      <c r="C203" s="86">
        <v>347590.84389719996</v>
      </c>
      <c r="D203" s="86">
        <v>351691.20373200002</v>
      </c>
      <c r="E203" s="16">
        <v>1.1796512787352782</v>
      </c>
      <c r="F203" s="86"/>
      <c r="G203" s="86">
        <v>1974645.7162099995</v>
      </c>
      <c r="H203" s="86">
        <v>775610.52310999983</v>
      </c>
      <c r="I203" s="86">
        <v>765344.51806999987</v>
      </c>
      <c r="J203" s="16">
        <v>-1.3236031144647171</v>
      </c>
      <c r="K203" s="16"/>
      <c r="L203" s="12"/>
      <c r="M203" s="16"/>
      <c r="O203" s="170"/>
      <c r="P203" s="198"/>
      <c r="Q203" s="198"/>
    </row>
    <row r="204" spans="1:18" s="21" customFormat="1" x14ac:dyDescent="0.2">
      <c r="A204" s="86"/>
      <c r="B204" s="86"/>
      <c r="C204" s="86"/>
      <c r="D204" s="86"/>
      <c r="E204" s="16"/>
      <c r="F204" s="86"/>
      <c r="G204" s="86"/>
      <c r="H204" s="86"/>
      <c r="I204" s="86"/>
      <c r="J204" s="16"/>
      <c r="K204" s="16"/>
      <c r="L204" s="12"/>
      <c r="M204" s="16"/>
      <c r="O204" s="170"/>
      <c r="P204" s="198"/>
      <c r="Q204" s="198"/>
    </row>
    <row r="205" spans="1:18" s="21" customFormat="1" x14ac:dyDescent="0.2">
      <c r="A205" s="86" t="s">
        <v>371</v>
      </c>
      <c r="B205" s="86">
        <v>866343.23880639998</v>
      </c>
      <c r="C205" s="86">
        <v>343132.66704719997</v>
      </c>
      <c r="D205" s="86">
        <v>344576.44993390003</v>
      </c>
      <c r="E205" s="16">
        <v>0.42076520988933908</v>
      </c>
      <c r="F205" s="86"/>
      <c r="G205" s="86">
        <v>1959439.9057499995</v>
      </c>
      <c r="H205" s="86">
        <v>769900.25519999978</v>
      </c>
      <c r="I205" s="86">
        <v>756783.73521999991</v>
      </c>
      <c r="J205" s="16">
        <v>-1.703664843778057</v>
      </c>
      <c r="K205" s="16"/>
      <c r="L205" s="12"/>
      <c r="M205" s="16"/>
      <c r="O205" s="170"/>
      <c r="P205" s="198"/>
      <c r="Q205" s="198"/>
    </row>
    <row r="206" spans="1:18" s="21" customFormat="1" x14ac:dyDescent="0.2">
      <c r="A206" s="86"/>
      <c r="B206" s="86"/>
      <c r="C206" s="86"/>
      <c r="D206" s="86"/>
      <c r="E206" s="16"/>
      <c r="F206" s="86"/>
      <c r="G206" s="86"/>
      <c r="H206" s="86"/>
      <c r="I206" s="86"/>
      <c r="J206" s="16"/>
      <c r="K206" s="16"/>
      <c r="L206" s="12"/>
      <c r="M206" s="16"/>
      <c r="O206" s="170"/>
      <c r="P206" s="198"/>
      <c r="Q206" s="198"/>
    </row>
    <row r="207" spans="1:18" s="20" customFormat="1" ht="11.25" customHeight="1" x14ac:dyDescent="0.2">
      <c r="A207" s="205" t="s">
        <v>480</v>
      </c>
      <c r="B207" s="18">
        <v>513305.30758869997</v>
      </c>
      <c r="C207" s="18">
        <v>203615.84955719998</v>
      </c>
      <c r="D207" s="18">
        <v>195251.04993390004</v>
      </c>
      <c r="E207" s="16">
        <v>-4.1081279485318731</v>
      </c>
      <c r="F207" s="16"/>
      <c r="G207" s="18">
        <v>1650566.3687199994</v>
      </c>
      <c r="H207" s="18">
        <v>648478.54136999976</v>
      </c>
      <c r="I207" s="18">
        <v>619447.33652999997</v>
      </c>
      <c r="J207" s="16">
        <v>-4.4768181193270351</v>
      </c>
      <c r="K207" s="16"/>
      <c r="L207" s="12"/>
      <c r="M207" s="16"/>
      <c r="O207" s="170"/>
      <c r="P207" s="168"/>
      <c r="Q207" s="168"/>
    </row>
    <row r="208" spans="1:18" ht="11.25" customHeight="1" x14ac:dyDescent="0.2">
      <c r="A208" s="9"/>
      <c r="B208" s="11"/>
      <c r="C208" s="11"/>
      <c r="D208" s="313"/>
      <c r="E208" s="16"/>
      <c r="F208" s="12"/>
      <c r="G208" s="11"/>
      <c r="H208" s="11"/>
      <c r="I208" s="11"/>
      <c r="J208" s="16"/>
      <c r="K208" s="16"/>
      <c r="L208" s="12"/>
      <c r="M208" s="16"/>
      <c r="O208" s="171"/>
    </row>
    <row r="209" spans="1:22" s="20" customFormat="1" ht="13.2" x14ac:dyDescent="0.25">
      <c r="A209" s="205" t="s">
        <v>479</v>
      </c>
      <c r="B209" s="18">
        <v>448185.13451499998</v>
      </c>
      <c r="C209" s="18">
        <v>177747.42517349997</v>
      </c>
      <c r="D209" s="18">
        <v>171087.45997040003</v>
      </c>
      <c r="E209" s="16">
        <v>-3.7468701426190165</v>
      </c>
      <c r="F209" s="16"/>
      <c r="G209" s="18">
        <v>1505675.0429899995</v>
      </c>
      <c r="H209" s="18">
        <v>592784.8618099998</v>
      </c>
      <c r="I209" s="18">
        <v>566480.78389999992</v>
      </c>
      <c r="J209" s="16">
        <v>-4.4373734224054715</v>
      </c>
      <c r="K209" s="16"/>
      <c r="L209" s="12"/>
      <c r="M209" s="16"/>
      <c r="O209" s="200"/>
      <c r="P209" s="200"/>
      <c r="Q209" s="201"/>
      <c r="R209" s="113"/>
      <c r="S209" s="113"/>
      <c r="T209" s="113"/>
    </row>
    <row r="210" spans="1:22" s="20" customFormat="1" ht="11.25" customHeight="1" x14ac:dyDescent="0.25">
      <c r="A210" s="17"/>
      <c r="B210" s="18"/>
      <c r="C210" s="18"/>
      <c r="D210" s="18"/>
      <c r="E210" s="16"/>
      <c r="F210" s="16"/>
      <c r="G210" s="18"/>
      <c r="H210" s="18"/>
      <c r="I210" s="18"/>
      <c r="J210" s="12"/>
      <c r="K210" s="12"/>
      <c r="L210" s="12"/>
      <c r="M210" s="12"/>
      <c r="O210" s="258"/>
      <c r="P210" s="258"/>
      <c r="Q210" s="259"/>
      <c r="R210" s="260"/>
      <c r="S210" s="260"/>
      <c r="T210" s="260"/>
    </row>
    <row r="211" spans="1:22" s="20" customFormat="1" ht="15" customHeight="1" x14ac:dyDescent="0.25">
      <c r="A211" s="206" t="s">
        <v>342</v>
      </c>
      <c r="B211" s="11">
        <v>35173.29829359999</v>
      </c>
      <c r="C211" s="11">
        <v>13437.017310200001</v>
      </c>
      <c r="D211" s="11">
        <v>13951.6147834</v>
      </c>
      <c r="E211" s="12">
        <v>3.8297001583035097</v>
      </c>
      <c r="F211" s="16"/>
      <c r="G211" s="11">
        <v>112029.75958000001</v>
      </c>
      <c r="H211" s="11">
        <v>43142.849170000023</v>
      </c>
      <c r="I211" s="11">
        <v>44056.124099999979</v>
      </c>
      <c r="J211" s="12">
        <v>2.1168628117287653</v>
      </c>
      <c r="K211" s="12"/>
      <c r="L211" s="12"/>
      <c r="M211" s="12"/>
      <c r="O211" s="258"/>
      <c r="P211" s="258"/>
      <c r="Q211" s="259"/>
      <c r="R211" s="260"/>
      <c r="S211" s="260"/>
      <c r="T211" s="260"/>
    </row>
    <row r="212" spans="1:22" s="20" customFormat="1" ht="11.25" customHeight="1" x14ac:dyDescent="0.25">
      <c r="A212" s="206" t="s">
        <v>388</v>
      </c>
      <c r="B212" s="11">
        <v>5.3775000000000004</v>
      </c>
      <c r="C212" s="11">
        <v>1.1835</v>
      </c>
      <c r="D212" s="11">
        <v>1.9350000000000001</v>
      </c>
      <c r="E212" s="12">
        <v>63.498098859315576</v>
      </c>
      <c r="F212" s="18"/>
      <c r="G212" s="11">
        <v>37.932520000000004</v>
      </c>
      <c r="H212" s="11">
        <v>8.9342000000000006</v>
      </c>
      <c r="I212" s="11">
        <v>13.704000000000001</v>
      </c>
      <c r="J212" s="12">
        <v>53.38810413915067</v>
      </c>
      <c r="K212" s="12"/>
      <c r="L212" s="12"/>
      <c r="M212" s="12"/>
      <c r="O212" s="258"/>
      <c r="P212" s="258"/>
      <c r="Q212" s="259"/>
      <c r="R212" s="260"/>
      <c r="S212" s="260"/>
      <c r="T212" s="260"/>
    </row>
    <row r="213" spans="1:22" s="20" customFormat="1" ht="11.25" customHeight="1" x14ac:dyDescent="0.25">
      <c r="A213" s="206" t="s">
        <v>389</v>
      </c>
      <c r="B213" s="11">
        <v>97.674000000000007</v>
      </c>
      <c r="C213" s="11">
        <v>47.960999999999999</v>
      </c>
      <c r="D213" s="11">
        <v>23.701499999999999</v>
      </c>
      <c r="E213" s="12">
        <v>-50.581722649652846</v>
      </c>
      <c r="F213" s="16"/>
      <c r="G213" s="11">
        <v>253.86865</v>
      </c>
      <c r="H213" s="11">
        <v>142.77795</v>
      </c>
      <c r="I213" s="11">
        <v>92.518040000000013</v>
      </c>
      <c r="J213" s="12">
        <v>-35.201450924319886</v>
      </c>
      <c r="K213" s="12"/>
      <c r="L213" s="12"/>
      <c r="M213" s="12"/>
      <c r="O213" s="258"/>
      <c r="P213" s="258"/>
      <c r="Q213" s="259"/>
      <c r="R213" s="260"/>
      <c r="S213" s="260"/>
      <c r="T213" s="260"/>
    </row>
    <row r="214" spans="1:22" s="20" customFormat="1" ht="11.25" customHeight="1" x14ac:dyDescent="0.25">
      <c r="A214" s="206" t="s">
        <v>390</v>
      </c>
      <c r="B214" s="11">
        <v>1774.2735</v>
      </c>
      <c r="C214" s="11">
        <v>949.13549999999998</v>
      </c>
      <c r="D214" s="11">
        <v>667.52099999999996</v>
      </c>
      <c r="E214" s="12">
        <v>-29.670631853934452</v>
      </c>
      <c r="F214" s="16"/>
      <c r="G214" s="11">
        <v>5608.5127000000002</v>
      </c>
      <c r="H214" s="11">
        <v>3020.0792000000001</v>
      </c>
      <c r="I214" s="11">
        <v>2012.3375499999997</v>
      </c>
      <c r="J214" s="12">
        <v>-33.368053725213571</v>
      </c>
      <c r="K214" s="12"/>
      <c r="L214" s="12"/>
      <c r="M214" s="12"/>
      <c r="O214" s="258"/>
      <c r="P214" s="258"/>
      <c r="Q214" s="259"/>
      <c r="R214" s="260"/>
      <c r="S214" s="260"/>
      <c r="T214" s="260"/>
    </row>
    <row r="215" spans="1:22" s="20" customFormat="1" ht="11.25" customHeight="1" x14ac:dyDescent="0.25">
      <c r="A215" s="206" t="s">
        <v>391</v>
      </c>
      <c r="B215" s="11">
        <v>2006.9905000000001</v>
      </c>
      <c r="C215" s="11">
        <v>717.04575</v>
      </c>
      <c r="D215" s="11">
        <v>841.44050000000004</v>
      </c>
      <c r="E215" s="12">
        <v>17.34823056966728</v>
      </c>
      <c r="F215" s="16"/>
      <c r="G215" s="11">
        <v>7150.8613399999995</v>
      </c>
      <c r="H215" s="11">
        <v>2700.3890399999996</v>
      </c>
      <c r="I215" s="11">
        <v>2954.73459</v>
      </c>
      <c r="J215" s="12">
        <v>9.4188484041544172</v>
      </c>
      <c r="K215" s="12"/>
      <c r="L215" s="12"/>
      <c r="M215" s="12"/>
      <c r="O215" s="258"/>
      <c r="P215" s="258"/>
      <c r="Q215" s="259"/>
      <c r="R215" s="260"/>
      <c r="S215" s="260"/>
      <c r="T215" s="260"/>
    </row>
    <row r="216" spans="1:22" s="20" customFormat="1" ht="11.25" customHeight="1" x14ac:dyDescent="0.25">
      <c r="A216" s="206" t="s">
        <v>392</v>
      </c>
      <c r="B216" s="11">
        <v>39710.340615299996</v>
      </c>
      <c r="C216" s="11">
        <v>15003.032953799997</v>
      </c>
      <c r="D216" s="11">
        <v>16115.241621500001</v>
      </c>
      <c r="E216" s="12">
        <v>7.4132255199659767</v>
      </c>
      <c r="F216" s="16"/>
      <c r="G216" s="11">
        <v>116733.41206999992</v>
      </c>
      <c r="H216" s="11">
        <v>44613.26453</v>
      </c>
      <c r="I216" s="11">
        <v>47081.61803000002</v>
      </c>
      <c r="J216" s="12">
        <v>5.5327793785191091</v>
      </c>
      <c r="K216" s="12"/>
      <c r="L216" s="12"/>
      <c r="M216" s="12"/>
      <c r="O216" s="258"/>
      <c r="P216" s="258"/>
      <c r="Q216" s="259"/>
      <c r="R216" s="260"/>
      <c r="S216" s="260"/>
      <c r="T216" s="260"/>
    </row>
    <row r="217" spans="1:22" s="20" customFormat="1" ht="11.25" customHeight="1" x14ac:dyDescent="0.25">
      <c r="A217" s="206" t="s">
        <v>343</v>
      </c>
      <c r="B217" s="11">
        <v>5228.8736124999996</v>
      </c>
      <c r="C217" s="11">
        <v>1679.8873411</v>
      </c>
      <c r="D217" s="11">
        <v>1237.7208879</v>
      </c>
      <c r="E217" s="12">
        <v>-26.321196807785157</v>
      </c>
      <c r="F217" s="16"/>
      <c r="G217" s="11">
        <v>15667.551609999999</v>
      </c>
      <c r="H217" s="11">
        <v>5345.3274399999991</v>
      </c>
      <c r="I217" s="11">
        <v>3794.7104699999995</v>
      </c>
      <c r="J217" s="12">
        <v>-29.008830373916254</v>
      </c>
      <c r="K217" s="12"/>
      <c r="L217" s="12"/>
      <c r="M217" s="12"/>
      <c r="O217" s="258"/>
      <c r="P217" s="258"/>
      <c r="Q217" s="259"/>
      <c r="R217" s="260"/>
      <c r="S217" s="260"/>
      <c r="T217" s="260"/>
    </row>
    <row r="218" spans="1:22" s="20" customFormat="1" ht="11.25" customHeight="1" x14ac:dyDescent="0.25">
      <c r="A218" s="206" t="s">
        <v>304</v>
      </c>
      <c r="B218" s="11">
        <v>37883.485858</v>
      </c>
      <c r="C218" s="11">
        <v>15870.1154173</v>
      </c>
      <c r="D218" s="11">
        <v>15641.8237534</v>
      </c>
      <c r="E218" s="12">
        <v>-1.4385003378812229</v>
      </c>
      <c r="F218" s="16"/>
      <c r="G218" s="11">
        <v>105357.77987999994</v>
      </c>
      <c r="H218" s="11">
        <v>44372.420709999991</v>
      </c>
      <c r="I218" s="11">
        <v>42882.830350000004</v>
      </c>
      <c r="J218" s="12">
        <v>-3.3570184726574723</v>
      </c>
      <c r="K218" s="12"/>
      <c r="L218" s="12"/>
      <c r="M218" s="12"/>
      <c r="O218" s="258"/>
      <c r="P218" s="258"/>
      <c r="Q218" s="259"/>
      <c r="R218" s="260"/>
      <c r="S218" s="260"/>
      <c r="T218" s="260"/>
    </row>
    <row r="219" spans="1:22" s="20" customFormat="1" ht="11.25" customHeight="1" x14ac:dyDescent="0.25">
      <c r="A219" s="206" t="s">
        <v>393</v>
      </c>
      <c r="B219" s="11">
        <v>253.166</v>
      </c>
      <c r="C219" s="11">
        <v>74.4255</v>
      </c>
      <c r="D219" s="11">
        <v>122.48099999999999</v>
      </c>
      <c r="E219" s="12">
        <v>64.568595441078656</v>
      </c>
      <c r="F219" s="16"/>
      <c r="G219" s="11">
        <v>1609.3034199999997</v>
      </c>
      <c r="H219" s="11">
        <v>472.33285999999998</v>
      </c>
      <c r="I219" s="11">
        <v>734.47752000000014</v>
      </c>
      <c r="J219" s="12">
        <v>55.499983634422591</v>
      </c>
      <c r="K219" s="12"/>
      <c r="L219" s="12"/>
      <c r="M219" s="12"/>
      <c r="O219" s="258"/>
      <c r="P219" s="258"/>
      <c r="Q219" s="259"/>
      <c r="R219" s="260"/>
      <c r="S219" s="260"/>
      <c r="T219" s="260"/>
    </row>
    <row r="220" spans="1:22" s="20" customFormat="1" ht="11.25" customHeight="1" x14ac:dyDescent="0.25">
      <c r="A220" s="206" t="s">
        <v>394</v>
      </c>
      <c r="B220" s="11">
        <v>89928.699088099995</v>
      </c>
      <c r="C220" s="11">
        <v>34066.402627199997</v>
      </c>
      <c r="D220" s="11">
        <v>35348.523128800007</v>
      </c>
      <c r="E220" s="12">
        <v>3.7635922866017921</v>
      </c>
      <c r="F220" s="16"/>
      <c r="G220" s="11">
        <v>307580.67237999983</v>
      </c>
      <c r="H220" s="11">
        <v>120076.9078999999</v>
      </c>
      <c r="I220" s="11">
        <v>126377.38204000005</v>
      </c>
      <c r="J220" s="12">
        <v>5.2470322980395139</v>
      </c>
      <c r="K220" s="12"/>
      <c r="L220" s="12"/>
      <c r="M220" s="12"/>
      <c r="O220" s="258"/>
      <c r="P220" s="258"/>
      <c r="Q220" s="259"/>
      <c r="R220" s="260"/>
      <c r="S220" s="260"/>
      <c r="T220" s="260"/>
    </row>
    <row r="221" spans="1:22" s="20" customFormat="1" ht="11.25" customHeight="1" x14ac:dyDescent="0.2">
      <c r="A221" s="206" t="s">
        <v>395</v>
      </c>
      <c r="B221" s="11">
        <v>29765.969417899996</v>
      </c>
      <c r="C221" s="11">
        <v>11361.4929803</v>
      </c>
      <c r="D221" s="11">
        <v>11002.4347597</v>
      </c>
      <c r="E221" s="12">
        <v>-3.1603084314938314</v>
      </c>
      <c r="F221" s="16"/>
      <c r="G221" s="11">
        <v>109597.70668999995</v>
      </c>
      <c r="H221" s="11">
        <v>40878.595749999986</v>
      </c>
      <c r="I221" s="11">
        <v>39258.219720000001</v>
      </c>
      <c r="J221" s="12">
        <v>-3.9638740036709379</v>
      </c>
      <c r="K221" s="12"/>
      <c r="L221" s="12"/>
      <c r="M221" s="12"/>
      <c r="O221" s="170"/>
      <c r="P221" s="263"/>
      <c r="Q221" s="175"/>
      <c r="R221" s="176"/>
      <c r="S221" s="176"/>
      <c r="T221" s="176"/>
    </row>
    <row r="222" spans="1:22" ht="11.25" customHeight="1" x14ac:dyDescent="0.25">
      <c r="A222" s="206" t="s">
        <v>396</v>
      </c>
      <c r="B222" s="11">
        <v>5541.857390000001</v>
      </c>
      <c r="C222" s="11">
        <v>2324.0417499999999</v>
      </c>
      <c r="D222" s="11">
        <v>1789.2149999999999</v>
      </c>
      <c r="E222" s="12">
        <v>-23.012785807311758</v>
      </c>
      <c r="F222" s="12"/>
      <c r="G222" s="11">
        <v>18333.091519999998</v>
      </c>
      <c r="H222" s="11">
        <v>7726.5524600000008</v>
      </c>
      <c r="I222" s="11">
        <v>6080.1189300000015</v>
      </c>
      <c r="J222" s="12">
        <v>-21.308773072123799</v>
      </c>
      <c r="K222" s="12"/>
      <c r="L222" s="12"/>
      <c r="M222" s="12"/>
      <c r="O222" s="259"/>
      <c r="P222" s="262"/>
      <c r="Q222" s="259"/>
      <c r="R222" s="260"/>
      <c r="S222" s="260"/>
      <c r="T222" s="260"/>
    </row>
    <row r="223" spans="1:22" ht="11.25" customHeight="1" x14ac:dyDescent="0.2">
      <c r="A223" s="206" t="s">
        <v>305</v>
      </c>
      <c r="B223" s="11">
        <v>33680.635899599998</v>
      </c>
      <c r="C223" s="11">
        <v>12991.114918499999</v>
      </c>
      <c r="D223" s="11">
        <v>12983.2296343</v>
      </c>
      <c r="E223" s="12">
        <v>-6.0697517106632404E-2</v>
      </c>
      <c r="F223" s="12"/>
      <c r="G223" s="11">
        <v>92213.346299999976</v>
      </c>
      <c r="H223" s="11">
        <v>36657.640430000007</v>
      </c>
      <c r="I223" s="11">
        <v>36686.019359999984</v>
      </c>
      <c r="J223" s="12">
        <v>7.7416139356188296E-2</v>
      </c>
      <c r="K223" s="12"/>
      <c r="L223" s="12"/>
      <c r="M223" s="12"/>
      <c r="O223" s="171"/>
    </row>
    <row r="224" spans="1:22" ht="11.25" customHeight="1" x14ac:dyDescent="0.25">
      <c r="A224" s="206" t="s">
        <v>340</v>
      </c>
      <c r="B224" s="11">
        <v>8809.4010934000016</v>
      </c>
      <c r="C224" s="11">
        <v>3586.1346419000001</v>
      </c>
      <c r="D224" s="11">
        <v>3226.2186148000001</v>
      </c>
      <c r="E224" s="12">
        <v>-10.03632219757678</v>
      </c>
      <c r="F224" s="12"/>
      <c r="G224" s="11">
        <v>38789.619959999996</v>
      </c>
      <c r="H224" s="11">
        <v>15606.260190000003</v>
      </c>
      <c r="I224" s="11">
        <v>14201.354999999994</v>
      </c>
      <c r="J224" s="12">
        <v>-9.0021899730995614</v>
      </c>
      <c r="K224" s="12"/>
      <c r="L224" s="12"/>
      <c r="M224" s="12"/>
      <c r="O224" s="171"/>
      <c r="P224" s="172"/>
      <c r="Q224" s="259"/>
      <c r="R224" s="260"/>
      <c r="S224" s="260"/>
      <c r="T224" s="260"/>
      <c r="U224" s="260"/>
      <c r="V224" s="260"/>
    </row>
    <row r="225" spans="1:22" ht="11.25" customHeight="1" x14ac:dyDescent="0.2">
      <c r="A225" s="206" t="s">
        <v>306</v>
      </c>
      <c r="B225" s="11">
        <v>7367.4041874999994</v>
      </c>
      <c r="C225" s="11">
        <v>2756.4813423000001</v>
      </c>
      <c r="D225" s="11">
        <v>2644.0029169000004</v>
      </c>
      <c r="E225" s="12">
        <v>-4.0805074089907691</v>
      </c>
      <c r="F225" s="12"/>
      <c r="G225" s="11">
        <v>32601.680020000003</v>
      </c>
      <c r="H225" s="11">
        <v>11677.66726</v>
      </c>
      <c r="I225" s="11">
        <v>12059.053439999996</v>
      </c>
      <c r="J225" s="12">
        <v>3.2659449144126143</v>
      </c>
      <c r="K225" s="12"/>
      <c r="L225" s="12"/>
      <c r="M225" s="12"/>
      <c r="O225" s="171"/>
      <c r="Q225" s="177"/>
      <c r="R225" s="178"/>
      <c r="S225" s="178"/>
      <c r="T225" s="178"/>
      <c r="U225" s="178"/>
      <c r="V225" s="178"/>
    </row>
    <row r="226" spans="1:22" ht="11.25" customHeight="1" x14ac:dyDescent="0.2">
      <c r="A226" s="206" t="s">
        <v>307</v>
      </c>
      <c r="B226" s="11">
        <v>5914.7368203999995</v>
      </c>
      <c r="C226" s="11">
        <v>2141.8493900000003</v>
      </c>
      <c r="D226" s="11">
        <v>2109.2624667999999</v>
      </c>
      <c r="E226" s="12">
        <v>-1.5214385919077387</v>
      </c>
      <c r="F226" s="12"/>
      <c r="G226" s="11">
        <v>24743.181829999994</v>
      </c>
      <c r="H226" s="11">
        <v>9286.1468299999979</v>
      </c>
      <c r="I226" s="11">
        <v>8582.6545900000001</v>
      </c>
      <c r="J226" s="12">
        <v>-7.5757173871867138</v>
      </c>
      <c r="K226" s="12"/>
      <c r="L226" s="12"/>
      <c r="M226" s="12"/>
      <c r="O226" s="171"/>
      <c r="Q226" s="172"/>
      <c r="R226" s="13"/>
      <c r="S226" s="13"/>
      <c r="T226" s="13"/>
    </row>
    <row r="227" spans="1:22" ht="11.25" customHeight="1" x14ac:dyDescent="0.2">
      <c r="A227" s="206" t="s">
        <v>341</v>
      </c>
      <c r="B227" s="11">
        <v>133524.42953909998</v>
      </c>
      <c r="C227" s="11">
        <v>56525.233178999988</v>
      </c>
      <c r="D227" s="11">
        <v>48919.31002289999</v>
      </c>
      <c r="E227" s="12">
        <v>-13.455801468370979</v>
      </c>
      <c r="F227" s="12"/>
      <c r="G227" s="11">
        <v>486325.7148099998</v>
      </c>
      <c r="H227" s="11">
        <v>195423.24333999996</v>
      </c>
      <c r="I227" s="11">
        <v>167128.76673</v>
      </c>
      <c r="J227" s="12">
        <v>-14.478562593894139</v>
      </c>
      <c r="K227" s="12"/>
      <c r="L227" s="12"/>
      <c r="M227" s="12"/>
      <c r="O227" s="171"/>
    </row>
    <row r="228" spans="1:22" ht="11.25" customHeight="1" x14ac:dyDescent="0.2">
      <c r="A228" s="206" t="s">
        <v>358</v>
      </c>
      <c r="B228" s="11">
        <v>11518.521199599998</v>
      </c>
      <c r="C228" s="11">
        <v>4214.8700718999999</v>
      </c>
      <c r="D228" s="11">
        <v>4461.7833799999999</v>
      </c>
      <c r="E228" s="12">
        <v>5.8581475558674896</v>
      </c>
      <c r="F228" s="12"/>
      <c r="G228" s="11">
        <v>31041.047709999992</v>
      </c>
      <c r="H228" s="11">
        <v>11633.472549999995</v>
      </c>
      <c r="I228" s="11">
        <v>12484.159440000005</v>
      </c>
      <c r="J228" s="12">
        <v>7.3124072485133382</v>
      </c>
      <c r="K228" s="12"/>
      <c r="L228" s="12"/>
      <c r="M228" s="12"/>
      <c r="O228" s="171"/>
    </row>
    <row r="229" spans="1:22" ht="11.25" customHeight="1" x14ac:dyDescent="0.2">
      <c r="A229" s="9"/>
      <c r="B229" s="11"/>
      <c r="C229" s="11"/>
      <c r="D229" s="11"/>
      <c r="E229" s="12"/>
      <c r="F229" s="12"/>
      <c r="G229" s="11"/>
      <c r="H229" s="11"/>
      <c r="I229" s="11"/>
      <c r="J229" s="12"/>
      <c r="K229" s="12"/>
      <c r="L229" s="12"/>
      <c r="M229" s="12"/>
      <c r="O229" s="171"/>
      <c r="P229" s="172"/>
      <c r="Q229" s="172"/>
      <c r="R229" s="13"/>
      <c r="S229" s="13"/>
      <c r="T229" s="13"/>
    </row>
    <row r="230" spans="1:22" s="20" customFormat="1" ht="11.25" customHeight="1" x14ac:dyDescent="0.2">
      <c r="A230" s="17" t="s">
        <v>478</v>
      </c>
      <c r="B230" s="18">
        <v>65120.173073700011</v>
      </c>
      <c r="C230" s="18">
        <v>25868.424383699996</v>
      </c>
      <c r="D230" s="18">
        <v>24163.589963500002</v>
      </c>
      <c r="E230" s="16">
        <v>-6.5904068794937132</v>
      </c>
      <c r="F230" s="16"/>
      <c r="G230" s="18">
        <v>144891.32572999995</v>
      </c>
      <c r="H230" s="18">
        <v>55693.679559999997</v>
      </c>
      <c r="I230" s="18">
        <v>52966.552629999998</v>
      </c>
      <c r="J230" s="16">
        <v>-4.8966542551062844</v>
      </c>
      <c r="K230" s="16"/>
      <c r="L230" s="12"/>
      <c r="M230" s="16"/>
      <c r="O230" s="170"/>
      <c r="P230" s="168"/>
      <c r="Q230" s="168"/>
    </row>
    <row r="231" spans="1:22" ht="11.25" customHeight="1" x14ac:dyDescent="0.2">
      <c r="A231" s="9" t="s">
        <v>475</v>
      </c>
      <c r="B231" s="11">
        <v>21014.181499999999</v>
      </c>
      <c r="C231" s="11">
        <v>9174.7615000000005</v>
      </c>
      <c r="D231" s="11">
        <v>7521.2932499999997</v>
      </c>
      <c r="E231" s="12">
        <v>-18.021920787804675</v>
      </c>
      <c r="F231" s="12"/>
      <c r="G231" s="11">
        <v>40270.92482</v>
      </c>
      <c r="H231" s="11">
        <v>17318.865230000003</v>
      </c>
      <c r="I231" s="11">
        <v>13853.370799999999</v>
      </c>
      <c r="J231" s="12">
        <v>-20.00993935790332</v>
      </c>
      <c r="K231" s="12"/>
      <c r="L231" s="12"/>
      <c r="M231" s="12"/>
      <c r="O231" s="312"/>
      <c r="P231" s="172"/>
      <c r="Q231" s="172"/>
    </row>
    <row r="232" spans="1:22" ht="11.25" customHeight="1" x14ac:dyDescent="0.2">
      <c r="A232" s="9" t="s">
        <v>476</v>
      </c>
      <c r="B232" s="11">
        <v>39216.195233700011</v>
      </c>
      <c r="C232" s="11">
        <v>14834.4533837</v>
      </c>
      <c r="D232" s="11">
        <v>15031.131380100001</v>
      </c>
      <c r="E232" s="12">
        <v>1.3258189655717985</v>
      </c>
      <c r="F232" s="12"/>
      <c r="G232" s="11">
        <v>86374.09587999995</v>
      </c>
      <c r="H232" s="11">
        <v>31621.433759999989</v>
      </c>
      <c r="I232" s="11">
        <v>33080.80631</v>
      </c>
      <c r="J232" s="12">
        <v>4.6151371916793664</v>
      </c>
      <c r="K232" s="12"/>
      <c r="L232" s="12"/>
      <c r="M232" s="12"/>
      <c r="O232" s="171"/>
      <c r="P232" s="172"/>
      <c r="Q232" s="172"/>
    </row>
    <row r="233" spans="1:22" ht="11.25" customHeight="1" x14ac:dyDescent="0.2">
      <c r="A233" s="9" t="s">
        <v>473</v>
      </c>
      <c r="B233" s="11">
        <v>1305.3400799999999</v>
      </c>
      <c r="C233" s="11">
        <v>589.779</v>
      </c>
      <c r="D233" s="11">
        <v>369.65865600000006</v>
      </c>
      <c r="E233" s="12">
        <v>-37.322513009110182</v>
      </c>
      <c r="F233" s="12"/>
      <c r="G233" s="11">
        <v>3763.8985700000003</v>
      </c>
      <c r="H233" s="11">
        <v>1685.09022</v>
      </c>
      <c r="I233" s="11">
        <v>1160.3346999999999</v>
      </c>
      <c r="J233" s="12">
        <v>-31.141093442462704</v>
      </c>
      <c r="K233" s="12"/>
      <c r="L233" s="12"/>
      <c r="M233" s="12"/>
      <c r="O233" s="171"/>
      <c r="P233" s="172"/>
      <c r="Q233" s="172"/>
    </row>
    <row r="234" spans="1:22" ht="11.25" customHeight="1" x14ac:dyDescent="0.2">
      <c r="A234" s="9" t="s">
        <v>55</v>
      </c>
      <c r="B234" s="11">
        <v>3584.4562599999999</v>
      </c>
      <c r="C234" s="11">
        <v>1269.4304999999999</v>
      </c>
      <c r="D234" s="11">
        <v>1241.5066773999999</v>
      </c>
      <c r="E234" s="12">
        <v>-2.1997125955300447</v>
      </c>
      <c r="F234" s="12"/>
      <c r="G234" s="11">
        <v>14482.406459999995</v>
      </c>
      <c r="H234" s="11">
        <v>5068.2903500000002</v>
      </c>
      <c r="I234" s="11">
        <v>4872.0408200000011</v>
      </c>
      <c r="J234" s="12">
        <v>-3.8721051172610714</v>
      </c>
      <c r="K234" s="12"/>
      <c r="L234" s="12"/>
      <c r="M234" s="12"/>
      <c r="O234" s="312"/>
    </row>
    <row r="235" spans="1:22" ht="11.25" customHeight="1" x14ac:dyDescent="0.2">
      <c r="A235" s="9"/>
      <c r="B235" s="11"/>
      <c r="C235" s="11"/>
      <c r="D235" s="11"/>
      <c r="E235" s="12"/>
      <c r="F235" s="12"/>
      <c r="G235" s="11"/>
      <c r="H235" s="11"/>
      <c r="I235" s="11"/>
      <c r="J235" s="12"/>
      <c r="K235" s="12"/>
      <c r="L235" s="12"/>
      <c r="M235" s="12"/>
      <c r="O235" s="312"/>
    </row>
    <row r="236" spans="1:22" s="20" customFormat="1" ht="11.25" customHeight="1" x14ac:dyDescent="0.2">
      <c r="A236" s="17" t="s">
        <v>470</v>
      </c>
      <c r="B236" s="18">
        <v>353037.93121770001</v>
      </c>
      <c r="C236" s="18">
        <v>139516.81748999999</v>
      </c>
      <c r="D236" s="18">
        <v>149325.4</v>
      </c>
      <c r="E236" s="16">
        <v>7.0303943900548376</v>
      </c>
      <c r="F236" s="16"/>
      <c r="G236" s="18">
        <v>308873.53703000001</v>
      </c>
      <c r="H236" s="18">
        <v>121421.71382999999</v>
      </c>
      <c r="I236" s="18">
        <v>137336.39869</v>
      </c>
      <c r="J236" s="16">
        <v>13.106951267614136</v>
      </c>
      <c r="K236" s="16"/>
      <c r="L236" s="12"/>
      <c r="M236" s="16"/>
      <c r="O236" s="312"/>
      <c r="P236" s="175"/>
      <c r="Q236" s="175"/>
    </row>
    <row r="237" spans="1:22" ht="11.25" customHeight="1" x14ac:dyDescent="0.2">
      <c r="A237" s="9"/>
      <c r="B237" s="11"/>
      <c r="C237" s="11"/>
      <c r="D237" s="11"/>
      <c r="E237" s="12"/>
      <c r="F237" s="12"/>
      <c r="G237" s="11"/>
      <c r="H237" s="11"/>
      <c r="I237" s="11"/>
      <c r="J237" s="12"/>
      <c r="K237" s="12"/>
      <c r="L237" s="12"/>
      <c r="M237" s="12"/>
      <c r="O237" s="312"/>
      <c r="P237" s="172"/>
      <c r="Q237" s="172"/>
    </row>
    <row r="238" spans="1:22" ht="11.25" customHeight="1" x14ac:dyDescent="0.2">
      <c r="A238" s="17" t="s">
        <v>474</v>
      </c>
      <c r="B238" s="18">
        <v>14897.0858094</v>
      </c>
      <c r="C238" s="18">
        <v>4458.1768499999998</v>
      </c>
      <c r="D238" s="18">
        <v>7114.7537980999987</v>
      </c>
      <c r="E238" s="16">
        <v>59.588864181105748</v>
      </c>
      <c r="F238" s="12"/>
      <c r="G238" s="18">
        <v>15205.810460000002</v>
      </c>
      <c r="H238" s="18">
        <v>5710.2679100000005</v>
      </c>
      <c r="I238" s="18">
        <v>8560.7828499999996</v>
      </c>
      <c r="J238" s="16">
        <v>49.919110362721995</v>
      </c>
      <c r="K238" s="16"/>
      <c r="L238" s="12"/>
      <c r="M238" s="16"/>
      <c r="O238" s="312"/>
      <c r="P238" s="172"/>
      <c r="Q238" s="172"/>
    </row>
    <row r="239" spans="1:22" ht="11.25" customHeight="1" x14ac:dyDescent="0.2">
      <c r="A239" s="9" t="s">
        <v>471</v>
      </c>
      <c r="B239" s="11">
        <v>641.80185940000001</v>
      </c>
      <c r="C239" s="11">
        <v>132.78711999999999</v>
      </c>
      <c r="D239" s="11">
        <v>2388.0961199999997</v>
      </c>
      <c r="E239" s="12">
        <v>1698.4395775734874</v>
      </c>
      <c r="F239" s="12"/>
      <c r="G239" s="11">
        <v>1508.65894</v>
      </c>
      <c r="H239" s="11">
        <v>262.36145999999997</v>
      </c>
      <c r="I239" s="11">
        <v>2509.2338399999999</v>
      </c>
      <c r="J239" s="12">
        <v>856.40336808615109</v>
      </c>
      <c r="K239" s="12"/>
      <c r="L239" s="12"/>
      <c r="M239" s="12"/>
      <c r="O239" s="312"/>
    </row>
    <row r="240" spans="1:22" ht="11.25" customHeight="1" x14ac:dyDescent="0.2">
      <c r="A240" s="9" t="s">
        <v>56</v>
      </c>
      <c r="B240" s="11">
        <v>423.86137000000002</v>
      </c>
      <c r="C240" s="11">
        <v>193.22598000000002</v>
      </c>
      <c r="D240" s="11">
        <v>458.56362000000001</v>
      </c>
      <c r="E240" s="12">
        <v>137.3198572986924</v>
      </c>
      <c r="F240" s="12"/>
      <c r="G240" s="11">
        <v>2762.58682</v>
      </c>
      <c r="H240" s="11">
        <v>1054.6333100000002</v>
      </c>
      <c r="I240" s="11">
        <v>2657.0513000000001</v>
      </c>
      <c r="J240" s="12">
        <v>151.94077171713835</v>
      </c>
      <c r="K240" s="12"/>
      <c r="L240" s="12"/>
      <c r="M240" s="12"/>
      <c r="O240" s="171"/>
    </row>
    <row r="241" spans="1:19" ht="11.25" customHeight="1" x14ac:dyDescent="0.2">
      <c r="A241" s="9" t="s">
        <v>0</v>
      </c>
      <c r="B241" s="11">
        <v>13831.422579999999</v>
      </c>
      <c r="C241" s="11">
        <v>4132.1637499999997</v>
      </c>
      <c r="D241" s="11">
        <v>4268.0940580999995</v>
      </c>
      <c r="E241" s="12">
        <v>3.2895673144608679</v>
      </c>
      <c r="F241" s="12"/>
      <c r="G241" s="11">
        <v>10934.564700000003</v>
      </c>
      <c r="H241" s="11">
        <v>4393.2731400000002</v>
      </c>
      <c r="I241" s="11">
        <v>3394.4977099999996</v>
      </c>
      <c r="J241" s="12">
        <v>-22.734198356717712</v>
      </c>
      <c r="K241" s="12"/>
      <c r="L241" s="12"/>
      <c r="M241" s="12"/>
      <c r="O241" s="170"/>
    </row>
    <row r="242" spans="1:19" x14ac:dyDescent="0.2">
      <c r="A242" s="84"/>
      <c r="B242" s="90"/>
      <c r="C242" s="90"/>
      <c r="D242" s="90"/>
      <c r="E242" s="90"/>
      <c r="F242" s="90"/>
      <c r="G242" s="90"/>
      <c r="H242" s="90"/>
      <c r="I242" s="90"/>
      <c r="J242" s="84"/>
      <c r="K242" s="9"/>
      <c r="L242" s="12"/>
      <c r="M242" s="9"/>
      <c r="O242" s="171"/>
    </row>
    <row r="243" spans="1:19" ht="21.6" customHeight="1" x14ac:dyDescent="0.2">
      <c r="A243" s="464" t="s">
        <v>477</v>
      </c>
      <c r="B243" s="464"/>
      <c r="C243" s="464"/>
      <c r="D243" s="464"/>
      <c r="E243" s="464"/>
      <c r="F243" s="464"/>
      <c r="G243" s="464"/>
      <c r="H243" s="464"/>
      <c r="I243" s="464"/>
      <c r="J243" s="464"/>
      <c r="K243" s="379"/>
      <c r="L243" s="12"/>
      <c r="M243" s="379"/>
      <c r="O243" s="171"/>
    </row>
    <row r="244" spans="1:19" ht="20.100000000000001" customHeight="1" x14ac:dyDescent="0.25">
      <c r="A244" s="455" t="s">
        <v>198</v>
      </c>
      <c r="B244" s="455"/>
      <c r="C244" s="455"/>
      <c r="D244" s="455"/>
      <c r="E244" s="455"/>
      <c r="F244" s="455"/>
      <c r="G244" s="455"/>
      <c r="H244" s="455"/>
      <c r="I244" s="455"/>
      <c r="J244" s="455"/>
      <c r="K244" s="408"/>
      <c r="L244" s="12"/>
      <c r="M244" s="408"/>
      <c r="O244" s="171"/>
      <c r="P244"/>
    </row>
    <row r="245" spans="1:19" ht="20.100000000000001" customHeight="1" x14ac:dyDescent="0.25">
      <c r="A245" s="456" t="s">
        <v>159</v>
      </c>
      <c r="B245" s="456"/>
      <c r="C245" s="456"/>
      <c r="D245" s="456"/>
      <c r="E245" s="456"/>
      <c r="F245" s="456"/>
      <c r="G245" s="456"/>
      <c r="H245" s="456"/>
      <c r="I245" s="456"/>
      <c r="J245" s="456"/>
      <c r="K245" s="408"/>
      <c r="L245" s="12"/>
      <c r="M245" s="408"/>
      <c r="O245" s="244"/>
      <c r="P245" s="244"/>
      <c r="Q245" s="244"/>
    </row>
    <row r="246" spans="1:19" s="20" customFormat="1" x14ac:dyDescent="0.2">
      <c r="A246" s="17"/>
      <c r="B246" s="457" t="s">
        <v>101</v>
      </c>
      <c r="C246" s="457"/>
      <c r="D246" s="457"/>
      <c r="E246" s="457"/>
      <c r="F246" s="409"/>
      <c r="G246" s="457" t="s">
        <v>416</v>
      </c>
      <c r="H246" s="457"/>
      <c r="I246" s="457"/>
      <c r="J246" s="457"/>
      <c r="K246" s="409"/>
      <c r="L246" s="12"/>
      <c r="M246" s="409"/>
      <c r="N246" s="91"/>
    </row>
    <row r="247" spans="1:19" s="20" customFormat="1" x14ac:dyDescent="0.2">
      <c r="A247" s="17" t="s">
        <v>257</v>
      </c>
      <c r="B247" s="460">
        <v>2021</v>
      </c>
      <c r="C247" s="458" t="s">
        <v>539</v>
      </c>
      <c r="D247" s="458"/>
      <c r="E247" s="458"/>
      <c r="F247" s="409"/>
      <c r="G247" s="460">
        <v>2021</v>
      </c>
      <c r="H247" s="458" t="s">
        <v>539</v>
      </c>
      <c r="I247" s="458"/>
      <c r="J247" s="458"/>
      <c r="K247" s="409"/>
      <c r="L247" s="12"/>
      <c r="M247" s="409"/>
      <c r="N247" s="91"/>
    </row>
    <row r="248" spans="1:19" s="20" customFormat="1" x14ac:dyDescent="0.2">
      <c r="A248" s="123"/>
      <c r="B248" s="463"/>
      <c r="C248" s="254">
        <v>2021</v>
      </c>
      <c r="D248" s="254">
        <v>2022</v>
      </c>
      <c r="E248" s="410" t="s">
        <v>550</v>
      </c>
      <c r="F248" s="125"/>
      <c r="G248" s="463"/>
      <c r="H248" s="254">
        <v>2021</v>
      </c>
      <c r="I248" s="254">
        <v>2022</v>
      </c>
      <c r="J248" s="410" t="s">
        <v>550</v>
      </c>
      <c r="K248" s="409"/>
      <c r="L248" s="12"/>
      <c r="M248" s="409"/>
    </row>
    <row r="249" spans="1:19" x14ac:dyDescent="0.2">
      <c r="A249" s="9"/>
      <c r="B249" s="9"/>
      <c r="C249" s="9"/>
      <c r="D249" s="9"/>
      <c r="E249" s="9"/>
      <c r="F249" s="9"/>
      <c r="G249" s="9"/>
      <c r="H249" s="9"/>
      <c r="I249" s="9"/>
      <c r="J249" s="9"/>
      <c r="K249" s="9"/>
      <c r="L249" s="12"/>
      <c r="M249" s="9"/>
    </row>
    <row r="250" spans="1:19" s="20" customFormat="1" ht="11.25" customHeight="1" x14ac:dyDescent="0.2">
      <c r="A250" s="17" t="s">
        <v>254</v>
      </c>
      <c r="B250" s="18"/>
      <c r="C250" s="18"/>
      <c r="D250" s="18"/>
      <c r="E250" s="12" t="s">
        <v>553</v>
      </c>
      <c r="F250" s="16"/>
      <c r="G250" s="18">
        <v>115232</v>
      </c>
      <c r="H250" s="18">
        <v>42422</v>
      </c>
      <c r="I250" s="18">
        <v>48438</v>
      </c>
      <c r="J250" s="16">
        <v>14.181321012682105</v>
      </c>
      <c r="K250" s="16"/>
      <c r="L250" s="12"/>
      <c r="M250" s="16"/>
      <c r="O250" s="168"/>
      <c r="P250" s="168"/>
      <c r="Q250" s="168"/>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431</v>
      </c>
      <c r="B252" s="11">
        <v>18652</v>
      </c>
      <c r="C252" s="11">
        <v>5946</v>
      </c>
      <c r="D252" s="11">
        <v>3848</v>
      </c>
      <c r="E252" s="12">
        <v>-35.284224688866459</v>
      </c>
      <c r="F252" s="12"/>
      <c r="G252" s="11">
        <v>26312.991619999997</v>
      </c>
      <c r="H252" s="11">
        <v>7239.2236199999998</v>
      </c>
      <c r="I252" s="11">
        <v>3694.7559999999999</v>
      </c>
      <c r="J252" s="12">
        <v>-48.961985511921512</v>
      </c>
      <c r="K252" s="12"/>
      <c r="L252" s="12"/>
      <c r="M252" s="12"/>
    </row>
    <row r="253" spans="1:19" ht="11.25" customHeight="1" x14ac:dyDescent="0.2">
      <c r="A253" s="9" t="s">
        <v>57</v>
      </c>
      <c r="B253" s="11">
        <v>80.000000000000014</v>
      </c>
      <c r="C253" s="11">
        <v>37</v>
      </c>
      <c r="D253" s="11">
        <v>43</v>
      </c>
      <c r="E253" s="12">
        <v>16.21621621621621</v>
      </c>
      <c r="F253" s="12"/>
      <c r="G253" s="11">
        <v>5440.7002600000005</v>
      </c>
      <c r="H253" s="11">
        <v>4908.7610999999997</v>
      </c>
      <c r="I253" s="11">
        <v>4588.8</v>
      </c>
      <c r="J253" s="12">
        <v>-6.5181640230973841</v>
      </c>
      <c r="K253" s="12"/>
      <c r="L253" s="12"/>
      <c r="M253" s="12"/>
    </row>
    <row r="254" spans="1:19" ht="11.25" customHeight="1" x14ac:dyDescent="0.2">
      <c r="A254" s="9" t="s">
        <v>58</v>
      </c>
      <c r="B254" s="11">
        <v>0</v>
      </c>
      <c r="C254" s="11">
        <v>0</v>
      </c>
      <c r="D254" s="11">
        <v>0</v>
      </c>
      <c r="E254" s="12" t="s">
        <v>553</v>
      </c>
      <c r="F254" s="12"/>
      <c r="G254" s="11">
        <v>0</v>
      </c>
      <c r="H254" s="11">
        <v>0</v>
      </c>
      <c r="I254" s="11">
        <v>0</v>
      </c>
      <c r="J254" s="12" t="s">
        <v>553</v>
      </c>
      <c r="K254" s="12"/>
      <c r="L254" s="12"/>
      <c r="M254" s="12"/>
    </row>
    <row r="255" spans="1:19" ht="11.25" customHeight="1" x14ac:dyDescent="0.25">
      <c r="A255" s="9" t="s">
        <v>59</v>
      </c>
      <c r="B255" s="11">
        <v>4869.1940000000004</v>
      </c>
      <c r="C255" s="11">
        <v>2237.6000000000004</v>
      </c>
      <c r="D255" s="11">
        <v>2375.0789999999997</v>
      </c>
      <c r="E255" s="12">
        <v>6.1440382552734718</v>
      </c>
      <c r="F255" s="12"/>
      <c r="G255" s="11">
        <v>15193.73732</v>
      </c>
      <c r="H255" s="11">
        <v>6435.5304599999999</v>
      </c>
      <c r="I255" s="11">
        <v>6412.2749700000004</v>
      </c>
      <c r="J255" s="12">
        <v>-0.36136088772393293</v>
      </c>
      <c r="K255" s="12"/>
      <c r="L255" s="12"/>
      <c r="M255" s="12"/>
      <c r="P255" s="244"/>
      <c r="Q255" s="244"/>
      <c r="R255" s="244"/>
      <c r="S255" s="13"/>
    </row>
    <row r="256" spans="1:19" ht="11.25" customHeight="1" x14ac:dyDescent="0.2">
      <c r="A256" s="9" t="s">
        <v>60</v>
      </c>
      <c r="B256" s="11">
        <v>3298.3752599999993</v>
      </c>
      <c r="C256" s="11">
        <v>1481.9718600000003</v>
      </c>
      <c r="D256" s="11">
        <v>1747.0488</v>
      </c>
      <c r="E256" s="12">
        <v>17.886772829816053</v>
      </c>
      <c r="F256" s="12"/>
      <c r="G256" s="11">
        <v>13703.621730000003</v>
      </c>
      <c r="H256" s="11">
        <v>6312.3080300000001</v>
      </c>
      <c r="I256" s="11">
        <v>7077.2587700000004</v>
      </c>
      <c r="J256" s="12">
        <v>12.118400058496519</v>
      </c>
      <c r="K256" s="12"/>
      <c r="L256" s="12"/>
      <c r="M256" s="12"/>
      <c r="P256" s="172"/>
      <c r="Q256" s="172"/>
      <c r="R256" s="13"/>
      <c r="S256" s="13"/>
    </row>
    <row r="257" spans="1:23" ht="11.25" customHeight="1" x14ac:dyDescent="0.2">
      <c r="A257" s="9" t="s">
        <v>61</v>
      </c>
      <c r="B257" s="11"/>
      <c r="C257" s="11"/>
      <c r="D257" s="11"/>
      <c r="E257" s="12"/>
      <c r="F257" s="12"/>
      <c r="G257" s="11">
        <v>54580.949070000002</v>
      </c>
      <c r="H257" s="11">
        <v>17526.176789999998</v>
      </c>
      <c r="I257" s="11">
        <v>26664.910259999997</v>
      </c>
      <c r="J257" s="12">
        <v>52.143337246343066</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1644528</v>
      </c>
      <c r="H259" s="18" t="s">
        <v>517</v>
      </c>
      <c r="I259" s="18">
        <v>704314</v>
      </c>
      <c r="J259" s="16" t="s">
        <v>553</v>
      </c>
      <c r="K259" s="16"/>
      <c r="L259" s="12"/>
      <c r="M259" s="16"/>
      <c r="O259" s="168"/>
      <c r="P259" s="168"/>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62</v>
      </c>
      <c r="B261" s="18">
        <v>61974.3878663</v>
      </c>
      <c r="C261" s="18">
        <v>29620.609096</v>
      </c>
      <c r="D261" s="18">
        <v>34384.229788800003</v>
      </c>
      <c r="E261" s="16">
        <v>16.082115925979679</v>
      </c>
      <c r="F261" s="16"/>
      <c r="G261" s="18">
        <v>141206.77208</v>
      </c>
      <c r="H261" s="18">
        <v>64754.717909999999</v>
      </c>
      <c r="I261" s="18">
        <v>94956.294049999997</v>
      </c>
      <c r="J261" s="16">
        <v>46.639962484240868</v>
      </c>
      <c r="K261" s="16"/>
      <c r="L261" s="12"/>
      <c r="M261" s="16"/>
      <c r="O261" s="289"/>
      <c r="P261" s="289"/>
      <c r="Q261" s="289"/>
    </row>
    <row r="262" spans="1:23" ht="11.25" customHeight="1" x14ac:dyDescent="0.2">
      <c r="A262" s="9" t="s">
        <v>63</v>
      </c>
      <c r="B262" s="11">
        <v>680.4</v>
      </c>
      <c r="C262" s="11">
        <v>0</v>
      </c>
      <c r="D262" s="11">
        <v>68.040000000000006</v>
      </c>
      <c r="E262" s="12" t="s">
        <v>553</v>
      </c>
      <c r="F262" s="12"/>
      <c r="G262" s="11">
        <v>491.25640000000004</v>
      </c>
      <c r="H262" s="11">
        <v>0</v>
      </c>
      <c r="I262" s="11">
        <v>53.734589999999997</v>
      </c>
      <c r="J262" s="12" t="s">
        <v>553</v>
      </c>
      <c r="K262" s="12"/>
      <c r="L262" s="12"/>
      <c r="M262" s="12"/>
      <c r="O262" s="289"/>
      <c r="P262" s="289"/>
      <c r="Q262" s="289"/>
    </row>
    <row r="263" spans="1:23" ht="11.25" customHeight="1" x14ac:dyDescent="0.2">
      <c r="A263" s="9" t="s">
        <v>64</v>
      </c>
      <c r="B263" s="11">
        <v>1128.8362099999999</v>
      </c>
      <c r="C263" s="11">
        <v>562.63061000000005</v>
      </c>
      <c r="D263" s="11">
        <v>1748.0250000000001</v>
      </c>
      <c r="E263" s="12">
        <v>210.68785965982192</v>
      </c>
      <c r="F263" s="12"/>
      <c r="G263" s="11">
        <v>3854.8342900000002</v>
      </c>
      <c r="H263" s="11">
        <v>1897.3967</v>
      </c>
      <c r="I263" s="11">
        <v>6712.2377100000003</v>
      </c>
      <c r="J263" s="12">
        <v>253.76037652010257</v>
      </c>
      <c r="K263" s="12"/>
      <c r="L263" s="12"/>
      <c r="M263" s="12"/>
      <c r="O263" s="289"/>
      <c r="P263" s="289"/>
      <c r="Q263" s="289"/>
      <c r="R263" s="13"/>
      <c r="S263" s="13"/>
    </row>
    <row r="264" spans="1:23" ht="11.25" customHeight="1" x14ac:dyDescent="0.2">
      <c r="A264" s="9" t="s">
        <v>65</v>
      </c>
      <c r="B264" s="11">
        <v>1403.4623999999999</v>
      </c>
      <c r="C264" s="11">
        <v>173.47063999999997</v>
      </c>
      <c r="D264" s="11">
        <v>5482.7438700000002</v>
      </c>
      <c r="E264" s="12">
        <v>3060.6177679404427</v>
      </c>
      <c r="F264" s="12"/>
      <c r="G264" s="11">
        <v>5131.8159900000001</v>
      </c>
      <c r="H264" s="11">
        <v>616.34341999999992</v>
      </c>
      <c r="I264" s="11">
        <v>22183.11622</v>
      </c>
      <c r="J264" s="12">
        <v>3499.1487051163786</v>
      </c>
      <c r="K264" s="12"/>
      <c r="L264" s="12"/>
      <c r="M264" s="12"/>
      <c r="O264" s="289"/>
      <c r="P264" s="289"/>
      <c r="Q264" s="289"/>
      <c r="R264" s="13"/>
      <c r="S264" s="13"/>
    </row>
    <row r="265" spans="1:23" ht="11.25" customHeight="1" x14ac:dyDescent="0.2">
      <c r="A265" s="9" t="s">
        <v>66</v>
      </c>
      <c r="B265" s="11">
        <v>0</v>
      </c>
      <c r="C265" s="11">
        <v>0</v>
      </c>
      <c r="D265" s="11">
        <v>481.77524000000005</v>
      </c>
      <c r="E265" s="12" t="s">
        <v>553</v>
      </c>
      <c r="F265" s="12"/>
      <c r="G265" s="11">
        <v>0</v>
      </c>
      <c r="H265" s="11">
        <v>0</v>
      </c>
      <c r="I265" s="11">
        <v>1524.3417200000004</v>
      </c>
      <c r="J265" s="12" t="s">
        <v>553</v>
      </c>
      <c r="K265" s="12"/>
      <c r="L265" s="12"/>
      <c r="M265" s="12"/>
      <c r="O265" s="289"/>
      <c r="P265" s="289"/>
      <c r="Q265" s="289"/>
    </row>
    <row r="266" spans="1:23" ht="11.25" customHeight="1" x14ac:dyDescent="0.2">
      <c r="A266" s="9" t="s">
        <v>67</v>
      </c>
      <c r="B266" s="11">
        <v>7517.1373123000012</v>
      </c>
      <c r="C266" s="11">
        <v>4130.8149539999995</v>
      </c>
      <c r="D266" s="11">
        <v>2928.7927167999997</v>
      </c>
      <c r="E266" s="12">
        <v>-29.098912698474749</v>
      </c>
      <c r="F266" s="12"/>
      <c r="G266" s="11">
        <v>33364.652979999999</v>
      </c>
      <c r="H266" s="11">
        <v>17550.119199999997</v>
      </c>
      <c r="I266" s="11">
        <v>13720.23028</v>
      </c>
      <c r="J266" s="12">
        <v>-21.822580669423587</v>
      </c>
      <c r="K266" s="12"/>
      <c r="L266" s="12"/>
      <c r="M266" s="12"/>
      <c r="O266" s="289"/>
      <c r="P266" s="289"/>
      <c r="Q266" s="289"/>
    </row>
    <row r="267" spans="1:23" ht="11.25" customHeight="1" x14ac:dyDescent="0.2">
      <c r="A267" s="9" t="s">
        <v>100</v>
      </c>
      <c r="B267" s="11">
        <v>22706.798703999997</v>
      </c>
      <c r="C267" s="11">
        <v>11912.764556</v>
      </c>
      <c r="D267" s="11">
        <v>11960.161166</v>
      </c>
      <c r="E267" s="12">
        <v>0.39786407073853525</v>
      </c>
      <c r="F267" s="12"/>
      <c r="G267" s="11">
        <v>41099.826860000001</v>
      </c>
      <c r="H267" s="11">
        <v>20426.524359999999</v>
      </c>
      <c r="I267" s="11">
        <v>22377.251529999998</v>
      </c>
      <c r="J267" s="12">
        <v>9.5499710847528547</v>
      </c>
      <c r="K267" s="12"/>
      <c r="L267" s="12"/>
      <c r="M267" s="12"/>
      <c r="O267" s="289"/>
      <c r="P267" s="289"/>
      <c r="Q267" s="289"/>
    </row>
    <row r="268" spans="1:23" ht="11.25" customHeight="1" x14ac:dyDescent="0.2">
      <c r="A268" s="9" t="s">
        <v>68</v>
      </c>
      <c r="B268" s="11">
        <v>6107.8512979999996</v>
      </c>
      <c r="C268" s="11">
        <v>2421.8604999999998</v>
      </c>
      <c r="D268" s="11">
        <v>1985.92452</v>
      </c>
      <c r="E268" s="12">
        <v>-18.000045006721066</v>
      </c>
      <c r="F268" s="12"/>
      <c r="G268" s="11">
        <v>11540.461449999999</v>
      </c>
      <c r="H268" s="11">
        <v>4520.3493100000005</v>
      </c>
      <c r="I268" s="11">
        <v>3599.9308400000004</v>
      </c>
      <c r="J268" s="12">
        <v>-20.361666917285206</v>
      </c>
      <c r="K268" s="12"/>
      <c r="L268" s="12"/>
      <c r="M268" s="12"/>
      <c r="O268" s="289"/>
      <c r="P268" s="289"/>
      <c r="Q268" s="289"/>
    </row>
    <row r="269" spans="1:23" ht="11.25" customHeight="1" x14ac:dyDescent="0.2">
      <c r="A269" s="9" t="s">
        <v>339</v>
      </c>
      <c r="B269" s="11">
        <v>22429.901941999997</v>
      </c>
      <c r="C269" s="11">
        <v>10419.067836</v>
      </c>
      <c r="D269" s="11">
        <v>9728.7672760000005</v>
      </c>
      <c r="E269" s="12">
        <v>-6.6253581497460914</v>
      </c>
      <c r="F269" s="12"/>
      <c r="G269" s="11">
        <v>45723.924109999993</v>
      </c>
      <c r="H269" s="11">
        <v>19743.984920000003</v>
      </c>
      <c r="I269" s="11">
        <v>24785.451159999997</v>
      </c>
      <c r="J269" s="12">
        <v>25.534188059945052</v>
      </c>
      <c r="K269" s="12"/>
      <c r="L269" s="12"/>
      <c r="M269" s="12"/>
      <c r="O269" s="289"/>
      <c r="P269" s="289"/>
      <c r="Q269" s="289"/>
    </row>
    <row r="270" spans="1:23" ht="11.25" customHeight="1" x14ac:dyDescent="0.2">
      <c r="A270" s="9"/>
      <c r="B270" s="11"/>
      <c r="C270" s="11"/>
      <c r="D270" s="11"/>
      <c r="E270" s="12"/>
      <c r="F270" s="12"/>
      <c r="G270" s="11"/>
      <c r="H270" s="11"/>
      <c r="I270" s="11"/>
      <c r="J270" s="12"/>
      <c r="K270" s="12"/>
      <c r="L270" s="12"/>
      <c r="M270" s="12"/>
      <c r="O270" s="289"/>
      <c r="P270" s="289"/>
      <c r="Q270" s="289"/>
    </row>
    <row r="271" spans="1:23" s="20" customFormat="1" ht="11.25" customHeight="1" x14ac:dyDescent="0.2">
      <c r="A271" s="17" t="s">
        <v>69</v>
      </c>
      <c r="B271" s="18">
        <v>498350.97738429997</v>
      </c>
      <c r="C271" s="18">
        <v>206655.69155379999</v>
      </c>
      <c r="D271" s="18">
        <v>196996.46638650002</v>
      </c>
      <c r="E271" s="16">
        <v>-4.6740668474573965</v>
      </c>
      <c r="F271" s="16"/>
      <c r="G271" s="18">
        <v>1472386.7781100005</v>
      </c>
      <c r="H271" s="18">
        <v>603640.57247999986</v>
      </c>
      <c r="I271" s="18">
        <v>599667.07221999997</v>
      </c>
      <c r="J271" s="16">
        <v>-0.65825599556291081</v>
      </c>
      <c r="K271" s="16"/>
      <c r="L271" s="12"/>
      <c r="M271" s="16"/>
      <c r="O271" s="289"/>
      <c r="P271" s="289"/>
      <c r="Q271" s="289"/>
      <c r="R271" s="176"/>
      <c r="S271" s="19"/>
      <c r="T271" s="19"/>
      <c r="U271" s="176"/>
      <c r="V271" s="176"/>
      <c r="W271" s="176"/>
    </row>
    <row r="272" spans="1:23" s="20" customFormat="1" ht="11.25" customHeight="1" x14ac:dyDescent="0.2">
      <c r="A272" s="17" t="s">
        <v>442</v>
      </c>
      <c r="B272" s="18">
        <v>274684.16690100002</v>
      </c>
      <c r="C272" s="18">
        <v>121987.294482</v>
      </c>
      <c r="D272" s="18">
        <v>96103.903099999996</v>
      </c>
      <c r="E272" s="16">
        <v>-21.218104304968634</v>
      </c>
      <c r="F272" s="16"/>
      <c r="G272" s="18">
        <v>785621.08086000022</v>
      </c>
      <c r="H272" s="18">
        <v>377987.04991</v>
      </c>
      <c r="I272" s="18">
        <v>234613.87209000002</v>
      </c>
      <c r="J272" s="16">
        <v>-37.93071160880713</v>
      </c>
      <c r="K272" s="377"/>
      <c r="L272" s="12"/>
      <c r="M272" s="16"/>
      <c r="O272" s="289"/>
      <c r="P272" s="289"/>
      <c r="Q272" s="289"/>
    </row>
    <row r="273" spans="1:24" ht="11.25" customHeight="1" x14ac:dyDescent="0.25">
      <c r="A273" s="9" t="s">
        <v>443</v>
      </c>
      <c r="B273" s="11">
        <v>268088.52726100001</v>
      </c>
      <c r="C273" s="11">
        <v>119463.27766199999</v>
      </c>
      <c r="D273" s="11">
        <v>93508.505559999991</v>
      </c>
      <c r="E273" s="12">
        <v>-21.72615100636564</v>
      </c>
      <c r="F273" s="12"/>
      <c r="G273" s="11">
        <v>767490.95847000019</v>
      </c>
      <c r="H273" s="11">
        <v>371010.69147000002</v>
      </c>
      <c r="I273" s="11">
        <v>227929.27055000002</v>
      </c>
      <c r="J273" s="12">
        <v>-38.565309358900137</v>
      </c>
      <c r="K273" s="377"/>
      <c r="L273" s="12"/>
      <c r="M273" s="12"/>
      <c r="O273" s="289"/>
      <c r="P273" s="289"/>
      <c r="Q273" s="289"/>
      <c r="R273" s="244"/>
    </row>
    <row r="274" spans="1:24" ht="11.25" customHeight="1" x14ac:dyDescent="0.25">
      <c r="A274" s="375" t="s">
        <v>444</v>
      </c>
      <c r="B274" s="11">
        <v>209476.471043</v>
      </c>
      <c r="C274" s="11">
        <v>96062.11478199999</v>
      </c>
      <c r="D274" s="11">
        <v>69227.274849999987</v>
      </c>
      <c r="E274" s="12">
        <v>-27.934883583291963</v>
      </c>
      <c r="F274" s="12"/>
      <c r="G274" s="11">
        <v>670285.76681000018</v>
      </c>
      <c r="H274" s="11">
        <v>324365.94305</v>
      </c>
      <c r="I274" s="11">
        <v>197469.58409000002</v>
      </c>
      <c r="J274" s="12">
        <v>-39.121357121157232</v>
      </c>
      <c r="K274" s="377"/>
      <c r="L274" s="12"/>
      <c r="M274" s="12"/>
      <c r="O274" s="289"/>
      <c r="P274" s="289"/>
      <c r="Q274" s="289"/>
      <c r="R274" s="244"/>
    </row>
    <row r="275" spans="1:24" ht="11.25" customHeight="1" x14ac:dyDescent="0.25">
      <c r="A275" s="375" t="s">
        <v>451</v>
      </c>
      <c r="B275" s="11">
        <v>58612.056217999991</v>
      </c>
      <c r="C275" s="11">
        <v>23401.162880000003</v>
      </c>
      <c r="D275" s="11">
        <v>24281.230709999996</v>
      </c>
      <c r="E275" s="12">
        <v>3.7607867374494788</v>
      </c>
      <c r="F275" s="12"/>
      <c r="G275" s="11">
        <v>97205.191659999968</v>
      </c>
      <c r="H275" s="11">
        <v>46644.748420000011</v>
      </c>
      <c r="I275" s="11">
        <v>30459.686460000001</v>
      </c>
      <c r="J275" s="12">
        <v>-34.698572740206473</v>
      </c>
      <c r="K275" s="377"/>
      <c r="L275" s="12"/>
      <c r="M275" s="12"/>
      <c r="O275" s="289"/>
      <c r="P275" s="289"/>
      <c r="Q275" s="289"/>
      <c r="R275" s="244"/>
    </row>
    <row r="276" spans="1:24" ht="11.25" customHeight="1" x14ac:dyDescent="0.25">
      <c r="A276" s="9" t="s">
        <v>445</v>
      </c>
      <c r="B276" s="11">
        <v>6595.6396400000003</v>
      </c>
      <c r="C276" s="11">
        <v>2524.0168199999998</v>
      </c>
      <c r="D276" s="11">
        <v>2595.3975400000004</v>
      </c>
      <c r="E276" s="12">
        <v>2.8280603930365515</v>
      </c>
      <c r="F276" s="12"/>
      <c r="G276" s="11">
        <v>18130.122389999997</v>
      </c>
      <c r="H276" s="11">
        <v>6976.3584399999991</v>
      </c>
      <c r="I276" s="11">
        <v>6684.6015400000006</v>
      </c>
      <c r="J276" s="12">
        <v>-4.1820801283254951</v>
      </c>
      <c r="K276" s="377"/>
      <c r="L276" s="12"/>
      <c r="M276" s="12"/>
      <c r="O276" s="289"/>
      <c r="P276" s="289"/>
      <c r="Q276" s="289"/>
      <c r="R276" s="244"/>
    </row>
    <row r="277" spans="1:24" s="20" customFormat="1" ht="11.25" customHeight="1" x14ac:dyDescent="0.25">
      <c r="A277" s="17" t="s">
        <v>441</v>
      </c>
      <c r="B277" s="18">
        <v>169985.75606560003</v>
      </c>
      <c r="C277" s="18">
        <v>63173.534762100004</v>
      </c>
      <c r="D277" s="18">
        <v>74174.350126499994</v>
      </c>
      <c r="E277" s="16">
        <v>17.413645454266643</v>
      </c>
      <c r="F277" s="16"/>
      <c r="G277" s="18">
        <v>515193.0283100002</v>
      </c>
      <c r="H277" s="18">
        <v>155101.86212999996</v>
      </c>
      <c r="I277" s="18">
        <v>271699.37342999998</v>
      </c>
      <c r="J277" s="16">
        <v>75.174797838515161</v>
      </c>
      <c r="K277" s="377"/>
      <c r="L277" s="12"/>
      <c r="M277" s="16"/>
      <c r="O277" s="289"/>
      <c r="P277" s="394"/>
      <c r="Q277" s="289"/>
      <c r="R277" s="22"/>
    </row>
    <row r="278" spans="1:24" ht="11.25" customHeight="1" x14ac:dyDescent="0.2">
      <c r="A278" s="9" t="s">
        <v>438</v>
      </c>
      <c r="B278" s="11">
        <v>152558.71569460002</v>
      </c>
      <c r="C278" s="11">
        <v>55765.654184500003</v>
      </c>
      <c r="D278" s="11">
        <v>69014.63261239999</v>
      </c>
      <c r="E278" s="12">
        <v>23.758312570073855</v>
      </c>
      <c r="F278" s="12"/>
      <c r="G278" s="11">
        <v>497380.78226000018</v>
      </c>
      <c r="H278" s="11">
        <v>149380.93274999998</v>
      </c>
      <c r="I278" s="11">
        <v>266580.90954999998</v>
      </c>
      <c r="J278" s="12">
        <v>78.457119421086247</v>
      </c>
      <c r="K278" s="377"/>
      <c r="L278" s="12"/>
      <c r="M278" s="12"/>
      <c r="O278" s="289"/>
      <c r="P278" s="289"/>
      <c r="Q278" s="289"/>
    </row>
    <row r="279" spans="1:24" ht="11.25" customHeight="1" x14ac:dyDescent="0.2">
      <c r="A279" s="375" t="s">
        <v>449</v>
      </c>
      <c r="B279" s="11">
        <v>898.07313000000011</v>
      </c>
      <c r="C279" s="11">
        <v>254.93057000000002</v>
      </c>
      <c r="D279" s="11">
        <v>401.17529000000002</v>
      </c>
      <c r="E279" s="12">
        <v>57.366490021185001</v>
      </c>
      <c r="F279" s="12"/>
      <c r="G279" s="11">
        <v>1244.6185600000001</v>
      </c>
      <c r="H279" s="11">
        <v>246.25555</v>
      </c>
      <c r="I279" s="11">
        <v>497.77582000000001</v>
      </c>
      <c r="J279" s="12">
        <v>102.13790917605715</v>
      </c>
      <c r="K279" s="377"/>
      <c r="L279" s="12"/>
      <c r="M279" s="12"/>
      <c r="O279" s="289"/>
      <c r="P279" s="289"/>
      <c r="Q279" s="289"/>
    </row>
    <row r="280" spans="1:24" ht="11.25" customHeight="1" x14ac:dyDescent="0.2">
      <c r="A280" s="375" t="s">
        <v>450</v>
      </c>
      <c r="B280" s="11">
        <v>151660.64256460001</v>
      </c>
      <c r="C280" s="11">
        <v>55510.723614500006</v>
      </c>
      <c r="D280" s="11">
        <v>68613.457322399991</v>
      </c>
      <c r="E280" s="12">
        <v>23.603968485248501</v>
      </c>
      <c r="F280" s="12"/>
      <c r="G280" s="11">
        <v>496136.16370000021</v>
      </c>
      <c r="H280" s="11">
        <v>149134.67719999998</v>
      </c>
      <c r="I280" s="11">
        <v>266083.13373</v>
      </c>
      <c r="J280" s="12">
        <v>78.418017006979539</v>
      </c>
      <c r="K280" s="377"/>
      <c r="L280" s="12"/>
      <c r="M280" s="12"/>
      <c r="O280" s="289"/>
      <c r="P280" s="289"/>
      <c r="Q280" s="289"/>
    </row>
    <row r="281" spans="1:24" ht="11.25" customHeight="1" x14ac:dyDescent="0.2">
      <c r="A281" s="9" t="s">
        <v>440</v>
      </c>
      <c r="B281" s="11">
        <v>17427.040370999999</v>
      </c>
      <c r="C281" s="11">
        <v>7407.8805775999999</v>
      </c>
      <c r="D281" s="11">
        <v>5159.7175141000007</v>
      </c>
      <c r="E281" s="12">
        <v>-30.348262771649033</v>
      </c>
      <c r="F281" s="12"/>
      <c r="G281" s="11">
        <v>17812.246050000005</v>
      </c>
      <c r="H281" s="11">
        <v>5720.9293799999996</v>
      </c>
      <c r="I281" s="11">
        <v>5118.4638800000021</v>
      </c>
      <c r="J281" s="12">
        <v>-10.530902585621462</v>
      </c>
      <c r="K281" s="377"/>
      <c r="L281" s="12"/>
      <c r="M281" s="12"/>
      <c r="O281" s="289"/>
      <c r="P281" s="289"/>
      <c r="Q281" s="289"/>
    </row>
    <row r="282" spans="1:24" s="20" customFormat="1" ht="11.25" customHeight="1" x14ac:dyDescent="0.2">
      <c r="A282" s="17" t="s">
        <v>426</v>
      </c>
      <c r="B282" s="18">
        <v>19801.352125999998</v>
      </c>
      <c r="C282" s="18">
        <v>8127.6390779999983</v>
      </c>
      <c r="D282" s="18">
        <v>10167.751610000001</v>
      </c>
      <c r="E282" s="16">
        <v>25.100924295742971</v>
      </c>
      <c r="F282" s="16"/>
      <c r="G282" s="18">
        <v>90649.624509999994</v>
      </c>
      <c r="H282" s="18">
        <v>32729.507290000001</v>
      </c>
      <c r="I282" s="18">
        <v>56346.956740000001</v>
      </c>
      <c r="J282" s="16">
        <v>72.159501946477349</v>
      </c>
      <c r="K282" s="377"/>
      <c r="L282" s="12"/>
      <c r="M282" s="16"/>
      <c r="O282" s="289"/>
      <c r="P282" s="289"/>
      <c r="Q282" s="289"/>
    </row>
    <row r="283" spans="1:24" ht="11.25" customHeight="1" x14ac:dyDescent="0.2">
      <c r="A283" s="9" t="s">
        <v>448</v>
      </c>
      <c r="B283" s="11">
        <v>18712.309845999996</v>
      </c>
      <c r="C283" s="11">
        <v>7757.3595279999981</v>
      </c>
      <c r="D283" s="11">
        <v>9952.4075900000007</v>
      </c>
      <c r="E283" s="12">
        <v>28.296330137555572</v>
      </c>
      <c r="F283" s="12"/>
      <c r="G283" s="11">
        <v>86152.090199999991</v>
      </c>
      <c r="H283" s="11">
        <v>31427.538420000001</v>
      </c>
      <c r="I283" s="11">
        <v>55289.30169</v>
      </c>
      <c r="J283" s="12">
        <v>75.926287802466703</v>
      </c>
      <c r="K283" s="377"/>
      <c r="L283" s="12"/>
      <c r="M283" s="12"/>
      <c r="O283" s="289"/>
      <c r="P283" s="289"/>
      <c r="Q283" s="289"/>
    </row>
    <row r="284" spans="1:24" ht="11.25" customHeight="1" x14ac:dyDescent="0.2">
      <c r="A284" s="375" t="s">
        <v>70</v>
      </c>
      <c r="B284" s="11">
        <v>17430.876025999998</v>
      </c>
      <c r="C284" s="11">
        <v>7226.7799579999983</v>
      </c>
      <c r="D284" s="11">
        <v>9513.7864700000009</v>
      </c>
      <c r="E284" s="12">
        <v>31.646272963774152</v>
      </c>
      <c r="F284" s="12"/>
      <c r="G284" s="11">
        <v>79068.587829999989</v>
      </c>
      <c r="H284" s="11">
        <v>28957.62485</v>
      </c>
      <c r="I284" s="11">
        <v>52535.035320000003</v>
      </c>
      <c r="J284" s="12">
        <v>81.420387867204539</v>
      </c>
      <c r="K284" s="377"/>
      <c r="L284" s="12"/>
      <c r="M284" s="12"/>
      <c r="O284" s="289"/>
      <c r="P284" s="289"/>
      <c r="Q284" s="289"/>
    </row>
    <row r="285" spans="1:24" ht="11.25" customHeight="1" x14ac:dyDescent="0.2">
      <c r="A285" s="375" t="s">
        <v>447</v>
      </c>
      <c r="B285" s="11">
        <v>1281.43382</v>
      </c>
      <c r="C285" s="11">
        <v>530.57956999999999</v>
      </c>
      <c r="D285" s="11">
        <v>438.62111999999996</v>
      </c>
      <c r="E285" s="12">
        <v>-17.331698240850102</v>
      </c>
      <c r="F285" s="12"/>
      <c r="G285" s="11">
        <v>7083.5023700000002</v>
      </c>
      <c r="H285" s="11">
        <v>2469.9135699999997</v>
      </c>
      <c r="I285" s="11">
        <v>2754.2663699999998</v>
      </c>
      <c r="J285" s="12">
        <v>11.512661959260399</v>
      </c>
      <c r="K285" s="377"/>
      <c r="L285" s="12"/>
      <c r="M285" s="12"/>
      <c r="O285" s="289"/>
      <c r="P285" s="289"/>
      <c r="Q285" s="289"/>
    </row>
    <row r="286" spans="1:24" ht="11.25" customHeight="1" x14ac:dyDescent="0.2">
      <c r="A286" s="9" t="s">
        <v>439</v>
      </c>
      <c r="B286" s="11">
        <v>1089.0422800000001</v>
      </c>
      <c r="C286" s="11">
        <v>370.27954999999997</v>
      </c>
      <c r="D286" s="11">
        <v>215.34402</v>
      </c>
      <c r="E286" s="12">
        <v>-41.842853595344373</v>
      </c>
      <c r="F286" s="12"/>
      <c r="G286" s="11">
        <v>4497.53431</v>
      </c>
      <c r="H286" s="11">
        <v>1301.9688699999997</v>
      </c>
      <c r="I286" s="11">
        <v>1057.6550500000001</v>
      </c>
      <c r="J286" s="12">
        <v>-18.764950962306784</v>
      </c>
      <c r="K286" s="377"/>
      <c r="L286" s="12"/>
      <c r="M286" s="12"/>
      <c r="O286" s="289"/>
      <c r="P286" s="289"/>
      <c r="Q286" s="289"/>
    </row>
    <row r="287" spans="1:24" s="20" customFormat="1" ht="11.25" customHeight="1" x14ac:dyDescent="0.2">
      <c r="A287" s="17" t="s">
        <v>71</v>
      </c>
      <c r="B287" s="18">
        <v>5808.6197600000005</v>
      </c>
      <c r="C287" s="18">
        <v>2890.0529699999993</v>
      </c>
      <c r="D287" s="18">
        <v>2909.8681100000008</v>
      </c>
      <c r="E287" s="16">
        <v>0.6856324159346201</v>
      </c>
      <c r="F287" s="16"/>
      <c r="G287" s="18">
        <v>38364.733650000002</v>
      </c>
      <c r="H287" s="18">
        <v>18384.106800000001</v>
      </c>
      <c r="I287" s="18">
        <v>23012.904699999999</v>
      </c>
      <c r="J287" s="16">
        <v>25.178258320387897</v>
      </c>
      <c r="K287" s="16"/>
      <c r="L287" s="12"/>
      <c r="M287" s="16"/>
      <c r="O287" s="289"/>
      <c r="P287" s="289"/>
      <c r="Q287" s="289"/>
      <c r="S287" s="176"/>
      <c r="T287" s="176"/>
      <c r="U287" s="176"/>
      <c r="V287" s="176"/>
      <c r="W287" s="176"/>
      <c r="X287" s="176"/>
    </row>
    <row r="288" spans="1:24" s="20" customFormat="1" ht="11.25" customHeight="1" x14ac:dyDescent="0.25">
      <c r="A288" s="17" t="s">
        <v>72</v>
      </c>
      <c r="B288" s="18">
        <v>28071.082531699994</v>
      </c>
      <c r="C288" s="18">
        <v>10477.170261699999</v>
      </c>
      <c r="D288" s="18">
        <v>13640.593439999997</v>
      </c>
      <c r="E288" s="16">
        <v>30.19348831109582</v>
      </c>
      <c r="F288" s="16"/>
      <c r="G288" s="18">
        <v>42558.310779999993</v>
      </c>
      <c r="H288" s="18">
        <v>19438.046349999993</v>
      </c>
      <c r="I288" s="18">
        <v>13993.965260000001</v>
      </c>
      <c r="J288" s="16">
        <v>-28.007346993490387</v>
      </c>
      <c r="K288" s="16"/>
      <c r="L288" s="12"/>
      <c r="M288" s="16"/>
      <c r="O288" s="289"/>
      <c r="P288" s="289"/>
      <c r="Q288" s="289"/>
      <c r="R288" s="22"/>
      <c r="S288" s="176"/>
      <c r="T288" s="176"/>
      <c r="U288" s="176"/>
      <c r="V288" s="176"/>
    </row>
    <row r="289" spans="1:23" ht="11.25" customHeight="1" x14ac:dyDescent="0.2">
      <c r="A289" s="18"/>
      <c r="B289" s="11"/>
      <c r="C289" s="11">
        <v>55.765654184500001</v>
      </c>
      <c r="D289" s="11">
        <v>69.014632612399993</v>
      </c>
      <c r="E289" s="12"/>
      <c r="F289" s="12"/>
      <c r="G289" s="11"/>
      <c r="H289" s="11">
        <v>149.38093274999997</v>
      </c>
      <c r="I289" s="11">
        <v>266.58090955</v>
      </c>
      <c r="J289" s="12"/>
      <c r="K289" s="12"/>
      <c r="L289" s="12"/>
      <c r="M289" s="12"/>
      <c r="N289" s="130"/>
      <c r="O289" s="289"/>
      <c r="P289" s="289"/>
      <c r="Q289" s="289"/>
      <c r="R289" s="131"/>
      <c r="S289" s="131"/>
      <c r="T289" s="13"/>
      <c r="U289" s="13"/>
      <c r="V289" s="13"/>
    </row>
    <row r="290" spans="1:23" s="20" customFormat="1" ht="11.25" customHeight="1" x14ac:dyDescent="0.2">
      <c r="A290" s="17" t="s">
        <v>73</v>
      </c>
      <c r="B290" s="18"/>
      <c r="C290" s="18"/>
      <c r="D290" s="18"/>
      <c r="E290" s="16"/>
      <c r="F290" s="16"/>
      <c r="G290" s="18">
        <v>30934.449809999438</v>
      </c>
      <c r="H290" s="18">
        <v>10141.709610000136</v>
      </c>
      <c r="I290" s="18">
        <v>9690.6337300000014</v>
      </c>
      <c r="J290" s="16">
        <v>-4.4477301889550773</v>
      </c>
      <c r="K290" s="16"/>
      <c r="L290" s="12"/>
      <c r="M290" s="16"/>
      <c r="N290" s="202"/>
      <c r="O290" s="289"/>
      <c r="P290" s="289"/>
      <c r="Q290" s="289"/>
      <c r="R290" s="137"/>
      <c r="S290" s="137"/>
      <c r="T290" s="137"/>
      <c r="U290" s="137"/>
      <c r="V290" s="137"/>
      <c r="W290" s="137"/>
    </row>
    <row r="291" spans="1:23" ht="15" x14ac:dyDescent="0.2">
      <c r="A291" s="84"/>
      <c r="B291" s="90"/>
      <c r="C291" s="90"/>
      <c r="D291" s="90"/>
      <c r="E291" s="90"/>
      <c r="F291" s="90"/>
      <c r="G291" s="90"/>
      <c r="H291" s="90"/>
      <c r="I291" s="90"/>
      <c r="J291" s="84"/>
      <c r="K291" s="9"/>
      <c r="L291" s="12"/>
      <c r="M291" s="9"/>
      <c r="N291" s="130"/>
      <c r="O291" s="289"/>
      <c r="P291" s="289"/>
      <c r="Q291" s="289"/>
      <c r="R291" s="129"/>
      <c r="S291" s="129"/>
      <c r="T291" s="129"/>
      <c r="U291" s="129"/>
      <c r="V291" s="129"/>
      <c r="W291" s="129"/>
    </row>
    <row r="292" spans="1:23" ht="15" x14ac:dyDescent="0.2">
      <c r="A292" s="9" t="s">
        <v>405</v>
      </c>
      <c r="B292" s="9"/>
      <c r="C292" s="9"/>
      <c r="D292" s="9"/>
      <c r="E292" s="9"/>
      <c r="F292" s="9"/>
      <c r="G292" s="9"/>
      <c r="H292" s="9"/>
      <c r="I292" s="9"/>
      <c r="J292" s="9"/>
      <c r="K292" s="9"/>
      <c r="L292" s="12"/>
      <c r="M292" s="9"/>
      <c r="N292" s="130"/>
      <c r="O292" s="289"/>
      <c r="P292" s="289"/>
      <c r="Q292" s="289"/>
      <c r="R292" s="129"/>
      <c r="S292" s="129"/>
      <c r="T292" s="129"/>
      <c r="U292" s="129"/>
      <c r="V292" s="129"/>
      <c r="W292" s="129"/>
    </row>
    <row r="293" spans="1:23" ht="15" x14ac:dyDescent="0.2">
      <c r="A293" s="9" t="s">
        <v>397</v>
      </c>
      <c r="B293" s="9"/>
      <c r="C293" s="9"/>
      <c r="D293" s="9"/>
      <c r="E293" s="9"/>
      <c r="F293" s="9"/>
      <c r="G293" s="9"/>
      <c r="H293" s="9"/>
      <c r="I293" s="9"/>
      <c r="J293" s="9"/>
      <c r="K293" s="9"/>
      <c r="L293" s="12"/>
      <c r="M293" s="9"/>
      <c r="N293" s="130"/>
      <c r="O293" s="289"/>
      <c r="P293" s="289"/>
      <c r="Q293" s="289"/>
      <c r="R293" s="129"/>
      <c r="S293" s="129"/>
      <c r="T293" s="129"/>
      <c r="U293" s="129"/>
      <c r="V293" s="129"/>
      <c r="W293" s="129"/>
    </row>
    <row r="294" spans="1:23" ht="20.100000000000001" customHeight="1" x14ac:dyDescent="0.2">
      <c r="A294" s="455" t="s">
        <v>199</v>
      </c>
      <c r="B294" s="455"/>
      <c r="C294" s="455"/>
      <c r="D294" s="455"/>
      <c r="E294" s="455"/>
      <c r="F294" s="455"/>
      <c r="G294" s="455"/>
      <c r="H294" s="455"/>
      <c r="I294" s="455"/>
      <c r="J294" s="455"/>
      <c r="K294" s="408"/>
      <c r="L294" s="12"/>
      <c r="M294" s="408"/>
      <c r="N294" s="130"/>
      <c r="O294" s="289"/>
      <c r="P294" s="289"/>
      <c r="Q294" s="289"/>
      <c r="R294" s="129"/>
      <c r="S294" s="129"/>
      <c r="T294" s="129"/>
      <c r="U294" s="129"/>
      <c r="V294" s="129"/>
      <c r="W294" s="129"/>
    </row>
    <row r="295" spans="1:23" ht="20.100000000000001" customHeight="1" x14ac:dyDescent="0.2">
      <c r="A295" s="456" t="s">
        <v>160</v>
      </c>
      <c r="B295" s="456"/>
      <c r="C295" s="456"/>
      <c r="D295" s="456"/>
      <c r="E295" s="456"/>
      <c r="F295" s="456"/>
      <c r="G295" s="456"/>
      <c r="H295" s="456"/>
      <c r="I295" s="456"/>
      <c r="J295" s="456"/>
      <c r="K295" s="408"/>
      <c r="L295" s="12"/>
      <c r="M295" s="408"/>
      <c r="N295" s="130"/>
      <c r="O295" s="289"/>
      <c r="P295" s="289"/>
      <c r="Q295" s="289"/>
      <c r="V295" s="129"/>
      <c r="W295" s="129"/>
    </row>
    <row r="296" spans="1:23" s="20" customFormat="1" ht="15.6" x14ac:dyDescent="0.2">
      <c r="A296" s="17"/>
      <c r="B296" s="457" t="s">
        <v>101</v>
      </c>
      <c r="C296" s="457"/>
      <c r="D296" s="457"/>
      <c r="E296" s="457"/>
      <c r="F296" s="409"/>
      <c r="G296" s="457" t="s">
        <v>416</v>
      </c>
      <c r="H296" s="457"/>
      <c r="I296" s="457"/>
      <c r="J296" s="457"/>
      <c r="K296" s="409"/>
      <c r="L296" s="12"/>
      <c r="M296" s="409"/>
      <c r="N296" s="136"/>
      <c r="O296" s="289"/>
      <c r="P296" s="289"/>
      <c r="Q296" s="289"/>
      <c r="V296" s="137"/>
      <c r="W296" s="137"/>
    </row>
    <row r="297" spans="1:23" s="20" customFormat="1" ht="15.6" x14ac:dyDescent="0.25">
      <c r="A297" s="17" t="s">
        <v>257</v>
      </c>
      <c r="B297" s="460">
        <v>2021</v>
      </c>
      <c r="C297" s="458" t="s">
        <v>539</v>
      </c>
      <c r="D297" s="458"/>
      <c r="E297" s="458"/>
      <c r="F297" s="409"/>
      <c r="G297" s="460">
        <v>2021</v>
      </c>
      <c r="H297" s="458" t="s">
        <v>539</v>
      </c>
      <c r="I297" s="458"/>
      <c r="J297" s="458"/>
      <c r="K297" s="409"/>
      <c r="L297" s="12"/>
      <c r="M297" s="409"/>
      <c r="N297" s="136"/>
      <c r="O297" s="289"/>
      <c r="P297" s="289"/>
      <c r="Q297" s="289"/>
      <c r="R297" s="22"/>
      <c r="S297" s="22"/>
      <c r="V297" s="137"/>
      <c r="W297" s="137"/>
    </row>
    <row r="298" spans="1:23" s="20" customFormat="1" ht="13.2" x14ac:dyDescent="0.25">
      <c r="A298" s="123"/>
      <c r="B298" s="463"/>
      <c r="C298" s="254">
        <v>2021</v>
      </c>
      <c r="D298" s="254">
        <v>2022</v>
      </c>
      <c r="E298" s="410" t="s">
        <v>550</v>
      </c>
      <c r="F298" s="125"/>
      <c r="G298" s="463"/>
      <c r="H298" s="254">
        <v>2021</v>
      </c>
      <c r="I298" s="254">
        <v>2022</v>
      </c>
      <c r="J298" s="410" t="s">
        <v>550</v>
      </c>
      <c r="K298" s="409"/>
      <c r="L298" s="12"/>
      <c r="M298" s="409"/>
      <c r="O298" s="289"/>
      <c r="P298" s="289"/>
      <c r="Q298" s="289"/>
      <c r="R298" s="244"/>
      <c r="S298" s="244"/>
    </row>
    <row r="299" spans="1:23" ht="13.2" x14ac:dyDescent="0.25">
      <c r="A299" s="9"/>
      <c r="B299" s="11"/>
      <c r="C299" s="11"/>
      <c r="D299" s="11"/>
      <c r="E299" s="12"/>
      <c r="F299" s="12"/>
      <c r="G299" s="11"/>
      <c r="H299" s="11"/>
      <c r="I299" s="11"/>
      <c r="J299" s="12"/>
      <c r="K299" s="12"/>
      <c r="L299" s="12"/>
      <c r="M299" s="12"/>
      <c r="O299" s="289"/>
      <c r="P299" s="289"/>
      <c r="Q299" s="289"/>
      <c r="R299" s="244"/>
      <c r="S299" s="244"/>
    </row>
    <row r="300" spans="1:23" s="20" customFormat="1" ht="15" customHeight="1" x14ac:dyDescent="0.25">
      <c r="A300" s="17" t="s">
        <v>254</v>
      </c>
      <c r="B300" s="18"/>
      <c r="C300" s="18"/>
      <c r="D300" s="18"/>
      <c r="E300" s="16"/>
      <c r="F300" s="16"/>
      <c r="G300" s="18">
        <v>296144</v>
      </c>
      <c r="H300" s="18">
        <v>127834</v>
      </c>
      <c r="I300" s="18">
        <v>120780</v>
      </c>
      <c r="J300" s="16">
        <v>-5.5180937778681738</v>
      </c>
      <c r="K300" s="16"/>
      <c r="L300" s="12"/>
      <c r="M300" s="16"/>
      <c r="O300" s="289"/>
      <c r="P300" s="289"/>
      <c r="Q300" s="289"/>
      <c r="R300" s="22"/>
      <c r="S300" s="22"/>
    </row>
    <row r="301" spans="1:23" ht="13.2" x14ac:dyDescent="0.25">
      <c r="A301" s="17"/>
      <c r="B301" s="11"/>
      <c r="C301" s="11"/>
      <c r="D301" s="11"/>
      <c r="E301" s="12"/>
      <c r="F301" s="12"/>
      <c r="G301" s="11"/>
      <c r="H301" s="11"/>
      <c r="I301" s="11"/>
      <c r="J301" s="12"/>
      <c r="K301" s="12"/>
      <c r="L301" s="12"/>
      <c r="M301" s="12"/>
      <c r="O301" s="289"/>
      <c r="P301" s="289"/>
      <c r="Q301" s="289"/>
      <c r="R301" s="244"/>
      <c r="S301" s="244"/>
    </row>
    <row r="302" spans="1:23" s="20" customFormat="1" ht="14.25" customHeight="1" x14ac:dyDescent="0.25">
      <c r="A302" s="17" t="s">
        <v>75</v>
      </c>
      <c r="B302" s="18">
        <v>3757744.9589999998</v>
      </c>
      <c r="C302" s="18">
        <v>1607286.5260000001</v>
      </c>
      <c r="D302" s="18">
        <v>1518703.7169999999</v>
      </c>
      <c r="E302" s="16">
        <v>-5.5113265473862469</v>
      </c>
      <c r="F302" s="18"/>
      <c r="G302" s="18">
        <v>257012.13709999999</v>
      </c>
      <c r="H302" s="18">
        <v>113950.81566000001</v>
      </c>
      <c r="I302" s="18">
        <v>106592.01285</v>
      </c>
      <c r="J302" s="16">
        <v>-6.4578763805928219</v>
      </c>
      <c r="K302" s="16"/>
      <c r="L302" s="12"/>
      <c r="M302" s="16"/>
      <c r="O302" s="289"/>
      <c r="P302" s="289"/>
      <c r="Q302" s="289"/>
      <c r="R302" s="22"/>
      <c r="S302" s="22"/>
    </row>
    <row r="303" spans="1:23" ht="11.25" customHeight="1" x14ac:dyDescent="0.25">
      <c r="A303" s="9" t="s">
        <v>345</v>
      </c>
      <c r="B303" s="11">
        <v>0</v>
      </c>
      <c r="C303" s="11">
        <v>0</v>
      </c>
      <c r="D303" s="11">
        <v>0</v>
      </c>
      <c r="E303" s="12" t="s">
        <v>553</v>
      </c>
      <c r="F303" s="12"/>
      <c r="G303" s="11">
        <v>0</v>
      </c>
      <c r="H303" s="11">
        <v>0</v>
      </c>
      <c r="I303" s="11">
        <v>0</v>
      </c>
      <c r="J303" s="12" t="s">
        <v>553</v>
      </c>
      <c r="K303" s="12"/>
      <c r="L303" s="12"/>
      <c r="M303" s="12"/>
      <c r="O303" s="396"/>
      <c r="P303" s="396"/>
      <c r="Q303" s="396"/>
      <c r="R303" s="244"/>
      <c r="S303" s="244"/>
    </row>
    <row r="304" spans="1:23" ht="11.25" customHeight="1" x14ac:dyDescent="0.25">
      <c r="A304" s="9" t="s">
        <v>90</v>
      </c>
      <c r="B304" s="11">
        <v>3757744.9589999998</v>
      </c>
      <c r="C304" s="11">
        <v>1607286.5260000001</v>
      </c>
      <c r="D304" s="11">
        <v>1518703.7169999999</v>
      </c>
      <c r="E304" s="12">
        <v>-5.5113265473862469</v>
      </c>
      <c r="F304" s="12"/>
      <c r="G304" s="11">
        <v>257012.13709999999</v>
      </c>
      <c r="H304" s="11">
        <v>113950.81566000001</v>
      </c>
      <c r="I304" s="11">
        <v>106592.01285</v>
      </c>
      <c r="J304" s="12">
        <v>-6.4578763805928219</v>
      </c>
      <c r="K304" s="12"/>
      <c r="L304" s="12"/>
      <c r="M304" s="12"/>
      <c r="O304" s="289"/>
      <c r="P304" s="289"/>
      <c r="Q304" s="289"/>
      <c r="R304" s="244"/>
      <c r="S304" s="244"/>
    </row>
    <row r="305" spans="1:19" s="271" customFormat="1" ht="13.2" x14ac:dyDescent="0.25">
      <c r="A305" s="268" t="s">
        <v>364</v>
      </c>
      <c r="B305" s="269"/>
      <c r="C305" s="269"/>
      <c r="D305" s="269"/>
      <c r="E305" s="270"/>
      <c r="F305" s="270"/>
      <c r="G305" s="269">
        <v>29774.764820000004</v>
      </c>
      <c r="H305" s="269">
        <v>10577.011920000001</v>
      </c>
      <c r="I305" s="269">
        <v>8071.95903</v>
      </c>
      <c r="J305" s="270">
        <v>-23.683937476360526</v>
      </c>
      <c r="K305" s="270"/>
      <c r="L305" s="12"/>
      <c r="M305" s="270"/>
      <c r="O305" s="289"/>
      <c r="P305" s="289"/>
      <c r="Q305" s="289"/>
      <c r="R305" s="272"/>
      <c r="S305" s="272"/>
    </row>
    <row r="306" spans="1:19" s="276" customFormat="1" ht="11.25" customHeight="1" x14ac:dyDescent="0.25">
      <c r="A306" s="273" t="s">
        <v>345</v>
      </c>
      <c r="B306" s="274"/>
      <c r="C306" s="274"/>
      <c r="D306" s="274"/>
      <c r="E306" s="275"/>
      <c r="F306" s="275"/>
      <c r="G306" s="274">
        <v>19099.008090000003</v>
      </c>
      <c r="H306" s="274">
        <v>5306.5332100000005</v>
      </c>
      <c r="I306" s="274">
        <v>4760.5950800000001</v>
      </c>
      <c r="J306" s="275">
        <v>-10.288037564170835</v>
      </c>
      <c r="K306" s="275"/>
      <c r="L306" s="12"/>
      <c r="M306" s="275"/>
      <c r="O306" s="289"/>
      <c r="P306" s="289"/>
      <c r="Q306" s="289"/>
      <c r="R306" s="277"/>
    </row>
    <row r="307" spans="1:19" s="276" customFormat="1" ht="11.25" customHeight="1" x14ac:dyDescent="0.25">
      <c r="A307" s="273" t="s">
        <v>90</v>
      </c>
      <c r="B307" s="274"/>
      <c r="C307" s="274"/>
      <c r="D307" s="274"/>
      <c r="E307" s="275"/>
      <c r="F307" s="275"/>
      <c r="G307" s="274">
        <v>10675.756730000003</v>
      </c>
      <c r="H307" s="274">
        <v>5270.4787100000003</v>
      </c>
      <c r="I307" s="274">
        <v>3311.3639499999999</v>
      </c>
      <c r="J307" s="275">
        <v>-37.171476592493448</v>
      </c>
      <c r="K307" s="275"/>
      <c r="L307" s="12"/>
      <c r="M307" s="275"/>
      <c r="O307" s="289"/>
      <c r="P307" s="289"/>
      <c r="Q307" s="289"/>
      <c r="R307" s="277"/>
      <c r="S307" s="278"/>
    </row>
    <row r="308" spans="1:19" s="20" customFormat="1" ht="11.25" customHeight="1" x14ac:dyDescent="0.2">
      <c r="A308" s="17" t="s">
        <v>76</v>
      </c>
      <c r="B308" s="18"/>
      <c r="C308" s="18"/>
      <c r="D308" s="18"/>
      <c r="E308" s="16" t="s">
        <v>553</v>
      </c>
      <c r="F308" s="16"/>
      <c r="G308" s="126">
        <v>9357.0980800000252</v>
      </c>
      <c r="H308" s="126">
        <v>3306.1724199999881</v>
      </c>
      <c r="I308" s="126">
        <v>6116.0281200000027</v>
      </c>
      <c r="J308" s="16">
        <v>84.988177960786004</v>
      </c>
      <c r="K308" s="16"/>
      <c r="L308" s="12"/>
      <c r="M308" s="16"/>
      <c r="O308" s="289"/>
      <c r="P308" s="289"/>
      <c r="Q308" s="289"/>
      <c r="R308" s="176"/>
    </row>
    <row r="309" spans="1:19" ht="11.25" customHeight="1" x14ac:dyDescent="0.2">
      <c r="A309" s="9"/>
      <c r="B309" s="11"/>
      <c r="C309" s="11"/>
      <c r="D309" s="11"/>
      <c r="E309" s="12"/>
      <c r="F309" s="12"/>
      <c r="G309" s="11"/>
      <c r="H309" s="11"/>
      <c r="I309" s="11"/>
      <c r="J309" s="12"/>
      <c r="K309" s="12"/>
      <c r="L309" s="12"/>
      <c r="M309" s="12"/>
      <c r="O309" s="289"/>
      <c r="P309" s="289"/>
      <c r="Q309" s="289"/>
    </row>
    <row r="310" spans="1:19" s="20" customFormat="1" ht="11.25" customHeight="1" x14ac:dyDescent="0.2">
      <c r="A310" s="17" t="s">
        <v>255</v>
      </c>
      <c r="B310" s="18"/>
      <c r="C310" s="18"/>
      <c r="D310" s="18"/>
      <c r="E310" s="12" t="s">
        <v>553</v>
      </c>
      <c r="F310" s="16"/>
      <c r="G310" s="18">
        <v>5259366</v>
      </c>
      <c r="H310" s="18">
        <v>1892353</v>
      </c>
      <c r="I310" s="18">
        <v>2364595</v>
      </c>
      <c r="J310" s="16">
        <v>24.955280542266706</v>
      </c>
      <c r="K310" s="16"/>
      <c r="L310" s="12"/>
      <c r="M310" s="16"/>
      <c r="O310" s="289"/>
      <c r="P310" s="289"/>
      <c r="Q310" s="289"/>
    </row>
    <row r="311" spans="1:19" ht="11.25" customHeight="1" x14ac:dyDescent="0.2">
      <c r="A311" s="9"/>
      <c r="B311" s="11"/>
      <c r="C311" s="11"/>
      <c r="D311" s="11"/>
      <c r="E311" s="12"/>
      <c r="F311" s="12"/>
      <c r="G311" s="11"/>
      <c r="H311" s="11"/>
      <c r="I311" s="11"/>
      <c r="J311" s="12"/>
      <c r="K311" s="12"/>
      <c r="L311" s="12"/>
      <c r="M311" s="12"/>
      <c r="O311" s="289"/>
      <c r="P311" s="289"/>
      <c r="Q311" s="289"/>
    </row>
    <row r="312" spans="1:19" s="20" customFormat="1" x14ac:dyDescent="0.2">
      <c r="A312" s="17" t="s">
        <v>77</v>
      </c>
      <c r="B312" s="18">
        <v>4277151.762991</v>
      </c>
      <c r="C312" s="18">
        <v>1764196.524</v>
      </c>
      <c r="D312" s="18">
        <v>1839973.0519060001</v>
      </c>
      <c r="E312" s="16">
        <v>4.2952430114866331</v>
      </c>
      <c r="F312" s="16"/>
      <c r="G312" s="18">
        <v>2900677.5601399993</v>
      </c>
      <c r="H312" s="18">
        <v>1097685.5856900001</v>
      </c>
      <c r="I312" s="18">
        <v>1164058.4750900001</v>
      </c>
      <c r="J312" s="16">
        <v>6.0466212060422038</v>
      </c>
      <c r="K312" s="16"/>
      <c r="L312" s="12"/>
      <c r="M312" s="16"/>
      <c r="O312" s="289"/>
      <c r="P312" s="289"/>
      <c r="Q312" s="289"/>
      <c r="R312" s="176"/>
      <c r="S312" s="176"/>
    </row>
    <row r="313" spans="1:19" x14ac:dyDescent="0.2">
      <c r="A313" s="9" t="s">
        <v>283</v>
      </c>
      <c r="B313" s="11">
        <v>442529.01792299998</v>
      </c>
      <c r="C313" s="11">
        <v>184321.37899999999</v>
      </c>
      <c r="D313" s="11">
        <v>204827.14090599999</v>
      </c>
      <c r="E313" s="12">
        <v>11.125004607306039</v>
      </c>
      <c r="F313" s="12"/>
      <c r="G313" s="11">
        <v>323552.94254000002</v>
      </c>
      <c r="H313" s="11">
        <v>120141.57466000001</v>
      </c>
      <c r="I313" s="11">
        <v>153552.53693999999</v>
      </c>
      <c r="J313" s="12">
        <v>27.809659041470695</v>
      </c>
      <c r="K313" s="12"/>
      <c r="L313" s="12"/>
      <c r="M313" s="12"/>
      <c r="O313" s="289"/>
      <c r="P313" s="289"/>
      <c r="Q313" s="289"/>
    </row>
    <row r="314" spans="1:19" x14ac:dyDescent="0.2">
      <c r="A314" s="9" t="s">
        <v>284</v>
      </c>
      <c r="B314" s="11">
        <v>0</v>
      </c>
      <c r="C314" s="11">
        <v>0</v>
      </c>
      <c r="D314" s="11">
        <v>0</v>
      </c>
      <c r="E314" s="12" t="s">
        <v>553</v>
      </c>
      <c r="F314" s="12"/>
      <c r="G314" s="11">
        <v>0</v>
      </c>
      <c r="H314" s="11">
        <v>0</v>
      </c>
      <c r="I314" s="11">
        <v>0</v>
      </c>
      <c r="J314" s="12" t="s">
        <v>553</v>
      </c>
      <c r="K314" s="12"/>
      <c r="L314" s="12"/>
      <c r="M314" s="12"/>
      <c r="O314" s="289"/>
      <c r="P314" s="289"/>
      <c r="Q314" s="289"/>
    </row>
    <row r="315" spans="1:19" x14ac:dyDescent="0.2">
      <c r="A315" s="9" t="s">
        <v>398</v>
      </c>
      <c r="B315" s="11">
        <v>1588216.3435480001</v>
      </c>
      <c r="C315" s="11">
        <v>638593.28300000005</v>
      </c>
      <c r="D315" s="11">
        <v>737434.62699999998</v>
      </c>
      <c r="E315" s="12">
        <v>15.477980528648928</v>
      </c>
      <c r="F315" s="12"/>
      <c r="G315" s="11">
        <v>1177119.002039999</v>
      </c>
      <c r="H315" s="11">
        <v>438826.97398999997</v>
      </c>
      <c r="I315" s="11">
        <v>489141.36391000007</v>
      </c>
      <c r="J315" s="12">
        <v>11.465655691700178</v>
      </c>
      <c r="K315" s="12"/>
      <c r="L315" s="12"/>
      <c r="M315" s="12"/>
      <c r="O315" s="289"/>
      <c r="P315" s="289"/>
      <c r="Q315" s="289"/>
    </row>
    <row r="316" spans="1:19" x14ac:dyDescent="0.2">
      <c r="A316" s="9" t="s">
        <v>399</v>
      </c>
      <c r="B316" s="11">
        <v>1874302.652</v>
      </c>
      <c r="C316" s="11">
        <v>795081.01300000004</v>
      </c>
      <c r="D316" s="11">
        <v>727128.94700000004</v>
      </c>
      <c r="E316" s="12">
        <v>-8.5465587643205367</v>
      </c>
      <c r="F316" s="12"/>
      <c r="G316" s="11">
        <v>1071424.0929000003</v>
      </c>
      <c r="H316" s="11">
        <v>429703.15241000004</v>
      </c>
      <c r="I316" s="11">
        <v>372274.92285999993</v>
      </c>
      <c r="J316" s="12">
        <v>-13.36462840170303</v>
      </c>
      <c r="K316" s="12"/>
      <c r="L316" s="12"/>
      <c r="M316" s="12"/>
      <c r="O316" s="289"/>
      <c r="P316" s="289"/>
      <c r="Q316" s="289"/>
    </row>
    <row r="317" spans="1:19" x14ac:dyDescent="0.2">
      <c r="A317" s="9" t="s">
        <v>329</v>
      </c>
      <c r="B317" s="11">
        <v>372103.74952000001</v>
      </c>
      <c r="C317" s="11">
        <v>146200.84899999999</v>
      </c>
      <c r="D317" s="11">
        <v>170582.33700000003</v>
      </c>
      <c r="E317" s="12">
        <v>16.676707534030839</v>
      </c>
      <c r="F317" s="12"/>
      <c r="G317" s="11">
        <v>328581.52265999996</v>
      </c>
      <c r="H317" s="11">
        <v>109013.88463</v>
      </c>
      <c r="I317" s="11">
        <v>149089.65138</v>
      </c>
      <c r="J317" s="12">
        <v>36.762075662214642</v>
      </c>
      <c r="K317" s="12"/>
      <c r="L317" s="12"/>
      <c r="M317" s="12"/>
      <c r="O317" s="289"/>
      <c r="P317" s="289"/>
      <c r="Q317" s="289"/>
    </row>
    <row r="318" spans="1:19" x14ac:dyDescent="0.2">
      <c r="A318" s="9"/>
      <c r="B318" s="11"/>
      <c r="C318" s="11"/>
      <c r="D318" s="11"/>
      <c r="E318" s="12" t="s">
        <v>553</v>
      </c>
      <c r="F318" s="12"/>
      <c r="G318" s="11"/>
      <c r="H318" s="11"/>
      <c r="I318" s="11"/>
      <c r="J318" s="12"/>
      <c r="K318" s="12"/>
      <c r="L318" s="12"/>
      <c r="M318" s="12"/>
      <c r="O318" s="289"/>
      <c r="P318" s="289"/>
      <c r="Q318" s="289"/>
    </row>
    <row r="319" spans="1:19" s="20" customFormat="1" x14ac:dyDescent="0.2">
      <c r="A319" s="17" t="s">
        <v>400</v>
      </c>
      <c r="B319" s="93"/>
      <c r="C319" s="93"/>
      <c r="D319" s="93"/>
      <c r="E319" s="12"/>
      <c r="F319" s="16"/>
      <c r="G319" s="18">
        <v>929762.24655999988</v>
      </c>
      <c r="H319" s="18">
        <v>316544.15369000001</v>
      </c>
      <c r="I319" s="18">
        <v>446098.88022000005</v>
      </c>
      <c r="J319" s="16">
        <v>40.927853198286016</v>
      </c>
      <c r="K319" s="16"/>
      <c r="L319" s="12"/>
      <c r="M319" s="16"/>
      <c r="O319" s="289"/>
      <c r="P319" s="289"/>
      <c r="Q319" s="289"/>
    </row>
    <row r="320" spans="1:19" x14ac:dyDescent="0.2">
      <c r="A320" s="9" t="s">
        <v>285</v>
      </c>
      <c r="B320" s="11"/>
      <c r="C320" s="11"/>
      <c r="D320" s="11"/>
      <c r="E320" s="12"/>
      <c r="F320" s="12"/>
      <c r="G320" s="11">
        <v>925849.78789999988</v>
      </c>
      <c r="H320" s="11">
        <v>314198.43017000001</v>
      </c>
      <c r="I320" s="11">
        <v>445082.99262000003</v>
      </c>
      <c r="J320" s="12">
        <v>41.656657030139741</v>
      </c>
      <c r="K320" s="12"/>
      <c r="L320" s="12"/>
      <c r="M320" s="12"/>
      <c r="O320" s="289"/>
      <c r="P320" s="289"/>
      <c r="Q320" s="289"/>
    </row>
    <row r="321" spans="1:18" x14ac:dyDescent="0.2">
      <c r="A321" s="9" t="s">
        <v>286</v>
      </c>
      <c r="B321" s="11"/>
      <c r="C321" s="11"/>
      <c r="D321" s="11"/>
      <c r="E321" s="12"/>
      <c r="F321" s="12"/>
      <c r="G321" s="11">
        <v>1721.3495700000003</v>
      </c>
      <c r="H321" s="11">
        <v>670.49183000000016</v>
      </c>
      <c r="I321" s="11">
        <v>594.42156999999997</v>
      </c>
      <c r="J321" s="12">
        <v>-11.345441748335716</v>
      </c>
      <c r="K321" s="12"/>
      <c r="L321" s="12"/>
      <c r="M321" s="12"/>
      <c r="O321" s="289"/>
      <c r="P321" s="289"/>
      <c r="Q321" s="289"/>
    </row>
    <row r="322" spans="1:18" x14ac:dyDescent="0.2">
      <c r="A322" s="9" t="s">
        <v>91</v>
      </c>
      <c r="B322" s="11"/>
      <c r="C322" s="11"/>
      <c r="D322" s="11"/>
      <c r="E322" s="12"/>
      <c r="F322" s="12"/>
      <c r="G322" s="11">
        <v>2191.1090899999999</v>
      </c>
      <c r="H322" s="11">
        <v>1675.2316899999998</v>
      </c>
      <c r="I322" s="11">
        <v>421.46603000000005</v>
      </c>
      <c r="J322" s="12">
        <v>-74.841328962682155</v>
      </c>
      <c r="K322" s="12"/>
      <c r="L322" s="12"/>
      <c r="M322" s="12"/>
      <c r="O322" s="289"/>
      <c r="P322" s="289"/>
      <c r="Q322" s="289"/>
    </row>
    <row r="323" spans="1:18" ht="13.2" x14ac:dyDescent="0.25">
      <c r="A323" s="9"/>
      <c r="B323" s="11"/>
      <c r="C323" s="219"/>
      <c r="D323" s="219"/>
      <c r="E323" s="12"/>
      <c r="F323" s="12"/>
      <c r="G323" s="11"/>
      <c r="H323" s="11"/>
      <c r="I323" s="11"/>
      <c r="J323" s="313"/>
      <c r="K323" s="313"/>
      <c r="L323" s="12"/>
      <c r="M323" s="313"/>
      <c r="O323" s="289"/>
      <c r="P323" s="289"/>
      <c r="Q323" s="289"/>
      <c r="R323" s="244"/>
    </row>
    <row r="324" spans="1:18" s="20" customFormat="1" x14ac:dyDescent="0.2">
      <c r="A324" s="17" t="s">
        <v>350</v>
      </c>
      <c r="B324" s="93"/>
      <c r="C324" s="93"/>
      <c r="D324" s="93"/>
      <c r="E324" s="12"/>
      <c r="F324" s="16"/>
      <c r="G324" s="18">
        <v>1427357.0158500001</v>
      </c>
      <c r="H324" s="18">
        <v>476753.84836</v>
      </c>
      <c r="I324" s="18">
        <v>754089.44929000002</v>
      </c>
      <c r="J324" s="16">
        <v>58.171654383916376</v>
      </c>
      <c r="K324" s="16"/>
      <c r="L324" s="12"/>
      <c r="M324" s="16"/>
      <c r="O324" s="289"/>
      <c r="P324" s="289"/>
      <c r="Q324" s="289"/>
    </row>
    <row r="325" spans="1:18" x14ac:dyDescent="0.2">
      <c r="A325" s="9" t="s">
        <v>351</v>
      </c>
      <c r="B325" s="11"/>
      <c r="C325" s="11"/>
      <c r="D325" s="11"/>
      <c r="E325" s="12"/>
      <c r="F325" s="12"/>
      <c r="G325" s="11">
        <v>808932.86247999989</v>
      </c>
      <c r="H325" s="11">
        <v>263457.72659999999</v>
      </c>
      <c r="I325" s="11">
        <v>412374.12580000004</v>
      </c>
      <c r="J325" s="12">
        <v>56.523830643272561</v>
      </c>
      <c r="K325" s="12"/>
      <c r="L325" s="12"/>
      <c r="M325" s="12"/>
      <c r="O325" s="289"/>
      <c r="P325" s="289"/>
      <c r="Q325" s="289"/>
      <c r="R325" s="13"/>
    </row>
    <row r="326" spans="1:18" x14ac:dyDescent="0.2">
      <c r="A326" s="9" t="s">
        <v>352</v>
      </c>
      <c r="B326" s="11"/>
      <c r="C326" s="11"/>
      <c r="D326" s="11"/>
      <c r="E326" s="12"/>
      <c r="F326" s="12"/>
      <c r="G326" s="11">
        <v>1315.7930200000001</v>
      </c>
      <c r="H326" s="11">
        <v>127.98621</v>
      </c>
      <c r="I326" s="11">
        <v>44684.283410000004</v>
      </c>
      <c r="J326" s="12">
        <v>34813.357782842388</v>
      </c>
      <c r="K326" s="12"/>
      <c r="L326" s="12"/>
      <c r="M326" s="12"/>
      <c r="O326" s="289"/>
      <c r="P326" s="289"/>
      <c r="Q326" s="289"/>
    </row>
    <row r="327" spans="1:18" x14ac:dyDescent="0.2">
      <c r="A327" s="9" t="s">
        <v>328</v>
      </c>
      <c r="B327" s="11"/>
      <c r="C327" s="11"/>
      <c r="D327" s="11"/>
      <c r="E327" s="12"/>
      <c r="F327" s="12"/>
      <c r="G327" s="11">
        <v>617108.36035000009</v>
      </c>
      <c r="H327" s="11">
        <v>213168.13555000001</v>
      </c>
      <c r="I327" s="11">
        <v>297031.04007999995</v>
      </c>
      <c r="J327" s="12">
        <v>39.341200932129624</v>
      </c>
      <c r="K327" s="12"/>
      <c r="L327" s="12"/>
      <c r="M327" s="12"/>
      <c r="O327" s="289"/>
      <c r="P327" s="289"/>
      <c r="Q327" s="289"/>
    </row>
    <row r="328" spans="1:18" s="20" customFormat="1" x14ac:dyDescent="0.2">
      <c r="A328" s="17" t="s">
        <v>11</v>
      </c>
      <c r="B328" s="18">
        <v>3544.6</v>
      </c>
      <c r="C328" s="18">
        <v>3493.7649999999999</v>
      </c>
      <c r="D328" s="18">
        <v>48.920999999999999</v>
      </c>
      <c r="E328" s="16">
        <v>-98.599762720160058</v>
      </c>
      <c r="F328" s="16"/>
      <c r="G328" s="18">
        <v>1246.33978</v>
      </c>
      <c r="H328" s="18">
        <v>1218.23678</v>
      </c>
      <c r="I328" s="18">
        <v>54.630660000000006</v>
      </c>
      <c r="J328" s="16">
        <v>-95.515595909031745</v>
      </c>
      <c r="K328" s="16"/>
      <c r="L328" s="12"/>
      <c r="M328" s="16"/>
      <c r="O328" s="289"/>
      <c r="P328" s="289"/>
      <c r="Q328" s="289"/>
    </row>
    <row r="329" spans="1:18" s="20" customFormat="1" x14ac:dyDescent="0.2">
      <c r="A329" s="17" t="s">
        <v>76</v>
      </c>
      <c r="B329" s="18"/>
      <c r="C329" s="18"/>
      <c r="D329" s="18"/>
      <c r="E329" s="16" t="s">
        <v>553</v>
      </c>
      <c r="F329" s="16"/>
      <c r="G329" s="18">
        <v>322.83767000120133</v>
      </c>
      <c r="H329" s="18">
        <v>151.17547999997623</v>
      </c>
      <c r="I329" s="18">
        <v>293.56474000029266</v>
      </c>
      <c r="J329" s="16">
        <v>94.188065419298681</v>
      </c>
      <c r="K329" s="16"/>
      <c r="L329" s="12"/>
      <c r="M329" s="16"/>
      <c r="O329" s="289"/>
      <c r="P329" s="289"/>
      <c r="Q329" s="289"/>
    </row>
    <row r="330" spans="1:18" x14ac:dyDescent="0.2">
      <c r="A330" s="84"/>
      <c r="B330" s="90"/>
      <c r="C330" s="90"/>
      <c r="D330" s="90"/>
      <c r="E330" s="90"/>
      <c r="F330" s="90"/>
      <c r="G330" s="90"/>
      <c r="H330" s="90"/>
      <c r="I330" s="90"/>
      <c r="J330" s="90"/>
      <c r="K330" s="11"/>
      <c r="L330" s="12"/>
      <c r="M330" s="11"/>
      <c r="O330" s="289"/>
      <c r="P330" s="289"/>
      <c r="Q330" s="289"/>
    </row>
    <row r="331" spans="1:18" x14ac:dyDescent="0.2">
      <c r="A331" s="9" t="s">
        <v>405</v>
      </c>
      <c r="B331" s="9"/>
      <c r="C331" s="9"/>
      <c r="D331" s="9"/>
      <c r="E331" s="9"/>
      <c r="F331" s="9"/>
      <c r="G331" s="9"/>
      <c r="H331" s="9"/>
      <c r="I331" s="9"/>
      <c r="J331" s="9"/>
      <c r="K331" s="9"/>
      <c r="L331" s="12"/>
      <c r="M331" s="9"/>
      <c r="O331" s="289"/>
      <c r="P331" s="289"/>
      <c r="Q331" s="289"/>
    </row>
    <row r="332" spans="1:18" x14ac:dyDescent="0.2">
      <c r="A332" s="9" t="s">
        <v>365</v>
      </c>
      <c r="B332" s="9"/>
      <c r="C332" s="9"/>
      <c r="D332" s="9"/>
      <c r="E332" s="9"/>
      <c r="F332" s="9"/>
      <c r="G332" s="9"/>
      <c r="H332" s="9"/>
      <c r="I332" s="9"/>
      <c r="J332" s="9"/>
      <c r="K332" s="9"/>
      <c r="L332" s="12"/>
      <c r="M332" s="9"/>
      <c r="O332" s="289"/>
      <c r="P332" s="289"/>
      <c r="Q332" s="289"/>
    </row>
    <row r="333" spans="1:18" ht="20.100000000000001" customHeight="1" x14ac:dyDescent="0.2">
      <c r="A333" s="455" t="s">
        <v>200</v>
      </c>
      <c r="B333" s="455"/>
      <c r="C333" s="455"/>
      <c r="D333" s="455"/>
      <c r="E333" s="455"/>
      <c r="F333" s="455"/>
      <c r="G333" s="455"/>
      <c r="H333" s="455"/>
      <c r="I333" s="455"/>
      <c r="J333" s="455"/>
      <c r="K333" s="408"/>
      <c r="L333" s="12"/>
      <c r="M333" s="408"/>
      <c r="O333" s="289"/>
      <c r="P333" s="289"/>
      <c r="Q333" s="289"/>
    </row>
    <row r="334" spans="1:18" ht="20.100000000000001" customHeight="1" x14ac:dyDescent="0.2">
      <c r="A334" s="456" t="s">
        <v>280</v>
      </c>
      <c r="B334" s="456"/>
      <c r="C334" s="456"/>
      <c r="D334" s="456"/>
      <c r="E334" s="456"/>
      <c r="F334" s="456"/>
      <c r="G334" s="456"/>
      <c r="H334" s="456"/>
      <c r="I334" s="456"/>
      <c r="J334" s="456"/>
      <c r="K334" s="408"/>
      <c r="L334" s="12"/>
      <c r="M334" s="408"/>
      <c r="O334" s="289"/>
      <c r="P334" s="289"/>
      <c r="Q334" s="289"/>
    </row>
    <row r="335" spans="1:18" s="20" customFormat="1" x14ac:dyDescent="0.2">
      <c r="A335" s="17"/>
      <c r="B335" s="457" t="s">
        <v>101</v>
      </c>
      <c r="C335" s="457"/>
      <c r="D335" s="457"/>
      <c r="E335" s="457"/>
      <c r="F335" s="409"/>
      <c r="G335" s="457" t="s">
        <v>416</v>
      </c>
      <c r="H335" s="457"/>
      <c r="I335" s="457"/>
      <c r="J335" s="457"/>
      <c r="K335" s="409"/>
      <c r="L335" s="12"/>
      <c r="M335" s="409"/>
      <c r="N335" s="91"/>
      <c r="O335" s="289"/>
      <c r="P335" s="289"/>
      <c r="Q335" s="289"/>
      <c r="R335" s="91"/>
    </row>
    <row r="336" spans="1:18" s="20" customFormat="1" x14ac:dyDescent="0.2">
      <c r="A336" s="17" t="s">
        <v>257</v>
      </c>
      <c r="B336" s="460">
        <v>2021</v>
      </c>
      <c r="C336" s="458" t="s">
        <v>539</v>
      </c>
      <c r="D336" s="458"/>
      <c r="E336" s="458"/>
      <c r="F336" s="409"/>
      <c r="G336" s="460">
        <v>2021</v>
      </c>
      <c r="H336" s="458" t="s">
        <v>539</v>
      </c>
      <c r="I336" s="458"/>
      <c r="J336" s="458"/>
      <c r="K336" s="409"/>
      <c r="L336" s="12"/>
      <c r="M336" s="409"/>
      <c r="N336" s="91"/>
      <c r="O336" s="289"/>
      <c r="P336" s="289"/>
      <c r="Q336" s="289"/>
    </row>
    <row r="337" spans="1:17" s="20" customFormat="1" x14ac:dyDescent="0.2">
      <c r="A337" s="123"/>
      <c r="B337" s="463"/>
      <c r="C337" s="254">
        <v>2021</v>
      </c>
      <c r="D337" s="254">
        <v>2022</v>
      </c>
      <c r="E337" s="410" t="s">
        <v>550</v>
      </c>
      <c r="F337" s="125"/>
      <c r="G337" s="463"/>
      <c r="H337" s="254">
        <v>2021</v>
      </c>
      <c r="I337" s="254">
        <v>2022</v>
      </c>
      <c r="J337" s="410" t="s">
        <v>550</v>
      </c>
      <c r="K337" s="409"/>
      <c r="L337" s="12"/>
      <c r="M337" s="409"/>
      <c r="O337" s="289"/>
      <c r="P337" s="289"/>
      <c r="Q337" s="289"/>
    </row>
    <row r="338" spans="1:17" s="20" customFormat="1" x14ac:dyDescent="0.2">
      <c r="A338" s="17"/>
      <c r="B338" s="17"/>
      <c r="C338" s="253"/>
      <c r="D338" s="253"/>
      <c r="E338" s="409"/>
      <c r="F338" s="409"/>
      <c r="G338" s="17"/>
      <c r="H338" s="253"/>
      <c r="I338" s="253"/>
      <c r="J338" s="409"/>
      <c r="K338" s="409"/>
      <c r="L338" s="12"/>
      <c r="M338" s="409"/>
      <c r="O338" s="289"/>
      <c r="P338" s="289"/>
      <c r="Q338" s="289"/>
    </row>
    <row r="339" spans="1:17" s="20" customFormat="1" x14ac:dyDescent="0.2">
      <c r="A339" s="17" t="s">
        <v>378</v>
      </c>
      <c r="B339" s="17"/>
      <c r="C339" s="253"/>
      <c r="D339" s="253"/>
      <c r="E339" s="409"/>
      <c r="F339" s="409"/>
      <c r="G339" s="18">
        <v>705786.96199999994</v>
      </c>
      <c r="H339" s="18">
        <v>226418.22140000001</v>
      </c>
      <c r="I339" s="18">
        <v>517107.88152</v>
      </c>
      <c r="J339" s="16">
        <v>128.38616005487268</v>
      </c>
      <c r="K339" s="16"/>
      <c r="L339" s="12"/>
      <c r="M339" s="16"/>
      <c r="O339" s="289"/>
      <c r="P339" s="289"/>
      <c r="Q339" s="289"/>
    </row>
    <row r="340" spans="1:17" s="20" customFormat="1" x14ac:dyDescent="0.2">
      <c r="A340" s="17"/>
      <c r="B340" s="17"/>
      <c r="C340" s="253"/>
      <c r="D340" s="253"/>
      <c r="E340" s="409"/>
      <c r="F340" s="409"/>
      <c r="G340" s="17"/>
      <c r="H340" s="253"/>
      <c r="I340" s="253"/>
      <c r="J340" s="409"/>
      <c r="K340" s="409"/>
      <c r="L340" s="12"/>
      <c r="M340" s="409"/>
      <c r="O340" s="289"/>
      <c r="P340" s="289"/>
      <c r="Q340" s="289"/>
    </row>
    <row r="341" spans="1:17" s="21" customFormat="1" x14ac:dyDescent="0.2">
      <c r="A341" s="86" t="s">
        <v>256</v>
      </c>
      <c r="B341" s="86"/>
      <c r="C341" s="86"/>
      <c r="D341" s="86"/>
      <c r="E341" s="86"/>
      <c r="F341" s="86"/>
      <c r="G341" s="86">
        <v>689306.35214999993</v>
      </c>
      <c r="H341" s="86">
        <v>217141.31734000001</v>
      </c>
      <c r="I341" s="86">
        <v>511970.61046</v>
      </c>
      <c r="J341" s="16">
        <v>135.77761097320601</v>
      </c>
      <c r="K341" s="16"/>
      <c r="L341" s="12"/>
      <c r="M341" s="16"/>
      <c r="O341" s="289"/>
      <c r="P341" s="289"/>
      <c r="Q341" s="289"/>
    </row>
    <row r="342" spans="1:17" x14ac:dyDescent="0.2">
      <c r="A342" s="83"/>
      <c r="B342" s="88"/>
      <c r="C342" s="88"/>
      <c r="E342" s="88"/>
      <c r="F342" s="88"/>
      <c r="G342" s="88"/>
      <c r="I342" s="92"/>
      <c r="J342" s="12"/>
      <c r="K342" s="12"/>
      <c r="L342" s="12"/>
      <c r="M342" s="12"/>
      <c r="O342" s="289"/>
      <c r="P342" s="289"/>
      <c r="Q342" s="289"/>
    </row>
    <row r="343" spans="1:17" s="20" customFormat="1" x14ac:dyDescent="0.2">
      <c r="A343" s="91" t="s">
        <v>178</v>
      </c>
      <c r="B343" s="21">
        <v>1213821.9986301002</v>
      </c>
      <c r="C343" s="21">
        <v>502660.03969010001</v>
      </c>
      <c r="D343" s="21">
        <v>577422.84744999988</v>
      </c>
      <c r="E343" s="16">
        <v>14.873433704018453</v>
      </c>
      <c r="F343" s="21"/>
      <c r="G343" s="21">
        <v>611262.27055999998</v>
      </c>
      <c r="H343" s="21">
        <v>189387.21974999999</v>
      </c>
      <c r="I343" s="21">
        <v>475533.92263000004</v>
      </c>
      <c r="J343" s="16">
        <v>151.09081978062045</v>
      </c>
      <c r="K343" s="16"/>
      <c r="L343" s="12"/>
      <c r="M343" s="16"/>
      <c r="O343" s="289"/>
      <c r="P343" s="289"/>
      <c r="Q343" s="289"/>
    </row>
    <row r="344" spans="1:17" x14ac:dyDescent="0.2">
      <c r="A344" s="83" t="s">
        <v>179</v>
      </c>
      <c r="B344" s="88">
        <v>98.697999999999993</v>
      </c>
      <c r="C344" s="88">
        <v>75.209999999999994</v>
      </c>
      <c r="D344" s="88">
        <v>26.864000000000001</v>
      </c>
      <c r="E344" s="12">
        <v>-64.281345565749234</v>
      </c>
      <c r="F344" s="88"/>
      <c r="G344" s="88">
        <v>55.712290000000003</v>
      </c>
      <c r="H344" s="88">
        <v>38.191499999999998</v>
      </c>
      <c r="I344" s="88">
        <v>44.687959999999997</v>
      </c>
      <c r="J344" s="12">
        <v>17.010224788238219</v>
      </c>
      <c r="K344" s="12"/>
      <c r="L344" s="12"/>
      <c r="M344" s="12"/>
      <c r="O344" s="289"/>
      <c r="P344" s="289"/>
      <c r="Q344" s="289"/>
    </row>
    <row r="345" spans="1:17" x14ac:dyDescent="0.2">
      <c r="A345" s="83" t="s">
        <v>180</v>
      </c>
      <c r="B345" s="88">
        <v>8.8000000000000005E-3</v>
      </c>
      <c r="C345" s="88">
        <v>0</v>
      </c>
      <c r="D345" s="88">
        <v>3.0000000000000001E-3</v>
      </c>
      <c r="E345" s="12" t="s">
        <v>553</v>
      </c>
      <c r="F345" s="93"/>
      <c r="G345" s="88">
        <v>8.0399999999999999E-2</v>
      </c>
      <c r="H345" s="88">
        <v>0</v>
      </c>
      <c r="I345" s="88">
        <v>2.5499999999999998E-2</v>
      </c>
      <c r="J345" s="12" t="s">
        <v>553</v>
      </c>
      <c r="K345" s="12"/>
      <c r="L345" s="12"/>
      <c r="M345" s="12"/>
      <c r="O345" s="289"/>
      <c r="P345" s="289"/>
      <c r="Q345" s="289"/>
    </row>
    <row r="346" spans="1:17" x14ac:dyDescent="0.2">
      <c r="A346" s="83" t="s">
        <v>379</v>
      </c>
      <c r="B346" s="88">
        <v>160306</v>
      </c>
      <c r="C346" s="88">
        <v>82139.5</v>
      </c>
      <c r="D346" s="88">
        <v>91405</v>
      </c>
      <c r="E346" s="12">
        <v>11.280200147310367</v>
      </c>
      <c r="F346" s="93"/>
      <c r="G346" s="88">
        <v>60839.05371</v>
      </c>
      <c r="H346" s="88">
        <v>25131.066190000001</v>
      </c>
      <c r="I346" s="88">
        <v>66796.984029999992</v>
      </c>
      <c r="J346" s="12">
        <v>165.79446938299594</v>
      </c>
      <c r="K346" s="12"/>
      <c r="L346" s="12"/>
      <c r="M346" s="12"/>
      <c r="O346" s="289"/>
      <c r="P346" s="289"/>
      <c r="Q346" s="289"/>
    </row>
    <row r="347" spans="1:17" x14ac:dyDescent="0.2">
      <c r="A347" s="83" t="s">
        <v>380</v>
      </c>
      <c r="B347" s="88">
        <v>13.9</v>
      </c>
      <c r="C347" s="88">
        <v>1</v>
      </c>
      <c r="D347" s="88">
        <v>0</v>
      </c>
      <c r="E347" s="12" t="s">
        <v>553</v>
      </c>
      <c r="F347" s="93"/>
      <c r="G347" s="88">
        <v>20.560490000000001</v>
      </c>
      <c r="H347" s="88">
        <v>1.5284899999999999</v>
      </c>
      <c r="I347" s="88">
        <v>0</v>
      </c>
      <c r="J347" s="12" t="s">
        <v>553</v>
      </c>
      <c r="K347" s="12"/>
      <c r="L347" s="12"/>
      <c r="M347" s="12"/>
      <c r="O347" s="289"/>
      <c r="P347" s="289"/>
      <c r="Q347" s="289"/>
    </row>
    <row r="348" spans="1:17" x14ac:dyDescent="0.2">
      <c r="A348" s="83" t="s">
        <v>181</v>
      </c>
      <c r="B348" s="88">
        <v>1053403.3918301002</v>
      </c>
      <c r="C348" s="88">
        <v>420444.32969009998</v>
      </c>
      <c r="D348" s="88">
        <v>485990.98044999992</v>
      </c>
      <c r="E348" s="12">
        <v>15.589852480163756</v>
      </c>
      <c r="F348" s="93"/>
      <c r="G348" s="88">
        <v>550346.86366999999</v>
      </c>
      <c r="H348" s="88">
        <v>164216.43356999999</v>
      </c>
      <c r="I348" s="88">
        <v>408692.22514000005</v>
      </c>
      <c r="J348" s="12">
        <v>148.87413290813441</v>
      </c>
      <c r="K348" s="12"/>
      <c r="L348" s="12"/>
      <c r="M348" s="12"/>
      <c r="O348" s="289"/>
      <c r="P348" s="289"/>
      <c r="Q348" s="289"/>
    </row>
    <row r="349" spans="1:17" x14ac:dyDescent="0.2">
      <c r="A349" s="83"/>
      <c r="B349" s="88"/>
      <c r="C349" s="88"/>
      <c r="D349" s="88"/>
      <c r="E349" s="12"/>
      <c r="F349" s="88"/>
      <c r="G349" s="88"/>
      <c r="H349" s="88"/>
      <c r="I349" s="94"/>
      <c r="J349" s="12"/>
      <c r="K349" s="12"/>
      <c r="L349" s="12"/>
      <c r="M349" s="12"/>
      <c r="O349" s="289"/>
      <c r="P349" s="289"/>
      <c r="Q349" s="289"/>
    </row>
    <row r="350" spans="1:17" s="20" customFormat="1" ht="11.4" x14ac:dyDescent="0.2">
      <c r="A350" s="91" t="s">
        <v>318</v>
      </c>
      <c r="B350" s="21">
        <v>17892.067004600001</v>
      </c>
      <c r="C350" s="21">
        <v>7454.1521191999991</v>
      </c>
      <c r="D350" s="21">
        <v>8475.6454947000002</v>
      </c>
      <c r="E350" s="16">
        <v>13.703682983191271</v>
      </c>
      <c r="F350" s="21"/>
      <c r="G350" s="21">
        <v>69829.872919999994</v>
      </c>
      <c r="H350" s="21">
        <v>24645.528539999999</v>
      </c>
      <c r="I350" s="21">
        <v>31807.685089999999</v>
      </c>
      <c r="J350" s="16">
        <v>29.060673372761045</v>
      </c>
      <c r="K350" s="16"/>
      <c r="L350" s="12"/>
      <c r="M350" s="16"/>
      <c r="O350" s="289"/>
      <c r="P350" s="289"/>
      <c r="Q350" s="289"/>
    </row>
    <row r="351" spans="1:17" x14ac:dyDescent="0.2">
      <c r="A351" s="83" t="s">
        <v>174</v>
      </c>
      <c r="B351" s="13">
        <v>216.6036</v>
      </c>
      <c r="C351" s="93">
        <v>80.598000000000013</v>
      </c>
      <c r="D351" s="93">
        <v>38.370999999999995</v>
      </c>
      <c r="E351" s="12">
        <v>-52.392118911139249</v>
      </c>
      <c r="F351" s="13"/>
      <c r="G351" s="93">
        <v>1424.2660599999999</v>
      </c>
      <c r="H351" s="93">
        <v>410.37765999999999</v>
      </c>
      <c r="I351" s="93">
        <v>386.28751</v>
      </c>
      <c r="J351" s="12">
        <v>-5.8702391353369592</v>
      </c>
      <c r="K351" s="12"/>
      <c r="L351" s="12"/>
      <c r="M351" s="12"/>
      <c r="O351" s="289"/>
      <c r="P351" s="289"/>
      <c r="Q351" s="289"/>
    </row>
    <row r="352" spans="1:17" x14ac:dyDescent="0.2">
      <c r="A352" s="83" t="s">
        <v>175</v>
      </c>
      <c r="B352" s="13">
        <v>14358.8078799</v>
      </c>
      <c r="C352" s="93">
        <v>5880.3301076999987</v>
      </c>
      <c r="D352" s="93">
        <v>6953.3677397000001</v>
      </c>
      <c r="E352" s="12">
        <v>18.247914867822004</v>
      </c>
      <c r="F352" s="93"/>
      <c r="G352" s="93">
        <v>50095.904139999991</v>
      </c>
      <c r="H352" s="93">
        <v>16829.753650000002</v>
      </c>
      <c r="I352" s="93">
        <v>24916.485910000003</v>
      </c>
      <c r="J352" s="12">
        <v>48.050211715368732</v>
      </c>
      <c r="K352" s="12"/>
      <c r="L352" s="12"/>
      <c r="M352" s="12"/>
      <c r="O352" s="289"/>
      <c r="P352" s="289"/>
      <c r="Q352" s="289"/>
    </row>
    <row r="353" spans="1:18" x14ac:dyDescent="0.2">
      <c r="A353" s="83" t="s">
        <v>176</v>
      </c>
      <c r="B353" s="13">
        <v>724.41734150000013</v>
      </c>
      <c r="C353" s="93">
        <v>396.05265150000002</v>
      </c>
      <c r="D353" s="93">
        <v>204.51624999999996</v>
      </c>
      <c r="E353" s="12">
        <v>-48.361348112322901</v>
      </c>
      <c r="F353" s="93"/>
      <c r="G353" s="93">
        <v>8948.1372899999988</v>
      </c>
      <c r="H353" s="93">
        <v>4470.5405900000005</v>
      </c>
      <c r="I353" s="93">
        <v>2785.9734100000001</v>
      </c>
      <c r="J353" s="12">
        <v>-37.681509564372398</v>
      </c>
      <c r="K353" s="12"/>
      <c r="L353" s="12"/>
      <c r="M353" s="12"/>
      <c r="O353" s="289"/>
      <c r="P353" s="289"/>
      <c r="Q353" s="289"/>
    </row>
    <row r="354" spans="1:18" x14ac:dyDescent="0.2">
      <c r="A354" s="83" t="s">
        <v>177</v>
      </c>
      <c r="B354" s="13">
        <v>2592.2381832000001</v>
      </c>
      <c r="C354" s="93">
        <v>1097.17136</v>
      </c>
      <c r="D354" s="93">
        <v>1279.3905050000001</v>
      </c>
      <c r="E354" s="12">
        <v>16.608084356120997</v>
      </c>
      <c r="F354" s="93"/>
      <c r="G354" s="93">
        <v>9361.5654299999987</v>
      </c>
      <c r="H354" s="93">
        <v>2934.85664</v>
      </c>
      <c r="I354" s="93">
        <v>3718.9382599999999</v>
      </c>
      <c r="J354" s="12">
        <v>26.716181271464066</v>
      </c>
      <c r="K354" s="12"/>
      <c r="L354" s="12"/>
      <c r="M354" s="12"/>
      <c r="O354" s="289"/>
      <c r="P354" s="289"/>
      <c r="Q354" s="289"/>
    </row>
    <row r="355" spans="1:18" x14ac:dyDescent="0.2">
      <c r="A355" s="83"/>
      <c r="B355" s="93"/>
      <c r="C355" s="93"/>
      <c r="D355" s="93"/>
      <c r="E355" s="12"/>
      <c r="F355" s="93"/>
      <c r="G355" s="93"/>
      <c r="H355" s="93"/>
      <c r="I355" s="93"/>
      <c r="J355" s="12"/>
      <c r="K355" s="12"/>
      <c r="L355" s="12"/>
      <c r="M355" s="12"/>
      <c r="O355" s="289"/>
      <c r="P355" s="289"/>
      <c r="Q355" s="289"/>
    </row>
    <row r="356" spans="1:18" s="20" customFormat="1" x14ac:dyDescent="0.2">
      <c r="A356" s="91" t="s">
        <v>182</v>
      </c>
      <c r="B356" s="21">
        <v>1580.3522700000003</v>
      </c>
      <c r="C356" s="21">
        <v>663.70898000000011</v>
      </c>
      <c r="D356" s="21">
        <v>652.68067100000019</v>
      </c>
      <c r="E356" s="16">
        <v>-1.661618168854659</v>
      </c>
      <c r="F356" s="21"/>
      <c r="G356" s="21">
        <v>5793.5360000000001</v>
      </c>
      <c r="H356" s="21">
        <v>2495.4564399999999</v>
      </c>
      <c r="I356" s="21">
        <v>3704.0737199999994</v>
      </c>
      <c r="J356" s="16">
        <v>48.432713976766507</v>
      </c>
      <c r="K356" s="16"/>
      <c r="L356" s="12"/>
      <c r="M356" s="16"/>
      <c r="O356" s="289"/>
      <c r="P356" s="289"/>
      <c r="Q356" s="289"/>
    </row>
    <row r="357" spans="1:18" x14ac:dyDescent="0.2">
      <c r="A357" s="83" t="s">
        <v>183</v>
      </c>
      <c r="B357" s="93">
        <v>83.404209999999992</v>
      </c>
      <c r="C357" s="93">
        <v>35.141949999999994</v>
      </c>
      <c r="D357" s="93">
        <v>30.609599999999997</v>
      </c>
      <c r="E357" s="12">
        <v>-12.897263811484564</v>
      </c>
      <c r="F357" s="93"/>
      <c r="G357" s="93">
        <v>1595.1322899999998</v>
      </c>
      <c r="H357" s="93">
        <v>709.99008000000003</v>
      </c>
      <c r="I357" s="93">
        <v>862.28066999999987</v>
      </c>
      <c r="J357" s="12">
        <v>21.449678564523026</v>
      </c>
      <c r="K357" s="12"/>
      <c r="L357" s="12"/>
      <c r="M357" s="12"/>
      <c r="O357" s="289"/>
      <c r="P357" s="289"/>
      <c r="Q357" s="289"/>
    </row>
    <row r="358" spans="1:18" x14ac:dyDescent="0.2">
      <c r="A358" s="83" t="s">
        <v>184</v>
      </c>
      <c r="B358" s="93">
        <v>4.8023699999999989</v>
      </c>
      <c r="C358" s="93">
        <v>2.0570500000000003</v>
      </c>
      <c r="D358" s="93">
        <v>1.022081</v>
      </c>
      <c r="E358" s="12">
        <v>-50.313264140395233</v>
      </c>
      <c r="F358" s="93"/>
      <c r="G358" s="93">
        <v>800.00646000000006</v>
      </c>
      <c r="H358" s="93">
        <v>419.48422999999997</v>
      </c>
      <c r="I358" s="93">
        <v>242.92894999999999</v>
      </c>
      <c r="J358" s="12">
        <v>-42.088657301848983</v>
      </c>
      <c r="K358" s="12"/>
      <c r="L358" s="12"/>
      <c r="M358" s="12"/>
      <c r="O358" s="289"/>
      <c r="P358" s="289"/>
      <c r="Q358" s="289"/>
    </row>
    <row r="359" spans="1:18" x14ac:dyDescent="0.2">
      <c r="A359" s="83" t="s">
        <v>382</v>
      </c>
      <c r="B359" s="93">
        <v>1492.1456900000003</v>
      </c>
      <c r="C359" s="93">
        <v>626.50998000000016</v>
      </c>
      <c r="D359" s="93">
        <v>621.04899000000023</v>
      </c>
      <c r="E359" s="12">
        <v>-0.87165251541561872</v>
      </c>
      <c r="F359" s="93"/>
      <c r="G359" s="93">
        <v>3398.39725</v>
      </c>
      <c r="H359" s="93">
        <v>1365.9821299999999</v>
      </c>
      <c r="I359" s="93">
        <v>2598.8640999999998</v>
      </c>
      <c r="J359" s="12">
        <v>90.256083364721604</v>
      </c>
      <c r="K359" s="12"/>
      <c r="L359" s="12"/>
      <c r="M359" s="12"/>
      <c r="O359" s="289"/>
      <c r="P359" s="289"/>
      <c r="Q359" s="289"/>
    </row>
    <row r="360" spans="1:18" x14ac:dyDescent="0.2">
      <c r="A360" s="83"/>
      <c r="B360" s="88"/>
      <c r="C360" s="88"/>
      <c r="D360" s="88"/>
      <c r="E360" s="12"/>
      <c r="F360" s="88"/>
      <c r="G360" s="88"/>
      <c r="H360" s="88"/>
      <c r="I360" s="93"/>
      <c r="J360" s="12"/>
      <c r="K360" s="12"/>
      <c r="L360" s="12"/>
      <c r="M360" s="12"/>
      <c r="O360" s="289"/>
      <c r="P360" s="289"/>
      <c r="Q360" s="289"/>
    </row>
    <row r="361" spans="1:18" s="20" customFormat="1" x14ac:dyDescent="0.2">
      <c r="A361" s="91" t="s">
        <v>344</v>
      </c>
      <c r="B361" s="21"/>
      <c r="C361" s="21"/>
      <c r="D361" s="21"/>
      <c r="E361" s="16"/>
      <c r="F361" s="21"/>
      <c r="G361" s="21">
        <v>2420.6726700000004</v>
      </c>
      <c r="H361" s="21">
        <v>613.11261000000002</v>
      </c>
      <c r="I361" s="21">
        <v>924.92901999999992</v>
      </c>
      <c r="J361" s="16">
        <v>50.857934564418741</v>
      </c>
      <c r="K361" s="16"/>
      <c r="L361" s="12"/>
      <c r="M361" s="16"/>
      <c r="O361" s="289"/>
      <c r="P361" s="289"/>
      <c r="Q361" s="289"/>
    </row>
    <row r="362" spans="1:18" x14ac:dyDescent="0.2">
      <c r="A362" s="95" t="s">
        <v>185</v>
      </c>
      <c r="B362" s="93">
        <v>5.2378016000000001</v>
      </c>
      <c r="C362" s="93">
        <v>0.95634849999999993</v>
      </c>
      <c r="D362" s="93">
        <v>9.5724330999999996</v>
      </c>
      <c r="E362" s="12">
        <v>900.93565264127039</v>
      </c>
      <c r="F362" s="93"/>
      <c r="G362" s="93">
        <v>310.95527000000004</v>
      </c>
      <c r="H362" s="93">
        <v>138.06462999999999</v>
      </c>
      <c r="I362" s="93">
        <v>132.27475999999999</v>
      </c>
      <c r="J362" s="12">
        <v>-4.1935939711713246</v>
      </c>
      <c r="K362" s="12"/>
      <c r="L362" s="12"/>
      <c r="M362" s="12"/>
      <c r="O362" s="289"/>
      <c r="P362" s="289"/>
      <c r="Q362" s="289"/>
    </row>
    <row r="363" spans="1:18" x14ac:dyDescent="0.2">
      <c r="A363" s="83" t="s">
        <v>186</v>
      </c>
      <c r="B363" s="93">
        <v>1708.9974391999999</v>
      </c>
      <c r="C363" s="93">
        <v>280.88728920000005</v>
      </c>
      <c r="D363" s="93">
        <v>541.93779620000009</v>
      </c>
      <c r="E363" s="12">
        <v>92.937814218472653</v>
      </c>
      <c r="F363" s="93"/>
      <c r="G363" s="93">
        <v>2109.7174000000005</v>
      </c>
      <c r="H363" s="93">
        <v>475.04798</v>
      </c>
      <c r="I363" s="93">
        <v>792.65425999999991</v>
      </c>
      <c r="J363" s="12">
        <v>66.857726665841199</v>
      </c>
      <c r="K363" s="12"/>
      <c r="L363" s="12"/>
      <c r="M363" s="12"/>
      <c r="O363" s="289"/>
      <c r="P363" s="289"/>
      <c r="Q363" s="289"/>
    </row>
    <row r="364" spans="1:18" x14ac:dyDescent="0.2">
      <c r="A364" s="83"/>
      <c r="B364" s="88"/>
      <c r="C364" s="88"/>
      <c r="D364" s="88"/>
      <c r="E364" s="12"/>
      <c r="F364" s="88"/>
      <c r="G364" s="88"/>
      <c r="H364" s="88"/>
      <c r="J364" s="12"/>
      <c r="K364" s="12"/>
      <c r="L364" s="12"/>
      <c r="M364" s="12"/>
      <c r="O364" s="289"/>
      <c r="P364" s="289"/>
      <c r="Q364" s="289"/>
    </row>
    <row r="365" spans="1:18" s="21" customFormat="1" x14ac:dyDescent="0.2">
      <c r="A365" s="86" t="s">
        <v>369</v>
      </c>
      <c r="B365" s="86"/>
      <c r="C365" s="86"/>
      <c r="D365" s="86"/>
      <c r="E365" s="16"/>
      <c r="F365" s="86"/>
      <c r="G365" s="86">
        <v>16480.609850000001</v>
      </c>
      <c r="H365" s="86">
        <v>9276.9040599999989</v>
      </c>
      <c r="I365" s="86">
        <v>5137.27106</v>
      </c>
      <c r="J365" s="16">
        <v>-44.623001092025952</v>
      </c>
      <c r="K365" s="16"/>
      <c r="L365" s="12"/>
      <c r="M365" s="16"/>
      <c r="O365" s="289"/>
      <c r="P365" s="289"/>
      <c r="Q365" s="289"/>
    </row>
    <row r="366" spans="1:18" x14ac:dyDescent="0.2">
      <c r="A366" s="83" t="s">
        <v>187</v>
      </c>
      <c r="B366" s="93">
        <v>23</v>
      </c>
      <c r="C366" s="93">
        <v>12</v>
      </c>
      <c r="D366" s="93">
        <v>2</v>
      </c>
      <c r="E366" s="12">
        <v>-83.333333333333343</v>
      </c>
      <c r="F366" s="93"/>
      <c r="G366" s="93">
        <v>329.35822999999999</v>
      </c>
      <c r="H366" s="93">
        <v>239.88822999999999</v>
      </c>
      <c r="I366" s="93">
        <v>128.38999999999999</v>
      </c>
      <c r="J366" s="12">
        <v>-46.479241603475089</v>
      </c>
      <c r="K366" s="12"/>
      <c r="L366" s="12"/>
      <c r="M366" s="12"/>
      <c r="O366" s="289"/>
      <c r="P366" s="289"/>
      <c r="Q366" s="289"/>
    </row>
    <row r="367" spans="1:18" x14ac:dyDescent="0.2">
      <c r="A367" s="83" t="s">
        <v>188</v>
      </c>
      <c r="B367" s="93">
        <v>4</v>
      </c>
      <c r="C367" s="93">
        <v>4</v>
      </c>
      <c r="D367" s="93">
        <v>0</v>
      </c>
      <c r="E367" s="12" t="s">
        <v>553</v>
      </c>
      <c r="F367" s="93"/>
      <c r="G367" s="93">
        <v>253.10742000000002</v>
      </c>
      <c r="H367" s="93">
        <v>253.10742000000002</v>
      </c>
      <c r="I367" s="93">
        <v>0</v>
      </c>
      <c r="J367" s="12" t="s">
        <v>553</v>
      </c>
      <c r="K367" s="12"/>
      <c r="L367" s="12"/>
      <c r="M367" s="12"/>
      <c r="O367" s="289"/>
      <c r="P367" s="289"/>
      <c r="Q367" s="289"/>
    </row>
    <row r="368" spans="1:18" ht="11.25" customHeight="1" x14ac:dyDescent="0.25">
      <c r="A368" s="95" t="s">
        <v>189</v>
      </c>
      <c r="B368" s="93">
        <v>0</v>
      </c>
      <c r="C368" s="93">
        <v>0</v>
      </c>
      <c r="D368" s="93">
        <v>0</v>
      </c>
      <c r="E368" s="12" t="s">
        <v>553</v>
      </c>
      <c r="F368" s="93"/>
      <c r="G368" s="93">
        <v>0</v>
      </c>
      <c r="H368" s="93">
        <v>0</v>
      </c>
      <c r="I368" s="93">
        <v>0</v>
      </c>
      <c r="J368" s="12" t="s">
        <v>553</v>
      </c>
      <c r="K368" s="12"/>
      <c r="L368" s="12"/>
      <c r="M368" s="12"/>
      <c r="O368" s="289"/>
      <c r="P368" s="289"/>
      <c r="Q368" s="289"/>
      <c r="R368" s="22"/>
    </row>
    <row r="369" spans="1:22" ht="13.2" x14ac:dyDescent="0.25">
      <c r="A369" s="83" t="s">
        <v>190</v>
      </c>
      <c r="B369" s="93"/>
      <c r="C369" s="93"/>
      <c r="D369" s="93"/>
      <c r="E369" s="12"/>
      <c r="F369" s="88"/>
      <c r="G369" s="93">
        <v>15898.144200000002</v>
      </c>
      <c r="H369" s="93">
        <v>8783.9084099999982</v>
      </c>
      <c r="I369" s="93">
        <v>5008.8810599999997</v>
      </c>
      <c r="J369" s="12">
        <v>-42.976624684546309</v>
      </c>
      <c r="K369" s="12"/>
      <c r="L369" s="12"/>
      <c r="M369" s="12"/>
      <c r="O369" s="289"/>
      <c r="P369" s="289"/>
      <c r="Q369" s="289"/>
      <c r="R369" s="244"/>
    </row>
    <row r="370" spans="1:22" ht="13.2" x14ac:dyDescent="0.25">
      <c r="B370" s="93"/>
      <c r="C370" s="93"/>
      <c r="D370" s="93"/>
      <c r="F370" s="88"/>
      <c r="G370" s="88"/>
      <c r="H370" s="88"/>
      <c r="I370" s="93"/>
      <c r="L370" s="12"/>
      <c r="O370" s="289"/>
      <c r="P370" s="289"/>
      <c r="Q370" s="289"/>
      <c r="R370" s="244"/>
    </row>
    <row r="371" spans="1:22" ht="13.2" x14ac:dyDescent="0.25">
      <c r="A371" s="96"/>
      <c r="B371" s="96"/>
      <c r="C371" s="97"/>
      <c r="D371" s="97"/>
      <c r="E371" s="97"/>
      <c r="F371" s="97"/>
      <c r="G371" s="97"/>
      <c r="H371" s="97"/>
      <c r="I371" s="97"/>
      <c r="J371" s="97"/>
      <c r="K371" s="88"/>
      <c r="L371" s="12"/>
      <c r="M371" s="88"/>
      <c r="O371" s="289"/>
      <c r="P371" s="289"/>
      <c r="Q371" s="289"/>
      <c r="R371" s="244"/>
    </row>
    <row r="372" spans="1:22" ht="13.2" x14ac:dyDescent="0.25">
      <c r="A372" s="9" t="s">
        <v>407</v>
      </c>
      <c r="B372" s="88"/>
      <c r="C372" s="88"/>
      <c r="E372" s="88"/>
      <c r="F372" s="88"/>
      <c r="G372" s="88"/>
      <c r="I372" s="92"/>
      <c r="J372" s="88"/>
      <c r="K372" s="88"/>
      <c r="L372" s="12"/>
      <c r="M372" s="88"/>
      <c r="O372" s="289"/>
      <c r="P372" s="289"/>
      <c r="Q372" s="289"/>
      <c r="R372" s="22"/>
    </row>
    <row r="373" spans="1:22" ht="20.100000000000001" customHeight="1" x14ac:dyDescent="0.25">
      <c r="A373" s="455" t="s">
        <v>279</v>
      </c>
      <c r="B373" s="455"/>
      <c r="C373" s="455"/>
      <c r="D373" s="455"/>
      <c r="E373" s="455"/>
      <c r="F373" s="455"/>
      <c r="G373" s="455"/>
      <c r="H373" s="455"/>
      <c r="I373" s="455"/>
      <c r="J373" s="455"/>
      <c r="K373" s="408"/>
      <c r="L373" s="12"/>
      <c r="M373" s="408"/>
      <c r="N373" s="108"/>
      <c r="O373" s="289"/>
      <c r="P373" s="289"/>
      <c r="Q373" s="289"/>
      <c r="R373" s="244"/>
      <c r="S373" s="108"/>
    </row>
    <row r="374" spans="1:22" ht="20.100000000000001" customHeight="1" x14ac:dyDescent="0.25">
      <c r="A374" s="456" t="s">
        <v>224</v>
      </c>
      <c r="B374" s="456"/>
      <c r="C374" s="456"/>
      <c r="D374" s="456"/>
      <c r="E374" s="456"/>
      <c r="F374" s="456"/>
      <c r="G374" s="456"/>
      <c r="H374" s="456"/>
      <c r="I374" s="456"/>
      <c r="J374" s="456"/>
      <c r="K374" s="408"/>
      <c r="L374" s="12"/>
      <c r="M374" s="408"/>
      <c r="N374" s="108"/>
      <c r="O374" s="289"/>
      <c r="P374" s="289"/>
      <c r="Q374" s="289"/>
      <c r="R374" s="244"/>
      <c r="S374" s="108"/>
      <c r="T374" s="108"/>
    </row>
    <row r="375" spans="1:22" s="20" customFormat="1" ht="13.2" x14ac:dyDescent="0.25">
      <c r="A375" s="17"/>
      <c r="B375" s="457" t="s">
        <v>101</v>
      </c>
      <c r="C375" s="457"/>
      <c r="D375" s="457"/>
      <c r="E375" s="457"/>
      <c r="F375" s="409"/>
      <c r="G375" s="457" t="s">
        <v>417</v>
      </c>
      <c r="H375" s="457"/>
      <c r="I375" s="457"/>
      <c r="J375" s="457"/>
      <c r="K375" s="409"/>
      <c r="L375" s="12"/>
      <c r="M375" s="409"/>
      <c r="N375" s="108"/>
      <c r="O375" s="289"/>
      <c r="P375" s="289"/>
      <c r="Q375" s="289"/>
      <c r="R375" s="22"/>
      <c r="S375" s="22"/>
      <c r="T375" s="108"/>
    </row>
    <row r="376" spans="1:22" s="20" customFormat="1" ht="13.2" x14ac:dyDescent="0.25">
      <c r="A376" s="17" t="s">
        <v>257</v>
      </c>
      <c r="B376" s="460">
        <v>2021</v>
      </c>
      <c r="C376" s="458" t="s">
        <v>539</v>
      </c>
      <c r="D376" s="458"/>
      <c r="E376" s="458"/>
      <c r="F376" s="409"/>
      <c r="G376" s="460">
        <v>2021</v>
      </c>
      <c r="H376" s="458" t="s">
        <v>539</v>
      </c>
      <c r="I376" s="458"/>
      <c r="J376" s="458"/>
      <c r="K376" s="409"/>
      <c r="L376" s="12"/>
      <c r="M376" s="409"/>
      <c r="N376" s="108"/>
      <c r="O376" s="289"/>
      <c r="P376" s="289"/>
      <c r="Q376" s="289"/>
      <c r="R376" s="244"/>
      <c r="S376" s="244"/>
      <c r="T376" s="27"/>
      <c r="U376" s="27"/>
    </row>
    <row r="377" spans="1:22" s="20" customFormat="1" ht="13.2" x14ac:dyDescent="0.25">
      <c r="A377" s="123"/>
      <c r="B377" s="463"/>
      <c r="C377" s="254">
        <v>2021</v>
      </c>
      <c r="D377" s="254">
        <v>2022</v>
      </c>
      <c r="E377" s="410" t="s">
        <v>550</v>
      </c>
      <c r="F377" s="125"/>
      <c r="G377" s="463"/>
      <c r="H377" s="254">
        <v>2021</v>
      </c>
      <c r="I377" s="254">
        <v>2022</v>
      </c>
      <c r="J377" s="410" t="s">
        <v>550</v>
      </c>
      <c r="K377" s="409"/>
      <c r="L377" s="12"/>
      <c r="M377" s="409"/>
      <c r="N377" s="108"/>
      <c r="O377" s="289"/>
      <c r="P377" s="289"/>
      <c r="Q377" s="289"/>
      <c r="R377" s="244"/>
      <c r="S377" s="244"/>
      <c r="T377" s="261"/>
      <c r="U377" s="261"/>
    </row>
    <row r="378" spans="1:22" ht="13.2" x14ac:dyDescent="0.25">
      <c r="A378" s="9"/>
      <c r="B378" s="9"/>
      <c r="C378" s="9"/>
      <c r="D378" s="9"/>
      <c r="E378" s="9"/>
      <c r="F378" s="9"/>
      <c r="G378" s="9"/>
      <c r="H378" s="9"/>
      <c r="I378" s="9"/>
      <c r="J378" s="9"/>
      <c r="K378" s="9"/>
      <c r="L378" s="12"/>
      <c r="M378" s="9"/>
      <c r="N378" s="108"/>
      <c r="O378" s="289"/>
      <c r="P378" s="289"/>
      <c r="Q378" s="289"/>
      <c r="R378" s="244"/>
      <c r="S378" s="244"/>
      <c r="T378" s="261"/>
      <c r="U378" s="261"/>
    </row>
    <row r="379" spans="1:22" s="21" customFormat="1" ht="13.2" x14ac:dyDescent="0.25">
      <c r="A379" s="86" t="s">
        <v>401</v>
      </c>
      <c r="B379" s="86"/>
      <c r="C379" s="86"/>
      <c r="D379" s="86"/>
      <c r="E379" s="86"/>
      <c r="F379" s="86"/>
      <c r="G379" s="86">
        <v>9581777</v>
      </c>
      <c r="H379" s="86">
        <v>3508399</v>
      </c>
      <c r="I379" s="86">
        <v>4040845</v>
      </c>
      <c r="J379" s="16">
        <v>15.176324015598013</v>
      </c>
      <c r="K379" s="16"/>
      <c r="L379" s="12"/>
      <c r="M379" s="16"/>
      <c r="N379" s="108"/>
      <c r="O379" s="289"/>
      <c r="P379" s="289"/>
      <c r="Q379" s="289"/>
      <c r="R379" s="216"/>
      <c r="S379" s="22"/>
      <c r="T379" s="27"/>
      <c r="U379" s="27"/>
    </row>
    <row r="380" spans="1:22" ht="13.2" x14ac:dyDescent="0.25">
      <c r="A380" s="9"/>
      <c r="B380" s="11"/>
      <c r="C380" s="11"/>
      <c r="D380" s="11"/>
      <c r="E380" s="12"/>
      <c r="F380" s="12"/>
      <c r="G380" s="11"/>
      <c r="H380" s="11"/>
      <c r="I380" s="11"/>
      <c r="J380" s="12"/>
      <c r="K380" s="12"/>
      <c r="L380" s="12"/>
      <c r="M380" s="12"/>
      <c r="N380" s="108"/>
      <c r="O380" s="289"/>
      <c r="P380" s="289"/>
      <c r="Q380" s="289"/>
      <c r="R380" s="217"/>
      <c r="S380" s="244"/>
      <c r="T380" s="27"/>
      <c r="U380" s="27"/>
    </row>
    <row r="381" spans="1:22" s="20" customFormat="1" ht="13.2" x14ac:dyDescent="0.25">
      <c r="A381" s="17" t="s">
        <v>254</v>
      </c>
      <c r="B381" s="18"/>
      <c r="C381" s="18"/>
      <c r="D381" s="18"/>
      <c r="E381" s="16"/>
      <c r="F381" s="16"/>
      <c r="G381" s="18">
        <v>1985464</v>
      </c>
      <c r="H381" s="18">
        <v>726782</v>
      </c>
      <c r="I381" s="18">
        <v>811910</v>
      </c>
      <c r="J381" s="16">
        <v>11.713003349009753</v>
      </c>
      <c r="K381" s="12"/>
      <c r="L381" s="12"/>
      <c r="M381" s="16"/>
      <c r="N381" s="108"/>
      <c r="O381" s="289"/>
      <c r="P381" s="289"/>
      <c r="Q381" s="289"/>
      <c r="R381" s="216"/>
      <c r="S381" s="22"/>
      <c r="T381" s="27"/>
      <c r="U381" s="27"/>
    </row>
    <row r="382" spans="1:22" ht="13.2" x14ac:dyDescent="0.25">
      <c r="A382" s="17"/>
      <c r="B382" s="11"/>
      <c r="C382" s="11"/>
      <c r="D382" s="11"/>
      <c r="E382" s="12"/>
      <c r="F382" s="12"/>
      <c r="G382" s="11"/>
      <c r="H382" s="11"/>
      <c r="I382" s="11"/>
      <c r="J382" s="12"/>
      <c r="K382" s="12"/>
      <c r="L382" s="12"/>
      <c r="M382" s="12"/>
      <c r="N382" s="108"/>
      <c r="O382" s="289"/>
      <c r="P382" s="289"/>
      <c r="Q382" s="289"/>
      <c r="R382" s="217"/>
      <c r="S382" s="244"/>
      <c r="T382" s="261"/>
      <c r="U382" s="261"/>
    </row>
    <row r="383" spans="1:22" ht="13.2" x14ac:dyDescent="0.25">
      <c r="A383" s="9" t="s">
        <v>78</v>
      </c>
      <c r="B383" s="11">
        <v>2340876.2372548003</v>
      </c>
      <c r="C383" s="11">
        <v>830420.87334180006</v>
      </c>
      <c r="D383" s="11">
        <v>818912.8238138</v>
      </c>
      <c r="E383" s="12">
        <v>-1.3858092802615971</v>
      </c>
      <c r="F383" s="12"/>
      <c r="G383" s="93">
        <v>688350.46685000008</v>
      </c>
      <c r="H383" s="93">
        <v>229225.99755999996</v>
      </c>
      <c r="I383" s="93">
        <v>284657.59129000001</v>
      </c>
      <c r="J383" s="12">
        <v>24.182071108880578</v>
      </c>
      <c r="K383" s="12"/>
      <c r="L383" s="12"/>
      <c r="M383" s="12"/>
      <c r="N383" s="108"/>
      <c r="O383" s="289"/>
      <c r="P383" s="289"/>
      <c r="Q383" s="289"/>
      <c r="R383" s="217"/>
      <c r="S383" s="244"/>
      <c r="T383" s="261"/>
      <c r="U383" s="261"/>
      <c r="V383" s="22"/>
    </row>
    <row r="384" spans="1:22" ht="13.2" x14ac:dyDescent="0.25">
      <c r="A384" s="9" t="s">
        <v>402</v>
      </c>
      <c r="B384" s="11">
        <v>1364482.9140900001</v>
      </c>
      <c r="C384" s="11">
        <v>581198.94709000003</v>
      </c>
      <c r="D384" s="11">
        <v>520274.38500000001</v>
      </c>
      <c r="E384" s="12">
        <v>-10.482565805571866</v>
      </c>
      <c r="F384" s="12"/>
      <c r="G384" s="93">
        <v>417390.65310000005</v>
      </c>
      <c r="H384" s="93">
        <v>162547.14191000001</v>
      </c>
      <c r="I384" s="93">
        <v>195392.17893999998</v>
      </c>
      <c r="J384" s="12">
        <v>20.206468501418385</v>
      </c>
      <c r="K384" s="12"/>
      <c r="L384" s="12"/>
      <c r="M384" s="12"/>
      <c r="N384" s="108"/>
      <c r="O384" s="289"/>
      <c r="P384" s="289"/>
      <c r="Q384" s="289"/>
      <c r="R384" s="217"/>
      <c r="S384" s="244"/>
      <c r="T384" s="190"/>
      <c r="U384" s="190"/>
      <c r="V384" s="244"/>
    </row>
    <row r="385" spans="1:22" ht="13.2" x14ac:dyDescent="0.25">
      <c r="A385" s="9" t="s">
        <v>295</v>
      </c>
      <c r="B385" s="11">
        <v>9238.5740000000005</v>
      </c>
      <c r="C385" s="11">
        <v>2.8000000000000001E-2</v>
      </c>
      <c r="D385" s="11">
        <v>1539.03</v>
      </c>
      <c r="E385" s="12">
        <v>5496435.7142857136</v>
      </c>
      <c r="F385" s="12"/>
      <c r="G385" s="93">
        <v>3309.2118999999998</v>
      </c>
      <c r="H385" s="93">
        <v>0.32749</v>
      </c>
      <c r="I385" s="93">
        <v>605.77567999999997</v>
      </c>
      <c r="J385" s="12">
        <v>184875.32138385903</v>
      </c>
      <c r="K385" s="12"/>
      <c r="L385" s="12"/>
      <c r="M385" s="12"/>
      <c r="N385" s="108"/>
      <c r="O385" s="289"/>
      <c r="P385" s="289"/>
      <c r="Q385" s="289"/>
      <c r="R385" s="217"/>
      <c r="S385" s="244"/>
      <c r="T385" s="261"/>
      <c r="U385" s="28"/>
      <c r="V385" s="244"/>
    </row>
    <row r="386" spans="1:22" ht="13.2" x14ac:dyDescent="0.25">
      <c r="A386" s="9" t="s">
        <v>79</v>
      </c>
      <c r="B386" s="11">
        <v>23118.4310477</v>
      </c>
      <c r="C386" s="11">
        <v>7398.4389550999995</v>
      </c>
      <c r="D386" s="11">
        <v>0</v>
      </c>
      <c r="E386" s="12" t="s">
        <v>553</v>
      </c>
      <c r="F386" s="12"/>
      <c r="G386" s="93">
        <v>9063.7586699999993</v>
      </c>
      <c r="H386" s="93">
        <v>2824.32224</v>
      </c>
      <c r="I386" s="93">
        <v>0</v>
      </c>
      <c r="J386" s="12" t="s">
        <v>553</v>
      </c>
      <c r="K386" s="12"/>
      <c r="L386" s="12"/>
      <c r="M386" s="12"/>
      <c r="N386" s="111"/>
      <c r="O386" s="289"/>
      <c r="P386" s="289"/>
      <c r="Q386" s="289"/>
      <c r="R386" s="244"/>
      <c r="S386" s="244"/>
      <c r="T386" s="27"/>
      <c r="U386" s="27"/>
      <c r="V386" s="244"/>
    </row>
    <row r="387" spans="1:22" ht="13.2" x14ac:dyDescent="0.25">
      <c r="A387" s="10" t="s">
        <v>31</v>
      </c>
      <c r="B387" s="11">
        <v>102846.33334360002</v>
      </c>
      <c r="C387" s="11">
        <v>53984.920478</v>
      </c>
      <c r="D387" s="11">
        <v>32008.768239999998</v>
      </c>
      <c r="E387" s="12">
        <v>-40.70794592900392</v>
      </c>
      <c r="F387" s="12"/>
      <c r="G387" s="93">
        <v>55984.872840000004</v>
      </c>
      <c r="H387" s="93">
        <v>29568.854199999994</v>
      </c>
      <c r="I387" s="93">
        <v>19992.382289999994</v>
      </c>
      <c r="J387" s="12">
        <v>-32.387024012584163</v>
      </c>
      <c r="K387" s="12"/>
      <c r="L387" s="12"/>
      <c r="M387" s="12"/>
      <c r="N387" s="111"/>
      <c r="O387" s="289"/>
      <c r="P387" s="289"/>
      <c r="Q387" s="289"/>
      <c r="R387" s="244"/>
      <c r="S387" s="244"/>
      <c r="T387" s="261"/>
      <c r="U387" s="261"/>
      <c r="V387" s="22"/>
    </row>
    <row r="388" spans="1:22" ht="13.2" x14ac:dyDescent="0.25">
      <c r="A388" s="10" t="s">
        <v>455</v>
      </c>
      <c r="B388" s="11">
        <v>274061.11757369997</v>
      </c>
      <c r="C388" s="11">
        <v>110771.3473749</v>
      </c>
      <c r="D388" s="11">
        <v>111967.7813918</v>
      </c>
      <c r="E388" s="12">
        <v>1.0800934043446517</v>
      </c>
      <c r="F388" s="16"/>
      <c r="G388" s="93">
        <v>112541.30256</v>
      </c>
      <c r="H388" s="93">
        <v>45339.534480000002</v>
      </c>
      <c r="I388" s="93">
        <v>52038.690920000008</v>
      </c>
      <c r="J388" s="12">
        <v>14.775529825863359</v>
      </c>
      <c r="K388" s="12"/>
      <c r="L388" s="12"/>
      <c r="M388" s="12"/>
      <c r="N388" s="111"/>
      <c r="O388" s="289"/>
      <c r="P388" s="289"/>
      <c r="Q388" s="289"/>
      <c r="R388" s="244"/>
      <c r="S388" s="244"/>
      <c r="T388" s="261"/>
      <c r="U388" s="261"/>
      <c r="V388" s="22"/>
    </row>
    <row r="389" spans="1:22" ht="13.2" x14ac:dyDescent="0.25">
      <c r="A389" s="10" t="s">
        <v>418</v>
      </c>
      <c r="B389" s="11">
        <v>71518.942236200004</v>
      </c>
      <c r="C389" s="11">
        <v>30695.0583362</v>
      </c>
      <c r="D389" s="11">
        <v>14788.55285</v>
      </c>
      <c r="E389" s="12">
        <v>-51.821062895458894</v>
      </c>
      <c r="F389" s="16"/>
      <c r="G389" s="93">
        <v>126267.73254000001</v>
      </c>
      <c r="H389" s="93">
        <v>56899.834830000007</v>
      </c>
      <c r="I389" s="93">
        <v>20473.00303</v>
      </c>
      <c r="J389" s="12">
        <v>-64.019222391124117</v>
      </c>
      <c r="K389" s="12"/>
      <c r="L389" s="12"/>
      <c r="M389" s="12"/>
      <c r="N389" s="111"/>
      <c r="O389" s="289"/>
      <c r="P389" s="289"/>
      <c r="Q389" s="289"/>
      <c r="R389" s="244"/>
      <c r="S389" s="244"/>
      <c r="T389" s="261"/>
      <c r="U389" s="261"/>
      <c r="V389" s="22"/>
    </row>
    <row r="390" spans="1:22" ht="13.2" x14ac:dyDescent="0.25">
      <c r="A390" s="10" t="s">
        <v>468</v>
      </c>
      <c r="B390" s="11">
        <v>34242.875901700005</v>
      </c>
      <c r="C390" s="11">
        <v>13108.8966975</v>
      </c>
      <c r="D390" s="11">
        <v>11626.462008199998</v>
      </c>
      <c r="E390" s="12">
        <v>-11.308615236724819</v>
      </c>
      <c r="F390" s="16"/>
      <c r="G390" s="93">
        <v>15699.103020000002</v>
      </c>
      <c r="H390" s="93">
        <v>5645.1049899999989</v>
      </c>
      <c r="I390" s="93">
        <v>6305.47559</v>
      </c>
      <c r="J390" s="12">
        <v>11.698110153306487</v>
      </c>
      <c r="K390" s="12"/>
      <c r="L390" s="12"/>
      <c r="M390" s="12"/>
      <c r="N390" s="111"/>
      <c r="O390" s="289"/>
      <c r="P390" s="289"/>
      <c r="Q390" s="289"/>
      <c r="R390" s="244"/>
      <c r="S390" s="244"/>
      <c r="T390" s="261"/>
      <c r="U390" s="261"/>
      <c r="V390" s="22"/>
    </row>
    <row r="391" spans="1:22" ht="13.2" x14ac:dyDescent="0.25">
      <c r="A391" s="10" t="s">
        <v>367</v>
      </c>
      <c r="B391" s="11">
        <v>4763.9982838999995</v>
      </c>
      <c r="C391" s="11">
        <v>2097.7588639000001</v>
      </c>
      <c r="D391" s="11">
        <v>1580.9438390000003</v>
      </c>
      <c r="E391" s="12">
        <v>-24.636531576330711</v>
      </c>
      <c r="F391" s="16"/>
      <c r="G391" s="93">
        <v>23692.610239999998</v>
      </c>
      <c r="H391" s="93">
        <v>10065.850930000001</v>
      </c>
      <c r="I391" s="93">
        <v>8829.801660000001</v>
      </c>
      <c r="J391" s="12">
        <v>-12.279630193172338</v>
      </c>
      <c r="K391" s="12"/>
      <c r="L391" s="12"/>
      <c r="M391" s="12"/>
      <c r="N391" s="111"/>
      <c r="O391" s="289"/>
      <c r="P391" s="289"/>
      <c r="Q391" s="289"/>
      <c r="R391" s="244"/>
      <c r="S391" s="244"/>
      <c r="T391" s="261"/>
      <c r="U391" s="261"/>
      <c r="V391" s="22"/>
    </row>
    <row r="392" spans="1:22" ht="13.2" x14ac:dyDescent="0.25">
      <c r="A392" s="10" t="s">
        <v>469</v>
      </c>
      <c r="B392" s="11">
        <v>12512.136923799999</v>
      </c>
      <c r="C392" s="11">
        <v>5272.5761392000004</v>
      </c>
      <c r="D392" s="11">
        <v>3852.3646399999998</v>
      </c>
      <c r="E392" s="12">
        <v>-26.93581774270001</v>
      </c>
      <c r="F392" s="16"/>
      <c r="G392" s="93">
        <v>13131.850759999999</v>
      </c>
      <c r="H392" s="93">
        <v>5302.2739499999989</v>
      </c>
      <c r="I392" s="93">
        <v>4353.2480800000003</v>
      </c>
      <c r="J392" s="12">
        <v>-17.898469203010507</v>
      </c>
      <c r="K392" s="12"/>
      <c r="L392" s="12"/>
      <c r="M392" s="12"/>
      <c r="N392" s="111"/>
      <c r="O392" s="289"/>
      <c r="P392" s="289"/>
      <c r="Q392" s="289"/>
      <c r="R392" s="244"/>
      <c r="S392" s="244"/>
      <c r="T392" s="261"/>
      <c r="U392" s="261"/>
      <c r="V392" s="22"/>
    </row>
    <row r="393" spans="1:22" ht="13.2" x14ac:dyDescent="0.25">
      <c r="A393" s="10" t="s">
        <v>170</v>
      </c>
      <c r="B393" s="11">
        <v>1615.5845781</v>
      </c>
      <c r="C393" s="11">
        <v>1239.2629411</v>
      </c>
      <c r="D393" s="11">
        <v>338.87516790000001</v>
      </c>
      <c r="E393" s="12">
        <v>-72.655103557021874</v>
      </c>
      <c r="F393" s="16"/>
      <c r="G393" s="93">
        <v>1995.3628100000001</v>
      </c>
      <c r="H393" s="93">
        <v>1583.4713200000001</v>
      </c>
      <c r="I393" s="93">
        <v>524.32289999999989</v>
      </c>
      <c r="J393" s="12">
        <v>-66.887755188392049</v>
      </c>
      <c r="K393" s="12"/>
      <c r="L393" s="12"/>
      <c r="M393" s="12"/>
      <c r="N393" s="111"/>
      <c r="O393" s="289"/>
      <c r="P393" s="289"/>
      <c r="Q393" s="289"/>
      <c r="R393" s="244"/>
      <c r="S393" s="244"/>
      <c r="T393" s="261"/>
      <c r="U393" s="261"/>
      <c r="V393" s="22"/>
    </row>
    <row r="394" spans="1:22" ht="13.2" x14ac:dyDescent="0.25">
      <c r="A394" s="10" t="s">
        <v>366</v>
      </c>
      <c r="B394" s="11">
        <v>3264.170091</v>
      </c>
      <c r="C394" s="11">
        <v>2123.5373</v>
      </c>
      <c r="D394" s="11">
        <v>1942.2741799999999</v>
      </c>
      <c r="E394" s="12">
        <v>-8.5359046907252321</v>
      </c>
      <c r="F394" s="16"/>
      <c r="G394" s="93">
        <v>6009.9895099999994</v>
      </c>
      <c r="H394" s="93">
        <v>3694.9656</v>
      </c>
      <c r="I394" s="93">
        <v>4401.5520299999989</v>
      </c>
      <c r="J394" s="12">
        <v>19.122950156829589</v>
      </c>
      <c r="K394" s="12"/>
      <c r="L394" s="12"/>
      <c r="M394" s="12"/>
      <c r="N394" s="111"/>
      <c r="O394" s="289"/>
      <c r="P394" s="289"/>
      <c r="Q394" s="289"/>
      <c r="R394" s="244"/>
      <c r="S394" s="244"/>
      <c r="T394" s="261"/>
      <c r="U394" s="261"/>
      <c r="V394" s="22"/>
    </row>
    <row r="395" spans="1:22" ht="13.2" x14ac:dyDescent="0.25">
      <c r="A395" s="10" t="s">
        <v>99</v>
      </c>
      <c r="B395" s="11">
        <v>4122.3084329000003</v>
      </c>
      <c r="C395" s="11">
        <v>3908.2725138999999</v>
      </c>
      <c r="D395" s="11">
        <v>1883.3159601</v>
      </c>
      <c r="E395" s="12">
        <v>-51.812061380011848</v>
      </c>
      <c r="F395" s="16"/>
      <c r="G395" s="93">
        <v>5538.0421799999995</v>
      </c>
      <c r="H395" s="93">
        <v>5283.9620500000001</v>
      </c>
      <c r="I395" s="93">
        <v>2650.2684199999999</v>
      </c>
      <c r="J395" s="12">
        <v>-49.843159452668672</v>
      </c>
      <c r="K395" s="12"/>
      <c r="L395" s="12"/>
      <c r="M395" s="12"/>
      <c r="N395" s="111"/>
      <c r="O395" s="289"/>
      <c r="P395" s="289"/>
      <c r="Q395" s="289"/>
      <c r="R395" s="244"/>
      <c r="S395" s="244"/>
      <c r="T395" s="261"/>
      <c r="U395" s="261"/>
      <c r="V395" s="22"/>
    </row>
    <row r="396" spans="1:22" ht="13.2" x14ac:dyDescent="0.25">
      <c r="A396" s="9" t="s">
        <v>80</v>
      </c>
      <c r="B396" s="11"/>
      <c r="C396" s="11"/>
      <c r="D396" s="11"/>
      <c r="E396" s="12"/>
      <c r="F396" s="12"/>
      <c r="G396" s="93">
        <v>506489.04301999952</v>
      </c>
      <c r="H396" s="93">
        <v>168800.35845000017</v>
      </c>
      <c r="I396" s="93">
        <v>211685.70916999981</v>
      </c>
      <c r="J396" s="12">
        <v>25.405959509678738</v>
      </c>
      <c r="K396" s="12"/>
      <c r="L396" s="12"/>
      <c r="M396" s="12"/>
      <c r="N396" s="111"/>
      <c r="O396" s="289"/>
      <c r="P396" s="289"/>
      <c r="Q396" s="289"/>
      <c r="R396" s="244"/>
      <c r="S396" s="244"/>
      <c r="T396" s="261"/>
      <c r="U396" s="261"/>
      <c r="V396" s="244"/>
    </row>
    <row r="397" spans="1:22" ht="13.2" x14ac:dyDescent="0.25">
      <c r="A397" s="9"/>
      <c r="B397" s="11"/>
      <c r="C397" s="11"/>
      <c r="D397" s="11"/>
      <c r="E397" s="12"/>
      <c r="F397" s="12"/>
      <c r="G397" s="11"/>
      <c r="H397" s="11"/>
      <c r="I397" s="11"/>
      <c r="J397" s="12"/>
      <c r="K397" s="12"/>
      <c r="L397" s="12"/>
      <c r="M397" s="12"/>
      <c r="N397" s="111"/>
      <c r="O397" s="289"/>
      <c r="P397" s="289"/>
      <c r="Q397" s="289"/>
      <c r="R397" s="244"/>
      <c r="S397" s="244"/>
      <c r="T397" s="261"/>
      <c r="U397" s="261"/>
      <c r="V397" s="244"/>
    </row>
    <row r="398" spans="1:22" s="20" customFormat="1" ht="13.2" x14ac:dyDescent="0.25">
      <c r="A398" s="17" t="s">
        <v>255</v>
      </c>
      <c r="B398" s="18"/>
      <c r="C398" s="18"/>
      <c r="D398" s="18"/>
      <c r="E398" s="16"/>
      <c r="F398" s="16"/>
      <c r="G398" s="18">
        <v>7596313</v>
      </c>
      <c r="H398" s="18">
        <v>2781616</v>
      </c>
      <c r="I398" s="18">
        <v>3228935.0000000005</v>
      </c>
      <c r="J398" s="16">
        <v>16.081263553272635</v>
      </c>
      <c r="K398" s="12"/>
      <c r="L398" s="12"/>
      <c r="M398" s="16"/>
      <c r="N398" s="176"/>
      <c r="O398" s="289"/>
      <c r="P398" s="289"/>
      <c r="Q398" s="289"/>
      <c r="R398" s="22"/>
      <c r="S398" s="22"/>
      <c r="T398" s="27"/>
      <c r="U398" s="27"/>
      <c r="V398" s="22"/>
    </row>
    <row r="399" spans="1:22" ht="13.2" x14ac:dyDescent="0.25">
      <c r="A399" s="9"/>
      <c r="B399" s="11"/>
      <c r="C399" s="11"/>
      <c r="D399" s="11"/>
      <c r="E399" s="12"/>
      <c r="F399" s="12"/>
      <c r="G399" s="11"/>
      <c r="H399" s="11"/>
      <c r="I399" s="11"/>
      <c r="J399" s="12"/>
      <c r="K399" s="12"/>
      <c r="L399" s="12"/>
      <c r="M399" s="12"/>
      <c r="N399" s="13"/>
      <c r="O399" s="289"/>
      <c r="P399" s="289"/>
      <c r="Q399" s="289"/>
      <c r="R399" s="244"/>
      <c r="S399" s="244"/>
      <c r="T399" s="261"/>
      <c r="U399" s="261"/>
    </row>
    <row r="400" spans="1:22" ht="11.25" customHeight="1" x14ac:dyDescent="0.25">
      <c r="A400" s="9" t="s">
        <v>81</v>
      </c>
      <c r="B400" s="203">
        <v>194.3132578</v>
      </c>
      <c r="C400" s="203">
        <v>62.067371999999999</v>
      </c>
      <c r="D400" s="203">
        <v>988.93449999999996</v>
      </c>
      <c r="E400" s="12">
        <v>1493.3242670561272</v>
      </c>
      <c r="F400" s="12"/>
      <c r="G400" s="204">
        <v>129.38863000000001</v>
      </c>
      <c r="H400" s="204">
        <v>48.82649</v>
      </c>
      <c r="I400" s="204">
        <v>473.18455</v>
      </c>
      <c r="J400" s="12">
        <v>869.11440900216257</v>
      </c>
      <c r="K400" s="12"/>
      <c r="L400" s="12"/>
      <c r="M400" s="12"/>
      <c r="N400" s="13"/>
      <c r="O400" s="289"/>
      <c r="P400" s="289"/>
      <c r="Q400" s="289"/>
      <c r="R400" s="244"/>
      <c r="S400" s="244"/>
      <c r="T400" s="261"/>
      <c r="U400" s="261"/>
      <c r="V400" s="13"/>
    </row>
    <row r="401" spans="1:23" ht="13.2" x14ac:dyDescent="0.25">
      <c r="A401" s="9" t="s">
        <v>82</v>
      </c>
      <c r="B401" s="203">
        <v>131189.62873939998</v>
      </c>
      <c r="C401" s="203">
        <v>46711.089552999998</v>
      </c>
      <c r="D401" s="203">
        <v>60789.121037499994</v>
      </c>
      <c r="E401" s="12">
        <v>30.138520893473441</v>
      </c>
      <c r="F401" s="12"/>
      <c r="G401" s="204">
        <v>76507.737339999992</v>
      </c>
      <c r="H401" s="204">
        <v>26259.002830000001</v>
      </c>
      <c r="I401" s="204">
        <v>33648.950910000007</v>
      </c>
      <c r="J401" s="12">
        <v>28.14253126001131</v>
      </c>
      <c r="K401" s="12"/>
      <c r="L401" s="12"/>
      <c r="M401" s="12"/>
      <c r="O401" s="289"/>
      <c r="P401" s="289"/>
      <c r="Q401" s="289"/>
      <c r="R401" s="244"/>
      <c r="S401" s="244"/>
      <c r="T401" s="261"/>
      <c r="U401" s="261"/>
    </row>
    <row r="402" spans="1:23" ht="13.2" x14ac:dyDescent="0.25">
      <c r="A402" s="9" t="s">
        <v>83</v>
      </c>
      <c r="B402" s="203">
        <v>41152.463062199997</v>
      </c>
      <c r="C402" s="203">
        <v>20157.1375376</v>
      </c>
      <c r="D402" s="203">
        <v>9560.8703378999999</v>
      </c>
      <c r="E402" s="12">
        <v>-52.568313233634065</v>
      </c>
      <c r="F402" s="12"/>
      <c r="G402" s="204">
        <v>17299.604130000003</v>
      </c>
      <c r="H402" s="204">
        <v>8403.4126400000005</v>
      </c>
      <c r="I402" s="204">
        <v>4149.0271899999998</v>
      </c>
      <c r="J402" s="12">
        <v>-50.626877820437485</v>
      </c>
      <c r="K402" s="12"/>
      <c r="L402" s="12"/>
      <c r="M402" s="12"/>
      <c r="N402" s="13"/>
      <c r="O402" s="289"/>
      <c r="P402" s="289"/>
      <c r="Q402" s="289"/>
      <c r="R402" s="244"/>
      <c r="S402" s="244"/>
    </row>
    <row r="403" spans="1:23" ht="13.2" x14ac:dyDescent="0.25">
      <c r="A403" s="9" t="s">
        <v>84</v>
      </c>
      <c r="B403" s="203">
        <v>11599.418369999999</v>
      </c>
      <c r="C403" s="203">
        <v>3832.8084900000003</v>
      </c>
      <c r="D403" s="203">
        <v>7199.70262</v>
      </c>
      <c r="E403" s="12">
        <v>87.84404800773126</v>
      </c>
      <c r="F403" s="12"/>
      <c r="G403" s="204">
        <v>4911.2887599999995</v>
      </c>
      <c r="H403" s="204">
        <v>1427.2058199999999</v>
      </c>
      <c r="I403" s="204">
        <v>3563.6633100000004</v>
      </c>
      <c r="J403" s="12">
        <v>149.69512175896261</v>
      </c>
      <c r="K403" s="12"/>
      <c r="L403" s="12"/>
      <c r="M403" s="12"/>
      <c r="O403" s="289"/>
      <c r="P403" s="289"/>
      <c r="Q403" s="289"/>
      <c r="R403" s="244"/>
      <c r="S403" s="244"/>
    </row>
    <row r="404" spans="1:23" ht="13.2" x14ac:dyDescent="0.25">
      <c r="A404" s="9" t="s">
        <v>466</v>
      </c>
      <c r="B404" s="203">
        <v>1025600.1994650001</v>
      </c>
      <c r="C404" s="203">
        <v>461379.58246500004</v>
      </c>
      <c r="D404" s="203">
        <v>400234.28460000001</v>
      </c>
      <c r="E404" s="12">
        <v>-13.252709957020798</v>
      </c>
      <c r="F404" s="12"/>
      <c r="G404" s="204">
        <v>473471.96866000001</v>
      </c>
      <c r="H404" s="204">
        <v>207987.70965999999</v>
      </c>
      <c r="I404" s="204">
        <v>213553.21522000004</v>
      </c>
      <c r="J404" s="12">
        <v>2.6758819398982894</v>
      </c>
      <c r="K404" s="12"/>
      <c r="L404" s="12"/>
      <c r="M404" s="12"/>
      <c r="N404" s="13"/>
      <c r="O404" s="289"/>
      <c r="P404" s="289"/>
      <c r="Q404" s="289"/>
      <c r="R404" s="244"/>
      <c r="S404" s="244"/>
    </row>
    <row r="405" spans="1:23" ht="13.2" x14ac:dyDescent="0.25">
      <c r="A405" s="9" t="s">
        <v>404</v>
      </c>
      <c r="B405" s="203">
        <v>40202.425923900002</v>
      </c>
      <c r="C405" s="203">
        <v>16716.586139999999</v>
      </c>
      <c r="D405" s="203">
        <v>12032.6945</v>
      </c>
      <c r="E405" s="12">
        <v>-28.019426937849644</v>
      </c>
      <c r="F405" s="12"/>
      <c r="G405" s="204">
        <v>55221.964209999991</v>
      </c>
      <c r="H405" s="204">
        <v>19804.045790000004</v>
      </c>
      <c r="I405" s="204">
        <v>21210.179259999997</v>
      </c>
      <c r="J405" s="12">
        <v>7.1002333811509146</v>
      </c>
      <c r="K405" s="12"/>
      <c r="L405" s="12"/>
      <c r="M405" s="12"/>
      <c r="O405" s="289"/>
      <c r="P405" s="289"/>
      <c r="Q405" s="289"/>
      <c r="R405" s="244"/>
      <c r="S405" s="244"/>
    </row>
    <row r="406" spans="1:23" x14ac:dyDescent="0.2">
      <c r="A406" s="9" t="s">
        <v>403</v>
      </c>
      <c r="B406" s="203">
        <v>59825.260014000007</v>
      </c>
      <c r="C406" s="203">
        <v>23772.041901999997</v>
      </c>
      <c r="D406" s="203">
        <v>31616.187032499998</v>
      </c>
      <c r="E406" s="12">
        <v>32.997355308548634</v>
      </c>
      <c r="F406" s="12"/>
      <c r="G406" s="204">
        <v>96635.098510000011</v>
      </c>
      <c r="H406" s="204">
        <v>37010.523390000002</v>
      </c>
      <c r="I406" s="204">
        <v>59938.411239999994</v>
      </c>
      <c r="J406" s="12">
        <v>61.949644992577845</v>
      </c>
      <c r="K406" s="12"/>
      <c r="L406" s="12"/>
      <c r="M406" s="12"/>
      <c r="O406" s="289"/>
      <c r="P406" s="289"/>
      <c r="Q406" s="289"/>
      <c r="R406" s="13"/>
      <c r="S406" s="13"/>
    </row>
    <row r="407" spans="1:23" x14ac:dyDescent="0.2">
      <c r="A407" s="9" t="s">
        <v>85</v>
      </c>
      <c r="B407" s="203">
        <v>1272.288</v>
      </c>
      <c r="C407" s="203">
        <v>371.488</v>
      </c>
      <c r="D407" s="203">
        <v>1.6</v>
      </c>
      <c r="E407" s="12">
        <v>-99.569299681281763</v>
      </c>
      <c r="F407" s="12"/>
      <c r="G407" s="204">
        <v>1621.8488</v>
      </c>
      <c r="H407" s="204">
        <v>375.79300000000001</v>
      </c>
      <c r="I407" s="204">
        <v>8.0589300000000001</v>
      </c>
      <c r="J407" s="12">
        <v>-97.855486930304721</v>
      </c>
      <c r="K407" s="12"/>
      <c r="L407" s="12"/>
      <c r="M407" s="12"/>
      <c r="O407" s="289"/>
      <c r="P407" s="289"/>
      <c r="Q407" s="289"/>
      <c r="R407" s="13"/>
      <c r="S407" s="13"/>
    </row>
    <row r="408" spans="1:23" x14ac:dyDescent="0.2">
      <c r="A408" s="9" t="s">
        <v>86</v>
      </c>
      <c r="B408" s="203">
        <v>144263.50228260001</v>
      </c>
      <c r="C408" s="203">
        <v>57868.973557700003</v>
      </c>
      <c r="D408" s="203">
        <v>64537.928776000001</v>
      </c>
      <c r="E408" s="12">
        <v>11.524232776740902</v>
      </c>
      <c r="F408" s="12"/>
      <c r="G408" s="204">
        <v>201505.72465999998</v>
      </c>
      <c r="H408" s="204">
        <v>74110.041960000002</v>
      </c>
      <c r="I408" s="204">
        <v>110284.41952</v>
      </c>
      <c r="J408" s="12">
        <v>48.811708377556556</v>
      </c>
      <c r="K408" s="12"/>
      <c r="L408" s="12"/>
      <c r="M408" s="12"/>
      <c r="O408" s="289"/>
      <c r="P408" s="289"/>
      <c r="Q408" s="289"/>
    </row>
    <row r="409" spans="1:23" x14ac:dyDescent="0.2">
      <c r="A409" s="9" t="s">
        <v>87</v>
      </c>
      <c r="B409" s="203">
        <v>90146.075070300009</v>
      </c>
      <c r="C409" s="203">
        <v>34192.635878499997</v>
      </c>
      <c r="D409" s="203">
        <v>36478.076134899995</v>
      </c>
      <c r="E409" s="12">
        <v>6.6840130855107844</v>
      </c>
      <c r="F409" s="12"/>
      <c r="G409" s="204">
        <v>121792.27194999999</v>
      </c>
      <c r="H409" s="204">
        <v>42531.57555999999</v>
      </c>
      <c r="I409" s="204">
        <v>61947.703070000003</v>
      </c>
      <c r="J409" s="12">
        <v>45.651089230422144</v>
      </c>
      <c r="K409" s="12"/>
      <c r="L409" s="12"/>
      <c r="M409" s="12"/>
      <c r="O409" s="289"/>
      <c r="P409" s="289"/>
      <c r="Q409" s="289"/>
    </row>
    <row r="410" spans="1:23" x14ac:dyDescent="0.2">
      <c r="A410" s="9" t="s">
        <v>3</v>
      </c>
      <c r="B410" s="203">
        <v>457492.00080939999</v>
      </c>
      <c r="C410" s="203">
        <v>176965.7143119</v>
      </c>
      <c r="D410" s="203">
        <v>202657.3875679</v>
      </c>
      <c r="E410" s="12">
        <v>14.517881814507149</v>
      </c>
      <c r="F410" s="12"/>
      <c r="G410" s="204">
        <v>185597.18339999992</v>
      </c>
      <c r="H410" s="204">
        <v>79140.127840000001</v>
      </c>
      <c r="I410" s="204">
        <v>112871.55756</v>
      </c>
      <c r="J410" s="12">
        <v>42.622409946311762</v>
      </c>
      <c r="K410" s="12"/>
      <c r="L410" s="12"/>
      <c r="M410" s="12"/>
      <c r="O410" s="289"/>
      <c r="P410" s="289"/>
      <c r="Q410" s="289"/>
    </row>
    <row r="411" spans="1:23" x14ac:dyDescent="0.2">
      <c r="A411" s="9" t="s">
        <v>64</v>
      </c>
      <c r="B411" s="203">
        <v>11335.6804362</v>
      </c>
      <c r="C411" s="203">
        <v>3835.6228800000008</v>
      </c>
      <c r="D411" s="203">
        <v>2708.4447100000002</v>
      </c>
      <c r="E411" s="12">
        <v>-29.387095792900269</v>
      </c>
      <c r="F411" s="12"/>
      <c r="G411" s="204">
        <v>32981.497080000001</v>
      </c>
      <c r="H411" s="204">
        <v>10475.106610000001</v>
      </c>
      <c r="I411" s="204">
        <v>9875.6301899999999</v>
      </c>
      <c r="J411" s="12">
        <v>-5.7228670057421027</v>
      </c>
      <c r="K411" s="12"/>
      <c r="L411" s="12"/>
      <c r="M411" s="12"/>
      <c r="O411" s="289"/>
      <c r="P411" s="289"/>
      <c r="Q411" s="289"/>
    </row>
    <row r="412" spans="1:23" x14ac:dyDescent="0.2">
      <c r="A412" s="9" t="s">
        <v>65</v>
      </c>
      <c r="B412" s="203">
        <v>5877.7331076999999</v>
      </c>
      <c r="C412" s="203">
        <v>3301.76</v>
      </c>
      <c r="D412" s="203">
        <v>2492.6773077000003</v>
      </c>
      <c r="E412" s="12">
        <v>-24.504588228702261</v>
      </c>
      <c r="F412" s="16"/>
      <c r="G412" s="204">
        <v>20949.146529999998</v>
      </c>
      <c r="H412" s="204">
        <v>10763.957289999998</v>
      </c>
      <c r="I412" s="204">
        <v>9920.1677099999979</v>
      </c>
      <c r="J412" s="12">
        <v>-7.8390275738450157</v>
      </c>
      <c r="K412" s="12"/>
      <c r="L412" s="12"/>
      <c r="M412" s="12"/>
      <c r="O412" s="289"/>
      <c r="P412" s="289"/>
      <c r="Q412" s="289"/>
    </row>
    <row r="413" spans="1:23" x14ac:dyDescent="0.2">
      <c r="A413" s="9" t="s">
        <v>67</v>
      </c>
      <c r="B413" s="203">
        <v>71872.781752499999</v>
      </c>
      <c r="C413" s="203">
        <v>32257.200605500002</v>
      </c>
      <c r="D413" s="203">
        <v>24984.595730699999</v>
      </c>
      <c r="E413" s="12">
        <v>-22.545678912881201</v>
      </c>
      <c r="F413" s="12"/>
      <c r="G413" s="204">
        <v>295903.46477999998</v>
      </c>
      <c r="H413" s="204">
        <v>127052.98123999999</v>
      </c>
      <c r="I413" s="204">
        <v>112507.47250999999</v>
      </c>
      <c r="J413" s="12">
        <v>-11.448380500827355</v>
      </c>
      <c r="K413" s="12"/>
      <c r="L413" s="12"/>
      <c r="M413" s="12"/>
      <c r="O413" s="289"/>
      <c r="P413" s="289"/>
      <c r="Q413" s="289"/>
    </row>
    <row r="414" spans="1:23" x14ac:dyDescent="0.2">
      <c r="A414" s="9"/>
      <c r="B414" s="203"/>
      <c r="C414" s="203"/>
      <c r="D414" s="203"/>
      <c r="E414" s="12"/>
      <c r="F414" s="12"/>
      <c r="G414" s="204"/>
      <c r="H414" s="204"/>
      <c r="I414" s="204"/>
      <c r="J414" s="12"/>
      <c r="K414" s="12"/>
      <c r="L414" s="12"/>
      <c r="M414" s="12"/>
      <c r="O414" s="289"/>
      <c r="P414" s="289"/>
      <c r="Q414" s="289"/>
    </row>
    <row r="415" spans="1:23" s="20" customFormat="1" ht="11.25" customHeight="1" x14ac:dyDescent="0.2">
      <c r="A415" s="17" t="s">
        <v>69</v>
      </c>
      <c r="B415" s="18">
        <v>623472.92936570011</v>
      </c>
      <c r="C415" s="18">
        <v>242147.47974030001</v>
      </c>
      <c r="D415" s="18">
        <v>220077.76135899997</v>
      </c>
      <c r="E415" s="16">
        <v>-9.11416398178892</v>
      </c>
      <c r="F415" s="16"/>
      <c r="G415" s="18">
        <v>2447448.6328099999</v>
      </c>
      <c r="H415" s="18">
        <v>853948.45555999991</v>
      </c>
      <c r="I415" s="18">
        <v>911481.15450999991</v>
      </c>
      <c r="J415" s="16">
        <v>6.7372566312882753</v>
      </c>
      <c r="K415" s="12"/>
      <c r="L415" s="12"/>
      <c r="M415" s="16"/>
      <c r="O415" s="289"/>
      <c r="P415" s="289"/>
      <c r="Q415" s="289"/>
      <c r="R415" s="176"/>
      <c r="S415" s="19"/>
      <c r="T415" s="19"/>
      <c r="U415" s="176"/>
      <c r="V415" s="176"/>
      <c r="W415" s="176"/>
    </row>
    <row r="416" spans="1:23" s="20" customFormat="1" ht="11.25" customHeight="1" x14ac:dyDescent="0.2">
      <c r="A416" s="17" t="s">
        <v>442</v>
      </c>
      <c r="B416" s="18">
        <v>145756.96122599998</v>
      </c>
      <c r="C416" s="18">
        <v>62553.841409700006</v>
      </c>
      <c r="D416" s="18">
        <v>35000.805172399996</v>
      </c>
      <c r="E416" s="16">
        <v>-44.046913213274628</v>
      </c>
      <c r="F416" s="16"/>
      <c r="G416" s="18">
        <v>423076.8089399999</v>
      </c>
      <c r="H416" s="18">
        <v>175816.20580999996</v>
      </c>
      <c r="I416" s="18">
        <v>96804.486099999995</v>
      </c>
      <c r="J416" s="16">
        <v>-44.939952688653683</v>
      </c>
      <c r="K416" s="12"/>
      <c r="L416" s="12"/>
      <c r="M416" s="16"/>
      <c r="O416" s="289"/>
      <c r="P416" s="289"/>
      <c r="Q416" s="289"/>
    </row>
    <row r="417" spans="1:22" ht="11.25" customHeight="1" x14ac:dyDescent="0.25">
      <c r="A417" s="9" t="s">
        <v>443</v>
      </c>
      <c r="B417" s="11">
        <v>142187.33614179998</v>
      </c>
      <c r="C417" s="11">
        <v>61246.372512300004</v>
      </c>
      <c r="D417" s="11">
        <v>33317.057251999999</v>
      </c>
      <c r="E417" s="12">
        <v>-45.601582778949087</v>
      </c>
      <c r="F417" s="12"/>
      <c r="G417" s="11">
        <v>391432.18560999993</v>
      </c>
      <c r="H417" s="11">
        <v>164997.02950999996</v>
      </c>
      <c r="I417" s="11">
        <v>81519.756819999995</v>
      </c>
      <c r="J417" s="12">
        <v>-50.59319730658585</v>
      </c>
      <c r="K417" s="12"/>
      <c r="L417" s="12"/>
      <c r="M417" s="12"/>
      <c r="O417" s="289"/>
      <c r="P417" s="289"/>
      <c r="Q417" s="289"/>
      <c r="R417" s="244"/>
    </row>
    <row r="418" spans="1:22" ht="11.25" customHeight="1" x14ac:dyDescent="0.25">
      <c r="A418" s="375" t="s">
        <v>444</v>
      </c>
      <c r="B418" s="203">
        <v>140115.00903179997</v>
      </c>
      <c r="C418" s="203">
        <v>60562.889402300003</v>
      </c>
      <c r="D418" s="203">
        <v>32720.464931999995</v>
      </c>
      <c r="E418" s="12">
        <v>-45.972747907306143</v>
      </c>
      <c r="F418" s="12"/>
      <c r="G418" s="204">
        <v>388793.82554999995</v>
      </c>
      <c r="H418" s="204">
        <v>164201.95221999998</v>
      </c>
      <c r="I418" s="204">
        <v>80835.928809999998</v>
      </c>
      <c r="J418" s="12">
        <v>-50.770421595417488</v>
      </c>
      <c r="K418" s="12"/>
      <c r="L418" s="12"/>
      <c r="M418" s="12"/>
      <c r="O418" s="289"/>
      <c r="P418" s="289"/>
      <c r="Q418" s="289"/>
      <c r="R418" s="244"/>
    </row>
    <row r="419" spans="1:22" ht="11.25" customHeight="1" x14ac:dyDescent="0.25">
      <c r="A419" s="375" t="s">
        <v>451</v>
      </c>
      <c r="B419" s="203">
        <v>2072.3271100000002</v>
      </c>
      <c r="C419" s="203">
        <v>683.48311000000012</v>
      </c>
      <c r="D419" s="203">
        <v>596.59232000000009</v>
      </c>
      <c r="E419" s="12">
        <v>-12.712938875695116</v>
      </c>
      <c r="F419" s="12"/>
      <c r="G419" s="204">
        <v>2638.36006</v>
      </c>
      <c r="H419" s="204">
        <v>795.07729000000006</v>
      </c>
      <c r="I419" s="204">
        <v>683.82800999999995</v>
      </c>
      <c r="J419" s="12">
        <v>-13.992259796528728</v>
      </c>
      <c r="K419" s="12"/>
      <c r="L419" s="12"/>
      <c r="M419" s="12"/>
      <c r="O419" s="289"/>
      <c r="P419" s="289"/>
      <c r="Q419" s="289"/>
      <c r="R419" s="244"/>
    </row>
    <row r="420" spans="1:22" ht="11.25" customHeight="1" x14ac:dyDescent="0.25">
      <c r="A420" s="9" t="s">
        <v>445</v>
      </c>
      <c r="B420" s="203">
        <v>3569.6250841999999</v>
      </c>
      <c r="C420" s="203">
        <v>1307.4688974000001</v>
      </c>
      <c r="D420" s="203">
        <v>1683.7479204000001</v>
      </c>
      <c r="E420" s="12">
        <v>28.779194958156097</v>
      </c>
      <c r="F420" s="12"/>
      <c r="G420" s="204">
        <v>31644.623330000002</v>
      </c>
      <c r="H420" s="204">
        <v>10819.176300000001</v>
      </c>
      <c r="I420" s="204">
        <v>15284.729280000001</v>
      </c>
      <c r="J420" s="12">
        <v>41.274426593824899</v>
      </c>
      <c r="K420" s="12"/>
      <c r="L420" s="12"/>
      <c r="M420" s="12"/>
      <c r="O420" s="289"/>
      <c r="P420" s="289"/>
      <c r="Q420" s="289"/>
      <c r="R420" s="244"/>
    </row>
    <row r="421" spans="1:22" s="20" customFormat="1" ht="11.25" customHeight="1" x14ac:dyDescent="0.25">
      <c r="A421" s="17" t="s">
        <v>441</v>
      </c>
      <c r="B421" s="18">
        <v>176075.3263558</v>
      </c>
      <c r="C421" s="18">
        <v>68988.940433000011</v>
      </c>
      <c r="D421" s="18">
        <v>77432.692415799989</v>
      </c>
      <c r="E421" s="16">
        <v>12.23928347037058</v>
      </c>
      <c r="F421" s="16"/>
      <c r="G421" s="18">
        <v>302943.04044999997</v>
      </c>
      <c r="H421" s="18">
        <v>105867.6133</v>
      </c>
      <c r="I421" s="18">
        <v>174321.45907999997</v>
      </c>
      <c r="J421" s="16">
        <v>64.659855498980988</v>
      </c>
      <c r="K421" s="12"/>
      <c r="L421" s="12"/>
      <c r="M421" s="16"/>
      <c r="O421" s="289"/>
      <c r="P421" s="289"/>
      <c r="Q421" s="289"/>
      <c r="R421" s="22"/>
    </row>
    <row r="422" spans="1:22" ht="11.25" customHeight="1" x14ac:dyDescent="0.2">
      <c r="A422" s="9" t="s">
        <v>438</v>
      </c>
      <c r="B422" s="11">
        <v>151789.21716199999</v>
      </c>
      <c r="C422" s="11">
        <v>65604.105087500007</v>
      </c>
      <c r="D422" s="11">
        <v>73761.20860469999</v>
      </c>
      <c r="E422" s="12">
        <v>12.433830941402803</v>
      </c>
      <c r="F422" s="12"/>
      <c r="G422" s="11">
        <v>277936.73885999998</v>
      </c>
      <c r="H422" s="11">
        <v>96832.493089999989</v>
      </c>
      <c r="I422" s="11">
        <v>161059.70876999997</v>
      </c>
      <c r="J422" s="12">
        <v>66.328164886041549</v>
      </c>
      <c r="K422" s="12"/>
      <c r="L422" s="12"/>
      <c r="M422" s="12"/>
      <c r="O422" s="289"/>
      <c r="P422" s="289"/>
      <c r="Q422" s="289"/>
    </row>
    <row r="423" spans="1:22" ht="11.25" customHeight="1" x14ac:dyDescent="0.2">
      <c r="A423" s="375" t="s">
        <v>449</v>
      </c>
      <c r="B423" s="203">
        <v>17422.054555599996</v>
      </c>
      <c r="C423" s="203">
        <v>5947.2644900000014</v>
      </c>
      <c r="D423" s="203">
        <v>10382.895950999999</v>
      </c>
      <c r="E423" s="12">
        <v>74.582717288902614</v>
      </c>
      <c r="F423" s="12"/>
      <c r="G423" s="204">
        <v>26575.440819999996</v>
      </c>
      <c r="H423" s="204">
        <v>8519.0689299999995</v>
      </c>
      <c r="I423" s="204">
        <v>15930.157249999998</v>
      </c>
      <c r="J423" s="12">
        <v>86.994111456262146</v>
      </c>
      <c r="K423" s="12"/>
      <c r="L423" s="12"/>
      <c r="M423" s="12"/>
      <c r="O423" s="289"/>
      <c r="P423" s="289"/>
      <c r="Q423" s="289"/>
    </row>
    <row r="424" spans="1:22" ht="11.25" customHeight="1" x14ac:dyDescent="0.2">
      <c r="A424" s="375" t="s">
        <v>450</v>
      </c>
      <c r="B424" s="203">
        <v>134367.1626064</v>
      </c>
      <c r="C424" s="203">
        <v>59656.840597500006</v>
      </c>
      <c r="D424" s="203">
        <v>63378.312653699999</v>
      </c>
      <c r="E424" s="12">
        <v>6.2381313172591035</v>
      </c>
      <c r="F424" s="12"/>
      <c r="G424" s="204">
        <v>251361.29803999999</v>
      </c>
      <c r="H424" s="204">
        <v>88313.424159999995</v>
      </c>
      <c r="I424" s="204">
        <v>145129.55151999998</v>
      </c>
      <c r="J424" s="12">
        <v>64.334644365124547</v>
      </c>
      <c r="K424" s="12"/>
      <c r="L424" s="12"/>
      <c r="M424" s="12"/>
      <c r="O424" s="289"/>
      <c r="P424" s="289"/>
      <c r="Q424" s="289"/>
    </row>
    <row r="425" spans="1:22" ht="11.25" customHeight="1" x14ac:dyDescent="0.2">
      <c r="A425" s="9" t="s">
        <v>440</v>
      </c>
      <c r="B425" s="203">
        <v>24286.109193800006</v>
      </c>
      <c r="C425" s="203">
        <v>3384.8353455000006</v>
      </c>
      <c r="D425" s="203">
        <v>3671.4838110999999</v>
      </c>
      <c r="E425" s="12">
        <v>8.4686088492040454</v>
      </c>
      <c r="F425" s="12"/>
      <c r="G425" s="204">
        <v>25006.301590000003</v>
      </c>
      <c r="H425" s="204">
        <v>9035.120210000001</v>
      </c>
      <c r="I425" s="204">
        <v>13261.750309999998</v>
      </c>
      <c r="J425" s="12">
        <v>46.780009582185698</v>
      </c>
      <c r="K425" s="12"/>
      <c r="L425" s="12"/>
      <c r="M425" s="12"/>
      <c r="O425" s="289"/>
      <c r="P425" s="289"/>
      <c r="Q425" s="289"/>
    </row>
    <row r="426" spans="1:22" s="20" customFormat="1" ht="11.25" customHeight="1" x14ac:dyDescent="0.2">
      <c r="A426" s="17" t="s">
        <v>426</v>
      </c>
      <c r="B426" s="18">
        <v>294979.63226889999</v>
      </c>
      <c r="C426" s="18">
        <v>107510.56713109998</v>
      </c>
      <c r="D426" s="18">
        <v>105305.07002889999</v>
      </c>
      <c r="E426" s="16">
        <v>-2.0514235586819751</v>
      </c>
      <c r="F426" s="16"/>
      <c r="G426" s="18">
        <v>1699290.4886700001</v>
      </c>
      <c r="H426" s="18">
        <v>563541.58886000002</v>
      </c>
      <c r="I426" s="18">
        <v>631798.48318999994</v>
      </c>
      <c r="J426" s="16">
        <v>12.112130795542214</v>
      </c>
      <c r="K426" s="12"/>
      <c r="L426" s="12"/>
      <c r="M426" s="16"/>
      <c r="O426" s="289"/>
      <c r="P426" s="289"/>
      <c r="Q426" s="289"/>
    </row>
    <row r="427" spans="1:22" ht="11.25" customHeight="1" x14ac:dyDescent="0.2">
      <c r="A427" s="9" t="s">
        <v>448</v>
      </c>
      <c r="B427" s="11">
        <v>292401.26671509998</v>
      </c>
      <c r="C427" s="11">
        <v>106889.60200309998</v>
      </c>
      <c r="D427" s="11">
        <v>104132.78866579999</v>
      </c>
      <c r="E427" s="12">
        <v>-2.579122090116897</v>
      </c>
      <c r="F427" s="12"/>
      <c r="G427" s="11">
        <v>1685358.69099</v>
      </c>
      <c r="H427" s="11">
        <v>560265.45686999999</v>
      </c>
      <c r="I427" s="11">
        <v>625941.45292999991</v>
      </c>
      <c r="J427" s="12">
        <v>11.722299716085999</v>
      </c>
      <c r="K427" s="12"/>
      <c r="L427" s="12"/>
      <c r="M427" s="12"/>
      <c r="O427" s="289"/>
      <c r="P427" s="289"/>
      <c r="Q427" s="289"/>
    </row>
    <row r="428" spans="1:22" ht="11.25" customHeight="1" x14ac:dyDescent="0.2">
      <c r="A428" s="375" t="s">
        <v>70</v>
      </c>
      <c r="B428" s="203">
        <v>288473.16331839998</v>
      </c>
      <c r="C428" s="203">
        <v>105057.28177609998</v>
      </c>
      <c r="D428" s="203">
        <v>102121.85849849999</v>
      </c>
      <c r="E428" s="12">
        <v>-2.794116912196543</v>
      </c>
      <c r="F428" s="12"/>
      <c r="G428" s="204">
        <v>1665350.7124399999</v>
      </c>
      <c r="H428" s="204">
        <v>553226.03654999996</v>
      </c>
      <c r="I428" s="204">
        <v>617031.64626999991</v>
      </c>
      <c r="J428" s="12">
        <v>11.533370720926527</v>
      </c>
      <c r="K428" s="12"/>
      <c r="L428" s="12"/>
      <c r="M428" s="12"/>
      <c r="O428" s="289"/>
      <c r="P428" s="289"/>
      <c r="Q428" s="289"/>
      <c r="S428" s="368"/>
      <c r="T428" s="368"/>
    </row>
    <row r="429" spans="1:22" ht="11.25" customHeight="1" x14ac:dyDescent="0.2">
      <c r="A429" s="375" t="s">
        <v>447</v>
      </c>
      <c r="B429" s="203">
        <v>3928.1033966999998</v>
      </c>
      <c r="C429" s="203">
        <v>1832.3202269999999</v>
      </c>
      <c r="D429" s="203">
        <v>2010.9301673</v>
      </c>
      <c r="E429" s="12">
        <v>9.7477470186765629</v>
      </c>
      <c r="F429" s="12"/>
      <c r="G429" s="204">
        <v>20007.97855</v>
      </c>
      <c r="H429" s="204">
        <v>7039.4203200000011</v>
      </c>
      <c r="I429" s="204">
        <v>8909.8066600000002</v>
      </c>
      <c r="J429" s="12">
        <v>26.570175596504214</v>
      </c>
      <c r="K429" s="12"/>
      <c r="L429" s="12"/>
      <c r="M429" s="12"/>
      <c r="O429" s="289"/>
      <c r="P429" s="289"/>
      <c r="Q429" s="289"/>
    </row>
    <row r="430" spans="1:22" ht="11.25" customHeight="1" x14ac:dyDescent="0.2">
      <c r="A430" s="9" t="s">
        <v>439</v>
      </c>
      <c r="B430" s="203">
        <v>2578.3655537999998</v>
      </c>
      <c r="C430" s="203">
        <v>620.96512800000005</v>
      </c>
      <c r="D430" s="203">
        <v>1172.2813630999999</v>
      </c>
      <c r="E430" s="12">
        <v>88.78376743564894</v>
      </c>
      <c r="F430" s="12"/>
      <c r="G430" s="204">
        <v>13931.797679999998</v>
      </c>
      <c r="H430" s="204">
        <v>3276.1319900000003</v>
      </c>
      <c r="I430" s="204">
        <v>5857.0302600000005</v>
      </c>
      <c r="J430" s="12">
        <v>78.778824475872227</v>
      </c>
      <c r="K430" s="12"/>
      <c r="L430" s="12"/>
      <c r="M430" s="12"/>
      <c r="O430" s="289"/>
      <c r="P430" s="289"/>
      <c r="Q430" s="289"/>
    </row>
    <row r="431" spans="1:22" s="20" customFormat="1" ht="11.25" customHeight="1" x14ac:dyDescent="0.25">
      <c r="A431" s="17" t="s">
        <v>72</v>
      </c>
      <c r="B431" s="291">
        <v>6661.0095149999988</v>
      </c>
      <c r="C431" s="291">
        <v>3094.1307664999995</v>
      </c>
      <c r="D431" s="291">
        <v>2339.1937419000001</v>
      </c>
      <c r="E431" s="16">
        <v>-24.399001903011509</v>
      </c>
      <c r="F431" s="16"/>
      <c r="G431" s="292">
        <v>22138.294750000001</v>
      </c>
      <c r="H431" s="292">
        <v>8723.0475899999983</v>
      </c>
      <c r="I431" s="292">
        <v>8556.7261399999988</v>
      </c>
      <c r="J431" s="16">
        <v>-1.9066897008640495</v>
      </c>
      <c r="K431" s="12"/>
      <c r="L431" s="12"/>
      <c r="M431" s="16"/>
      <c r="O431" s="289"/>
      <c r="P431" s="289"/>
      <c r="Q431" s="289"/>
      <c r="R431" s="22"/>
      <c r="S431" s="176"/>
      <c r="T431" s="176"/>
      <c r="U431" s="176"/>
      <c r="V431" s="176"/>
    </row>
    <row r="432" spans="1:22" x14ac:dyDescent="0.2">
      <c r="A432" s="84"/>
      <c r="B432" s="90"/>
      <c r="C432" s="90"/>
      <c r="D432" s="90"/>
      <c r="E432" s="90"/>
      <c r="F432" s="90"/>
      <c r="G432" s="90"/>
      <c r="H432" s="90"/>
      <c r="I432" s="90"/>
      <c r="J432" s="84"/>
      <c r="K432" s="12"/>
      <c r="L432" s="12"/>
      <c r="M432" s="9"/>
      <c r="O432" s="171"/>
    </row>
    <row r="433" spans="1:22" x14ac:dyDescent="0.2">
      <c r="A433" s="9" t="s">
        <v>472</v>
      </c>
      <c r="B433" s="9"/>
      <c r="C433" s="9"/>
      <c r="D433" s="9"/>
      <c r="E433" s="9"/>
      <c r="F433" s="9"/>
      <c r="G433" s="9"/>
      <c r="H433" s="9"/>
      <c r="I433" s="9"/>
      <c r="J433" s="9"/>
      <c r="K433" s="12"/>
      <c r="L433" s="12"/>
      <c r="M433" s="9"/>
      <c r="O433" s="171"/>
    </row>
    <row r="434" spans="1:22" s="20" customFormat="1" ht="11.25" customHeight="1" x14ac:dyDescent="0.25">
      <c r="A434" s="17"/>
      <c r="B434" s="291"/>
      <c r="C434" s="291"/>
      <c r="D434" s="291"/>
      <c r="E434" s="16"/>
      <c r="F434" s="16"/>
      <c r="G434" s="292"/>
      <c r="H434" s="292"/>
      <c r="I434" s="292"/>
      <c r="J434" s="16"/>
      <c r="K434" s="12"/>
      <c r="L434" s="12"/>
      <c r="M434" s="16"/>
      <c r="O434" s="289"/>
      <c r="P434" s="279"/>
      <c r="Q434" s="290"/>
      <c r="R434" s="22"/>
      <c r="S434" s="176"/>
      <c r="T434" s="176"/>
      <c r="U434" s="176"/>
      <c r="V434" s="176"/>
    </row>
    <row r="435" spans="1:22" ht="20.100000000000001" customHeight="1" x14ac:dyDescent="0.25">
      <c r="A435" s="455" t="s">
        <v>524</v>
      </c>
      <c r="B435" s="455"/>
      <c r="C435" s="455"/>
      <c r="D435" s="455"/>
      <c r="E435" s="455"/>
      <c r="F435" s="455"/>
      <c r="G435" s="455"/>
      <c r="H435" s="455"/>
      <c r="I435" s="455"/>
      <c r="J435" s="455"/>
      <c r="K435" s="12"/>
      <c r="L435" s="12"/>
      <c r="M435" s="408"/>
      <c r="N435" s="108"/>
      <c r="O435" s="174"/>
      <c r="P435" s="164"/>
      <c r="Q435" s="164"/>
      <c r="R435" s="244"/>
      <c r="S435" s="108"/>
    </row>
    <row r="436" spans="1:22" ht="20.100000000000001" customHeight="1" x14ac:dyDescent="0.25">
      <c r="A436" s="456" t="s">
        <v>224</v>
      </c>
      <c r="B436" s="456"/>
      <c r="C436" s="456"/>
      <c r="D436" s="456"/>
      <c r="E436" s="456"/>
      <c r="F436" s="456"/>
      <c r="G436" s="456"/>
      <c r="H436" s="456"/>
      <c r="I436" s="456"/>
      <c r="J436" s="456"/>
      <c r="K436" s="12"/>
      <c r="L436" s="12"/>
      <c r="M436" s="408"/>
      <c r="N436" s="108"/>
      <c r="O436" s="174"/>
      <c r="P436" s="164"/>
      <c r="Q436" s="164"/>
      <c r="R436" s="244"/>
      <c r="S436" s="108"/>
      <c r="T436" s="108"/>
    </row>
    <row r="437" spans="1:22" s="20" customFormat="1" ht="13.2" x14ac:dyDescent="0.25">
      <c r="A437" s="17"/>
      <c r="B437" s="459" t="s">
        <v>101</v>
      </c>
      <c r="C437" s="459"/>
      <c r="D437" s="459"/>
      <c r="E437" s="459"/>
      <c r="F437" s="409"/>
      <c r="G437" s="459" t="s">
        <v>417</v>
      </c>
      <c r="H437" s="459"/>
      <c r="I437" s="459"/>
      <c r="J437" s="459"/>
      <c r="K437" s="12"/>
      <c r="L437" s="12"/>
      <c r="M437" s="409"/>
      <c r="N437" s="108"/>
      <c r="O437" s="26"/>
      <c r="P437" s="26"/>
      <c r="Q437" s="22"/>
      <c r="R437" s="22"/>
      <c r="S437" s="22"/>
      <c r="T437" s="108"/>
    </row>
    <row r="438" spans="1:22" s="20" customFormat="1" ht="13.2" x14ac:dyDescent="0.25">
      <c r="A438" s="17" t="s">
        <v>257</v>
      </c>
      <c r="B438" s="460">
        <v>2021</v>
      </c>
      <c r="C438" s="462" t="s">
        <v>539</v>
      </c>
      <c r="D438" s="462"/>
      <c r="E438" s="462"/>
      <c r="F438" s="409"/>
      <c r="G438" s="460">
        <v>2021</v>
      </c>
      <c r="H438" s="462" t="s">
        <v>539</v>
      </c>
      <c r="I438" s="462"/>
      <c r="J438" s="462"/>
      <c r="K438" s="12"/>
      <c r="L438" s="12"/>
      <c r="M438" s="409"/>
      <c r="N438" s="108"/>
      <c r="O438" s="111"/>
      <c r="P438" s="111"/>
      <c r="Q438" s="244"/>
      <c r="R438" s="244"/>
      <c r="S438" s="244"/>
      <c r="T438" s="27"/>
      <c r="U438" s="27"/>
    </row>
    <row r="439" spans="1:22" s="20" customFormat="1" ht="13.2" x14ac:dyDescent="0.25">
      <c r="A439" s="123"/>
      <c r="B439" s="461"/>
      <c r="C439" s="254">
        <v>2021</v>
      </c>
      <c r="D439" s="254">
        <v>2022</v>
      </c>
      <c r="E439" s="410" t="s">
        <v>550</v>
      </c>
      <c r="F439" s="125"/>
      <c r="G439" s="461"/>
      <c r="H439" s="254">
        <v>2021</v>
      </c>
      <c r="I439" s="254">
        <v>2022</v>
      </c>
      <c r="J439" s="410" t="s">
        <v>550</v>
      </c>
      <c r="K439" s="12"/>
      <c r="L439" s="12"/>
      <c r="M439" s="409"/>
      <c r="N439" s="108"/>
      <c r="O439" s="111"/>
      <c r="P439" s="111"/>
      <c r="Q439" s="244"/>
      <c r="R439" s="244"/>
      <c r="S439" s="244"/>
      <c r="T439" s="261"/>
      <c r="U439" s="261"/>
    </row>
    <row r="440" spans="1:22" s="20" customFormat="1" ht="11.25" customHeight="1" x14ac:dyDescent="0.25">
      <c r="A440" s="17" t="s">
        <v>261</v>
      </c>
      <c r="B440" s="291"/>
      <c r="C440" s="291"/>
      <c r="D440" s="291"/>
      <c r="E440" s="16"/>
      <c r="F440" s="16"/>
      <c r="G440" s="292"/>
      <c r="H440" s="292"/>
      <c r="I440" s="292"/>
      <c r="J440" s="16"/>
      <c r="K440" s="12"/>
      <c r="L440" s="12"/>
      <c r="M440" s="16"/>
      <c r="O440" s="289"/>
      <c r="P440" s="279"/>
      <c r="Q440" s="290"/>
      <c r="R440" s="22"/>
      <c r="S440" s="176"/>
      <c r="T440" s="176"/>
      <c r="U440" s="176"/>
      <c r="V440" s="176"/>
    </row>
    <row r="441" spans="1:22" s="20" customFormat="1" ht="11.25" customHeight="1" x14ac:dyDescent="0.25">
      <c r="A441" s="17" t="s">
        <v>456</v>
      </c>
      <c r="B441" s="291">
        <v>244134.68684070001</v>
      </c>
      <c r="C441" s="291">
        <v>106970.67664220002</v>
      </c>
      <c r="D441" s="291">
        <v>97527.283296599999</v>
      </c>
      <c r="E441" s="16">
        <v>-8.8280205772528433</v>
      </c>
      <c r="F441" s="16"/>
      <c r="G441" s="292">
        <v>270614.10446</v>
      </c>
      <c r="H441" s="292">
        <v>120886.08277999998</v>
      </c>
      <c r="I441" s="292">
        <v>129653.23767000003</v>
      </c>
      <c r="J441" s="16">
        <v>7.2524104416182809</v>
      </c>
      <c r="K441" s="12"/>
      <c r="L441" s="12"/>
      <c r="M441" s="16"/>
      <c r="O441" s="289"/>
      <c r="P441" s="279"/>
      <c r="Q441" s="290"/>
      <c r="R441" s="22"/>
      <c r="S441" s="176"/>
      <c r="T441" s="176"/>
      <c r="U441" s="176"/>
      <c r="V441" s="176"/>
    </row>
    <row r="442" spans="1:22" s="20" customFormat="1" ht="11.25" customHeight="1" x14ac:dyDescent="0.25">
      <c r="A442" s="17"/>
      <c r="B442" s="291"/>
      <c r="C442" s="291"/>
      <c r="D442" s="291"/>
      <c r="E442" s="377"/>
      <c r="F442" s="16"/>
      <c r="G442" s="292"/>
      <c r="H442" s="292"/>
      <c r="I442" s="292"/>
      <c r="J442" s="377"/>
      <c r="K442" s="380"/>
      <c r="L442" s="12"/>
      <c r="M442" s="377"/>
      <c r="O442" s="289"/>
      <c r="P442" s="279"/>
      <c r="Q442" s="290"/>
      <c r="R442" s="22"/>
      <c r="S442" s="176"/>
      <c r="T442" s="176"/>
      <c r="U442" s="176"/>
      <c r="V442" s="176"/>
    </row>
    <row r="443" spans="1:22" s="20" customFormat="1" ht="11.25" customHeight="1" x14ac:dyDescent="0.25">
      <c r="A443" s="17" t="s">
        <v>10</v>
      </c>
      <c r="B443" s="291"/>
      <c r="C443" s="291"/>
      <c r="D443" s="291"/>
      <c r="E443" s="16"/>
      <c r="F443" s="16"/>
      <c r="G443" s="292"/>
      <c r="H443" s="292"/>
      <c r="I443" s="292"/>
      <c r="J443" s="16"/>
      <c r="K443" s="12"/>
      <c r="L443" s="12"/>
      <c r="M443" s="16"/>
      <c r="O443" s="289"/>
      <c r="P443" s="279"/>
      <c r="Q443" s="290"/>
      <c r="R443" s="22"/>
      <c r="S443" s="176"/>
      <c r="T443" s="176"/>
      <c r="U443" s="176"/>
      <c r="V443" s="176"/>
    </row>
    <row r="444" spans="1:22" s="20" customFormat="1" ht="11.25" customHeight="1" x14ac:dyDescent="0.25">
      <c r="A444" s="17" t="s">
        <v>350</v>
      </c>
      <c r="B444" s="292">
        <v>428351.59325980017</v>
      </c>
      <c r="C444" s="292">
        <v>153674.29350819997</v>
      </c>
      <c r="D444" s="292">
        <v>123310.57745000001</v>
      </c>
      <c r="E444" s="16">
        <v>-19.758487490023683</v>
      </c>
      <c r="F444" s="12"/>
      <c r="G444" s="292">
        <v>510767.50238999992</v>
      </c>
      <c r="H444" s="292">
        <v>181889.05160999997</v>
      </c>
      <c r="I444" s="292">
        <v>144440.75320000001</v>
      </c>
      <c r="J444" s="16">
        <v>-20.588539045382063</v>
      </c>
      <c r="K444" s="12"/>
      <c r="L444" s="12"/>
      <c r="M444" s="16"/>
      <c r="O444" s="289"/>
      <c r="P444" s="279"/>
      <c r="Q444" s="290"/>
      <c r="R444" s="22"/>
      <c r="S444" s="176"/>
      <c r="T444" s="176"/>
      <c r="U444" s="176"/>
      <c r="V444" s="176"/>
    </row>
    <row r="445" spans="1:22" s="20" customFormat="1" ht="11.25" customHeight="1" x14ac:dyDescent="0.25">
      <c r="A445" s="9" t="s">
        <v>351</v>
      </c>
      <c r="B445" s="203">
        <v>10180.985893299996</v>
      </c>
      <c r="C445" s="203">
        <v>6280.7659901999996</v>
      </c>
      <c r="D445" s="203">
        <v>2585.5264568000002</v>
      </c>
      <c r="E445" s="12">
        <v>-58.834217660166814</v>
      </c>
      <c r="F445" s="12"/>
      <c r="G445" s="204">
        <v>81074.963900000002</v>
      </c>
      <c r="H445" s="204">
        <v>46130.593690000002</v>
      </c>
      <c r="I445" s="204">
        <v>8456.20903</v>
      </c>
      <c r="J445" s="16">
        <v>-81.668978537700667</v>
      </c>
      <c r="K445" s="12"/>
      <c r="L445" s="12"/>
      <c r="M445" s="16"/>
      <c r="O445" s="289"/>
      <c r="P445" s="279"/>
      <c r="Q445" s="290"/>
      <c r="R445" s="22"/>
      <c r="S445" s="176"/>
      <c r="T445" s="176"/>
      <c r="U445" s="176"/>
      <c r="V445" s="176"/>
    </row>
    <row r="446" spans="1:22" s="20" customFormat="1" ht="11.25" customHeight="1" x14ac:dyDescent="0.25">
      <c r="A446" s="9" t="s">
        <v>352</v>
      </c>
      <c r="B446" s="203">
        <v>38389.773392699994</v>
      </c>
      <c r="C446" s="203">
        <v>30551.251853000005</v>
      </c>
      <c r="D446" s="203">
        <v>5187.2145023999992</v>
      </c>
      <c r="E446" s="12">
        <v>-83.021270200780208</v>
      </c>
      <c r="F446" s="12"/>
      <c r="G446" s="204">
        <v>74278.370600000009</v>
      </c>
      <c r="H446" s="204">
        <v>22478.660209999998</v>
      </c>
      <c r="I446" s="204">
        <v>21347.852030000002</v>
      </c>
      <c r="J446" s="16">
        <v>-5.030585317077481</v>
      </c>
      <c r="K446" s="12"/>
      <c r="L446" s="12"/>
      <c r="M446" s="16"/>
      <c r="O446" s="289"/>
      <c r="P446" s="279"/>
      <c r="Q446" s="290"/>
      <c r="R446" s="22"/>
      <c r="S446" s="176"/>
      <c r="T446" s="176"/>
      <c r="U446" s="176"/>
      <c r="V446" s="176"/>
    </row>
    <row r="447" spans="1:22" s="20" customFormat="1" ht="11.25" customHeight="1" x14ac:dyDescent="0.25">
      <c r="A447" s="9" t="s">
        <v>328</v>
      </c>
      <c r="B447" s="203">
        <v>379780.83397380018</v>
      </c>
      <c r="C447" s="203">
        <v>116842.27566499998</v>
      </c>
      <c r="D447" s="203">
        <v>115537.83649080001</v>
      </c>
      <c r="E447" s="12">
        <v>-1.1164102776806146</v>
      </c>
      <c r="F447" s="12"/>
      <c r="G447" s="204">
        <v>355414.16788999992</v>
      </c>
      <c r="H447" s="204">
        <v>113279.79770999998</v>
      </c>
      <c r="I447" s="204">
        <v>114636.69214000001</v>
      </c>
      <c r="J447" s="16">
        <v>1.197825611830396</v>
      </c>
      <c r="K447" s="12"/>
      <c r="L447" s="12"/>
      <c r="M447" s="16"/>
      <c r="O447" s="289"/>
      <c r="P447" s="279"/>
      <c r="Q447" s="290"/>
      <c r="R447" s="22"/>
      <c r="S447" s="176"/>
      <c r="T447" s="176"/>
      <c r="U447" s="176"/>
      <c r="V447" s="176"/>
    </row>
    <row r="448" spans="1:22" x14ac:dyDescent="0.2">
      <c r="B448" s="203"/>
      <c r="C448" s="203"/>
      <c r="D448" s="203"/>
      <c r="E448" s="12"/>
      <c r="F448" s="12"/>
      <c r="G448" s="204"/>
      <c r="H448" s="204"/>
      <c r="I448" s="204"/>
      <c r="J448" s="12"/>
      <c r="K448" s="12"/>
      <c r="L448" s="12"/>
      <c r="M448" s="12"/>
      <c r="O448" s="171"/>
    </row>
    <row r="449" spans="1:18" x14ac:dyDescent="0.2">
      <c r="A449" s="9" t="s">
        <v>80</v>
      </c>
      <c r="B449" s="11"/>
      <c r="C449" s="11"/>
      <c r="D449" s="11"/>
      <c r="E449" s="12"/>
      <c r="F449" s="12"/>
      <c r="G449" s="204">
        <v>2782954.5728999996</v>
      </c>
      <c r="H449" s="204">
        <v>979502.09993000014</v>
      </c>
      <c r="I449" s="204">
        <v>1289408.2134500002</v>
      </c>
      <c r="J449" s="12">
        <v>31.639147434410546</v>
      </c>
      <c r="K449" s="12"/>
      <c r="L449" s="12"/>
      <c r="M449" s="12"/>
      <c r="O449" s="171"/>
      <c r="P449" s="172"/>
      <c r="Q449" s="172"/>
      <c r="R449" s="13"/>
    </row>
    <row r="450" spans="1:18" x14ac:dyDescent="0.2">
      <c r="A450" s="84"/>
      <c r="B450" s="90"/>
      <c r="C450" s="90"/>
      <c r="D450" s="90"/>
      <c r="E450" s="90"/>
      <c r="F450" s="90"/>
      <c r="G450" s="90"/>
      <c r="H450" s="90"/>
      <c r="I450" s="90"/>
      <c r="J450" s="84"/>
      <c r="K450" s="9"/>
      <c r="L450" s="12"/>
      <c r="M450" s="9"/>
      <c r="O450" s="171"/>
    </row>
    <row r="451" spans="1:18" x14ac:dyDescent="0.2">
      <c r="A451" s="9" t="s">
        <v>457</v>
      </c>
      <c r="B451" s="9"/>
      <c r="C451" s="9"/>
      <c r="D451" s="9"/>
      <c r="E451" s="9"/>
      <c r="F451" s="9"/>
      <c r="G451" s="9"/>
      <c r="H451" s="9"/>
      <c r="I451" s="9"/>
      <c r="J451" s="9"/>
      <c r="K451" s="9"/>
      <c r="L451" s="12"/>
      <c r="M451" s="9"/>
      <c r="O451" s="171"/>
    </row>
    <row r="452" spans="1:18" x14ac:dyDescent="0.2">
      <c r="L452" s="12"/>
      <c r="O452" s="171"/>
    </row>
    <row r="453" spans="1:18" ht="20.100000000000001" customHeight="1" x14ac:dyDescent="0.2">
      <c r="A453" s="455" t="s">
        <v>525</v>
      </c>
      <c r="B453" s="455"/>
      <c r="C453" s="455"/>
      <c r="D453" s="455"/>
      <c r="E453" s="455"/>
      <c r="F453" s="455"/>
      <c r="G453" s="455"/>
      <c r="H453" s="455"/>
      <c r="I453" s="455"/>
      <c r="J453" s="455"/>
      <c r="K453" s="408"/>
      <c r="L453" s="12"/>
      <c r="M453" s="408"/>
      <c r="O453" s="171"/>
    </row>
    <row r="454" spans="1:18" ht="20.100000000000001" customHeight="1" x14ac:dyDescent="0.2">
      <c r="A454" s="456" t="s">
        <v>225</v>
      </c>
      <c r="B454" s="456"/>
      <c r="C454" s="456"/>
      <c r="D454" s="456"/>
      <c r="E454" s="456"/>
      <c r="F454" s="456"/>
      <c r="G454" s="456"/>
      <c r="H454" s="456"/>
      <c r="I454" s="456"/>
      <c r="J454" s="456"/>
      <c r="K454" s="408"/>
      <c r="L454" s="12"/>
      <c r="M454" s="408"/>
      <c r="O454" s="171"/>
      <c r="P454" s="172"/>
      <c r="Q454" s="172"/>
    </row>
    <row r="455" spans="1:18" s="20" customFormat="1" ht="13.2" x14ac:dyDescent="0.25">
      <c r="A455" s="17"/>
      <c r="B455" s="459" t="s">
        <v>101</v>
      </c>
      <c r="C455" s="459"/>
      <c r="D455" s="459"/>
      <c r="E455" s="459"/>
      <c r="F455" s="409"/>
      <c r="G455" s="459" t="s">
        <v>417</v>
      </c>
      <c r="H455" s="459"/>
      <c r="I455" s="459"/>
      <c r="J455" s="459"/>
      <c r="K455" s="409"/>
      <c r="L455" s="12"/>
      <c r="M455" s="409"/>
      <c r="N455" s="91"/>
      <c r="O455" s="162"/>
      <c r="P455" s="162"/>
      <c r="Q455" s="162"/>
      <c r="R455" s="91"/>
    </row>
    <row r="456" spans="1:18" s="20" customFormat="1" ht="13.2" x14ac:dyDescent="0.25">
      <c r="A456" s="17" t="s">
        <v>257</v>
      </c>
      <c r="B456" s="460">
        <v>2021</v>
      </c>
      <c r="C456" s="462" t="s">
        <v>539</v>
      </c>
      <c r="D456" s="462"/>
      <c r="E456" s="462"/>
      <c r="F456" s="409"/>
      <c r="G456" s="460">
        <v>2021</v>
      </c>
      <c r="H456" s="462" t="s">
        <v>539</v>
      </c>
      <c r="I456" s="462"/>
      <c r="J456" s="462"/>
      <c r="K456" s="409"/>
      <c r="L456" s="12"/>
      <c r="M456" s="409"/>
      <c r="N456" s="91"/>
      <c r="O456" s="162"/>
      <c r="P456" s="168"/>
      <c r="Q456" s="168"/>
    </row>
    <row r="457" spans="1:18" s="20" customFormat="1" ht="13.2" x14ac:dyDescent="0.25">
      <c r="A457" s="123"/>
      <c r="B457" s="463"/>
      <c r="C457" s="254">
        <v>2021</v>
      </c>
      <c r="D457" s="254">
        <v>2022</v>
      </c>
      <c r="E457" s="410" t="s">
        <v>550</v>
      </c>
      <c r="F457" s="125"/>
      <c r="G457" s="463"/>
      <c r="H457" s="254">
        <v>2021</v>
      </c>
      <c r="I457" s="254">
        <v>2022</v>
      </c>
      <c r="J457" s="410" t="s">
        <v>550</v>
      </c>
      <c r="K457" s="409"/>
      <c r="L457" s="409"/>
      <c r="M457" s="409"/>
      <c r="O457" s="162"/>
      <c r="P457" s="168"/>
      <c r="Q457" s="168"/>
    </row>
    <row r="458" spans="1:18" s="20" customFormat="1" ht="13.2" x14ac:dyDescent="0.25">
      <c r="A458" s="17"/>
      <c r="B458" s="17"/>
      <c r="C458" s="253"/>
      <c r="D458" s="253"/>
      <c r="E458" s="409"/>
      <c r="F458" s="409"/>
      <c r="G458" s="17"/>
      <c r="H458" s="253"/>
      <c r="I458" s="253"/>
      <c r="J458" s="409"/>
      <c r="K458" s="409"/>
      <c r="L458" s="409"/>
      <c r="M458" s="409"/>
      <c r="O458" s="162"/>
      <c r="P458" s="168"/>
      <c r="Q458" s="168"/>
    </row>
    <row r="459" spans="1:18" s="20" customFormat="1" ht="13.2" x14ac:dyDescent="0.25">
      <c r="A459" s="17" t="s">
        <v>378</v>
      </c>
      <c r="B459" s="17"/>
      <c r="C459" s="253"/>
      <c r="D459" s="253"/>
      <c r="E459" s="409"/>
      <c r="F459" s="409"/>
      <c r="G459" s="18">
        <v>2382058.5911400001</v>
      </c>
      <c r="H459" s="18">
        <v>757179.39818999998</v>
      </c>
      <c r="I459" s="18">
        <v>946477.15231000015</v>
      </c>
      <c r="J459" s="16">
        <v>25.000383604269615</v>
      </c>
      <c r="K459" s="16"/>
      <c r="L459" s="16"/>
      <c r="M459" s="16"/>
      <c r="O459" s="162"/>
      <c r="P459" s="168"/>
      <c r="Q459" s="168"/>
    </row>
    <row r="460" spans="1:18" s="20" customFormat="1" ht="13.2" x14ac:dyDescent="0.25">
      <c r="A460" s="17"/>
      <c r="B460" s="17"/>
      <c r="C460" s="253"/>
      <c r="D460" s="253"/>
      <c r="E460" s="409"/>
      <c r="F460" s="409"/>
      <c r="G460" s="17"/>
      <c r="H460" s="253"/>
      <c r="I460" s="253"/>
      <c r="J460" s="409"/>
      <c r="K460" s="409"/>
      <c r="L460" s="409"/>
      <c r="M460" s="409"/>
      <c r="O460" s="162"/>
      <c r="P460" s="168"/>
      <c r="Q460" s="168"/>
    </row>
    <row r="461" spans="1:18" s="21" customFormat="1" ht="13.2" x14ac:dyDescent="0.25">
      <c r="A461" s="86" t="s">
        <v>256</v>
      </c>
      <c r="B461" s="86"/>
      <c r="C461" s="86"/>
      <c r="D461" s="86"/>
      <c r="E461" s="86"/>
      <c r="F461" s="86"/>
      <c r="G461" s="86">
        <v>1384314.6646500002</v>
      </c>
      <c r="H461" s="86">
        <v>417161.35332999995</v>
      </c>
      <c r="I461" s="86">
        <v>575948.23921000015</v>
      </c>
      <c r="J461" s="16">
        <v>38.063661605390877</v>
      </c>
      <c r="K461" s="16"/>
      <c r="L461" s="16"/>
      <c r="M461" s="16"/>
      <c r="O461" s="162"/>
      <c r="P461" s="198"/>
      <c r="Q461" s="198"/>
    </row>
    <row r="462" spans="1:18" ht="13.2" x14ac:dyDescent="0.25">
      <c r="A462" s="83"/>
      <c r="B462" s="196"/>
      <c r="C462" s="88"/>
      <c r="E462" s="88"/>
      <c r="F462" s="88"/>
      <c r="G462" s="88"/>
      <c r="I462" s="92"/>
      <c r="J462" s="12"/>
      <c r="K462" s="12"/>
      <c r="L462" s="12"/>
      <c r="M462" s="12"/>
      <c r="O462" s="162"/>
    </row>
    <row r="463" spans="1:18" s="20" customFormat="1" ht="13.2" x14ac:dyDescent="0.25">
      <c r="A463" s="91" t="s">
        <v>178</v>
      </c>
      <c r="B463" s="21">
        <v>1257863.3401942998</v>
      </c>
      <c r="C463" s="21">
        <v>366388.67433180002</v>
      </c>
      <c r="D463" s="21">
        <v>275032.84625539999</v>
      </c>
      <c r="E463" s="16">
        <v>-24.934129921731312</v>
      </c>
      <c r="F463" s="21"/>
      <c r="G463" s="21">
        <v>652079.36473000003</v>
      </c>
      <c r="H463" s="21">
        <v>148660.65064999997</v>
      </c>
      <c r="I463" s="21">
        <v>269593.19173000002</v>
      </c>
      <c r="J463" s="16">
        <v>81.348050443232779</v>
      </c>
      <c r="K463" s="16"/>
      <c r="L463" s="16"/>
      <c r="M463" s="16"/>
      <c r="O463" s="162"/>
      <c r="P463" s="168"/>
      <c r="Q463" s="168"/>
    </row>
    <row r="464" spans="1:18" ht="13.2" x14ac:dyDescent="0.25">
      <c r="A464" s="83" t="s">
        <v>179</v>
      </c>
      <c r="B464" s="93">
        <v>568336.27344239992</v>
      </c>
      <c r="C464" s="93">
        <v>155371.92465</v>
      </c>
      <c r="D464" s="93">
        <v>125259.99656499999</v>
      </c>
      <c r="E464" s="12">
        <v>-19.380546487296158</v>
      </c>
      <c r="F464" s="93"/>
      <c r="G464" s="93">
        <v>275569.39957000001</v>
      </c>
      <c r="H464" s="93">
        <v>55432.969680000009</v>
      </c>
      <c r="I464" s="93">
        <v>125705.41871000001</v>
      </c>
      <c r="J464" s="12">
        <v>126.770132352036</v>
      </c>
      <c r="K464" s="12"/>
      <c r="L464" s="12"/>
      <c r="M464" s="12"/>
      <c r="O464" s="164"/>
    </row>
    <row r="465" spans="1:17" ht="13.2" x14ac:dyDescent="0.25">
      <c r="A465" s="83" t="s">
        <v>180</v>
      </c>
      <c r="B465" s="93">
        <v>115970.579</v>
      </c>
      <c r="C465" s="93">
        <v>35504.15</v>
      </c>
      <c r="D465" s="93">
        <v>20667.206937499999</v>
      </c>
      <c r="E465" s="12">
        <v>-41.78932057942523</v>
      </c>
      <c r="F465" s="93"/>
      <c r="G465" s="93">
        <v>55739.684979999998</v>
      </c>
      <c r="H465" s="93">
        <v>11239.85412</v>
      </c>
      <c r="I465" s="93">
        <v>17514.219390000002</v>
      </c>
      <c r="J465" s="12">
        <v>55.822479571469756</v>
      </c>
      <c r="K465" s="12"/>
      <c r="L465" s="12"/>
      <c r="M465" s="12"/>
      <c r="O465" s="164"/>
    </row>
    <row r="466" spans="1:17" x14ac:dyDescent="0.2">
      <c r="A466" s="83" t="s">
        <v>379</v>
      </c>
      <c r="B466" s="93">
        <v>83443.91661059999</v>
      </c>
      <c r="C466" s="93">
        <v>20127.4554183</v>
      </c>
      <c r="D466" s="93">
        <v>9678.2699104999992</v>
      </c>
      <c r="E466" s="12">
        <v>-51.915084597825221</v>
      </c>
      <c r="F466" s="93"/>
      <c r="G466" s="93">
        <v>32637.962689999997</v>
      </c>
      <c r="H466" s="93">
        <v>6918.9629400000003</v>
      </c>
      <c r="I466" s="93">
        <v>7717.7865099999999</v>
      </c>
      <c r="J466" s="12">
        <v>11.545423453301524</v>
      </c>
      <c r="K466" s="12"/>
      <c r="L466" s="12"/>
      <c r="M466" s="12"/>
      <c r="O466" s="172"/>
    </row>
    <row r="467" spans="1:17" x14ac:dyDescent="0.2">
      <c r="A467" s="83" t="s">
        <v>380</v>
      </c>
      <c r="B467" s="93">
        <v>62477.06</v>
      </c>
      <c r="C467" s="93">
        <v>18440.113000000001</v>
      </c>
      <c r="D467" s="93">
        <v>15029.092480000001</v>
      </c>
      <c r="E467" s="12">
        <v>-18.497828728056049</v>
      </c>
      <c r="F467" s="93"/>
      <c r="G467" s="93">
        <v>37568.21931</v>
      </c>
      <c r="H467" s="93">
        <v>8686.3130999999994</v>
      </c>
      <c r="I467" s="93">
        <v>15057.471099999999</v>
      </c>
      <c r="J467" s="12">
        <v>73.347091299299336</v>
      </c>
      <c r="K467" s="12"/>
      <c r="L467" s="12"/>
      <c r="M467" s="12"/>
      <c r="O467" s="14"/>
      <c r="P467" s="14"/>
      <c r="Q467" s="14"/>
    </row>
    <row r="468" spans="1:17" x14ac:dyDescent="0.2">
      <c r="A468" s="83" t="s">
        <v>381</v>
      </c>
      <c r="B468" s="93">
        <v>126887.11315</v>
      </c>
      <c r="C468" s="93">
        <v>38357.384050000001</v>
      </c>
      <c r="D468" s="93">
        <v>38080.435600000004</v>
      </c>
      <c r="E468" s="12">
        <v>-0.72202121406138531</v>
      </c>
      <c r="F468" s="93"/>
      <c r="G468" s="93">
        <v>79882.486879999968</v>
      </c>
      <c r="H468" s="93">
        <v>19401.617919999997</v>
      </c>
      <c r="I468" s="93">
        <v>40140.529609999998</v>
      </c>
      <c r="J468" s="12">
        <v>106.89269201936744</v>
      </c>
      <c r="K468" s="12"/>
      <c r="L468" s="12"/>
      <c r="M468" s="12"/>
      <c r="O468" s="14"/>
      <c r="P468" s="14"/>
      <c r="Q468" s="14"/>
    </row>
    <row r="469" spans="1:17" x14ac:dyDescent="0.2">
      <c r="A469" s="83" t="s">
        <v>181</v>
      </c>
      <c r="B469" s="93">
        <v>300748.39799129998</v>
      </c>
      <c r="C469" s="93">
        <v>98587.647213499993</v>
      </c>
      <c r="D469" s="93">
        <v>66317.844762400011</v>
      </c>
      <c r="E469" s="12">
        <v>-32.732095108443929</v>
      </c>
      <c r="F469" s="93"/>
      <c r="G469" s="93">
        <v>170681.61129999999</v>
      </c>
      <c r="H469" s="93">
        <v>46980.932889999982</v>
      </c>
      <c r="I469" s="93">
        <v>63457.766410000004</v>
      </c>
      <c r="J469" s="12">
        <v>35.071320440950984</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ht="11.4" x14ac:dyDescent="0.2">
      <c r="A471" s="91" t="s">
        <v>318</v>
      </c>
      <c r="B471" s="21">
        <v>77619.8746063</v>
      </c>
      <c r="C471" s="21">
        <v>30837.758540499999</v>
      </c>
      <c r="D471" s="21">
        <v>27441.163131699999</v>
      </c>
      <c r="E471" s="16">
        <v>-11.014404319753552</v>
      </c>
      <c r="F471" s="21"/>
      <c r="G471" s="21">
        <v>419956.50409</v>
      </c>
      <c r="H471" s="21">
        <v>140382.17331000001</v>
      </c>
      <c r="I471" s="21">
        <v>156764.47682000001</v>
      </c>
      <c r="J471" s="16">
        <v>11.669789064900456</v>
      </c>
      <c r="K471" s="16"/>
      <c r="L471" s="16"/>
      <c r="M471" s="16"/>
    </row>
    <row r="472" spans="1:17" x14ac:dyDescent="0.2">
      <c r="A472" s="83" t="s">
        <v>174</v>
      </c>
      <c r="B472" s="13">
        <v>11875.190947699999</v>
      </c>
      <c r="C472" s="93">
        <v>4638.3815431000003</v>
      </c>
      <c r="D472" s="93">
        <v>6337.5255053000001</v>
      </c>
      <c r="E472" s="12">
        <v>36.632259472652152</v>
      </c>
      <c r="F472" s="13"/>
      <c r="G472" s="93">
        <v>88598.842940000002</v>
      </c>
      <c r="H472" s="93">
        <v>38309.187450000005</v>
      </c>
      <c r="I472" s="93">
        <v>47962.920820000007</v>
      </c>
      <c r="J472" s="12">
        <v>25.199525264271827</v>
      </c>
      <c r="K472" s="12"/>
      <c r="L472" s="12"/>
      <c r="M472" s="12"/>
      <c r="O472" s="14"/>
      <c r="P472" s="14"/>
      <c r="Q472" s="14"/>
    </row>
    <row r="473" spans="1:17" x14ac:dyDescent="0.2">
      <c r="A473" s="83" t="s">
        <v>175</v>
      </c>
      <c r="B473" s="13">
        <v>7334.5087199999998</v>
      </c>
      <c r="C473" s="93">
        <v>2157.7539142000001</v>
      </c>
      <c r="D473" s="93">
        <v>2621.5087780000003</v>
      </c>
      <c r="E473" s="12">
        <v>21.492481637876665</v>
      </c>
      <c r="F473" s="93"/>
      <c r="G473" s="93">
        <v>93160.008409999995</v>
      </c>
      <c r="H473" s="93">
        <v>25587.001499999998</v>
      </c>
      <c r="I473" s="93">
        <v>32838.076270000005</v>
      </c>
      <c r="J473" s="12">
        <v>28.338900007490167</v>
      </c>
      <c r="K473" s="12"/>
      <c r="L473" s="12"/>
      <c r="M473" s="12"/>
      <c r="O473" s="14"/>
      <c r="P473" s="14"/>
      <c r="Q473" s="14"/>
    </row>
    <row r="474" spans="1:17" x14ac:dyDescent="0.2">
      <c r="A474" s="83" t="s">
        <v>176</v>
      </c>
      <c r="B474" s="13">
        <v>17326.4535091</v>
      </c>
      <c r="C474" s="93">
        <v>6875.8915102000019</v>
      </c>
      <c r="D474" s="93">
        <v>4074.6025774</v>
      </c>
      <c r="E474" s="12">
        <v>-40.740737817698921</v>
      </c>
      <c r="F474" s="93"/>
      <c r="G474" s="93">
        <v>116533.58389000001</v>
      </c>
      <c r="H474" s="93">
        <v>31112.510399999999</v>
      </c>
      <c r="I474" s="93">
        <v>31626.027189999993</v>
      </c>
      <c r="J474" s="12">
        <v>1.6505154466738077</v>
      </c>
      <c r="K474" s="12"/>
      <c r="L474" s="12"/>
      <c r="M474" s="12"/>
      <c r="O474" s="14"/>
      <c r="P474" s="14"/>
      <c r="Q474" s="14"/>
    </row>
    <row r="475" spans="1:17" x14ac:dyDescent="0.2">
      <c r="A475" s="83" t="s">
        <v>177</v>
      </c>
      <c r="B475" s="13">
        <v>41083.721429500001</v>
      </c>
      <c r="C475" s="93">
        <v>17165.731572999997</v>
      </c>
      <c r="D475" s="93">
        <v>14407.526270999999</v>
      </c>
      <c r="E475" s="12">
        <v>-16.068090604063642</v>
      </c>
      <c r="F475" s="93"/>
      <c r="G475" s="93">
        <v>121664.06884999998</v>
      </c>
      <c r="H475" s="93">
        <v>45373.473960000003</v>
      </c>
      <c r="I475" s="93">
        <v>44337.452539999998</v>
      </c>
      <c r="J475" s="12">
        <v>-2.2833195908987136</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7354.4040641000001</v>
      </c>
      <c r="C477" s="21">
        <v>3694.2627232999998</v>
      </c>
      <c r="D477" s="21">
        <v>2291.6303595999998</v>
      </c>
      <c r="E477" s="16">
        <v>-37.967856342579253</v>
      </c>
      <c r="F477" s="21"/>
      <c r="G477" s="21">
        <v>229291.90981000004</v>
      </c>
      <c r="H477" s="21">
        <v>98355.961699999985</v>
      </c>
      <c r="I477" s="21">
        <v>102505.09651</v>
      </c>
      <c r="J477" s="16">
        <v>4.2184883745588024</v>
      </c>
      <c r="K477" s="16"/>
      <c r="L477" s="16"/>
      <c r="M477" s="16"/>
    </row>
    <row r="478" spans="1:17" x14ac:dyDescent="0.2">
      <c r="A478" s="83" t="s">
        <v>183</v>
      </c>
      <c r="B478" s="93">
        <v>899.09584339999992</v>
      </c>
      <c r="C478" s="93">
        <v>387.69287089999995</v>
      </c>
      <c r="D478" s="93">
        <v>180.0904103</v>
      </c>
      <c r="E478" s="12">
        <v>-53.54817593577782</v>
      </c>
      <c r="F478" s="93"/>
      <c r="G478" s="93">
        <v>20824.227449999998</v>
      </c>
      <c r="H478" s="93">
        <v>8073.4297799999986</v>
      </c>
      <c r="I478" s="93">
        <v>7279.8819700000022</v>
      </c>
      <c r="J478" s="12">
        <v>-9.8291287795160116</v>
      </c>
      <c r="K478" s="12"/>
      <c r="L478" s="12"/>
      <c r="M478" s="12"/>
      <c r="O478" s="14"/>
      <c r="P478" s="14"/>
      <c r="Q478" s="14"/>
    </row>
    <row r="479" spans="1:17" x14ac:dyDescent="0.2">
      <c r="A479" s="83" t="s">
        <v>184</v>
      </c>
      <c r="B479" s="93">
        <v>1353.4090916</v>
      </c>
      <c r="C479" s="93">
        <v>1261.7899235000002</v>
      </c>
      <c r="D479" s="93">
        <v>79.242744499999986</v>
      </c>
      <c r="E479" s="12">
        <v>-93.719814762809847</v>
      </c>
      <c r="F479" s="93"/>
      <c r="G479" s="93">
        <v>92184.401660000018</v>
      </c>
      <c r="H479" s="93">
        <v>46467.743919999994</v>
      </c>
      <c r="I479" s="93">
        <v>45074.119890000002</v>
      </c>
      <c r="J479" s="12">
        <v>-2.9991213526511729</v>
      </c>
      <c r="K479" s="12"/>
      <c r="L479" s="12"/>
      <c r="M479" s="12"/>
      <c r="O479" s="14"/>
      <c r="P479" s="14"/>
      <c r="Q479" s="14"/>
    </row>
    <row r="480" spans="1:17" x14ac:dyDescent="0.2">
      <c r="A480" s="83" t="s">
        <v>382</v>
      </c>
      <c r="B480" s="93">
        <v>5101.8991291000002</v>
      </c>
      <c r="C480" s="93">
        <v>2044.7799288999997</v>
      </c>
      <c r="D480" s="93">
        <v>2032.2972047999997</v>
      </c>
      <c r="E480" s="12">
        <v>-0.61046785150689686</v>
      </c>
      <c r="F480" s="93"/>
      <c r="G480" s="93">
        <v>116283.28070000002</v>
      </c>
      <c r="H480" s="93">
        <v>43814.788</v>
      </c>
      <c r="I480" s="93">
        <v>50151.094649999999</v>
      </c>
      <c r="J480" s="12">
        <v>14.461570942668928</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344</v>
      </c>
      <c r="B482" s="21"/>
      <c r="C482" s="21"/>
      <c r="D482" s="21"/>
      <c r="E482" s="16"/>
      <c r="F482" s="21"/>
      <c r="G482" s="21">
        <v>82986.886020000005</v>
      </c>
      <c r="H482" s="21">
        <v>29762.567669999997</v>
      </c>
      <c r="I482" s="21">
        <v>47085.474149999995</v>
      </c>
      <c r="J482" s="16">
        <v>58.203669361031331</v>
      </c>
      <c r="K482" s="16"/>
      <c r="L482" s="16"/>
      <c r="M482" s="16"/>
    </row>
    <row r="483" spans="1:17" x14ac:dyDescent="0.2">
      <c r="A483" s="95" t="s">
        <v>185</v>
      </c>
      <c r="B483" s="93">
        <v>874.16191179999998</v>
      </c>
      <c r="C483" s="93">
        <v>316.2822883</v>
      </c>
      <c r="D483" s="93">
        <v>367.01500269999997</v>
      </c>
      <c r="E483" s="12">
        <v>16.040327352089662</v>
      </c>
      <c r="F483" s="93"/>
      <c r="G483" s="93">
        <v>21762.446259999997</v>
      </c>
      <c r="H483" s="93">
        <v>8778.5525299999972</v>
      </c>
      <c r="I483" s="93">
        <v>9433.8388999999988</v>
      </c>
      <c r="J483" s="12">
        <v>7.4646289096136513</v>
      </c>
      <c r="K483" s="12"/>
      <c r="L483" s="12"/>
      <c r="M483" s="12"/>
    </row>
    <row r="484" spans="1:17" x14ac:dyDescent="0.2">
      <c r="A484" s="83" t="s">
        <v>186</v>
      </c>
      <c r="B484" s="93">
        <v>22432.268509700003</v>
      </c>
      <c r="C484" s="93">
        <v>8650.7268940999984</v>
      </c>
      <c r="D484" s="93">
        <v>11138.046096799999</v>
      </c>
      <c r="E484" s="12">
        <v>28.752719085333865</v>
      </c>
      <c r="F484" s="93"/>
      <c r="G484" s="93">
        <v>61224.439760000001</v>
      </c>
      <c r="H484" s="93">
        <v>20984.01514</v>
      </c>
      <c r="I484" s="93">
        <v>37651.635249999992</v>
      </c>
      <c r="J484" s="12">
        <v>79.430080462665899</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369</v>
      </c>
      <c r="B486" s="86"/>
      <c r="C486" s="86"/>
      <c r="D486" s="86"/>
      <c r="E486" s="16"/>
      <c r="F486" s="86"/>
      <c r="G486" s="86">
        <v>997743.9264900001</v>
      </c>
      <c r="H486" s="86">
        <v>340018.04486000002</v>
      </c>
      <c r="I486" s="86">
        <v>370528.91310000001</v>
      </c>
      <c r="J486" s="16">
        <v>8.9733085350110144</v>
      </c>
      <c r="K486" s="16"/>
      <c r="L486" s="16"/>
      <c r="M486" s="16"/>
      <c r="O486" s="198"/>
      <c r="P486" s="198"/>
      <c r="Q486" s="198"/>
    </row>
    <row r="487" spans="1:17" x14ac:dyDescent="0.2">
      <c r="A487" s="83" t="s">
        <v>187</v>
      </c>
      <c r="B487" s="93">
        <v>8363.0010000000002</v>
      </c>
      <c r="C487" s="93">
        <v>2834</v>
      </c>
      <c r="D487" s="93">
        <v>3590.0010000000002</v>
      </c>
      <c r="E487" s="12">
        <v>26.676111503175719</v>
      </c>
      <c r="F487" s="93"/>
      <c r="G487" s="93">
        <v>157785.86882000009</v>
      </c>
      <c r="H487" s="93">
        <v>55473.517700000004</v>
      </c>
      <c r="I487" s="93">
        <v>78895.167010000005</v>
      </c>
      <c r="J487" s="12">
        <v>42.221316190301735</v>
      </c>
      <c r="K487" s="12"/>
      <c r="L487" s="12"/>
      <c r="M487" s="12"/>
    </row>
    <row r="488" spans="1:17" x14ac:dyDescent="0.2">
      <c r="A488" s="83" t="s">
        <v>188</v>
      </c>
      <c r="B488" s="93">
        <v>345</v>
      </c>
      <c r="C488" s="93">
        <v>71</v>
      </c>
      <c r="D488" s="93">
        <v>0</v>
      </c>
      <c r="E488" s="12" t="s">
        <v>553</v>
      </c>
      <c r="F488" s="93"/>
      <c r="G488" s="93">
        <v>12010.030199999997</v>
      </c>
      <c r="H488" s="93">
        <v>4576.0355900000004</v>
      </c>
      <c r="I488" s="93">
        <v>0</v>
      </c>
      <c r="J488" s="12" t="s">
        <v>553</v>
      </c>
      <c r="K488" s="12"/>
      <c r="L488" s="12"/>
      <c r="M488" s="12"/>
    </row>
    <row r="489" spans="1:17" ht="11.25" customHeight="1" x14ac:dyDescent="0.2">
      <c r="A489" s="95" t="s">
        <v>189</v>
      </c>
      <c r="B489" s="93">
        <v>0</v>
      </c>
      <c r="C489" s="93">
        <v>0</v>
      </c>
      <c r="D489" s="93">
        <v>0</v>
      </c>
      <c r="E489" s="12" t="s">
        <v>553</v>
      </c>
      <c r="F489" s="93"/>
      <c r="G489" s="93">
        <v>0</v>
      </c>
      <c r="H489" s="93">
        <v>0</v>
      </c>
      <c r="I489" s="93">
        <v>0</v>
      </c>
      <c r="J489" s="12" t="s">
        <v>553</v>
      </c>
      <c r="K489" s="12"/>
      <c r="L489" s="12"/>
      <c r="M489" s="12"/>
    </row>
    <row r="490" spans="1:17" x14ac:dyDescent="0.2">
      <c r="A490" s="83" t="s">
        <v>190</v>
      </c>
      <c r="B490" s="88"/>
      <c r="C490" s="88"/>
      <c r="D490" s="88"/>
      <c r="E490" s="12"/>
      <c r="F490" s="88"/>
      <c r="G490" s="93">
        <v>827948.02746999997</v>
      </c>
      <c r="H490" s="93">
        <v>279968.49157000001</v>
      </c>
      <c r="I490" s="93">
        <v>291633.74608999997</v>
      </c>
      <c r="J490" s="12">
        <v>4.1666312000267851</v>
      </c>
      <c r="K490" s="12"/>
      <c r="L490" s="12"/>
      <c r="M490" s="12"/>
    </row>
    <row r="491" spans="1:17" x14ac:dyDescent="0.2">
      <c r="B491" s="93"/>
      <c r="C491" s="93"/>
      <c r="D491" s="93"/>
      <c r="F491" s="88"/>
      <c r="G491" s="88"/>
      <c r="H491" s="88"/>
      <c r="I491" s="93"/>
    </row>
    <row r="492" spans="1:17" x14ac:dyDescent="0.25">
      <c r="A492" s="96"/>
      <c r="B492" s="96"/>
      <c r="C492" s="97"/>
      <c r="D492" s="97"/>
      <c r="E492" s="97"/>
      <c r="F492" s="97"/>
      <c r="G492" s="97"/>
      <c r="H492" s="97"/>
      <c r="I492" s="97"/>
      <c r="J492" s="97"/>
      <c r="K492" s="88"/>
      <c r="L492" s="88"/>
      <c r="M492" s="88"/>
    </row>
    <row r="493" spans="1:17" ht="11.4" x14ac:dyDescent="0.2">
      <c r="A493" s="9" t="s">
        <v>409</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6D5D-5A1C-4AB7-AEAB-D31C0CE04031}">
  <sheetPr codeName="Hoja24">
    <pageSetUpPr fitToPage="1"/>
  </sheetPr>
  <dimension ref="A1:L24"/>
  <sheetViews>
    <sheetView workbookViewId="0">
      <selection activeCell="F21" sqref="F21"/>
    </sheetView>
  </sheetViews>
  <sheetFormatPr baseColWidth="10" defaultColWidth="11.44140625" defaultRowHeight="13.2" x14ac:dyDescent="0.25"/>
  <cols>
    <col min="1" max="1" width="38.109375" style="1" customWidth="1"/>
    <col min="2" max="2" width="17.109375" style="1" bestFit="1" customWidth="1"/>
    <col min="3" max="4" width="11.44140625" style="1" customWidth="1"/>
    <col min="5" max="5" width="10.33203125" style="1" bestFit="1" customWidth="1"/>
    <col min="6" max="6" width="13" style="1" bestFit="1" customWidth="1"/>
    <col min="7" max="8" width="11.44140625" style="34"/>
    <col min="9" max="9" width="11.44140625" style="1"/>
    <col min="10" max="12" width="17.5546875" style="1" customWidth="1"/>
    <col min="13" max="16384" width="11.44140625" style="1"/>
  </cols>
  <sheetData>
    <row r="1" spans="1:12" x14ac:dyDescent="0.25">
      <c r="A1" s="418" t="s">
        <v>526</v>
      </c>
      <c r="B1" s="418"/>
      <c r="C1" s="418"/>
      <c r="D1" s="418"/>
      <c r="E1" s="418"/>
      <c r="F1" s="418"/>
      <c r="G1" s="33"/>
      <c r="H1" s="33"/>
    </row>
    <row r="2" spans="1:12" x14ac:dyDescent="0.25">
      <c r="A2" s="418"/>
      <c r="B2" s="418"/>
      <c r="C2" s="418"/>
      <c r="D2" s="418"/>
      <c r="E2" s="418"/>
      <c r="F2" s="418"/>
      <c r="G2" s="33"/>
      <c r="H2" s="33"/>
      <c r="J2" s="387"/>
      <c r="K2" s="387"/>
      <c r="L2" s="387"/>
    </row>
    <row r="3" spans="1:12" x14ac:dyDescent="0.25">
      <c r="A3" s="416" t="s">
        <v>509</v>
      </c>
      <c r="B3" s="416"/>
      <c r="C3" s="416"/>
      <c r="D3" s="416"/>
      <c r="E3" s="416"/>
      <c r="F3" s="416"/>
      <c r="J3" s="387"/>
      <c r="K3" s="387"/>
    </row>
    <row r="4" spans="1:12" x14ac:dyDescent="0.25">
      <c r="A4" s="416" t="s">
        <v>128</v>
      </c>
      <c r="B4" s="416"/>
      <c r="C4" s="416"/>
      <c r="D4" s="416"/>
      <c r="E4" s="416"/>
      <c r="F4" s="416"/>
      <c r="J4" s="387"/>
      <c r="K4" s="387"/>
      <c r="L4" s="387"/>
    </row>
    <row r="5" spans="1:12" ht="13.8" thickBot="1" x14ac:dyDescent="0.3">
      <c r="A5" s="416" t="s">
        <v>237</v>
      </c>
      <c r="B5" s="416"/>
      <c r="C5" s="416"/>
      <c r="D5" s="416"/>
      <c r="E5" s="416"/>
      <c r="F5" s="416"/>
      <c r="J5" s="387"/>
      <c r="K5" s="387"/>
      <c r="L5" s="387"/>
    </row>
    <row r="6" spans="1:12" ht="13.8" thickTop="1" x14ac:dyDescent="0.25">
      <c r="A6" s="318" t="s">
        <v>129</v>
      </c>
      <c r="B6" s="314">
        <v>2021</v>
      </c>
      <c r="C6" s="419" t="s">
        <v>539</v>
      </c>
      <c r="D6" s="419"/>
      <c r="E6" s="316" t="s">
        <v>143</v>
      </c>
      <c r="F6" s="316" t="s">
        <v>135</v>
      </c>
      <c r="J6" s="387"/>
      <c r="K6" s="387"/>
      <c r="L6" s="387"/>
    </row>
    <row r="7" spans="1:12" ht="13.8" thickBot="1" x14ac:dyDescent="0.3">
      <c r="A7" s="319"/>
      <c r="B7" s="315" t="s">
        <v>361</v>
      </c>
      <c r="C7" s="315">
        <v>2021</v>
      </c>
      <c r="D7" s="315">
        <v>2022</v>
      </c>
      <c r="E7" s="315" t="s">
        <v>519</v>
      </c>
      <c r="F7" s="317">
        <v>2022</v>
      </c>
      <c r="J7" s="373"/>
      <c r="K7" s="373"/>
      <c r="L7" s="373"/>
    </row>
    <row r="8" spans="1:12" ht="13.8" thickTop="1" x14ac:dyDescent="0.25">
      <c r="A8" s="420" t="s">
        <v>500</v>
      </c>
      <c r="B8" s="420"/>
      <c r="C8" s="420"/>
      <c r="D8" s="420"/>
      <c r="E8" s="420"/>
      <c r="F8" s="420"/>
    </row>
    <row r="9" spans="1:12" x14ac:dyDescent="0.25">
      <c r="A9" s="338" t="s">
        <v>502</v>
      </c>
      <c r="B9" s="347">
        <v>94676562.596073613</v>
      </c>
      <c r="C9" s="339">
        <v>38298913.817751378</v>
      </c>
      <c r="D9" s="339">
        <v>42939734.152274542</v>
      </c>
      <c r="E9" s="330">
        <v>0.12117368018860535</v>
      </c>
      <c r="F9" s="340"/>
    </row>
    <row r="10" spans="1:12" x14ac:dyDescent="0.25">
      <c r="A10" s="26" t="s">
        <v>506</v>
      </c>
      <c r="B10" s="388">
        <v>12493572.034060048</v>
      </c>
      <c r="C10" s="388">
        <v>6097305.5853200043</v>
      </c>
      <c r="D10" s="388">
        <v>6442010.2950800005</v>
      </c>
      <c r="E10" s="27">
        <v>5.6533940268618695E-2</v>
      </c>
      <c r="F10" s="27">
        <v>0.15002445688729918</v>
      </c>
      <c r="H10" s="372"/>
    </row>
    <row r="11" spans="1:12" x14ac:dyDescent="0.25">
      <c r="A11" s="336" t="s">
        <v>512</v>
      </c>
      <c r="B11" s="349">
        <v>82182990.562013566</v>
      </c>
      <c r="C11" s="349">
        <v>32201608.232431374</v>
      </c>
      <c r="D11" s="349">
        <v>36497723.857194543</v>
      </c>
      <c r="E11" s="337">
        <v>0.13341307656915094</v>
      </c>
      <c r="F11" s="337">
        <v>0.84997554311270085</v>
      </c>
    </row>
    <row r="12" spans="1:12" x14ac:dyDescent="0.25">
      <c r="A12" s="416" t="s">
        <v>5</v>
      </c>
      <c r="B12" s="416"/>
      <c r="C12" s="416"/>
      <c r="D12" s="416"/>
      <c r="E12" s="416"/>
      <c r="F12" s="416"/>
    </row>
    <row r="13" spans="1:12" x14ac:dyDescent="0.25">
      <c r="A13" s="341" t="s">
        <v>503</v>
      </c>
      <c r="B13" s="348">
        <v>92196981.5819114</v>
      </c>
      <c r="C13" s="342">
        <v>33196498.815983601</v>
      </c>
      <c r="D13" s="342">
        <v>43209691.639329433</v>
      </c>
      <c r="E13" s="330">
        <v>0.30163400299686527</v>
      </c>
      <c r="F13" s="341"/>
    </row>
    <row r="14" spans="1:12" x14ac:dyDescent="0.25">
      <c r="A14" s="32" t="s">
        <v>507</v>
      </c>
      <c r="B14" s="388">
        <v>9922057.4236800224</v>
      </c>
      <c r="C14" s="388">
        <v>3623721.7958300048</v>
      </c>
      <c r="D14" s="388">
        <v>4381183.9029400209</v>
      </c>
      <c r="E14" s="27">
        <v>0.20902876925642166</v>
      </c>
      <c r="F14" s="27">
        <v>0.10139354706600753</v>
      </c>
      <c r="H14" s="374"/>
    </row>
    <row r="15" spans="1:12" x14ac:dyDescent="0.25">
      <c r="A15" s="336" t="s">
        <v>512</v>
      </c>
      <c r="B15" s="349">
        <v>82274924.158231378</v>
      </c>
      <c r="C15" s="349">
        <v>29572777.020153597</v>
      </c>
      <c r="D15" s="349">
        <v>38828507.736389413</v>
      </c>
      <c r="E15" s="323">
        <v>0.31298145283847084</v>
      </c>
      <c r="F15" s="337">
        <v>0.89860645293399244</v>
      </c>
    </row>
    <row r="16" spans="1:12" x14ac:dyDescent="0.25">
      <c r="A16" s="416" t="s">
        <v>504</v>
      </c>
      <c r="B16" s="416"/>
      <c r="C16" s="416"/>
      <c r="D16" s="416"/>
      <c r="E16" s="416"/>
      <c r="F16" s="416"/>
    </row>
    <row r="17" spans="1:6" x14ac:dyDescent="0.25">
      <c r="A17" s="328" t="s">
        <v>513</v>
      </c>
      <c r="B17" s="329">
        <v>2479581.0141622126</v>
      </c>
      <c r="C17" s="329">
        <v>5102415.0017677769</v>
      </c>
      <c r="D17" s="329">
        <v>-269957.48705489188</v>
      </c>
      <c r="E17" s="330">
        <v>-1.0529077871873147</v>
      </c>
      <c r="F17" s="346"/>
    </row>
    <row r="18" spans="1:6" x14ac:dyDescent="0.25">
      <c r="A18" s="111" t="s">
        <v>499</v>
      </c>
      <c r="B18" s="23">
        <v>2571514.6103800256</v>
      </c>
      <c r="C18" s="23">
        <v>2473583.7894899994</v>
      </c>
      <c r="D18" s="23">
        <v>2060826.3921399796</v>
      </c>
      <c r="E18" s="31">
        <v>-0.16686614745123374</v>
      </c>
      <c r="F18" s="31"/>
    </row>
    <row r="19" spans="1:6" ht="13.8" thickBot="1" x14ac:dyDescent="0.3">
      <c r="A19" s="343" t="s">
        <v>512</v>
      </c>
      <c r="B19" s="344">
        <v>-91933.596217811108</v>
      </c>
      <c r="C19" s="344">
        <v>2628831.2122777775</v>
      </c>
      <c r="D19" s="344">
        <v>-2330783.8791948706</v>
      </c>
      <c r="E19" s="345">
        <v>-1.8866236327038051</v>
      </c>
      <c r="F19" s="345"/>
    </row>
    <row r="20" spans="1:6" ht="25.5" customHeight="1" thickTop="1" x14ac:dyDescent="0.25">
      <c r="A20" s="417" t="s">
        <v>437</v>
      </c>
      <c r="B20" s="417"/>
      <c r="C20" s="417"/>
      <c r="D20" s="417"/>
      <c r="E20" s="417"/>
      <c r="F20" s="417"/>
    </row>
    <row r="21" spans="1:6" x14ac:dyDescent="0.25">
      <c r="A21" s="7"/>
      <c r="B21" s="7"/>
      <c r="C21" s="7"/>
      <c r="D21" s="7"/>
      <c r="E21" s="7"/>
      <c r="F21" s="7"/>
    </row>
    <row r="22" spans="1:6" x14ac:dyDescent="0.25">
      <c r="A22" s="7"/>
      <c r="B22" s="7"/>
      <c r="C22" s="7"/>
      <c r="D22" s="7"/>
      <c r="E22" s="7"/>
      <c r="F22" s="7"/>
    </row>
    <row r="23" spans="1:6" x14ac:dyDescent="0.25">
      <c r="A23" s="7"/>
      <c r="B23" s="7"/>
      <c r="C23" s="7"/>
      <c r="D23" s="7"/>
      <c r="E23" s="7"/>
      <c r="F23" s="7"/>
    </row>
    <row r="24" spans="1:6" x14ac:dyDescent="0.25">
      <c r="A24" s="7"/>
      <c r="B24" s="7"/>
      <c r="C24" s="7"/>
      <c r="D24" s="7"/>
      <c r="E24" s="7"/>
      <c r="F24" s="7"/>
    </row>
  </sheetData>
  <mergeCells count="10">
    <mergeCell ref="A1:F1"/>
    <mergeCell ref="A8:F8"/>
    <mergeCell ref="A12:F12"/>
    <mergeCell ref="A16:F16"/>
    <mergeCell ref="A20:F20"/>
    <mergeCell ref="A2:F2"/>
    <mergeCell ref="A3:F3"/>
    <mergeCell ref="A4:F4"/>
    <mergeCell ref="A5:F5"/>
    <mergeCell ref="C6:D6"/>
  </mergeCells>
  <printOptions horizontalCentered="1" verticalCentered="1"/>
  <pageMargins left="0.78740157480314965" right="0.78740157480314965" top="1.8897637795275593" bottom="0.78740157480314965" header="0" footer="0.59055118110236227"/>
  <pageSetup scale="88"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9C390-4839-40F0-B836-A9B8F1C6B082}">
  <sheetPr codeName="Hoja32">
    <pageSetUpPr fitToPage="1"/>
  </sheetPr>
  <dimension ref="A1:F25"/>
  <sheetViews>
    <sheetView workbookViewId="0">
      <selection sqref="A1:XFD1048576"/>
    </sheetView>
  </sheetViews>
  <sheetFormatPr baseColWidth="10" defaultColWidth="11.5546875" defaultRowHeight="13.2" x14ac:dyDescent="0.25"/>
  <cols>
    <col min="1" max="1" width="38.5546875" style="105" customWidth="1"/>
    <col min="2" max="5" width="11.5546875" style="105"/>
    <col min="6" max="6" width="12.109375" style="105" customWidth="1"/>
    <col min="7" max="16384" width="11.5546875" style="105"/>
  </cols>
  <sheetData>
    <row r="1" spans="1:6" x14ac:dyDescent="0.25">
      <c r="A1" s="418" t="s">
        <v>527</v>
      </c>
      <c r="B1" s="418"/>
      <c r="C1" s="418"/>
      <c r="D1" s="418"/>
      <c r="E1" s="418"/>
      <c r="F1" s="418"/>
    </row>
    <row r="2" spans="1:6" x14ac:dyDescent="0.25">
      <c r="A2" s="466" t="s">
        <v>511</v>
      </c>
      <c r="B2" s="466"/>
      <c r="C2" s="466"/>
      <c r="D2" s="466"/>
      <c r="E2" s="466"/>
      <c r="F2" s="466"/>
    </row>
    <row r="3" spans="1:6" x14ac:dyDescent="0.25">
      <c r="A3" s="416" t="s">
        <v>128</v>
      </c>
      <c r="B3" s="416"/>
      <c r="C3" s="416"/>
      <c r="D3" s="416"/>
      <c r="E3" s="416"/>
      <c r="F3" s="416"/>
    </row>
    <row r="4" spans="1:6" ht="13.8" thickBot="1" x14ac:dyDescent="0.3">
      <c r="A4" s="416" t="s">
        <v>237</v>
      </c>
      <c r="B4" s="416"/>
      <c r="C4" s="416"/>
      <c r="D4" s="416"/>
      <c r="E4" s="416"/>
      <c r="F4" s="416"/>
    </row>
    <row r="5" spans="1:6" ht="13.8" thickTop="1" x14ac:dyDescent="0.25">
      <c r="A5" s="335" t="s">
        <v>129</v>
      </c>
      <c r="B5" s="314">
        <v>2021</v>
      </c>
      <c r="C5" s="419" t="s">
        <v>539</v>
      </c>
      <c r="D5" s="419"/>
      <c r="E5" s="316" t="s">
        <v>143</v>
      </c>
      <c r="F5" s="316" t="s">
        <v>135</v>
      </c>
    </row>
    <row r="6" spans="1:6" ht="13.8" thickBot="1" x14ac:dyDescent="0.3">
      <c r="A6" s="315"/>
      <c r="B6" s="315" t="s">
        <v>361</v>
      </c>
      <c r="C6" s="315">
        <v>2021</v>
      </c>
      <c r="D6" s="315">
        <v>2022</v>
      </c>
      <c r="E6" s="315" t="s">
        <v>519</v>
      </c>
      <c r="F6" s="317">
        <v>2022</v>
      </c>
    </row>
    <row r="7" spans="1:6" ht="13.8" thickTop="1" x14ac:dyDescent="0.25">
      <c r="A7" s="420" t="s">
        <v>500</v>
      </c>
      <c r="B7" s="420"/>
      <c r="C7" s="420"/>
      <c r="D7" s="420"/>
      <c r="E7" s="420"/>
      <c r="F7" s="420"/>
    </row>
    <row r="8" spans="1:6" x14ac:dyDescent="0.25">
      <c r="A8" s="338" t="s">
        <v>502</v>
      </c>
      <c r="B8" s="359">
        <v>94676562.596073613</v>
      </c>
      <c r="C8" s="359">
        <v>38298913.817751378</v>
      </c>
      <c r="D8" s="359">
        <v>42939734.152274542</v>
      </c>
      <c r="E8" s="362">
        <v>0.12117368018860535</v>
      </c>
      <c r="F8" s="359"/>
    </row>
    <row r="9" spans="1:6" ht="26.4" x14ac:dyDescent="0.25">
      <c r="A9" s="355" t="s">
        <v>496</v>
      </c>
      <c r="B9" s="370">
        <v>14827498.214160081</v>
      </c>
      <c r="C9" s="370">
        <v>6980636.6936799865</v>
      </c>
      <c r="D9" s="370">
        <v>7395387.0912199877</v>
      </c>
      <c r="E9" s="357">
        <v>5.941440813206933E-2</v>
      </c>
      <c r="F9" s="357">
        <v>0.17222712802538975</v>
      </c>
    </row>
    <row r="10" spans="1:6" x14ac:dyDescent="0.25">
      <c r="A10" s="356" t="s">
        <v>512</v>
      </c>
      <c r="B10" s="360">
        <v>79849064.381913528</v>
      </c>
      <c r="C10" s="360">
        <v>31318277.124071389</v>
      </c>
      <c r="D10" s="360">
        <v>35544347.061054558</v>
      </c>
      <c r="E10" s="361">
        <v>0.13493941318167169</v>
      </c>
      <c r="F10" s="361">
        <v>0.82777287197461036</v>
      </c>
    </row>
    <row r="11" spans="1:6" x14ac:dyDescent="0.25">
      <c r="A11" s="416" t="s">
        <v>5</v>
      </c>
      <c r="B11" s="416"/>
      <c r="C11" s="416"/>
      <c r="D11" s="416"/>
      <c r="E11" s="416"/>
      <c r="F11" s="416"/>
    </row>
    <row r="12" spans="1:6" x14ac:dyDescent="0.25">
      <c r="A12" s="341" t="s">
        <v>503</v>
      </c>
      <c r="B12" s="363">
        <v>92196981.5819114</v>
      </c>
      <c r="C12" s="363">
        <v>33196498.815983601</v>
      </c>
      <c r="D12" s="363">
        <v>43209691.639329433</v>
      </c>
      <c r="E12" s="362">
        <v>0.30163400299686538</v>
      </c>
      <c r="F12" s="359"/>
    </row>
    <row r="13" spans="1:6" ht="26.4" x14ac:dyDescent="0.25">
      <c r="A13" s="355" t="s">
        <v>496</v>
      </c>
      <c r="B13" s="370">
        <v>7823892.1536299912</v>
      </c>
      <c r="C13" s="370">
        <v>2872298.3264699932</v>
      </c>
      <c r="D13" s="370">
        <v>3307308.5902000056</v>
      </c>
      <c r="E13" s="357">
        <v>0.1514502375053195</v>
      </c>
      <c r="F13" s="357">
        <v>7.6540897764465765E-2</v>
      </c>
    </row>
    <row r="14" spans="1:6" x14ac:dyDescent="0.25">
      <c r="A14" s="356" t="s">
        <v>512</v>
      </c>
      <c r="B14" s="360">
        <v>84373089.428281412</v>
      </c>
      <c r="C14" s="360">
        <v>30324200.489513606</v>
      </c>
      <c r="D14" s="360">
        <v>39902383.049129426</v>
      </c>
      <c r="E14" s="361">
        <v>0.31585936001603887</v>
      </c>
      <c r="F14" s="361">
        <v>0.92345910223553418</v>
      </c>
    </row>
    <row r="15" spans="1:6" x14ac:dyDescent="0.25">
      <c r="A15" s="416" t="s">
        <v>505</v>
      </c>
      <c r="B15" s="416"/>
      <c r="C15" s="416"/>
      <c r="D15" s="416"/>
      <c r="E15" s="416"/>
      <c r="F15" s="416"/>
    </row>
    <row r="16" spans="1:6" x14ac:dyDescent="0.25">
      <c r="A16" s="328" t="s">
        <v>513</v>
      </c>
      <c r="B16" s="363">
        <v>2479581.0141622126</v>
      </c>
      <c r="C16" s="363">
        <v>5102415.0017677769</v>
      </c>
      <c r="D16" s="363">
        <v>-269957.48705489188</v>
      </c>
      <c r="E16" s="362">
        <v>-1.0529077871873147</v>
      </c>
      <c r="F16" s="359"/>
    </row>
    <row r="17" spans="1:6" ht="26.4" x14ac:dyDescent="0.25">
      <c r="A17" s="355" t="s">
        <v>496</v>
      </c>
      <c r="B17" s="358">
        <v>7003606.0605300898</v>
      </c>
      <c r="C17" s="358">
        <v>4108338.3672099933</v>
      </c>
      <c r="D17" s="358">
        <v>4088078.5010199822</v>
      </c>
      <c r="E17" s="357">
        <v>-4.931401549519876E-3</v>
      </c>
      <c r="F17" s="358"/>
    </row>
    <row r="18" spans="1:6" ht="13.8" thickBot="1" x14ac:dyDescent="0.3">
      <c r="A18" s="364" t="s">
        <v>512</v>
      </c>
      <c r="B18" s="365">
        <v>-4524025.0463678837</v>
      </c>
      <c r="C18" s="365">
        <v>994076.6345577836</v>
      </c>
      <c r="D18" s="365">
        <v>-4358035.9880748689</v>
      </c>
      <c r="E18" s="366">
        <v>-5.3840040461403129</v>
      </c>
      <c r="F18" s="366"/>
    </row>
    <row r="19" spans="1:6" s="107" customFormat="1" ht="10.8" thickTop="1" x14ac:dyDescent="0.2">
      <c r="A19" s="351" t="s">
        <v>508</v>
      </c>
      <c r="B19" s="352"/>
      <c r="C19" s="353"/>
      <c r="D19" s="353"/>
    </row>
    <row r="20" spans="1:6" s="107" customFormat="1" ht="10.199999999999999" x14ac:dyDescent="0.2">
      <c r="A20" s="351" t="s">
        <v>497</v>
      </c>
      <c r="B20" s="354"/>
      <c r="C20" s="354"/>
      <c r="D20" s="354"/>
    </row>
    <row r="22" spans="1:6" x14ac:dyDescent="0.25">
      <c r="B22" s="369"/>
      <c r="C22" s="369"/>
      <c r="D22" s="369"/>
    </row>
    <row r="23" spans="1:6" x14ac:dyDescent="0.25">
      <c r="B23" s="369"/>
      <c r="C23" s="369"/>
      <c r="D23" s="369"/>
    </row>
    <row r="25" spans="1:6" ht="12" customHeight="1" x14ac:dyDescent="0.25"/>
  </sheetData>
  <mergeCells count="8">
    <mergeCell ref="A1:F1"/>
    <mergeCell ref="C5:D5"/>
    <mergeCell ref="A15:F15"/>
    <mergeCell ref="A2:F2"/>
    <mergeCell ref="A3:F3"/>
    <mergeCell ref="A4:F4"/>
    <mergeCell ref="A7:F7"/>
    <mergeCell ref="A11:F11"/>
  </mergeCells>
  <pageMargins left="0.70866141732283472" right="0.70866141732283472"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D1" workbookViewId="0">
      <selection activeCell="K2" sqref="K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11</v>
      </c>
      <c r="K1">
        <v>12</v>
      </c>
    </row>
    <row r="2" spans="2:11" x14ac:dyDescent="0.25">
      <c r="B2" t="str">
        <f>_xlfn.CONCAT("Gráfico  Nº ",B1)</f>
        <v>Gráfico  Nº 5</v>
      </c>
      <c r="C2" t="str">
        <f t="shared" ref="C2:I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_xlfn.CONCAT("Gráfico  Nº ",J1)</f>
        <v>Gráfico  Nº 11</v>
      </c>
      <c r="K2" t="str">
        <f t="shared" ref="K2" si="1">_xlfn.CONCAT("Gráfico  Nº ",K1)</f>
        <v>Gráfico  Nº 12</v>
      </c>
    </row>
    <row r="3" spans="2:11" x14ac:dyDescent="0.25">
      <c r="B3" t="s">
        <v>372</v>
      </c>
      <c r="C3" t="s">
        <v>373</v>
      </c>
      <c r="D3" s="105" t="s">
        <v>374</v>
      </c>
      <c r="E3" s="105" t="s">
        <v>375</v>
      </c>
      <c r="F3" t="s">
        <v>376</v>
      </c>
      <c r="G3" t="s">
        <v>229</v>
      </c>
      <c r="H3" t="s">
        <v>218</v>
      </c>
      <c r="I3" t="s">
        <v>150</v>
      </c>
      <c r="J3" t="s">
        <v>250</v>
      </c>
      <c r="K3" s="105" t="s">
        <v>452</v>
      </c>
    </row>
    <row r="4" spans="2:11" x14ac:dyDescent="0.25">
      <c r="B4" t="str">
        <f ca="1">"Participación enero - "&amp;LOWER(TEXT(TODAY()-20,"mmmm"))&amp;" "&amp;YEAR(TODAY())</f>
        <v>Participación enero - mayo 2022</v>
      </c>
      <c r="C4" t="str">
        <f ca="1">"Participación enero - "&amp;LOWER(TEXT(TODAY()-20,"mmmm"))&amp;" "&amp;YEAR(TODAY())</f>
        <v>Participación enero - mayo 2022</v>
      </c>
      <c r="D4" t="str">
        <f ca="1">"Participación enero - "&amp;LOWER(TEXT(TODAY()-20,"mmmm"))&amp;" "&amp;YEAR(TODAY())</f>
        <v>Participación enero - mayo 2022</v>
      </c>
      <c r="E4" t="str">
        <f ca="1">"Participación enero - "&amp;LOWER(TEXT(TODAY()-20,"mmmm"))&amp;" "&amp;YEAR(TODAY())</f>
        <v>Participación enero - mayo 2022</v>
      </c>
      <c r="F4" t="str">
        <f ca="1">"Miles de dólares  enero - "&amp;LOWER(TEXT(TODAY()-20,"mmmm"))&amp;" "&amp;YEAR(TODAY())</f>
        <v>Miles de dólares  enero - mayo 2022</v>
      </c>
      <c r="G4" t="str">
        <f ca="1">"Miles de dólares  enero - "&amp;LOWER(TEXT(TODAY()-20,"mmmm"))&amp;" "&amp;YEAR(TODAY())</f>
        <v>Miles de dólares  enero - mayo 2022</v>
      </c>
      <c r="H4" t="str">
        <f ca="1">"Miles de dólares  enero - "&amp;LOWER(TEXT(TODAY()-20,"mmmm"))&amp;" "&amp;YEAR(TODAY())</f>
        <v>Miles de dólares  enero - mayo 2022</v>
      </c>
      <c r="I4" t="str">
        <f ca="1">"Miles de dólares  enero - "&amp;LOWER(TEXT(TODAY()-20,"mmmm"))&amp;" "&amp;YEAR(TODAY())</f>
        <v>Miles de dólares  enero - mayo 2022</v>
      </c>
      <c r="J4" t="str">
        <f ca="1">"Millones de dólares  enero - "&amp;LOWER(TEXT(TODAY()-20,"mmmm"))&amp;" "&amp;YEAR(TODAY())</f>
        <v>Millones de dólares  enero - mayo 2022</v>
      </c>
      <c r="K4" t="str">
        <f ca="1">"Millones de dólares  enero - "&amp;LOWER(TEXT(TODAY()-20,"mmmm"))&amp;" "&amp;YEAR(TODAY())</f>
        <v>Millones de dólares  enero - mayo 2022</v>
      </c>
    </row>
    <row r="5" spans="2:11" s="222" customFormat="1" ht="118.8" x14ac:dyDescent="0.25">
      <c r="B5" s="252" t="str">
        <f ca="1">CONCATENATE(B2,CHAR(10),B3,CHAR(10),B4)</f>
        <v>Gráfico  Nº 5
Exportaciones silvoagropecuarias por clase
Participación enero - mayo 2022</v>
      </c>
      <c r="C5" s="252" t="str">
        <f ca="1">CONCATENATE(C2,CHAR(10),C3,CHAR(10),C4)</f>
        <v>Gráfico  Nº 6
Exportaciones silvoagropecuarias por sector
Participación enero - mayo 2022</v>
      </c>
      <c r="D5" s="252" t="str">
        <f ca="1">CONCATENATE(D2,CHAR(10),D3,CHAR(10),D4)</f>
        <v>Gráfico  Nº 7
Exportación de productos silvoagropecuarios por zona económica
Participación enero - mayo 2022</v>
      </c>
      <c r="E5" s="252" t="str">
        <f ca="1">CONCATENATE(E2,CHAR(10),E3,CHAR(10),E4)</f>
        <v>Gráfico  Nº 8
Importación de productos silvoagropecuarios por zona económica
Participación enero - mayo 2022</v>
      </c>
      <c r="F5" s="252" t="str">
        <f t="shared" ref="F5:G5" ca="1" si="2">CONCATENATE(F2,CHAR(10),F3,CHAR(10),F4)</f>
        <v>Gráfico  Nº 9
Exportación de productos silvoagropecuarios por país de  destino
Miles de dólares  enero - mayo 2022</v>
      </c>
      <c r="G5" s="252" t="str">
        <f t="shared" ca="1" si="2"/>
        <v>Gráfico  Nº 10
Importación de productos silvoagropecuarios por país de origen
Miles de dólares  enero - mayo 2022</v>
      </c>
      <c r="H5" s="252" t="str">
        <f t="shared" ref="H5" ca="1" si="3">CONCATENATE(H2,CHAR(10),H3,CHAR(10),H4)</f>
        <v>Gráfico  Nº 11
Principales productos silvoagropecuarios exportados
Miles de dólares  enero - mayo 2022</v>
      </c>
      <c r="I5" s="252" t="str">
        <f t="shared" ref="I5:K5" ca="1" si="4">CONCATENATE(I2,CHAR(10),I3,CHAR(10),I4)</f>
        <v>Gráfico  Nº 12
Principales productos silvoagropecuarios importados
Miles de dólares  enero - mayo 2022</v>
      </c>
      <c r="J5" s="252" t="str">
        <f t="shared" ca="1" si="4"/>
        <v>Gráfico  Nº 11
Principales rubros exportados
Millones de dólares  enero - mayo 2022</v>
      </c>
      <c r="K5" s="252" t="str">
        <f t="shared" ca="1" si="4"/>
        <v>Gráfico  Nº 12
Principales rubros importados
Millones de dólares  enero - mayo 2022</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99A7-0E35-4F67-8F8F-9214BC8918C3}">
  <sheetPr codeName="Hoja30">
    <pageSetUpPr fitToPage="1"/>
  </sheetPr>
  <dimension ref="A1:I23"/>
  <sheetViews>
    <sheetView zoomScale="80" zoomScaleNormal="80" workbookViewId="0">
      <selection sqref="A1:F1"/>
    </sheetView>
  </sheetViews>
  <sheetFormatPr baseColWidth="10" defaultColWidth="11.44140625" defaultRowHeight="13.2" x14ac:dyDescent="0.25"/>
  <cols>
    <col min="1" max="1" width="38.109375" style="1" customWidth="1"/>
    <col min="2" max="2" width="17.109375" style="1" bestFit="1" customWidth="1"/>
    <col min="3" max="3" width="12.6640625" style="1" customWidth="1"/>
    <col min="4" max="4" width="12.88671875" style="1" customWidth="1"/>
    <col min="5" max="5" width="10.33203125" style="1" bestFit="1" customWidth="1"/>
    <col min="6" max="6" width="13" style="1" bestFit="1" customWidth="1"/>
    <col min="7" max="7" width="11.44140625" style="372"/>
    <col min="8" max="9" width="11.44140625" style="34"/>
    <col min="10" max="16384" width="11.44140625" style="1"/>
  </cols>
  <sheetData>
    <row r="1" spans="1:9" s="34" customFormat="1" ht="15.9" customHeight="1" x14ac:dyDescent="0.25">
      <c r="A1" s="418" t="s">
        <v>126</v>
      </c>
      <c r="B1" s="418"/>
      <c r="C1" s="418"/>
      <c r="D1" s="418"/>
      <c r="E1" s="418"/>
      <c r="F1" s="418"/>
      <c r="G1" s="389"/>
      <c r="H1" s="132"/>
      <c r="I1" s="132"/>
    </row>
    <row r="2" spans="1:9" s="34" customFormat="1" ht="15.9" customHeight="1" x14ac:dyDescent="0.25">
      <c r="A2" s="416" t="s">
        <v>510</v>
      </c>
      <c r="B2" s="416"/>
      <c r="C2" s="416"/>
      <c r="D2" s="416"/>
      <c r="E2" s="416"/>
      <c r="F2" s="416"/>
      <c r="G2" s="389"/>
      <c r="H2" s="132"/>
      <c r="I2" s="132"/>
    </row>
    <row r="3" spans="1:9" s="34" customFormat="1" ht="15.9" customHeight="1" x14ac:dyDescent="0.25">
      <c r="A3" s="416" t="s">
        <v>128</v>
      </c>
      <c r="B3" s="416"/>
      <c r="C3" s="416"/>
      <c r="D3" s="416"/>
      <c r="E3" s="416"/>
      <c r="F3" s="416"/>
      <c r="G3" s="389"/>
      <c r="H3" s="132"/>
      <c r="I3" s="132"/>
    </row>
    <row r="4" spans="1:9" s="34" customFormat="1" ht="15.9" customHeight="1" thickBot="1" x14ac:dyDescent="0.3">
      <c r="A4" s="416" t="s">
        <v>237</v>
      </c>
      <c r="B4" s="416"/>
      <c r="C4" s="416"/>
      <c r="D4" s="416"/>
      <c r="E4" s="416"/>
      <c r="F4" s="416"/>
      <c r="G4" s="390"/>
      <c r="H4" s="406"/>
      <c r="I4" s="406"/>
    </row>
    <row r="5" spans="1:9" s="34" customFormat="1" ht="13.8" thickTop="1" x14ac:dyDescent="0.25">
      <c r="A5" s="318" t="s">
        <v>129</v>
      </c>
      <c r="B5" s="314">
        <v>2021</v>
      </c>
      <c r="C5" s="419" t="s">
        <v>539</v>
      </c>
      <c r="D5" s="419"/>
      <c r="E5" s="316" t="s">
        <v>143</v>
      </c>
      <c r="F5" s="316" t="s">
        <v>135</v>
      </c>
      <c r="G5" s="391"/>
      <c r="H5" s="36"/>
      <c r="I5" s="36"/>
    </row>
    <row r="6" spans="1:9" s="34" customFormat="1" ht="13.8" thickBot="1" x14ac:dyDescent="0.3">
      <c r="A6" s="319"/>
      <c r="B6" s="315" t="s">
        <v>361</v>
      </c>
      <c r="C6" s="315">
        <v>2021</v>
      </c>
      <c r="D6" s="315">
        <v>2022</v>
      </c>
      <c r="E6" s="315" t="s">
        <v>519</v>
      </c>
      <c r="F6" s="317">
        <v>2022</v>
      </c>
      <c r="G6" s="372"/>
    </row>
    <row r="7" spans="1:9" s="34" customFormat="1" ht="15.9" customHeight="1" thickTop="1" x14ac:dyDescent="0.25">
      <c r="A7" s="420" t="s">
        <v>500</v>
      </c>
      <c r="B7" s="420"/>
      <c r="C7" s="420"/>
      <c r="D7" s="420"/>
      <c r="E7" s="420"/>
      <c r="F7" s="420"/>
      <c r="G7" s="372"/>
    </row>
    <row r="8" spans="1:9" s="115" customFormat="1" x14ac:dyDescent="0.25">
      <c r="A8" s="338" t="s">
        <v>502</v>
      </c>
      <c r="B8" s="347">
        <v>94676562.596073613</v>
      </c>
      <c r="C8" s="339">
        <v>38298913.817751378</v>
      </c>
      <c r="D8" s="339">
        <v>42939734.152274542</v>
      </c>
      <c r="E8" s="330">
        <v>0.12117368018860535</v>
      </c>
      <c r="F8" s="340"/>
      <c r="G8" s="386"/>
      <c r="H8" s="386"/>
    </row>
    <row r="9" spans="1:9" s="34" customFormat="1" ht="15.9" customHeight="1" x14ac:dyDescent="0.25">
      <c r="A9" s="26" t="s">
        <v>501</v>
      </c>
      <c r="B9" s="244">
        <v>17681119</v>
      </c>
      <c r="C9" s="244">
        <v>7951564</v>
      </c>
      <c r="D9" s="244">
        <v>8825171</v>
      </c>
      <c r="E9" s="27">
        <v>0.10986605905454574</v>
      </c>
      <c r="F9" s="27">
        <v>0.20552458402988333</v>
      </c>
      <c r="G9" s="386"/>
      <c r="H9" s="386"/>
    </row>
    <row r="10" spans="1:9" s="34" customFormat="1" ht="15.9" customHeight="1" x14ac:dyDescent="0.25">
      <c r="A10" s="336" t="s">
        <v>512</v>
      </c>
      <c r="B10" s="349">
        <v>76995443.596073613</v>
      </c>
      <c r="C10" s="349">
        <v>30347349.817751378</v>
      </c>
      <c r="D10" s="349">
        <v>34114563.152274542</v>
      </c>
      <c r="E10" s="337">
        <v>0.1241364849697541</v>
      </c>
      <c r="F10" s="337">
        <v>0.79447541597011662</v>
      </c>
      <c r="G10" s="386"/>
      <c r="H10" s="386"/>
    </row>
    <row r="11" spans="1:9" s="34" customFormat="1" ht="15.9" customHeight="1" x14ac:dyDescent="0.25">
      <c r="A11" s="416" t="s">
        <v>5</v>
      </c>
      <c r="B11" s="416"/>
      <c r="C11" s="416"/>
      <c r="D11" s="416"/>
      <c r="E11" s="416"/>
      <c r="F11" s="416"/>
      <c r="G11" s="386"/>
      <c r="H11" s="386"/>
    </row>
    <row r="12" spans="1:9" s="34" customFormat="1" ht="15.9" customHeight="1" x14ac:dyDescent="0.25">
      <c r="A12" s="341" t="s">
        <v>503</v>
      </c>
      <c r="B12" s="348">
        <v>92196981.5819114</v>
      </c>
      <c r="C12" s="342">
        <v>33196498.815983601</v>
      </c>
      <c r="D12" s="342">
        <v>43209691.639329433</v>
      </c>
      <c r="E12" s="330">
        <v>0.30163400299686527</v>
      </c>
      <c r="F12" s="341"/>
      <c r="G12" s="386"/>
      <c r="H12" s="386"/>
    </row>
    <row r="13" spans="1:9" s="34" customFormat="1" ht="15.9" customHeight="1" x14ac:dyDescent="0.25">
      <c r="A13" s="32" t="s">
        <v>498</v>
      </c>
      <c r="B13" s="244">
        <v>9581777</v>
      </c>
      <c r="C13" s="244">
        <v>3508399</v>
      </c>
      <c r="D13" s="244">
        <v>4040845</v>
      </c>
      <c r="E13" s="27">
        <v>0.15176324015597997</v>
      </c>
      <c r="F13" s="27">
        <v>9.351709875018005E-2</v>
      </c>
      <c r="G13" s="386"/>
      <c r="H13" s="386"/>
      <c r="I13" s="28"/>
    </row>
    <row r="14" spans="1:9" s="34" customFormat="1" ht="15.9" customHeight="1" x14ac:dyDescent="0.25">
      <c r="A14" s="336" t="s">
        <v>512</v>
      </c>
      <c r="B14" s="349">
        <v>82615204.5819114</v>
      </c>
      <c r="C14" s="349">
        <v>29688099.815983601</v>
      </c>
      <c r="D14" s="349">
        <v>39168846.639329433</v>
      </c>
      <c r="E14" s="323">
        <v>0.31934501979279756</v>
      </c>
      <c r="F14" s="337">
        <v>0.90648290124981989</v>
      </c>
      <c r="G14" s="386"/>
      <c r="H14" s="386"/>
      <c r="I14" s="33"/>
    </row>
    <row r="15" spans="1:9" s="34" customFormat="1" ht="15.9" customHeight="1" x14ac:dyDescent="0.25">
      <c r="A15" s="416" t="s">
        <v>504</v>
      </c>
      <c r="B15" s="416"/>
      <c r="C15" s="416"/>
      <c r="D15" s="416"/>
      <c r="E15" s="416"/>
      <c r="F15" s="416"/>
      <c r="G15" s="386"/>
      <c r="H15" s="386"/>
    </row>
    <row r="16" spans="1:9" s="34" customFormat="1" ht="15.9" customHeight="1" x14ac:dyDescent="0.25">
      <c r="A16" s="328" t="s">
        <v>513</v>
      </c>
      <c r="B16" s="329">
        <v>2479581.0141622126</v>
      </c>
      <c r="C16" s="329">
        <v>5102415.0017677769</v>
      </c>
      <c r="D16" s="329">
        <v>-269957.48705489188</v>
      </c>
      <c r="E16" s="330">
        <v>-1.0529077871873147</v>
      </c>
      <c r="F16" s="346"/>
      <c r="G16" s="386"/>
      <c r="H16" s="386"/>
      <c r="I16" s="33"/>
    </row>
    <row r="17" spans="1:9" s="34" customFormat="1" ht="15.9" customHeight="1" x14ac:dyDescent="0.25">
      <c r="A17" s="26" t="s">
        <v>499</v>
      </c>
      <c r="B17" s="23">
        <v>8099342</v>
      </c>
      <c r="C17" s="23">
        <v>4443165</v>
      </c>
      <c r="D17" s="23">
        <v>4784326</v>
      </c>
      <c r="E17" s="31">
        <v>7.678332900083612E-2</v>
      </c>
      <c r="F17" s="31"/>
      <c r="G17" s="392"/>
      <c r="H17" s="386"/>
      <c r="I17" s="33"/>
    </row>
    <row r="18" spans="1:9" s="34" customFormat="1" ht="15.9" customHeight="1" thickBot="1" x14ac:dyDescent="0.3">
      <c r="A18" s="367" t="s">
        <v>512</v>
      </c>
      <c r="B18" s="344">
        <v>-5619760.9858377874</v>
      </c>
      <c r="C18" s="344">
        <v>659250.00176777691</v>
      </c>
      <c r="D18" s="344">
        <v>-5054283.4870548919</v>
      </c>
      <c r="E18" s="345">
        <v>-8.6667174417927129</v>
      </c>
      <c r="F18" s="345"/>
      <c r="G18" s="392"/>
      <c r="H18" s="33"/>
      <c r="I18" s="33"/>
    </row>
    <row r="19" spans="1:9" ht="27" customHeight="1" thickTop="1" x14ac:dyDescent="0.25">
      <c r="A19" s="417" t="s">
        <v>437</v>
      </c>
      <c r="B19" s="417"/>
      <c r="C19" s="417"/>
      <c r="D19" s="417"/>
      <c r="E19" s="417"/>
      <c r="F19" s="417"/>
      <c r="G19" s="392"/>
      <c r="H19" s="33"/>
      <c r="I19" s="33"/>
    </row>
    <row r="20" spans="1:9" x14ac:dyDescent="0.25">
      <c r="A20" s="7"/>
      <c r="B20" s="7"/>
      <c r="C20" s="7"/>
      <c r="D20" s="7"/>
      <c r="E20" s="7"/>
      <c r="F20" s="7"/>
      <c r="G20" s="392"/>
      <c r="H20" s="33"/>
      <c r="I20" s="33"/>
    </row>
    <row r="21" spans="1:9" x14ac:dyDescent="0.25">
      <c r="A21" s="7"/>
      <c r="B21" s="7"/>
      <c r="C21" s="7"/>
      <c r="D21" s="7"/>
      <c r="E21" s="7"/>
      <c r="F21" s="7"/>
      <c r="G21" s="392"/>
      <c r="H21" s="33"/>
      <c r="I21" s="33"/>
    </row>
    <row r="22" spans="1:9" x14ac:dyDescent="0.25">
      <c r="A22" s="7"/>
      <c r="B22" s="7"/>
      <c r="C22" s="7"/>
      <c r="D22" s="7"/>
      <c r="E22" s="7"/>
      <c r="F22" s="7"/>
    </row>
    <row r="23" spans="1:9" x14ac:dyDescent="0.25">
      <c r="A23" s="7"/>
      <c r="B23" s="7"/>
      <c r="C23" s="7"/>
      <c r="D23" s="7"/>
      <c r="E23" s="7"/>
      <c r="F23" s="7"/>
    </row>
  </sheetData>
  <mergeCells count="9">
    <mergeCell ref="A11:F11"/>
    <mergeCell ref="A15:F15"/>
    <mergeCell ref="A19:F19"/>
    <mergeCell ref="A1:F1"/>
    <mergeCell ref="A2:F2"/>
    <mergeCell ref="A3:F3"/>
    <mergeCell ref="A4:F4"/>
    <mergeCell ref="C5:D5"/>
    <mergeCell ref="A7:F7"/>
  </mergeCells>
  <printOptions horizontalCentered="1"/>
  <pageMargins left="0.78740157480314965" right="0.78740157480314965" top="1.8897637795275593" bottom="0.78740157480314965" header="0" footer="0.59055118110236227"/>
  <pageSetup scale="86"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activeCell="A20" sqref="A20:F20"/>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2" width="13" style="1" customWidth="1"/>
    <col min="13" max="13" width="11.44140625" style="34"/>
    <col min="14" max="15" width="14.33203125" style="34" bestFit="1" customWidth="1"/>
    <col min="16" max="17" width="11.44140625" style="34"/>
    <col min="18" max="16384" width="11.44140625" style="1"/>
  </cols>
  <sheetData>
    <row r="1" spans="1:22" s="34" customFormat="1" ht="15.9" customHeight="1" x14ac:dyDescent="0.25">
      <c r="A1" s="418" t="s">
        <v>520</v>
      </c>
      <c r="B1" s="418"/>
      <c r="C1" s="418"/>
      <c r="D1" s="418"/>
      <c r="E1" s="418"/>
      <c r="F1" s="418"/>
      <c r="G1" s="404"/>
      <c r="H1" s="404"/>
      <c r="I1" s="404"/>
      <c r="J1" s="404"/>
      <c r="K1" s="404"/>
      <c r="L1" s="404"/>
      <c r="M1" s="132"/>
      <c r="N1" s="132"/>
      <c r="O1" s="132"/>
      <c r="P1" s="132"/>
      <c r="Q1" s="132"/>
      <c r="R1"/>
      <c r="S1"/>
      <c r="T1"/>
      <c r="U1"/>
      <c r="V1"/>
    </row>
    <row r="2" spans="1:22" s="34" customFormat="1" ht="15.9" customHeight="1" x14ac:dyDescent="0.25">
      <c r="A2" s="416" t="s">
        <v>127</v>
      </c>
      <c r="B2" s="416"/>
      <c r="C2" s="416"/>
      <c r="D2" s="416"/>
      <c r="E2" s="416"/>
      <c r="F2" s="416"/>
      <c r="G2" s="404"/>
      <c r="H2" s="404"/>
      <c r="I2" s="404"/>
      <c r="J2" s="404"/>
      <c r="K2" s="404"/>
      <c r="L2" s="404"/>
      <c r="M2" s="132"/>
      <c r="N2" s="132"/>
      <c r="O2" s="132"/>
      <c r="P2" s="132"/>
      <c r="Q2" s="132"/>
      <c r="R2"/>
      <c r="S2"/>
      <c r="T2"/>
      <c r="U2"/>
      <c r="V2"/>
    </row>
    <row r="3" spans="1:22" s="34" customFormat="1" ht="15.9" customHeight="1" x14ac:dyDescent="0.25">
      <c r="A3" s="416" t="s">
        <v>128</v>
      </c>
      <c r="B3" s="416"/>
      <c r="C3" s="416"/>
      <c r="D3" s="416"/>
      <c r="E3" s="416"/>
      <c r="F3" s="416"/>
      <c r="G3" s="404"/>
      <c r="H3" s="404"/>
      <c r="I3" s="404"/>
      <c r="J3" s="404"/>
      <c r="K3" s="404"/>
      <c r="L3" s="404"/>
      <c r="M3" s="132"/>
      <c r="N3" s="132"/>
      <c r="O3" s="132"/>
      <c r="P3" s="132"/>
      <c r="Q3" s="132"/>
      <c r="R3"/>
      <c r="S3"/>
      <c r="T3"/>
      <c r="U3"/>
      <c r="V3"/>
    </row>
    <row r="4" spans="1:22" s="34" customFormat="1" ht="15.9" customHeight="1" thickBot="1" x14ac:dyDescent="0.3">
      <c r="A4" s="416" t="s">
        <v>237</v>
      </c>
      <c r="B4" s="416"/>
      <c r="C4" s="416"/>
      <c r="D4" s="416"/>
      <c r="E4" s="416"/>
      <c r="F4" s="416"/>
      <c r="G4" s="404"/>
      <c r="H4" s="404"/>
      <c r="I4" s="404"/>
      <c r="J4" s="404"/>
      <c r="K4" s="404"/>
      <c r="L4" s="404"/>
      <c r="M4" s="406"/>
      <c r="N4" s="406"/>
      <c r="O4" s="406"/>
      <c r="P4" s="406"/>
      <c r="Q4" s="406"/>
      <c r="R4"/>
      <c r="S4"/>
      <c r="T4"/>
      <c r="U4"/>
      <c r="V4"/>
    </row>
    <row r="5" spans="1:22" s="34" customFormat="1" ht="13.8" thickTop="1" x14ac:dyDescent="0.25">
      <c r="A5" s="318" t="s">
        <v>129</v>
      </c>
      <c r="B5" s="314">
        <v>2021</v>
      </c>
      <c r="C5" s="419" t="s">
        <v>539</v>
      </c>
      <c r="D5" s="419"/>
      <c r="E5" s="316" t="s">
        <v>143</v>
      </c>
      <c r="F5" s="316" t="s">
        <v>135</v>
      </c>
      <c r="G5" s="404"/>
      <c r="H5" s="404"/>
      <c r="I5" s="404"/>
      <c r="J5" s="404"/>
      <c r="K5" s="404"/>
      <c r="L5" s="404"/>
      <c r="M5" s="36"/>
      <c r="N5" s="36"/>
      <c r="O5" s="36"/>
      <c r="P5" s="36"/>
      <c r="Q5" s="36"/>
      <c r="R5"/>
      <c r="S5"/>
      <c r="T5"/>
      <c r="U5"/>
      <c r="V5"/>
    </row>
    <row r="6" spans="1:22" s="34" customFormat="1" ht="13.8" thickBot="1" x14ac:dyDescent="0.3">
      <c r="A6" s="319"/>
      <c r="B6" s="315" t="s">
        <v>361</v>
      </c>
      <c r="C6" s="315">
        <v>2021</v>
      </c>
      <c r="D6" s="315">
        <v>2022</v>
      </c>
      <c r="E6" s="315" t="s">
        <v>519</v>
      </c>
      <c r="F6" s="317">
        <v>2022</v>
      </c>
      <c r="G6" s="404"/>
      <c r="H6" s="404"/>
      <c r="I6" s="404"/>
      <c r="J6" s="404"/>
      <c r="K6" s="404"/>
      <c r="L6" s="404"/>
      <c r="R6"/>
      <c r="S6"/>
      <c r="T6"/>
      <c r="U6"/>
      <c r="V6"/>
    </row>
    <row r="7" spans="1:22" s="115" customFormat="1" ht="13.8" thickTop="1" x14ac:dyDescent="0.25">
      <c r="A7" s="36" t="s">
        <v>432</v>
      </c>
      <c r="B7" s="299">
        <v>94676562.596073613</v>
      </c>
      <c r="C7" s="299">
        <v>38298913.817751378</v>
      </c>
      <c r="D7" s="299">
        <v>42939734.152274542</v>
      </c>
      <c r="E7" s="27">
        <v>0.12117368018860535</v>
      </c>
      <c r="F7" s="279"/>
      <c r="G7" s="404"/>
      <c r="H7" s="404"/>
      <c r="I7" s="404"/>
      <c r="J7" s="404"/>
      <c r="K7" s="404"/>
      <c r="L7" s="404"/>
      <c r="M7" s="298"/>
    </row>
    <row r="8" spans="1:22" s="115" customFormat="1" x14ac:dyDescent="0.25">
      <c r="A8" s="36" t="s">
        <v>433</v>
      </c>
      <c r="B8" s="299">
        <v>58629754.720376797</v>
      </c>
      <c r="C8" s="299">
        <v>23174099.815722696</v>
      </c>
      <c r="D8" s="299">
        <v>24630869.046159651</v>
      </c>
      <c r="E8" s="27">
        <v>6.2861955459801513E-2</v>
      </c>
      <c r="F8" s="279"/>
      <c r="G8" s="404"/>
      <c r="H8" s="404"/>
      <c r="I8" s="404"/>
      <c r="J8" s="404"/>
      <c r="K8" s="404"/>
      <c r="L8" s="404"/>
    </row>
    <row r="9" spans="1:22" s="34" customFormat="1" x14ac:dyDescent="0.25">
      <c r="A9" s="36"/>
      <c r="B9" s="36"/>
      <c r="C9" s="36"/>
      <c r="D9" s="36"/>
      <c r="E9" s="36"/>
      <c r="F9" s="279"/>
      <c r="G9" s="404"/>
      <c r="H9" s="404"/>
      <c r="I9" s="404"/>
      <c r="J9" s="404"/>
      <c r="K9" s="404"/>
      <c r="L9" s="404"/>
      <c r="R9"/>
      <c r="S9"/>
      <c r="T9"/>
      <c r="U9"/>
      <c r="V9"/>
    </row>
    <row r="10" spans="1:22" s="34" customFormat="1" ht="15.9" customHeight="1" x14ac:dyDescent="0.25">
      <c r="A10" s="420" t="s">
        <v>131</v>
      </c>
      <c r="B10" s="420"/>
      <c r="C10" s="420"/>
      <c r="D10" s="420"/>
      <c r="E10" s="420"/>
      <c r="F10" s="420"/>
      <c r="G10" s="404"/>
      <c r="H10" s="404"/>
      <c r="I10" s="404"/>
      <c r="J10" s="404"/>
      <c r="K10" s="404"/>
      <c r="L10" s="404"/>
      <c r="R10"/>
      <c r="S10"/>
      <c r="T10"/>
      <c r="U10"/>
      <c r="V10"/>
    </row>
    <row r="11" spans="1:22" s="34" customFormat="1" ht="15.9" customHeight="1" x14ac:dyDescent="0.25">
      <c r="A11" s="324" t="s">
        <v>242</v>
      </c>
      <c r="B11" s="325">
        <v>17681119</v>
      </c>
      <c r="C11" s="325">
        <v>7951564</v>
      </c>
      <c r="D11" s="325">
        <v>8825171</v>
      </c>
      <c r="E11" s="326">
        <v>0.10986605905454574</v>
      </c>
      <c r="F11" s="326">
        <v>0.20552458402988333</v>
      </c>
      <c r="G11" s="383"/>
      <c r="H11" s="402"/>
      <c r="I11" s="393"/>
      <c r="J11" s="393"/>
      <c r="K11" s="404"/>
      <c r="L11" s="404"/>
      <c r="M11" s="381"/>
      <c r="N11" s="382"/>
      <c r="O11" s="372"/>
      <c r="R11"/>
      <c r="S11"/>
      <c r="T11"/>
      <c r="U11"/>
      <c r="V11"/>
    </row>
    <row r="12" spans="1:22" s="34" customFormat="1" ht="15.9" customHeight="1" x14ac:dyDescent="0.25">
      <c r="A12" s="111" t="s">
        <v>265</v>
      </c>
      <c r="B12" s="320">
        <v>10365849</v>
      </c>
      <c r="C12" s="320">
        <v>5210418</v>
      </c>
      <c r="D12" s="320">
        <v>5587044</v>
      </c>
      <c r="E12" s="31">
        <v>7.2283260191408821E-2</v>
      </c>
      <c r="F12" s="31">
        <v>0.63308053747627102</v>
      </c>
      <c r="G12" s="383"/>
      <c r="H12" s="383"/>
      <c r="I12" s="404"/>
      <c r="J12" s="404"/>
      <c r="K12" s="404"/>
      <c r="L12" s="404"/>
      <c r="R12"/>
      <c r="S12"/>
      <c r="T12"/>
      <c r="U12"/>
      <c r="V12"/>
    </row>
    <row r="13" spans="1:22" s="34" customFormat="1" ht="15.9" customHeight="1" x14ac:dyDescent="0.25">
      <c r="A13" s="111" t="s">
        <v>266</v>
      </c>
      <c r="B13" s="320">
        <v>1759760</v>
      </c>
      <c r="C13" s="320">
        <v>720959</v>
      </c>
      <c r="D13" s="320">
        <v>752752</v>
      </c>
      <c r="E13" s="31">
        <v>4.4098208081180763E-2</v>
      </c>
      <c r="F13" s="31">
        <v>8.5296024292333822E-2</v>
      </c>
      <c r="G13" s="383"/>
      <c r="H13" s="383"/>
      <c r="I13" s="404"/>
      <c r="J13" s="404"/>
      <c r="K13" s="404"/>
      <c r="L13" s="404"/>
      <c r="M13" s="33"/>
      <c r="N13" s="33"/>
      <c r="O13" s="33"/>
      <c r="P13" s="33"/>
      <c r="Q13" s="33"/>
      <c r="R13"/>
      <c r="S13"/>
      <c r="T13"/>
      <c r="U13"/>
      <c r="V13"/>
    </row>
    <row r="14" spans="1:22" s="34" customFormat="1" ht="15.9" customHeight="1" x14ac:dyDescent="0.25">
      <c r="A14" s="321" t="s">
        <v>267</v>
      </c>
      <c r="B14" s="322">
        <v>5555510</v>
      </c>
      <c r="C14" s="322">
        <v>2020187</v>
      </c>
      <c r="D14" s="322">
        <v>2485375</v>
      </c>
      <c r="E14" s="323">
        <v>0.23026977205575525</v>
      </c>
      <c r="F14" s="323">
        <v>0.28162343823139518</v>
      </c>
      <c r="G14" s="383"/>
      <c r="H14" s="383"/>
      <c r="I14" s="404"/>
      <c r="J14" s="404"/>
      <c r="K14" s="404"/>
      <c r="L14" s="404"/>
      <c r="M14" s="33"/>
      <c r="N14" s="33"/>
      <c r="O14" s="33"/>
      <c r="P14" s="33"/>
      <c r="Q14" s="33"/>
      <c r="R14"/>
      <c r="S14"/>
      <c r="T14"/>
      <c r="U14"/>
      <c r="V14"/>
    </row>
    <row r="15" spans="1:22" s="34" customFormat="1" ht="15.9" customHeight="1" x14ac:dyDescent="0.25">
      <c r="A15" s="416" t="s">
        <v>133</v>
      </c>
      <c r="B15" s="416"/>
      <c r="C15" s="416"/>
      <c r="D15" s="416"/>
      <c r="E15" s="416"/>
      <c r="F15" s="416"/>
      <c r="G15" s="404"/>
      <c r="H15" s="404"/>
      <c r="I15" s="404"/>
      <c r="J15" s="404"/>
      <c r="K15" s="404"/>
      <c r="L15" s="404"/>
      <c r="R15"/>
      <c r="S15"/>
      <c r="T15"/>
      <c r="U15"/>
      <c r="V15"/>
    </row>
    <row r="16" spans="1:22" s="34" customFormat="1" ht="15.9" customHeight="1" x14ac:dyDescent="0.25">
      <c r="A16" s="328" t="s">
        <v>242</v>
      </c>
      <c r="B16" s="329">
        <v>9581777</v>
      </c>
      <c r="C16" s="329">
        <v>3508399</v>
      </c>
      <c r="D16" s="329">
        <v>4040845</v>
      </c>
      <c r="E16" s="330">
        <v>0.15176324015597997</v>
      </c>
      <c r="F16" s="331"/>
      <c r="G16" s="393"/>
      <c r="H16" s="404"/>
      <c r="I16" s="404"/>
      <c r="J16" s="404"/>
      <c r="K16" s="404"/>
      <c r="L16" s="404"/>
      <c r="M16" s="28"/>
      <c r="N16" s="28"/>
      <c r="O16" s="28"/>
      <c r="P16" s="28"/>
      <c r="Q16" s="28"/>
      <c r="R16"/>
      <c r="S16"/>
      <c r="T16"/>
      <c r="U16"/>
      <c r="V16"/>
    </row>
    <row r="17" spans="1:24" s="34" customFormat="1" ht="15.9" customHeight="1" x14ac:dyDescent="0.25">
      <c r="A17" s="111" t="s">
        <v>265</v>
      </c>
      <c r="B17" s="23">
        <v>5816099</v>
      </c>
      <c r="C17" s="23">
        <v>2165612</v>
      </c>
      <c r="D17" s="23">
        <v>2609892</v>
      </c>
      <c r="E17" s="31">
        <v>0.20515216945602444</v>
      </c>
      <c r="F17" s="31">
        <v>0.64587778051372924</v>
      </c>
      <c r="G17" s="404"/>
      <c r="H17" s="404"/>
      <c r="I17" s="404"/>
      <c r="J17" s="404"/>
      <c r="K17" s="404"/>
      <c r="L17" s="404"/>
      <c r="M17" s="33"/>
      <c r="N17" s="33"/>
      <c r="O17" s="33"/>
      <c r="P17" s="33"/>
      <c r="Q17" s="33"/>
      <c r="R17"/>
      <c r="S17"/>
      <c r="T17"/>
      <c r="U17"/>
      <c r="V17"/>
    </row>
    <row r="18" spans="1:24" s="34" customFormat="1" ht="15.9" customHeight="1" x14ac:dyDescent="0.25">
      <c r="A18" s="111" t="s">
        <v>266</v>
      </c>
      <c r="B18" s="23">
        <v>3184792</v>
      </c>
      <c r="C18" s="23">
        <v>1138236</v>
      </c>
      <c r="D18" s="23">
        <v>1252917</v>
      </c>
      <c r="E18" s="31">
        <v>0.10075327085068474</v>
      </c>
      <c r="F18" s="31">
        <v>0.31006311798646075</v>
      </c>
      <c r="G18" s="404"/>
      <c r="H18" s="404"/>
      <c r="I18" s="404"/>
      <c r="J18" s="404"/>
      <c r="K18" s="404"/>
      <c r="L18" s="404"/>
      <c r="M18" s="33"/>
      <c r="N18" s="33"/>
      <c r="O18" s="33"/>
      <c r="P18" s="33"/>
      <c r="Q18" s="33"/>
      <c r="R18"/>
      <c r="S18"/>
      <c r="T18"/>
      <c r="U18"/>
      <c r="V18"/>
    </row>
    <row r="19" spans="1:24" s="34" customFormat="1" ht="15.9" customHeight="1" x14ac:dyDescent="0.25">
      <c r="A19" s="321" t="s">
        <v>267</v>
      </c>
      <c r="B19" s="327">
        <v>580886</v>
      </c>
      <c r="C19" s="327">
        <v>204551</v>
      </c>
      <c r="D19" s="327">
        <v>178036</v>
      </c>
      <c r="E19" s="323">
        <v>-0.12962537460095527</v>
      </c>
      <c r="F19" s="323">
        <v>4.4059101499810065E-2</v>
      </c>
      <c r="G19" s="404"/>
      <c r="H19" s="404"/>
      <c r="I19" s="404"/>
      <c r="J19" s="404"/>
      <c r="K19" s="404"/>
      <c r="L19" s="404"/>
      <c r="M19" s="33"/>
      <c r="N19" s="33"/>
      <c r="O19" s="33"/>
      <c r="P19" s="33"/>
      <c r="Q19" s="33"/>
      <c r="R19"/>
      <c r="S19"/>
      <c r="T19"/>
      <c r="U19"/>
      <c r="V19"/>
    </row>
    <row r="20" spans="1:24" s="34" customFormat="1" ht="15.9" customHeight="1" x14ac:dyDescent="0.25">
      <c r="A20" s="416" t="s">
        <v>144</v>
      </c>
      <c r="B20" s="416"/>
      <c r="C20" s="416"/>
      <c r="D20" s="416"/>
      <c r="E20" s="416"/>
      <c r="F20" s="416"/>
      <c r="G20" s="404"/>
      <c r="H20" s="404"/>
      <c r="I20" s="404"/>
      <c r="J20" s="404"/>
      <c r="K20" s="404"/>
      <c r="L20" s="404"/>
      <c r="S20" s="30"/>
      <c r="T20" s="30"/>
      <c r="U20" s="30"/>
    </row>
    <row r="21" spans="1:24" s="34" customFormat="1" ht="15.9" customHeight="1" x14ac:dyDescent="0.25">
      <c r="A21" s="332" t="s">
        <v>242</v>
      </c>
      <c r="B21" s="333">
        <v>8099342</v>
      </c>
      <c r="C21" s="333">
        <v>4443165</v>
      </c>
      <c r="D21" s="333">
        <v>4784326</v>
      </c>
      <c r="E21" s="326">
        <v>7.678332900083612E-2</v>
      </c>
      <c r="F21" s="334"/>
      <c r="G21" s="404"/>
      <c r="H21" s="404"/>
      <c r="I21" s="404"/>
      <c r="J21" s="404"/>
      <c r="K21" s="404"/>
      <c r="L21" s="404"/>
      <c r="M21" s="33"/>
      <c r="N21" s="33"/>
      <c r="O21" s="33"/>
      <c r="P21" s="33"/>
      <c r="Q21" s="33"/>
    </row>
    <row r="22" spans="1:24" s="34" customFormat="1" ht="15.9" customHeight="1" x14ac:dyDescent="0.25">
      <c r="A22" s="111" t="s">
        <v>265</v>
      </c>
      <c r="B22" s="23">
        <v>4549750</v>
      </c>
      <c r="C22" s="23">
        <v>3044806</v>
      </c>
      <c r="D22" s="23">
        <v>2977152</v>
      </c>
      <c r="E22" s="31">
        <v>-2.2219478022573524E-2</v>
      </c>
      <c r="F22" s="31">
        <v>0.62227197728582873</v>
      </c>
      <c r="G22" s="404"/>
      <c r="H22" s="404"/>
      <c r="I22" s="404"/>
      <c r="J22" s="404"/>
      <c r="K22" s="404"/>
      <c r="L22" s="404"/>
      <c r="M22" s="33"/>
      <c r="N22" s="33"/>
      <c r="O22" s="33"/>
      <c r="P22" s="33"/>
      <c r="Q22" s="33"/>
    </row>
    <row r="23" spans="1:24" s="34" customFormat="1" ht="15.9" customHeight="1" x14ac:dyDescent="0.25">
      <c r="A23" s="111" t="s">
        <v>266</v>
      </c>
      <c r="B23" s="23">
        <v>-1425032</v>
      </c>
      <c r="C23" s="23">
        <v>-417277</v>
      </c>
      <c r="D23" s="23">
        <v>-500165</v>
      </c>
      <c r="E23" s="31">
        <v>-0.19864023178847623</v>
      </c>
      <c r="F23" s="31">
        <v>-0.10454241621494856</v>
      </c>
      <c r="G23" s="404"/>
      <c r="H23" s="404"/>
      <c r="I23" s="404"/>
      <c r="J23" s="404"/>
      <c r="K23" s="404"/>
      <c r="L23" s="404"/>
      <c r="M23" s="33"/>
      <c r="N23" s="33"/>
      <c r="O23" s="33"/>
      <c r="P23" s="33"/>
      <c r="Q23" s="33"/>
    </row>
    <row r="24" spans="1:24" s="34" customFormat="1" ht="15.9" customHeight="1" thickBot="1" x14ac:dyDescent="0.3">
      <c r="A24" s="112" t="s">
        <v>267</v>
      </c>
      <c r="B24" s="64">
        <v>4974624</v>
      </c>
      <c r="C24" s="64">
        <v>1815636</v>
      </c>
      <c r="D24" s="64">
        <v>2307339</v>
      </c>
      <c r="E24" s="65">
        <v>0.27081584634805655</v>
      </c>
      <c r="F24" s="65">
        <v>0.4822704389291198</v>
      </c>
      <c r="G24" s="404"/>
      <c r="H24" s="404"/>
      <c r="I24" s="404"/>
      <c r="J24" s="404"/>
      <c r="K24" s="404"/>
      <c r="L24" s="404"/>
      <c r="M24" s="33"/>
      <c r="N24" s="33"/>
      <c r="O24" s="33"/>
      <c r="P24" s="33"/>
      <c r="Q24" s="33"/>
    </row>
    <row r="25" spans="1:24" ht="27" customHeight="1" thickTop="1" x14ac:dyDescent="0.25">
      <c r="A25" s="417" t="s">
        <v>437</v>
      </c>
      <c r="B25" s="417"/>
      <c r="C25" s="417"/>
      <c r="D25" s="417"/>
      <c r="E25" s="417"/>
      <c r="F25" s="417"/>
      <c r="G25" s="405"/>
      <c r="H25" s="404"/>
      <c r="I25" s="404"/>
      <c r="J25" s="404"/>
      <c r="K25" s="404"/>
      <c r="L25" s="404"/>
      <c r="M25" s="33"/>
      <c r="N25" s="33"/>
      <c r="O25" s="33"/>
      <c r="P25" s="33"/>
      <c r="Q25" s="33"/>
      <c r="R25" s="37"/>
      <c r="S25" s="195"/>
      <c r="T25" s="25"/>
      <c r="U25" s="214" t="s">
        <v>368</v>
      </c>
    </row>
    <row r="26" spans="1:24" ht="33" customHeight="1" x14ac:dyDescent="0.25">
      <c r="H26" s="404"/>
      <c r="I26" s="404"/>
      <c r="J26" s="404"/>
      <c r="K26" s="404"/>
      <c r="L26" s="404"/>
      <c r="M26" s="33"/>
      <c r="N26" s="33"/>
      <c r="O26" s="33"/>
      <c r="P26" s="33"/>
      <c r="Q26" s="33"/>
      <c r="R26" s="34"/>
      <c r="S26" s="194"/>
      <c r="U26" s="105" t="s">
        <v>195</v>
      </c>
    </row>
    <row r="27" spans="1:24" x14ac:dyDescent="0.25">
      <c r="A27" s="7"/>
      <c r="B27" s="7"/>
      <c r="C27" s="7"/>
      <c r="D27" s="7"/>
      <c r="E27" s="7"/>
      <c r="F27" s="7"/>
      <c r="G27" s="7"/>
      <c r="H27" s="404"/>
      <c r="I27" s="404"/>
      <c r="J27" s="404"/>
      <c r="K27" s="404"/>
      <c r="L27" s="404"/>
      <c r="M27" s="33"/>
      <c r="N27" s="33"/>
      <c r="O27" s="33"/>
      <c r="P27" s="33"/>
      <c r="Q27" s="33"/>
      <c r="R27" s="34"/>
      <c r="S27" s="194"/>
      <c r="U27" s="189" t="s">
        <v>265</v>
      </c>
      <c r="V27" s="189" t="s">
        <v>266</v>
      </c>
      <c r="W27" s="189" t="s">
        <v>267</v>
      </c>
      <c r="X27" s="189" t="s">
        <v>192</v>
      </c>
    </row>
    <row r="28" spans="1:24" ht="14.4" x14ac:dyDescent="0.3">
      <c r="A28" s="7"/>
      <c r="B28" s="7"/>
      <c r="C28" s="7"/>
      <c r="D28" s="7"/>
      <c r="E28" s="7"/>
      <c r="F28" s="7"/>
      <c r="G28" s="7"/>
      <c r="H28" s="404"/>
      <c r="I28" s="404"/>
      <c r="J28" s="404"/>
      <c r="K28" s="404"/>
      <c r="L28" s="404"/>
      <c r="M28" s="33"/>
      <c r="N28" s="33"/>
      <c r="O28" s="33"/>
      <c r="P28" s="33"/>
      <c r="Q28" s="33"/>
      <c r="R28">
        <v>4</v>
      </c>
      <c r="S28" s="194" t="s">
        <v>540</v>
      </c>
      <c r="T28" s="110" t="s">
        <v>541</v>
      </c>
      <c r="U28" s="138">
        <v>3694880</v>
      </c>
      <c r="V28" s="138">
        <v>-264698</v>
      </c>
      <c r="W28" s="138">
        <v>2347472</v>
      </c>
      <c r="X28" s="138">
        <v>5777654</v>
      </c>
    </row>
    <row r="29" spans="1:24" ht="14.4" x14ac:dyDescent="0.3">
      <c r="A29" s="7"/>
      <c r="B29" s="7"/>
      <c r="C29" s="7"/>
      <c r="D29" s="7"/>
      <c r="E29" s="7"/>
      <c r="F29" s="7"/>
      <c r="G29" s="7"/>
      <c r="H29" s="404"/>
      <c r="I29" s="404"/>
      <c r="J29" s="404"/>
      <c r="K29" s="404"/>
      <c r="L29" s="404"/>
      <c r="M29" s="33"/>
      <c r="N29" s="33"/>
      <c r="O29" s="33"/>
      <c r="P29" s="33"/>
      <c r="Q29" s="33"/>
      <c r="R29">
        <v>3</v>
      </c>
      <c r="S29" s="194"/>
      <c r="T29" s="110" t="s">
        <v>542</v>
      </c>
      <c r="U29" s="138">
        <v>3930251</v>
      </c>
      <c r="V29" s="138">
        <v>-272018</v>
      </c>
      <c r="W29" s="138">
        <v>2208909</v>
      </c>
      <c r="X29" s="138">
        <v>5867142</v>
      </c>
    </row>
    <row r="30" spans="1:24" ht="14.4" x14ac:dyDescent="0.3">
      <c r="A30" s="7"/>
      <c r="B30" s="7"/>
      <c r="C30" s="7"/>
      <c r="D30" s="7"/>
      <c r="E30" s="7"/>
      <c r="F30" s="7"/>
      <c r="G30" s="7"/>
      <c r="H30" s="404"/>
      <c r="I30" s="404"/>
      <c r="J30" s="404"/>
      <c r="K30" s="404"/>
      <c r="L30" s="404"/>
      <c r="M30" s="33"/>
      <c r="R30">
        <v>2</v>
      </c>
      <c r="S30" s="194"/>
      <c r="T30" s="110" t="s">
        <v>543</v>
      </c>
      <c r="U30" s="138">
        <v>3388458</v>
      </c>
      <c r="V30" s="138">
        <v>-122133</v>
      </c>
      <c r="W30" s="138">
        <v>1633190</v>
      </c>
      <c r="X30" s="138">
        <v>4899515</v>
      </c>
    </row>
    <row r="31" spans="1:24" ht="14.4" x14ac:dyDescent="0.3">
      <c r="A31" s="7"/>
      <c r="B31" s="7"/>
      <c r="C31" s="7"/>
      <c r="D31" s="7"/>
      <c r="E31" s="7"/>
      <c r="F31" s="7"/>
      <c r="G31" s="7"/>
      <c r="H31" s="404"/>
      <c r="I31" s="404"/>
      <c r="J31" s="404"/>
      <c r="K31" s="404"/>
      <c r="L31" s="404"/>
      <c r="M31" s="33"/>
      <c r="R31">
        <v>1</v>
      </c>
      <c r="S31" s="194"/>
      <c r="T31" s="110" t="s">
        <v>544</v>
      </c>
      <c r="U31" s="138">
        <v>3044806</v>
      </c>
      <c r="V31" s="138">
        <v>-417277</v>
      </c>
      <c r="W31" s="138">
        <v>1815636</v>
      </c>
      <c r="X31" s="138">
        <v>4443165</v>
      </c>
    </row>
    <row r="32" spans="1:24" ht="14.4" x14ac:dyDescent="0.3">
      <c r="A32" s="7"/>
      <c r="B32" s="7"/>
      <c r="C32" s="7"/>
      <c r="D32" s="7"/>
      <c r="E32" s="7"/>
      <c r="F32" s="7"/>
      <c r="G32" s="7"/>
      <c r="H32" s="404"/>
      <c r="I32" s="404"/>
      <c r="J32" s="404"/>
      <c r="K32" s="404"/>
      <c r="L32" s="404"/>
      <c r="M32" s="33"/>
      <c r="R32">
        <v>0</v>
      </c>
      <c r="S32" s="194"/>
      <c r="T32" s="110" t="s">
        <v>545</v>
      </c>
      <c r="U32" s="138">
        <v>2977152</v>
      </c>
      <c r="V32" s="138">
        <v>-500165</v>
      </c>
      <c r="W32" s="138">
        <v>2307339</v>
      </c>
      <c r="X32" s="138">
        <v>4784326</v>
      </c>
    </row>
    <row r="33" spans="1:18" x14ac:dyDescent="0.25">
      <c r="A33" s="7"/>
      <c r="B33" s="7"/>
      <c r="C33" s="7"/>
      <c r="D33" s="7"/>
      <c r="E33" s="7"/>
      <c r="F33" s="7"/>
      <c r="G33" s="7"/>
      <c r="H33" s="404"/>
      <c r="I33" s="404"/>
      <c r="J33" s="404"/>
      <c r="K33" s="404"/>
      <c r="L33" s="404"/>
      <c r="M33" s="33"/>
    </row>
    <row r="34" spans="1:18" x14ac:dyDescent="0.25">
      <c r="A34" s="7"/>
      <c r="B34" s="7"/>
      <c r="C34" s="7"/>
      <c r="D34" s="7"/>
      <c r="E34" s="7"/>
      <c r="F34" s="7"/>
      <c r="G34" s="7"/>
      <c r="H34" s="404"/>
      <c r="I34" s="404"/>
      <c r="J34" s="404"/>
      <c r="K34" s="404"/>
      <c r="L34" s="404"/>
      <c r="M34" s="33"/>
    </row>
    <row r="35" spans="1:18" x14ac:dyDescent="0.25">
      <c r="A35" s="7"/>
      <c r="B35" s="7"/>
      <c r="C35" s="7"/>
      <c r="D35" s="7"/>
      <c r="E35" s="7"/>
      <c r="F35" s="7"/>
      <c r="G35" s="7"/>
      <c r="H35" s="404"/>
      <c r="I35" s="404"/>
      <c r="J35" s="404"/>
      <c r="K35" s="404"/>
      <c r="L35" s="404"/>
      <c r="M35" s="33"/>
      <c r="R35" s="6"/>
    </row>
    <row r="36" spans="1:18" x14ac:dyDescent="0.25">
      <c r="A36" s="7"/>
      <c r="B36" s="7"/>
      <c r="C36" s="7"/>
      <c r="D36" s="7"/>
      <c r="E36" s="7"/>
      <c r="F36" s="7"/>
      <c r="G36" s="7"/>
      <c r="H36" s="404"/>
      <c r="I36" s="404"/>
      <c r="J36" s="404"/>
      <c r="K36" s="404"/>
      <c r="L36" s="404"/>
      <c r="M36" s="33"/>
      <c r="R36" s="6"/>
    </row>
    <row r="37" spans="1:18" x14ac:dyDescent="0.25">
      <c r="A37" s="7"/>
      <c r="B37" s="7"/>
      <c r="C37" s="7"/>
      <c r="D37" s="7"/>
      <c r="E37" s="7"/>
      <c r="F37" s="7"/>
      <c r="G37" s="7"/>
      <c r="H37" s="404"/>
      <c r="I37" s="404"/>
      <c r="J37" s="404"/>
      <c r="K37" s="404"/>
      <c r="L37" s="404"/>
      <c r="M37" s="33"/>
      <c r="R37" s="6"/>
    </row>
    <row r="38" spans="1:18" x14ac:dyDescent="0.25">
      <c r="A38" s="7"/>
      <c r="B38" s="7"/>
      <c r="C38" s="7"/>
      <c r="D38" s="7"/>
      <c r="E38" s="7"/>
      <c r="F38" s="7"/>
      <c r="G38" s="7"/>
      <c r="H38" s="404"/>
      <c r="I38" s="404"/>
      <c r="J38" s="404"/>
      <c r="K38" s="404"/>
      <c r="L38" s="404"/>
      <c r="M38" s="33"/>
    </row>
    <row r="39" spans="1:18" x14ac:dyDescent="0.25">
      <c r="A39" s="7"/>
      <c r="B39" s="7"/>
      <c r="C39" s="7"/>
      <c r="D39" s="7"/>
      <c r="E39" s="7"/>
      <c r="F39" s="7"/>
      <c r="G39" s="7"/>
      <c r="H39" s="404"/>
      <c r="I39" s="404"/>
      <c r="J39" s="404"/>
      <c r="K39" s="404"/>
      <c r="L39" s="404"/>
      <c r="M39" s="33"/>
      <c r="R39" s="6"/>
    </row>
    <row r="40" spans="1:18" x14ac:dyDescent="0.25">
      <c r="A40" s="7"/>
      <c r="B40" s="7"/>
      <c r="C40" s="7"/>
      <c r="D40" s="7"/>
      <c r="E40" s="7"/>
      <c r="F40" s="7"/>
      <c r="G40" s="7"/>
      <c r="H40" s="404"/>
      <c r="I40" s="404"/>
      <c r="J40" s="404"/>
      <c r="K40" s="404"/>
      <c r="L40" s="404"/>
      <c r="M40" s="33"/>
      <c r="R40" s="6"/>
    </row>
    <row r="41" spans="1:18" x14ac:dyDescent="0.25">
      <c r="A41" s="7"/>
      <c r="B41" s="7"/>
      <c r="C41" s="7"/>
      <c r="D41" s="7"/>
      <c r="E41" s="7"/>
      <c r="F41" s="7"/>
      <c r="G41" s="7"/>
      <c r="H41" s="404"/>
      <c r="I41" s="404"/>
      <c r="J41" s="404"/>
      <c r="K41" s="404"/>
      <c r="L41" s="404"/>
      <c r="M41" s="33"/>
      <c r="R41" s="6"/>
    </row>
    <row r="42" spans="1:18" x14ac:dyDescent="0.25">
      <c r="A42" s="7"/>
      <c r="B42" s="7"/>
      <c r="C42" s="7"/>
      <c r="D42" s="7"/>
      <c r="E42" s="7"/>
      <c r="F42" s="7"/>
      <c r="G42" s="7"/>
      <c r="H42" s="404"/>
      <c r="I42" s="404"/>
      <c r="J42" s="404"/>
      <c r="K42" s="404"/>
      <c r="L42" s="404"/>
      <c r="M42" s="33"/>
      <c r="R42" s="6"/>
    </row>
    <row r="43" spans="1:18" x14ac:dyDescent="0.25">
      <c r="A43" s="7"/>
      <c r="B43" s="7"/>
      <c r="C43" s="7"/>
      <c r="D43" s="7"/>
      <c r="E43" s="7"/>
      <c r="F43" s="7"/>
      <c r="G43" s="7"/>
      <c r="H43" s="404"/>
      <c r="I43" s="404"/>
      <c r="J43" s="404"/>
      <c r="K43" s="404"/>
      <c r="L43" s="404"/>
      <c r="M43" s="33"/>
    </row>
    <row r="44" spans="1:18" x14ac:dyDescent="0.25">
      <c r="A44" s="7"/>
      <c r="B44" s="7"/>
      <c r="C44" s="7"/>
      <c r="D44" s="7"/>
      <c r="E44" s="7"/>
      <c r="F44" s="7"/>
      <c r="G44" s="7"/>
      <c r="H44" s="404"/>
      <c r="I44" s="404"/>
      <c r="J44" s="404"/>
      <c r="K44" s="404"/>
      <c r="L44" s="404"/>
      <c r="M44" s="33"/>
      <c r="R44" s="6"/>
    </row>
    <row r="45" spans="1:18" x14ac:dyDescent="0.25">
      <c r="A45" s="7"/>
      <c r="B45" s="7"/>
      <c r="C45" s="7"/>
      <c r="D45" s="7"/>
      <c r="E45" s="7"/>
      <c r="F45" s="7"/>
      <c r="G45" s="7"/>
      <c r="H45" s="404"/>
      <c r="I45" s="404"/>
      <c r="J45" s="404"/>
      <c r="K45" s="404"/>
      <c r="L45" s="404"/>
      <c r="M45" s="33"/>
      <c r="R45" s="6"/>
    </row>
    <row r="46" spans="1:18" x14ac:dyDescent="0.25">
      <c r="A46" s="7"/>
      <c r="B46" s="7"/>
      <c r="C46" s="7"/>
      <c r="D46" s="7"/>
      <c r="E46" s="7"/>
      <c r="F46" s="7"/>
      <c r="G46" s="7"/>
      <c r="H46" s="404"/>
      <c r="I46" s="404"/>
      <c r="J46" s="404"/>
      <c r="K46" s="404"/>
      <c r="L46" s="404"/>
      <c r="M46" s="33"/>
      <c r="R46" s="6"/>
    </row>
    <row r="47" spans="1:18" x14ac:dyDescent="0.25">
      <c r="A47" s="7"/>
      <c r="B47" s="7"/>
      <c r="C47" s="7"/>
      <c r="D47" s="7"/>
      <c r="E47" s="7"/>
      <c r="F47" s="7"/>
      <c r="G47" s="7"/>
      <c r="H47" s="404"/>
      <c r="I47" s="404"/>
      <c r="J47" s="404"/>
      <c r="K47" s="404"/>
      <c r="L47" s="404"/>
      <c r="M47" s="33"/>
      <c r="R47" s="6"/>
    </row>
    <row r="48" spans="1:18" x14ac:dyDescent="0.25">
      <c r="A48" s="7"/>
      <c r="B48" s="7"/>
      <c r="C48" s="7"/>
      <c r="D48" s="7"/>
      <c r="E48" s="7"/>
      <c r="F48" s="7"/>
      <c r="G48" s="7"/>
      <c r="H48" s="404"/>
      <c r="I48" s="404"/>
      <c r="J48" s="404"/>
      <c r="K48" s="404"/>
      <c r="L48" s="404"/>
      <c r="M48" s="33"/>
    </row>
    <row r="49" spans="1:18" x14ac:dyDescent="0.25">
      <c r="A49" s="7"/>
      <c r="B49" s="7"/>
      <c r="C49" s="7"/>
      <c r="D49" s="7"/>
      <c r="E49" s="7"/>
      <c r="F49" s="7"/>
      <c r="G49" s="7"/>
      <c r="H49" s="404"/>
      <c r="I49" s="404"/>
      <c r="J49" s="404"/>
      <c r="K49" s="404"/>
      <c r="L49" s="404"/>
      <c r="M49" s="33"/>
      <c r="R49" s="6"/>
    </row>
    <row r="50" spans="1:18" x14ac:dyDescent="0.25">
      <c r="A50" s="7"/>
      <c r="B50" s="7"/>
      <c r="C50" s="7"/>
      <c r="D50" s="7"/>
      <c r="E50" s="7"/>
      <c r="F50" s="7"/>
      <c r="G50" s="7"/>
      <c r="H50" s="404"/>
      <c r="I50" s="404"/>
      <c r="J50" s="404"/>
      <c r="K50" s="404"/>
      <c r="L50" s="404"/>
      <c r="M50" s="33"/>
      <c r="R50" s="6"/>
    </row>
    <row r="51" spans="1:18" x14ac:dyDescent="0.25">
      <c r="A51" s="7"/>
      <c r="B51" s="7"/>
      <c r="C51" s="7"/>
      <c r="D51" s="7"/>
      <c r="E51" s="7"/>
      <c r="F51" s="7"/>
      <c r="G51" s="7"/>
      <c r="H51" s="404"/>
      <c r="I51" s="404"/>
      <c r="J51" s="404"/>
      <c r="K51" s="404"/>
      <c r="L51" s="404"/>
      <c r="M51" s="33"/>
      <c r="R51" s="6"/>
    </row>
    <row r="52" spans="1:18" x14ac:dyDescent="0.25">
      <c r="H52" s="404"/>
      <c r="I52" s="404"/>
      <c r="J52" s="404"/>
      <c r="K52" s="404"/>
      <c r="L52" s="404"/>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14" width="13" style="1" customWidth="1"/>
    <col min="15" max="15" width="11.44140625" style="34"/>
    <col min="16" max="16" width="11.44140625" style="34" customWidth="1"/>
    <col min="17" max="16384" width="11.44140625" style="1"/>
  </cols>
  <sheetData>
    <row r="1" spans="1:29" s="34" customFormat="1" ht="15.9" customHeight="1" x14ac:dyDescent="0.25">
      <c r="A1" s="418" t="s">
        <v>193</v>
      </c>
      <c r="B1" s="418"/>
      <c r="C1" s="418"/>
      <c r="D1" s="418"/>
      <c r="E1" s="418"/>
      <c r="F1" s="418"/>
      <c r="G1" s="418"/>
      <c r="H1" s="418"/>
      <c r="I1" s="404"/>
      <c r="J1" s="404"/>
      <c r="K1" s="404"/>
      <c r="L1" s="404"/>
      <c r="M1" s="404"/>
      <c r="N1" s="404"/>
      <c r="O1" s="132"/>
      <c r="P1" s="133"/>
    </row>
    <row r="2" spans="1:29" s="34" customFormat="1" ht="15.9" customHeight="1" x14ac:dyDescent="0.25">
      <c r="A2" s="416" t="s">
        <v>434</v>
      </c>
      <c r="B2" s="416"/>
      <c r="C2" s="416"/>
      <c r="D2" s="416"/>
      <c r="E2" s="416"/>
      <c r="F2" s="416"/>
      <c r="G2" s="416"/>
      <c r="H2" s="416"/>
      <c r="I2" s="404"/>
      <c r="J2" s="404"/>
      <c r="K2" s="404"/>
      <c r="L2" s="404"/>
      <c r="M2" s="404"/>
      <c r="N2" s="404"/>
      <c r="O2" s="132"/>
      <c r="P2" s="284"/>
      <c r="Q2" s="29"/>
      <c r="R2" s="29"/>
      <c r="S2" s="29"/>
      <c r="T2" s="29"/>
      <c r="U2" s="29"/>
      <c r="V2" s="29"/>
      <c r="W2" s="29"/>
      <c r="X2" s="29"/>
      <c r="Y2" s="29"/>
      <c r="Z2" s="29"/>
      <c r="AA2" s="29"/>
      <c r="AB2" s="29"/>
      <c r="AC2" s="29"/>
    </row>
    <row r="3" spans="1:29" s="34" customFormat="1" ht="15.9" customHeight="1" x14ac:dyDescent="0.3">
      <c r="A3" s="416" t="s">
        <v>128</v>
      </c>
      <c r="B3" s="416"/>
      <c r="C3" s="416"/>
      <c r="D3" s="416"/>
      <c r="E3" s="416"/>
      <c r="F3" s="416"/>
      <c r="G3" s="416"/>
      <c r="H3" s="416"/>
      <c r="I3" s="404"/>
      <c r="J3" s="404"/>
      <c r="K3" s="404"/>
      <c r="L3" s="404"/>
      <c r="M3" s="404"/>
      <c r="N3" s="404"/>
      <c r="O3" s="132"/>
      <c r="P3" s="371"/>
      <c r="Q3" s="371"/>
      <c r="R3" s="371"/>
      <c r="S3" s="371"/>
      <c r="T3" s="371"/>
      <c r="U3" s="371"/>
      <c r="V3" s="371"/>
      <c r="W3" s="371"/>
      <c r="X3" s="371"/>
      <c r="Y3" s="371"/>
      <c r="Z3" s="29"/>
      <c r="AA3" s="29"/>
      <c r="AB3" s="29"/>
      <c r="AC3" s="29"/>
    </row>
    <row r="4" spans="1:29" s="34" customFormat="1" ht="15.9" customHeight="1" thickBot="1" x14ac:dyDescent="0.35">
      <c r="A4" s="416" t="s">
        <v>237</v>
      </c>
      <c r="B4" s="416"/>
      <c r="C4" s="416"/>
      <c r="D4" s="416"/>
      <c r="E4" s="416"/>
      <c r="F4" s="416"/>
      <c r="G4" s="416"/>
      <c r="H4" s="416"/>
      <c r="I4" s="404"/>
      <c r="J4" s="404"/>
      <c r="K4" s="404"/>
      <c r="L4" s="404"/>
      <c r="M4" s="404"/>
      <c r="N4" s="404"/>
      <c r="O4" s="406"/>
      <c r="P4" s="285"/>
      <c r="Q4" s="280"/>
      <c r="R4" s="280"/>
      <c r="S4" s="280"/>
      <c r="T4" s="280"/>
      <c r="U4" s="280"/>
      <c r="V4" s="280"/>
      <c r="W4" s="280"/>
      <c r="X4" s="280"/>
      <c r="Y4" s="280"/>
      <c r="Z4" s="29"/>
      <c r="AA4" s="29"/>
      <c r="AB4" s="29"/>
      <c r="AC4" s="29"/>
    </row>
    <row r="5" spans="1:29" s="34" customFormat="1" ht="14.4" thickTop="1" x14ac:dyDescent="0.3">
      <c r="A5" s="38" t="s">
        <v>129</v>
      </c>
      <c r="B5" s="421">
        <v>2017</v>
      </c>
      <c r="C5" s="421">
        <v>2018</v>
      </c>
      <c r="D5" s="421">
        <v>2019</v>
      </c>
      <c r="E5" s="421">
        <v>2020</v>
      </c>
      <c r="F5" s="421">
        <v>2021</v>
      </c>
      <c r="G5" s="62" t="s">
        <v>142</v>
      </c>
      <c r="H5" s="62" t="s">
        <v>135</v>
      </c>
      <c r="I5" s="279"/>
      <c r="J5" s="279"/>
      <c r="K5" s="279"/>
      <c r="L5" s="279"/>
      <c r="M5" s="279"/>
      <c r="N5" s="279"/>
      <c r="O5" s="36"/>
      <c r="P5" s="280"/>
      <c r="Q5" s="280"/>
      <c r="R5" s="280"/>
      <c r="S5" s="280"/>
      <c r="T5" s="280"/>
      <c r="U5" s="280"/>
      <c r="V5" s="280"/>
      <c r="W5" s="280"/>
      <c r="X5" s="280"/>
      <c r="Y5" s="280"/>
      <c r="Z5" s="29"/>
      <c r="AA5" s="29"/>
      <c r="AB5" s="29"/>
      <c r="AC5" s="29"/>
    </row>
    <row r="6" spans="1:29" s="34" customFormat="1" ht="14.4" thickBot="1" x14ac:dyDescent="0.35">
      <c r="A6" s="281"/>
      <c r="B6" s="422"/>
      <c r="C6" s="422"/>
      <c r="D6" s="422"/>
      <c r="E6" s="422"/>
      <c r="F6" s="422"/>
      <c r="G6" s="282" t="s">
        <v>546</v>
      </c>
      <c r="H6" s="283">
        <v>2021</v>
      </c>
      <c r="I6" s="279"/>
      <c r="J6" s="279"/>
      <c r="K6" s="279"/>
      <c r="L6" s="279"/>
      <c r="M6" s="279"/>
      <c r="N6" s="279"/>
      <c r="P6" s="280"/>
      <c r="Q6" s="280"/>
      <c r="R6" s="280"/>
      <c r="S6" s="280"/>
      <c r="T6" s="280"/>
      <c r="U6" s="280"/>
      <c r="V6" s="280"/>
      <c r="W6" s="280"/>
      <c r="X6" s="280"/>
      <c r="Y6" s="280"/>
      <c r="Z6" s="29"/>
      <c r="AA6" s="29"/>
      <c r="AB6" s="29"/>
      <c r="AC6" s="29"/>
    </row>
    <row r="7" spans="1:29" s="34" customFormat="1" ht="13.8" thickTop="1" x14ac:dyDescent="0.25">
      <c r="A7" s="36" t="s">
        <v>432</v>
      </c>
      <c r="B7" s="109">
        <v>68904187.418279603</v>
      </c>
      <c r="C7" s="109">
        <v>74838121.947412997</v>
      </c>
      <c r="D7" s="109">
        <v>68792346.366390809</v>
      </c>
      <c r="E7" s="109">
        <v>74085745.638345987</v>
      </c>
      <c r="F7" s="109">
        <v>94676562.596073613</v>
      </c>
      <c r="G7" s="27">
        <v>0.27793223622588525</v>
      </c>
      <c r="H7" s="279"/>
      <c r="I7" s="279"/>
      <c r="J7" s="279"/>
      <c r="K7" s="279"/>
      <c r="L7" s="279"/>
      <c r="M7" s="279"/>
      <c r="N7" s="279"/>
      <c r="P7" s="286"/>
    </row>
    <row r="8" spans="1:29" s="34" customFormat="1" x14ac:dyDescent="0.25">
      <c r="A8" s="36" t="s">
        <v>433</v>
      </c>
      <c r="B8" s="109">
        <v>37134552.713890001</v>
      </c>
      <c r="C8" s="109">
        <v>39147511.424556002</v>
      </c>
      <c r="D8" s="109">
        <v>35376533.757743597</v>
      </c>
      <c r="E8" s="109">
        <v>42485165.800236501</v>
      </c>
      <c r="F8" s="109">
        <v>58629754.720376797</v>
      </c>
      <c r="G8" s="27">
        <v>0.38000531752780459</v>
      </c>
      <c r="H8" s="279"/>
      <c r="I8" s="279"/>
      <c r="J8" s="279"/>
      <c r="K8" s="279"/>
      <c r="L8" s="279"/>
      <c r="M8" s="279"/>
      <c r="N8" s="279"/>
    </row>
    <row r="9" spans="1:29" s="34" customFormat="1" ht="15.9" customHeight="1" x14ac:dyDescent="0.25">
      <c r="A9" s="416" t="s">
        <v>131</v>
      </c>
      <c r="B9" s="416"/>
      <c r="C9" s="416"/>
      <c r="D9" s="416"/>
      <c r="E9" s="416"/>
      <c r="F9" s="416"/>
      <c r="G9" s="416"/>
      <c r="H9" s="416"/>
      <c r="I9" s="404"/>
      <c r="J9" s="404"/>
      <c r="K9" s="404"/>
      <c r="L9" s="404"/>
      <c r="M9" s="404"/>
      <c r="N9" s="404"/>
      <c r="P9" s="287"/>
      <c r="Q9" s="30"/>
      <c r="R9" s="286"/>
    </row>
    <row r="10" spans="1:29" s="34" customFormat="1" ht="15.9" customHeight="1" x14ac:dyDescent="0.25">
      <c r="A10" s="26" t="s">
        <v>242</v>
      </c>
      <c r="B10" s="113">
        <v>15381835</v>
      </c>
      <c r="C10" s="113">
        <v>17900757</v>
      </c>
      <c r="D10" s="113">
        <v>16865551</v>
      </c>
      <c r="E10" s="113">
        <v>15909616</v>
      </c>
      <c r="F10" s="113">
        <v>17681119</v>
      </c>
      <c r="G10" s="27">
        <v>0.11134794202449638</v>
      </c>
      <c r="H10" s="27">
        <v>0.18675286169222693</v>
      </c>
      <c r="I10" s="27"/>
      <c r="J10" s="27"/>
      <c r="K10" s="27"/>
      <c r="L10" s="27"/>
      <c r="M10" s="27"/>
      <c r="N10" s="27"/>
      <c r="O10" s="30"/>
      <c r="P10" s="287"/>
      <c r="Q10" s="30"/>
      <c r="R10" s="286"/>
    </row>
    <row r="11" spans="1:29" s="34" customFormat="1" ht="15.9" customHeight="1" x14ac:dyDescent="0.25">
      <c r="A11" s="111" t="s">
        <v>265</v>
      </c>
      <c r="B11" s="109">
        <v>9238481</v>
      </c>
      <c r="C11" s="109">
        <v>10212418</v>
      </c>
      <c r="D11" s="109">
        <v>10391585</v>
      </c>
      <c r="E11" s="109">
        <v>9929877</v>
      </c>
      <c r="F11" s="109">
        <v>10365849</v>
      </c>
      <c r="G11" s="31">
        <v>4.3905075561358919E-2</v>
      </c>
      <c r="H11" s="31">
        <v>0.58626657057169285</v>
      </c>
      <c r="I11" s="31"/>
      <c r="J11" s="31"/>
      <c r="K11" s="31"/>
      <c r="L11" s="31"/>
      <c r="M11" s="31"/>
      <c r="N11" s="31"/>
      <c r="O11" s="286"/>
      <c r="P11" s="133"/>
    </row>
    <row r="12" spans="1:29" s="34" customFormat="1" ht="15.9" customHeight="1" x14ac:dyDescent="0.25">
      <c r="A12" s="111" t="s">
        <v>266</v>
      </c>
      <c r="B12" s="109">
        <v>1182554</v>
      </c>
      <c r="C12" s="109">
        <v>1380778</v>
      </c>
      <c r="D12" s="109">
        <v>1458553</v>
      </c>
      <c r="E12" s="109">
        <v>1660483</v>
      </c>
      <c r="F12" s="109">
        <v>1759760</v>
      </c>
      <c r="G12" s="31">
        <v>5.978802553233005E-2</v>
      </c>
      <c r="H12" s="31">
        <v>9.9527637362770982E-2</v>
      </c>
      <c r="I12" s="31"/>
      <c r="J12" s="31"/>
      <c r="K12" s="31"/>
      <c r="L12" s="31"/>
      <c r="M12" s="31"/>
      <c r="N12" s="31"/>
      <c r="O12" s="33"/>
    </row>
    <row r="13" spans="1:29" s="34" customFormat="1" ht="15.9" customHeight="1" x14ac:dyDescent="0.25">
      <c r="A13" s="111" t="s">
        <v>267</v>
      </c>
      <c r="B13" s="109">
        <v>4960800</v>
      </c>
      <c r="C13" s="109">
        <v>6307561</v>
      </c>
      <c r="D13" s="109">
        <v>5015413</v>
      </c>
      <c r="E13" s="109">
        <v>4319256</v>
      </c>
      <c r="F13" s="109">
        <v>5555510</v>
      </c>
      <c r="G13" s="31">
        <v>0.2862192007141971</v>
      </c>
      <c r="H13" s="31">
        <v>0.31420579206553612</v>
      </c>
      <c r="I13" s="31"/>
      <c r="J13" s="31"/>
      <c r="K13" s="31"/>
      <c r="L13" s="31"/>
      <c r="M13" s="31"/>
      <c r="N13" s="31"/>
      <c r="O13" s="33"/>
    </row>
    <row r="14" spans="1:29" s="34" customFormat="1" ht="15.9" customHeight="1" x14ac:dyDescent="0.25">
      <c r="A14" s="416" t="s">
        <v>133</v>
      </c>
      <c r="B14" s="416"/>
      <c r="C14" s="416"/>
      <c r="D14" s="416"/>
      <c r="E14" s="416"/>
      <c r="F14" s="416"/>
      <c r="G14" s="416"/>
      <c r="H14" s="416"/>
      <c r="I14" s="404"/>
      <c r="J14" s="404"/>
      <c r="K14" s="404"/>
      <c r="L14" s="404"/>
      <c r="M14" s="404"/>
      <c r="N14" s="404"/>
    </row>
    <row r="15" spans="1:29" s="34" customFormat="1" ht="15.9" customHeight="1" x14ac:dyDescent="0.25">
      <c r="A15" s="32" t="s">
        <v>242</v>
      </c>
      <c r="B15" s="113">
        <v>5844993</v>
      </c>
      <c r="C15" s="113">
        <v>6560187</v>
      </c>
      <c r="D15" s="113">
        <v>6345535</v>
      </c>
      <c r="E15" s="113">
        <v>6663490</v>
      </c>
      <c r="F15" s="113">
        <v>9581777</v>
      </c>
      <c r="G15" s="27">
        <v>0.43795173400125159</v>
      </c>
      <c r="H15" s="28"/>
      <c r="I15" s="28"/>
      <c r="J15" s="28"/>
      <c r="K15" s="28"/>
      <c r="L15" s="28"/>
      <c r="M15" s="28"/>
      <c r="N15" s="28"/>
      <c r="O15" s="28"/>
    </row>
    <row r="16" spans="1:29" s="34" customFormat="1" ht="15.9" customHeight="1" x14ac:dyDescent="0.25">
      <c r="A16" s="111" t="s">
        <v>265</v>
      </c>
      <c r="B16" s="23">
        <v>3619177</v>
      </c>
      <c r="C16" s="23">
        <v>4085984</v>
      </c>
      <c r="D16" s="23">
        <v>3945256</v>
      </c>
      <c r="E16" s="23">
        <v>4339243</v>
      </c>
      <c r="F16" s="23">
        <v>5816099</v>
      </c>
      <c r="G16" s="31">
        <v>0.34034876590225532</v>
      </c>
      <c r="H16" s="31">
        <v>0.60699586308468667</v>
      </c>
      <c r="I16" s="31"/>
      <c r="J16" s="31"/>
      <c r="K16" s="31"/>
      <c r="L16" s="31"/>
      <c r="M16" s="31"/>
      <c r="N16" s="31"/>
      <c r="O16" s="33"/>
    </row>
    <row r="17" spans="1:24" s="34" customFormat="1" ht="15.9" customHeight="1" x14ac:dyDescent="0.25">
      <c r="A17" s="111" t="s">
        <v>266</v>
      </c>
      <c r="B17" s="23">
        <v>1965208</v>
      </c>
      <c r="C17" s="23">
        <v>2142776</v>
      </c>
      <c r="D17" s="23">
        <v>2140199</v>
      </c>
      <c r="E17" s="23">
        <v>2110613</v>
      </c>
      <c r="F17" s="23">
        <v>3184792</v>
      </c>
      <c r="G17" s="31">
        <v>0.50894171503729013</v>
      </c>
      <c r="H17" s="31">
        <v>0.33238010026741388</v>
      </c>
      <c r="I17" s="31"/>
      <c r="J17" s="31"/>
      <c r="K17" s="31"/>
      <c r="L17" s="31"/>
      <c r="M17" s="31"/>
      <c r="N17" s="31"/>
      <c r="O17" s="33"/>
    </row>
    <row r="18" spans="1:24" s="34" customFormat="1" ht="15.9" customHeight="1" x14ac:dyDescent="0.25">
      <c r="A18" s="111" t="s">
        <v>267</v>
      </c>
      <c r="B18" s="23">
        <v>260608</v>
      </c>
      <c r="C18" s="23">
        <v>331427</v>
      </c>
      <c r="D18" s="23">
        <v>260080</v>
      </c>
      <c r="E18" s="23">
        <v>213634</v>
      </c>
      <c r="F18" s="23">
        <v>580886</v>
      </c>
      <c r="G18" s="31">
        <v>1.7190709344018273</v>
      </c>
      <c r="H18" s="31">
        <v>6.0624036647899442E-2</v>
      </c>
      <c r="I18" s="31"/>
      <c r="J18" s="31"/>
      <c r="K18" s="31"/>
      <c r="L18" s="31"/>
      <c r="M18" s="31"/>
      <c r="N18" s="31"/>
      <c r="O18" s="33"/>
    </row>
    <row r="19" spans="1:24" s="34" customFormat="1" ht="15.9" customHeight="1" x14ac:dyDescent="0.25">
      <c r="A19" s="416" t="s">
        <v>144</v>
      </c>
      <c r="B19" s="416"/>
      <c r="C19" s="416"/>
      <c r="D19" s="416"/>
      <c r="E19" s="416"/>
      <c r="F19" s="416"/>
      <c r="G19" s="416"/>
      <c r="H19" s="416"/>
      <c r="I19" s="404"/>
      <c r="J19" s="31"/>
      <c r="K19" s="31"/>
      <c r="L19" s="31"/>
      <c r="M19" s="31"/>
      <c r="N19" s="404"/>
    </row>
    <row r="20" spans="1:24" s="34" customFormat="1" ht="15.9" customHeight="1" x14ac:dyDescent="0.25">
      <c r="A20" s="32" t="s">
        <v>242</v>
      </c>
      <c r="B20" s="113">
        <v>9536842</v>
      </c>
      <c r="C20" s="113">
        <v>11340570</v>
      </c>
      <c r="D20" s="113">
        <v>10520016</v>
      </c>
      <c r="E20" s="113">
        <v>9246126</v>
      </c>
      <c r="F20" s="113">
        <v>8099342</v>
      </c>
      <c r="G20" s="27">
        <v>-0.12402859316431553</v>
      </c>
      <c r="H20" s="33"/>
      <c r="I20" s="33"/>
      <c r="J20" s="31"/>
      <c r="K20" s="31"/>
      <c r="L20" s="31"/>
      <c r="M20" s="31"/>
      <c r="N20" s="33"/>
      <c r="O20" s="33"/>
    </row>
    <row r="21" spans="1:24" s="34" customFormat="1" ht="15.9" customHeight="1" x14ac:dyDescent="0.25">
      <c r="A21" s="111" t="s">
        <v>265</v>
      </c>
      <c r="B21" s="23">
        <v>5619304</v>
      </c>
      <c r="C21" s="23">
        <v>6126434</v>
      </c>
      <c r="D21" s="23">
        <v>6446329</v>
      </c>
      <c r="E21" s="23">
        <v>5590634</v>
      </c>
      <c r="F21" s="23">
        <v>4549750</v>
      </c>
      <c r="G21" s="31">
        <v>-0.18618353481912786</v>
      </c>
      <c r="H21" s="31">
        <v>0.56174316382738254</v>
      </c>
      <c r="I21" s="31"/>
      <c r="J21" s="31"/>
      <c r="K21" s="31"/>
      <c r="L21" s="31"/>
      <c r="M21" s="31"/>
      <c r="N21" s="33"/>
      <c r="O21" s="33"/>
    </row>
    <row r="22" spans="1:24" s="34" customFormat="1" ht="15.9" customHeight="1" x14ac:dyDescent="0.25">
      <c r="A22" s="111" t="s">
        <v>266</v>
      </c>
      <c r="B22" s="23">
        <v>-782654</v>
      </c>
      <c r="C22" s="23">
        <v>-761998</v>
      </c>
      <c r="D22" s="23">
        <v>-681646</v>
      </c>
      <c r="E22" s="23">
        <v>-450130</v>
      </c>
      <c r="F22" s="23">
        <v>-1425032</v>
      </c>
      <c r="G22" s="31">
        <v>-2.165823206629196</v>
      </c>
      <c r="H22" s="31">
        <v>-0.17594416929177703</v>
      </c>
      <c r="I22" s="31"/>
      <c r="J22" s="31"/>
      <c r="K22" s="31"/>
      <c r="L22" s="31"/>
      <c r="M22" s="31"/>
      <c r="N22" s="33"/>
      <c r="O22" s="33"/>
      <c r="P22" s="286"/>
    </row>
    <row r="23" spans="1:24" s="34" customFormat="1" ht="15.9" customHeight="1" thickBot="1" x14ac:dyDescent="0.3">
      <c r="A23" s="112" t="s">
        <v>267</v>
      </c>
      <c r="B23" s="64">
        <v>4700192</v>
      </c>
      <c r="C23" s="64">
        <v>5976134</v>
      </c>
      <c r="D23" s="64">
        <v>4755333</v>
      </c>
      <c r="E23" s="64">
        <v>4105622</v>
      </c>
      <c r="F23" s="64">
        <v>4974624</v>
      </c>
      <c r="G23" s="65">
        <v>0.2116614729753494</v>
      </c>
      <c r="H23" s="65">
        <v>0.61420100546439449</v>
      </c>
      <c r="I23" s="31"/>
      <c r="J23" s="31"/>
      <c r="K23" s="31"/>
      <c r="L23" s="31"/>
      <c r="M23" s="31"/>
      <c r="N23" s="33"/>
      <c r="O23" s="33"/>
    </row>
    <row r="24" spans="1:24" ht="27" customHeight="1" thickTop="1" x14ac:dyDescent="0.25">
      <c r="A24" s="417" t="s">
        <v>436</v>
      </c>
      <c r="B24" s="417"/>
      <c r="C24" s="417"/>
      <c r="D24" s="417"/>
      <c r="E24" s="417"/>
      <c r="F24" s="417"/>
      <c r="G24" s="417"/>
      <c r="H24" s="417"/>
      <c r="I24" s="405"/>
      <c r="J24" s="31"/>
      <c r="K24" s="31"/>
      <c r="L24" s="31"/>
      <c r="M24" s="31"/>
      <c r="N24" s="33"/>
      <c r="O24" s="33"/>
      <c r="T24" s="25"/>
      <c r="U24" s="214" t="s">
        <v>368</v>
      </c>
    </row>
    <row r="25" spans="1:24" ht="33" customHeight="1" x14ac:dyDescent="0.25">
      <c r="J25" s="31"/>
      <c r="K25" s="31"/>
      <c r="L25" s="31"/>
      <c r="M25" s="31"/>
      <c r="N25" s="33"/>
      <c r="O25" s="33"/>
      <c r="U25" s="105" t="s">
        <v>195</v>
      </c>
    </row>
    <row r="26" spans="1:24" x14ac:dyDescent="0.25">
      <c r="A26" s="7"/>
      <c r="B26" s="7"/>
      <c r="C26" s="7"/>
      <c r="D26" s="7"/>
      <c r="E26" s="7"/>
      <c r="F26" s="7"/>
      <c r="G26" s="7"/>
      <c r="H26" s="7"/>
      <c r="I26" s="7"/>
      <c r="J26" s="31"/>
      <c r="K26" s="31"/>
      <c r="L26" s="31"/>
      <c r="M26" s="31"/>
      <c r="N26" s="33"/>
      <c r="O26" s="33"/>
      <c r="U26" s="189" t="s">
        <v>265</v>
      </c>
      <c r="V26" s="189" t="s">
        <v>266</v>
      </c>
      <c r="W26" s="189" t="s">
        <v>267</v>
      </c>
      <c r="X26" s="189" t="s">
        <v>192</v>
      </c>
    </row>
    <row r="27" spans="1:24" ht="14.4" x14ac:dyDescent="0.3">
      <c r="A27" s="7"/>
      <c r="B27" s="7"/>
      <c r="C27" s="7"/>
      <c r="D27" s="7"/>
      <c r="E27" s="7"/>
      <c r="F27" s="7"/>
      <c r="G27" s="7"/>
      <c r="H27" s="7"/>
      <c r="I27" s="7"/>
      <c r="J27" s="31"/>
      <c r="K27" s="31"/>
      <c r="L27" s="31"/>
      <c r="M27" s="31"/>
      <c r="N27" s="33"/>
      <c r="O27" s="33"/>
      <c r="T27" s="265">
        <v>2016</v>
      </c>
      <c r="U27" s="138">
        <v>5619304</v>
      </c>
      <c r="V27" s="138">
        <v>-782654</v>
      </c>
      <c r="W27" s="138">
        <v>4700192</v>
      </c>
      <c r="X27" s="138">
        <v>9536842</v>
      </c>
    </row>
    <row r="28" spans="1:24" ht="14.4" x14ac:dyDescent="0.3">
      <c r="A28" s="7"/>
      <c r="B28" s="7"/>
      <c r="C28" s="7"/>
      <c r="D28" s="7"/>
      <c r="E28" s="7"/>
      <c r="F28" s="7"/>
      <c r="G28" s="7"/>
      <c r="H28" s="7"/>
      <c r="I28" s="7"/>
      <c r="J28" s="31"/>
      <c r="K28" s="31"/>
      <c r="L28" s="31"/>
      <c r="M28" s="31"/>
      <c r="N28" s="33"/>
      <c r="O28" s="33"/>
      <c r="T28" s="265">
        <v>2017</v>
      </c>
      <c r="U28" s="138">
        <v>6126434</v>
      </c>
      <c r="V28" s="138">
        <v>-761998</v>
      </c>
      <c r="W28" s="138">
        <v>5976134</v>
      </c>
      <c r="X28" s="138">
        <v>11340570</v>
      </c>
    </row>
    <row r="29" spans="1:24" ht="14.4" x14ac:dyDescent="0.3">
      <c r="A29" s="7"/>
      <c r="B29" s="7"/>
      <c r="C29" s="7"/>
      <c r="D29" s="7"/>
      <c r="E29" s="7"/>
      <c r="F29" s="7"/>
      <c r="G29" s="7"/>
      <c r="H29" s="7"/>
      <c r="I29" s="7"/>
      <c r="J29" s="31"/>
      <c r="K29" s="31"/>
      <c r="L29" s="31"/>
      <c r="M29" s="31"/>
      <c r="N29" s="33"/>
      <c r="T29" s="265">
        <v>2018</v>
      </c>
      <c r="U29" s="138">
        <v>6446329</v>
      </c>
      <c r="V29" s="138">
        <v>-681646</v>
      </c>
      <c r="W29" s="138">
        <v>4755333</v>
      </c>
      <c r="X29" s="138">
        <v>10520016</v>
      </c>
    </row>
    <row r="30" spans="1:24" ht="14.4" x14ac:dyDescent="0.3">
      <c r="A30" s="7"/>
      <c r="B30" s="7"/>
      <c r="C30" s="7"/>
      <c r="D30" s="7"/>
      <c r="E30" s="7"/>
      <c r="F30" s="7"/>
      <c r="G30" s="7"/>
      <c r="H30" s="7"/>
      <c r="I30" s="7"/>
      <c r="J30" s="31"/>
      <c r="K30" s="31"/>
      <c r="L30" s="31"/>
      <c r="M30" s="31"/>
      <c r="N30" s="33"/>
      <c r="T30" s="265">
        <v>2019</v>
      </c>
      <c r="U30" s="138">
        <v>5590634</v>
      </c>
      <c r="V30" s="138">
        <v>-450130</v>
      </c>
      <c r="W30" s="138">
        <v>4105622</v>
      </c>
      <c r="X30" s="138">
        <v>9246126</v>
      </c>
    </row>
    <row r="31" spans="1:24" ht="14.4" x14ac:dyDescent="0.3">
      <c r="A31" s="7"/>
      <c r="B31" s="7"/>
      <c r="C31" s="7"/>
      <c r="D31" s="7"/>
      <c r="E31" s="7"/>
      <c r="F31" s="7"/>
      <c r="G31" s="7"/>
      <c r="H31" s="7"/>
      <c r="I31" s="7"/>
      <c r="J31" s="31"/>
      <c r="K31" s="31"/>
      <c r="L31" s="31"/>
      <c r="M31" s="31"/>
      <c r="N31" s="33"/>
      <c r="T31" s="265">
        <v>2020</v>
      </c>
      <c r="U31" s="138">
        <v>4549750</v>
      </c>
      <c r="V31" s="138">
        <v>-1425032</v>
      </c>
      <c r="W31" s="138">
        <v>4974624</v>
      </c>
      <c r="X31" s="138">
        <v>8099342</v>
      </c>
    </row>
    <row r="32" spans="1:24" x14ac:dyDescent="0.25">
      <c r="A32" s="7"/>
      <c r="B32" s="7"/>
      <c r="C32" s="7"/>
      <c r="D32" s="7"/>
      <c r="E32" s="7"/>
      <c r="F32" s="7"/>
      <c r="G32" s="7"/>
      <c r="H32" s="7"/>
      <c r="I32" s="7"/>
      <c r="J32" s="31"/>
      <c r="K32" s="31"/>
      <c r="L32" s="31"/>
      <c r="M32" s="31"/>
      <c r="N32" s="33"/>
    </row>
    <row r="33" spans="1:14" x14ac:dyDescent="0.25">
      <c r="A33" s="7"/>
      <c r="B33" s="7"/>
      <c r="C33" s="7"/>
      <c r="D33" s="7"/>
      <c r="E33" s="7"/>
      <c r="F33" s="7"/>
      <c r="G33" s="7"/>
      <c r="H33" s="7"/>
      <c r="I33" s="7"/>
      <c r="J33" s="31"/>
      <c r="K33" s="31"/>
      <c r="L33" s="31"/>
      <c r="M33" s="31"/>
      <c r="N33" s="33"/>
    </row>
    <row r="34" spans="1:14" x14ac:dyDescent="0.25">
      <c r="A34" s="7"/>
      <c r="B34" s="7"/>
      <c r="C34" s="7"/>
      <c r="D34" s="7"/>
      <c r="E34" s="7"/>
      <c r="F34" s="7"/>
      <c r="G34" s="7"/>
      <c r="H34" s="7"/>
      <c r="I34" s="7"/>
      <c r="J34" s="31"/>
      <c r="K34" s="31"/>
      <c r="L34" s="31"/>
      <c r="M34" s="31"/>
      <c r="N34" s="33"/>
    </row>
    <row r="35" spans="1:14" x14ac:dyDescent="0.25">
      <c r="A35" s="7"/>
      <c r="B35" s="7"/>
      <c r="C35" s="7"/>
      <c r="D35" s="7"/>
      <c r="E35" s="7"/>
      <c r="F35" s="7"/>
      <c r="G35" s="7"/>
      <c r="H35" s="7"/>
      <c r="I35" s="7"/>
      <c r="J35" s="31"/>
      <c r="K35" s="31"/>
      <c r="L35" s="31"/>
      <c r="M35" s="31"/>
      <c r="N35" s="33"/>
    </row>
    <row r="36" spans="1:14" x14ac:dyDescent="0.25">
      <c r="A36" s="7"/>
      <c r="B36" s="7"/>
      <c r="C36" s="7"/>
      <c r="D36" s="7"/>
      <c r="E36" s="7"/>
      <c r="F36" s="7"/>
      <c r="G36" s="7"/>
      <c r="H36" s="7"/>
      <c r="I36" s="7"/>
      <c r="J36" s="31"/>
      <c r="K36" s="31"/>
      <c r="L36" s="31"/>
      <c r="M36" s="31"/>
      <c r="N36" s="33"/>
    </row>
    <row r="37" spans="1:14" x14ac:dyDescent="0.25">
      <c r="A37" s="7"/>
      <c r="B37" s="7"/>
      <c r="C37" s="7"/>
      <c r="D37" s="7"/>
      <c r="E37" s="7"/>
      <c r="F37" s="7"/>
      <c r="G37" s="7"/>
      <c r="H37" s="7"/>
      <c r="I37" s="7"/>
      <c r="J37" s="31"/>
      <c r="K37" s="31"/>
      <c r="L37" s="31"/>
      <c r="M37" s="31"/>
      <c r="N37" s="33"/>
    </row>
    <row r="38" spans="1:14" x14ac:dyDescent="0.25">
      <c r="A38" s="7"/>
      <c r="B38" s="7"/>
      <c r="C38" s="7"/>
      <c r="D38" s="7"/>
      <c r="E38" s="7"/>
      <c r="F38" s="7"/>
      <c r="G38" s="7"/>
      <c r="H38" s="7"/>
      <c r="I38" s="7"/>
      <c r="J38" s="31"/>
      <c r="K38" s="31"/>
      <c r="L38" s="31"/>
      <c r="M38" s="31"/>
      <c r="N38" s="33"/>
    </row>
    <row r="39" spans="1:14" x14ac:dyDescent="0.25">
      <c r="A39" s="7"/>
      <c r="B39" s="7"/>
      <c r="C39" s="7"/>
      <c r="D39" s="7"/>
      <c r="E39" s="7"/>
      <c r="F39" s="7"/>
      <c r="G39" s="7"/>
      <c r="H39" s="7"/>
      <c r="I39" s="7"/>
      <c r="J39" s="31"/>
      <c r="K39" s="31"/>
      <c r="L39" s="31"/>
      <c r="M39" s="31"/>
      <c r="N39" s="33"/>
    </row>
    <row r="40" spans="1:14" x14ac:dyDescent="0.25">
      <c r="A40" s="7"/>
      <c r="B40" s="7"/>
      <c r="C40" s="7"/>
      <c r="D40" s="7"/>
      <c r="E40" s="7"/>
      <c r="F40" s="7"/>
      <c r="G40" s="7"/>
      <c r="H40" s="7"/>
      <c r="I40" s="7"/>
      <c r="J40" s="31"/>
      <c r="K40" s="31"/>
      <c r="L40" s="31"/>
      <c r="M40" s="31"/>
      <c r="N40" s="33"/>
    </row>
    <row r="41" spans="1:14" x14ac:dyDescent="0.25">
      <c r="A41" s="7"/>
      <c r="B41" s="7"/>
      <c r="C41" s="7"/>
      <c r="D41" s="7"/>
      <c r="E41" s="7"/>
      <c r="F41" s="7"/>
      <c r="G41" s="7"/>
      <c r="H41" s="7"/>
      <c r="I41" s="7"/>
      <c r="J41" s="31"/>
      <c r="K41" s="31"/>
      <c r="L41" s="31"/>
      <c r="M41" s="31"/>
      <c r="N41" s="33"/>
    </row>
    <row r="42" spans="1:14" x14ac:dyDescent="0.25">
      <c r="A42" s="7"/>
      <c r="B42" s="7"/>
      <c r="C42" s="7"/>
      <c r="D42" s="7"/>
      <c r="E42" s="7"/>
      <c r="F42" s="7"/>
      <c r="G42" s="7"/>
      <c r="H42" s="7"/>
      <c r="I42" s="7"/>
      <c r="J42" s="31"/>
      <c r="K42" s="31"/>
      <c r="L42" s="31"/>
      <c r="M42" s="31"/>
      <c r="N42" s="33"/>
    </row>
    <row r="43" spans="1:14" x14ac:dyDescent="0.25">
      <c r="A43" s="7"/>
      <c r="B43" s="7"/>
      <c r="C43" s="7"/>
      <c r="D43" s="7"/>
      <c r="E43" s="7"/>
      <c r="F43" s="7"/>
      <c r="G43" s="7"/>
      <c r="H43" s="7"/>
      <c r="I43" s="7"/>
      <c r="J43" s="31"/>
      <c r="K43" s="31"/>
      <c r="L43" s="31"/>
      <c r="M43" s="31"/>
      <c r="N43" s="33"/>
    </row>
    <row r="44" spans="1:14" x14ac:dyDescent="0.25">
      <c r="A44" s="7"/>
      <c r="B44" s="7"/>
      <c r="C44" s="7"/>
      <c r="D44" s="7"/>
      <c r="E44" s="7"/>
      <c r="F44" s="7"/>
      <c r="G44" s="7"/>
      <c r="H44" s="7"/>
      <c r="I44" s="7"/>
      <c r="J44" s="31"/>
      <c r="K44" s="31"/>
      <c r="L44" s="31"/>
      <c r="M44" s="31"/>
      <c r="N44" s="33"/>
    </row>
    <row r="45" spans="1:14" x14ac:dyDescent="0.25">
      <c r="J45" s="31"/>
      <c r="K45" s="31"/>
      <c r="L45" s="31"/>
      <c r="M45" s="31"/>
      <c r="N45" s="33"/>
    </row>
    <row r="46" spans="1:14" x14ac:dyDescent="0.25">
      <c r="J46" s="31"/>
      <c r="K46" s="31"/>
      <c r="L46" s="31"/>
      <c r="M46" s="31"/>
      <c r="N46" s="33"/>
    </row>
    <row r="47" spans="1:14" x14ac:dyDescent="0.25">
      <c r="J47" s="31"/>
      <c r="K47" s="31"/>
      <c r="L47" s="31"/>
      <c r="M47" s="31"/>
      <c r="N47" s="33"/>
    </row>
    <row r="48" spans="1:14" x14ac:dyDescent="0.25">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5.33203125" bestFit="1"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418" t="s">
        <v>196</v>
      </c>
      <c r="B1" s="418"/>
      <c r="C1" s="418"/>
      <c r="D1" s="418"/>
      <c r="E1" s="418"/>
      <c r="F1" s="418"/>
      <c r="G1" s="404"/>
      <c r="H1" s="404"/>
      <c r="I1" s="404"/>
      <c r="J1" s="404"/>
      <c r="K1" s="404"/>
      <c r="L1" s="404"/>
      <c r="M1" s="404"/>
      <c r="N1" s="404"/>
      <c r="O1" s="404"/>
      <c r="P1" s="404"/>
      <c r="Q1" s="32" t="s">
        <v>194</v>
      </c>
      <c r="R1" s="32"/>
      <c r="S1" s="32"/>
      <c r="T1" s="32"/>
      <c r="U1" s="32"/>
      <c r="V1" s="29"/>
      <c r="W1" s="29"/>
      <c r="X1" s="29"/>
      <c r="AA1" s="30"/>
      <c r="AB1" s="30"/>
      <c r="AC1" s="30"/>
      <c r="AD1" s="29"/>
    </row>
    <row r="2" spans="1:30" ht="13.5" customHeight="1" x14ac:dyDescent="0.25">
      <c r="A2" s="416" t="s">
        <v>243</v>
      </c>
      <c r="B2" s="416"/>
      <c r="C2" s="416"/>
      <c r="D2" s="416"/>
      <c r="E2" s="416"/>
      <c r="F2" s="416"/>
      <c r="G2" s="404"/>
      <c r="H2" s="404"/>
      <c r="I2" s="404"/>
      <c r="J2" s="404"/>
      <c r="K2" s="404"/>
      <c r="L2" s="404"/>
      <c r="M2" s="404"/>
      <c r="N2" s="404"/>
      <c r="O2" s="404"/>
      <c r="P2" s="404"/>
      <c r="Q2" s="22" t="s">
        <v>129</v>
      </c>
      <c r="R2" s="36" t="s">
        <v>265</v>
      </c>
      <c r="S2" s="36" t="s">
        <v>266</v>
      </c>
      <c r="T2" s="36" t="s">
        <v>267</v>
      </c>
      <c r="U2" s="36" t="s">
        <v>192</v>
      </c>
    </row>
    <row r="3" spans="1:30" s="34" customFormat="1" ht="15.9" customHeight="1" x14ac:dyDescent="0.25">
      <c r="A3" s="416" t="s">
        <v>128</v>
      </c>
      <c r="B3" s="416"/>
      <c r="C3" s="416"/>
      <c r="D3" s="416"/>
      <c r="E3" s="416"/>
      <c r="F3" s="416"/>
      <c r="G3" s="404"/>
      <c r="H3" s="404"/>
      <c r="I3" s="404"/>
      <c r="J3" s="404"/>
      <c r="K3" s="404"/>
      <c r="L3" s="404"/>
      <c r="M3" s="404"/>
      <c r="N3" s="404"/>
      <c r="O3" s="404"/>
      <c r="P3" s="404"/>
      <c r="Q3" s="241" t="s">
        <v>541</v>
      </c>
      <c r="R3" s="181">
        <v>5339902</v>
      </c>
      <c r="S3" s="181">
        <v>594454</v>
      </c>
      <c r="T3" s="181">
        <v>2494722</v>
      </c>
      <c r="U3" s="209">
        <v>8429078</v>
      </c>
      <c r="V3" s="29"/>
      <c r="W3" s="29"/>
      <c r="X3" s="29"/>
      <c r="Z3" s="35"/>
      <c r="AA3" s="30"/>
      <c r="AB3" s="30"/>
      <c r="AC3" s="30"/>
      <c r="AD3" s="29"/>
    </row>
    <row r="4" spans="1:30" s="34" customFormat="1" ht="15.9" customHeight="1" x14ac:dyDescent="0.25">
      <c r="A4" s="416" t="s">
        <v>237</v>
      </c>
      <c r="B4" s="416"/>
      <c r="C4" s="416"/>
      <c r="D4" s="416"/>
      <c r="E4" s="416"/>
      <c r="F4" s="416"/>
      <c r="G4" s="404"/>
      <c r="H4" s="404"/>
      <c r="I4" s="404"/>
      <c r="J4" s="404"/>
      <c r="K4" s="404"/>
      <c r="L4" s="404"/>
      <c r="M4" s="404"/>
      <c r="N4" s="404"/>
      <c r="O4" s="404"/>
      <c r="P4" s="404"/>
      <c r="Q4" s="241" t="s">
        <v>542</v>
      </c>
      <c r="R4" s="181">
        <v>5593620</v>
      </c>
      <c r="S4" s="181">
        <v>589564</v>
      </c>
      <c r="T4" s="181">
        <v>2327747</v>
      </c>
      <c r="U4" s="209">
        <v>8510931</v>
      </c>
      <c r="V4" s="29"/>
      <c r="W4" s="29"/>
      <c r="X4" s="29"/>
      <c r="AD4" s="29"/>
    </row>
    <row r="5" spans="1:30" ht="13.8" thickBot="1" x14ac:dyDescent="0.3">
      <c r="B5" s="41"/>
      <c r="C5" s="41"/>
      <c r="D5" s="41"/>
      <c r="E5" s="41"/>
      <c r="F5" s="41"/>
      <c r="G5" s="41"/>
      <c r="H5" s="41"/>
      <c r="I5" s="41"/>
      <c r="J5" s="41"/>
      <c r="K5" s="41"/>
      <c r="L5" s="41"/>
      <c r="M5" s="41"/>
      <c r="N5" s="41"/>
      <c r="O5" s="41"/>
      <c r="P5" s="41"/>
      <c r="Q5" s="241" t="s">
        <v>543</v>
      </c>
      <c r="R5" s="181">
        <v>5048285</v>
      </c>
      <c r="S5" s="181">
        <v>673779</v>
      </c>
      <c r="T5" s="181">
        <v>1722921</v>
      </c>
      <c r="U5" s="209">
        <v>7444985</v>
      </c>
    </row>
    <row r="6" spans="1:30" ht="15" customHeight="1" thickTop="1" x14ac:dyDescent="0.25">
      <c r="A6" s="53" t="s">
        <v>129</v>
      </c>
      <c r="B6" s="426" t="s">
        <v>539</v>
      </c>
      <c r="C6" s="426"/>
      <c r="D6" s="426"/>
      <c r="E6" s="426"/>
      <c r="F6" s="426"/>
      <c r="G6" s="106"/>
      <c r="H6" s="106"/>
      <c r="I6" s="106"/>
      <c r="J6" s="106"/>
      <c r="K6" s="106"/>
      <c r="L6" s="106"/>
      <c r="M6" s="106"/>
      <c r="N6" s="106"/>
      <c r="O6" s="106"/>
      <c r="P6" s="106"/>
      <c r="Q6" s="241" t="s">
        <v>544</v>
      </c>
      <c r="R6" s="181">
        <v>5210418</v>
      </c>
      <c r="S6" s="181">
        <v>720959</v>
      </c>
      <c r="T6" s="181">
        <v>2020187</v>
      </c>
      <c r="U6" s="209">
        <v>7951564</v>
      </c>
    </row>
    <row r="7" spans="1:30" ht="15" customHeight="1" x14ac:dyDescent="0.25">
      <c r="A7" s="55"/>
      <c r="B7" s="54">
        <v>2018</v>
      </c>
      <c r="C7" s="54">
        <v>2019</v>
      </c>
      <c r="D7" s="54">
        <v>2020</v>
      </c>
      <c r="E7" s="54">
        <v>2021</v>
      </c>
      <c r="F7" s="54">
        <v>2022</v>
      </c>
      <c r="G7" s="106"/>
      <c r="H7" s="106"/>
      <c r="I7" s="106"/>
      <c r="J7" s="106"/>
      <c r="K7" s="106"/>
      <c r="L7" s="106"/>
      <c r="M7" s="106"/>
      <c r="N7" s="106"/>
      <c r="O7" s="106"/>
      <c r="P7" s="106"/>
      <c r="Q7" s="241" t="s">
        <v>545</v>
      </c>
      <c r="R7" s="181">
        <v>5587044</v>
      </c>
      <c r="S7" s="181">
        <v>752752</v>
      </c>
      <c r="T7" s="181">
        <v>2485375</v>
      </c>
      <c r="U7" s="209">
        <v>8825171</v>
      </c>
    </row>
    <row r="8" spans="1:30" s="105" customFormat="1" ht="20.100000000000001" customHeight="1" x14ac:dyDescent="0.25">
      <c r="A8" s="114" t="s">
        <v>265</v>
      </c>
      <c r="B8" s="165">
        <v>5339902</v>
      </c>
      <c r="C8" s="165">
        <v>5593620</v>
      </c>
      <c r="D8" s="165">
        <v>5048285</v>
      </c>
      <c r="E8" s="165">
        <v>5210418</v>
      </c>
      <c r="F8" s="165">
        <v>5587044</v>
      </c>
      <c r="G8" s="165"/>
      <c r="H8" s="165"/>
      <c r="I8" s="165"/>
      <c r="J8" s="165"/>
      <c r="K8" s="165"/>
      <c r="L8" s="165"/>
      <c r="M8" s="165"/>
      <c r="N8" s="165"/>
      <c r="O8" s="139"/>
      <c r="P8" s="139"/>
    </row>
    <row r="9" spans="1:30" s="105" customFormat="1" ht="20.100000000000001" customHeight="1" x14ac:dyDescent="0.25">
      <c r="A9" s="114" t="s">
        <v>266</v>
      </c>
      <c r="B9" s="165">
        <v>594454</v>
      </c>
      <c r="C9" s="165">
        <v>589564</v>
      </c>
      <c r="D9" s="165">
        <v>673779</v>
      </c>
      <c r="E9" s="165">
        <v>720959</v>
      </c>
      <c r="F9" s="165">
        <v>752752</v>
      </c>
      <c r="G9" s="165"/>
      <c r="H9" s="165"/>
      <c r="I9" s="165"/>
      <c r="J9" s="165"/>
      <c r="K9" s="165"/>
      <c r="L9" s="165"/>
      <c r="M9" s="165"/>
      <c r="N9" s="165"/>
      <c r="O9" s="139"/>
      <c r="P9" s="139"/>
    </row>
    <row r="10" spans="1:30" s="105" customFormat="1" ht="20.100000000000001" customHeight="1" x14ac:dyDescent="0.25">
      <c r="A10" s="114" t="s">
        <v>267</v>
      </c>
      <c r="B10" s="165">
        <v>2494722</v>
      </c>
      <c r="C10" s="165">
        <v>2327747</v>
      </c>
      <c r="D10" s="165">
        <v>1722921</v>
      </c>
      <c r="E10" s="165">
        <v>2020187</v>
      </c>
      <c r="F10" s="165">
        <v>2485375</v>
      </c>
      <c r="G10" s="165"/>
      <c r="H10" s="165"/>
      <c r="I10" s="165"/>
      <c r="J10" s="165"/>
      <c r="K10" s="165"/>
      <c r="L10" s="165"/>
      <c r="M10" s="165"/>
      <c r="N10" s="165"/>
      <c r="O10" s="139"/>
      <c r="P10" s="139"/>
      <c r="Q10" s="2" t="s">
        <v>5</v>
      </c>
      <c r="R10" s="2"/>
      <c r="S10" s="2"/>
      <c r="T10" s="2"/>
      <c r="U10" s="2"/>
    </row>
    <row r="11" spans="1:30" s="2" customFormat="1" ht="20.100000000000001" customHeight="1" thickBot="1" x14ac:dyDescent="0.3">
      <c r="A11" s="183" t="s">
        <v>192</v>
      </c>
      <c r="B11" s="184">
        <v>8429078</v>
      </c>
      <c r="C11" s="184">
        <v>8510931</v>
      </c>
      <c r="D11" s="184">
        <v>7444985</v>
      </c>
      <c r="E11" s="184">
        <v>7951564</v>
      </c>
      <c r="F11" s="184">
        <v>8825171</v>
      </c>
      <c r="G11" s="186"/>
      <c r="H11" s="186"/>
      <c r="I11" s="186"/>
      <c r="J11" s="186"/>
      <c r="K11" s="186"/>
      <c r="L11" s="186"/>
      <c r="M11" s="186"/>
      <c r="N11" s="186"/>
      <c r="O11" s="185"/>
      <c r="P11" s="186"/>
      <c r="Q11" s="182"/>
      <c r="R11" s="36" t="s">
        <v>265</v>
      </c>
      <c r="S11" s="36" t="s">
        <v>266</v>
      </c>
      <c r="T11" s="36" t="s">
        <v>267</v>
      </c>
      <c r="U11" s="106" t="s">
        <v>192</v>
      </c>
    </row>
    <row r="12" spans="1:30" ht="30.75" customHeight="1" thickTop="1" x14ac:dyDescent="0.25">
      <c r="A12" s="423" t="s">
        <v>410</v>
      </c>
      <c r="B12" s="424"/>
      <c r="C12" s="424"/>
      <c r="D12" s="424"/>
      <c r="E12" s="424"/>
      <c r="Q12" s="241" t="s">
        <v>541</v>
      </c>
      <c r="R12" s="213">
        <v>1645022</v>
      </c>
      <c r="S12" s="213">
        <v>859152</v>
      </c>
      <c r="T12" s="213">
        <v>147250</v>
      </c>
      <c r="U12" s="210">
        <v>2651424</v>
      </c>
    </row>
    <row r="13" spans="1:30" x14ac:dyDescent="0.25">
      <c r="A13" s="6"/>
      <c r="B13" s="24"/>
      <c r="C13" s="25"/>
      <c r="D13" s="25"/>
      <c r="E13" s="25"/>
      <c r="Q13" s="241" t="s">
        <v>542</v>
      </c>
      <c r="R13" s="213">
        <v>1663369</v>
      </c>
      <c r="S13" s="213">
        <v>861582</v>
      </c>
      <c r="T13" s="213">
        <v>118838</v>
      </c>
      <c r="U13" s="210">
        <v>2643789</v>
      </c>
    </row>
    <row r="14" spans="1:30" x14ac:dyDescent="0.25">
      <c r="A14" s="6"/>
      <c r="B14" s="24"/>
      <c r="C14" s="25"/>
      <c r="D14" s="25"/>
      <c r="E14" s="25"/>
      <c r="Q14" s="241" t="s">
        <v>543</v>
      </c>
      <c r="R14" s="213">
        <v>1659827</v>
      </c>
      <c r="S14" s="213">
        <v>795912</v>
      </c>
      <c r="T14" s="213">
        <v>89731</v>
      </c>
      <c r="U14" s="210">
        <v>2545470</v>
      </c>
    </row>
    <row r="15" spans="1:30" x14ac:dyDescent="0.25">
      <c r="A15" s="6"/>
      <c r="B15" s="24"/>
      <c r="C15" s="25"/>
      <c r="D15" s="25"/>
      <c r="E15" s="25"/>
      <c r="Q15" s="241" t="s">
        <v>544</v>
      </c>
      <c r="R15" s="213">
        <v>2165612</v>
      </c>
      <c r="S15" s="213">
        <v>1138236</v>
      </c>
      <c r="T15" s="213">
        <v>204551</v>
      </c>
      <c r="U15" s="210">
        <v>3508399</v>
      </c>
    </row>
    <row r="16" spans="1:30" x14ac:dyDescent="0.25">
      <c r="Q16" s="241" t="s">
        <v>545</v>
      </c>
      <c r="R16" s="213">
        <v>2609892</v>
      </c>
      <c r="S16" s="213">
        <v>1252917</v>
      </c>
      <c r="T16" s="213">
        <v>178036</v>
      </c>
      <c r="U16" s="210">
        <v>4040845</v>
      </c>
    </row>
    <row r="17" spans="17:22" x14ac:dyDescent="0.25">
      <c r="R17" s="211"/>
      <c r="S17" s="211"/>
      <c r="T17" s="211"/>
    </row>
    <row r="19" spans="17:22" x14ac:dyDescent="0.25">
      <c r="Q19" s="212"/>
      <c r="R19" s="212"/>
      <c r="S19" s="212"/>
      <c r="U19" s="212"/>
    </row>
    <row r="20" spans="17:22" x14ac:dyDescent="0.25">
      <c r="Q20" s="212"/>
      <c r="R20" s="212"/>
      <c r="S20" s="212"/>
      <c r="U20" s="212"/>
    </row>
    <row r="21" spans="17:22" x14ac:dyDescent="0.25">
      <c r="Q21" s="212"/>
      <c r="R21" s="212"/>
      <c r="S21" s="212"/>
      <c r="U21" s="212"/>
    </row>
    <row r="22" spans="17:22" x14ac:dyDescent="0.25">
      <c r="Q22" s="212"/>
      <c r="R22" s="212"/>
      <c r="S22" s="212"/>
    </row>
    <row r="23" spans="17:22" x14ac:dyDescent="0.25">
      <c r="Q23" s="212"/>
      <c r="R23" s="212"/>
      <c r="S23" s="212"/>
      <c r="T23" s="212"/>
      <c r="U23" s="212"/>
      <c r="V23" s="40"/>
    </row>
    <row r="24" spans="17:22" x14ac:dyDescent="0.25">
      <c r="Q24" s="212"/>
      <c r="R24" s="212"/>
      <c r="S24" s="212"/>
      <c r="T24" s="212"/>
      <c r="U24" s="212"/>
      <c r="V24" s="40"/>
    </row>
    <row r="25" spans="17:22" x14ac:dyDescent="0.25">
      <c r="Q25" s="212"/>
      <c r="R25" s="212"/>
      <c r="S25" s="212"/>
      <c r="T25" s="212"/>
      <c r="U25" s="212"/>
      <c r="V25" s="40"/>
    </row>
    <row r="26" spans="17:22" x14ac:dyDescent="0.25">
      <c r="Q26" s="212"/>
      <c r="R26" s="212"/>
      <c r="S26" s="212"/>
      <c r="T26" s="212"/>
      <c r="U26" s="212"/>
      <c r="V26" s="40"/>
    </row>
    <row r="27" spans="17:22" x14ac:dyDescent="0.25">
      <c r="Q27" s="212"/>
      <c r="R27" s="212"/>
      <c r="S27" s="212"/>
    </row>
    <row r="28" spans="17:22" x14ac:dyDescent="0.25">
      <c r="Q28" s="212"/>
      <c r="R28" s="212"/>
      <c r="S28" s="212"/>
      <c r="T28" s="212"/>
      <c r="U28" s="212"/>
      <c r="V28" s="40"/>
    </row>
    <row r="29" spans="17:22" x14ac:dyDescent="0.25">
      <c r="Q29" s="212"/>
      <c r="R29" s="212"/>
      <c r="S29" s="212"/>
      <c r="T29" s="212"/>
      <c r="U29" s="212"/>
      <c r="V29" s="40"/>
    </row>
    <row r="30" spans="17:22" x14ac:dyDescent="0.25">
      <c r="Q30" s="212"/>
      <c r="R30" s="212"/>
      <c r="S30" s="212"/>
      <c r="T30" s="212"/>
      <c r="U30" s="212"/>
      <c r="V30" s="40"/>
    </row>
    <row r="31" spans="17:22" x14ac:dyDescent="0.25">
      <c r="Q31" s="212"/>
      <c r="R31" s="212"/>
      <c r="S31" s="212"/>
      <c r="T31" s="212"/>
      <c r="U31" s="212"/>
      <c r="V31" s="40"/>
    </row>
    <row r="32" spans="17:22" x14ac:dyDescent="0.25">
      <c r="Q32" s="212"/>
      <c r="R32" s="211"/>
      <c r="S32" s="211"/>
      <c r="T32" s="211"/>
      <c r="U32" s="211"/>
    </row>
    <row r="33" spans="1:30" x14ac:dyDescent="0.25">
      <c r="Q33" s="212"/>
      <c r="R33" s="211"/>
      <c r="S33" s="211"/>
      <c r="T33" s="211"/>
      <c r="U33" s="211"/>
      <c r="V33" s="40"/>
    </row>
    <row r="34" spans="1:30" x14ac:dyDescent="0.25">
      <c r="Q34" s="212"/>
      <c r="R34" s="211"/>
      <c r="S34" s="211"/>
      <c r="T34" s="211"/>
      <c r="U34" s="211"/>
      <c r="V34" s="40"/>
    </row>
    <row r="35" spans="1:30" x14ac:dyDescent="0.25">
      <c r="Q35" s="212"/>
      <c r="R35" s="211"/>
      <c r="S35" s="211"/>
      <c r="T35" s="211"/>
      <c r="U35" s="211"/>
      <c r="V35" s="40"/>
    </row>
    <row r="36" spans="1:30" x14ac:dyDescent="0.25">
      <c r="Q36" s="212"/>
      <c r="R36" s="211"/>
      <c r="S36" s="211"/>
      <c r="T36" s="211"/>
      <c r="U36" s="211"/>
      <c r="V36" s="40"/>
    </row>
    <row r="37" spans="1:30" s="34" customFormat="1" ht="15.9" customHeight="1" x14ac:dyDescent="0.25">
      <c r="A37" s="418" t="s">
        <v>420</v>
      </c>
      <c r="B37" s="418"/>
      <c r="C37" s="418"/>
      <c r="D37" s="418"/>
      <c r="E37" s="418"/>
      <c r="F37" s="418"/>
      <c r="G37" s="404"/>
      <c r="H37" s="404"/>
      <c r="I37" s="404"/>
      <c r="J37" s="404"/>
      <c r="K37" s="404"/>
      <c r="L37" s="404"/>
      <c r="M37" s="404"/>
      <c r="N37" s="404"/>
      <c r="O37" s="404"/>
      <c r="P37" s="404"/>
      <c r="Q37" s="212"/>
      <c r="R37" s="211"/>
      <c r="S37" s="211"/>
      <c r="T37" s="211"/>
      <c r="U37" s="211"/>
      <c r="V37" s="40"/>
      <c r="W37" s="29"/>
      <c r="X37" s="29"/>
      <c r="AA37" s="30"/>
      <c r="AB37" s="30"/>
      <c r="AC37" s="30"/>
      <c r="AD37" s="29"/>
    </row>
    <row r="38" spans="1:30" ht="13.5" customHeight="1" x14ac:dyDescent="0.25">
      <c r="A38" s="416" t="s">
        <v>244</v>
      </c>
      <c r="B38" s="416"/>
      <c r="C38" s="416"/>
      <c r="D38" s="416"/>
      <c r="E38" s="416"/>
      <c r="F38" s="416"/>
      <c r="G38" s="404"/>
      <c r="H38" s="404"/>
      <c r="I38" s="404"/>
      <c r="J38" s="404"/>
      <c r="K38" s="404"/>
      <c r="L38" s="404"/>
      <c r="M38" s="404"/>
      <c r="N38" s="404"/>
      <c r="O38" s="404"/>
      <c r="P38" s="404"/>
      <c r="R38" s="211"/>
      <c r="S38" s="211"/>
      <c r="T38" s="211"/>
      <c r="U38" s="211"/>
      <c r="V38" s="40"/>
    </row>
    <row r="39" spans="1:30" s="34" customFormat="1" ht="15.9" customHeight="1" x14ac:dyDescent="0.25">
      <c r="A39" s="416" t="s">
        <v>128</v>
      </c>
      <c r="B39" s="416"/>
      <c r="C39" s="416"/>
      <c r="D39" s="416"/>
      <c r="E39" s="416"/>
      <c r="F39" s="416"/>
      <c r="G39" s="404"/>
      <c r="H39" s="404"/>
      <c r="I39" s="404"/>
      <c r="J39" s="404"/>
      <c r="K39" s="404"/>
      <c r="L39" s="404"/>
      <c r="M39" s="404"/>
      <c r="N39" s="404"/>
      <c r="O39" s="404"/>
      <c r="P39" s="404"/>
      <c r="Q39" s="105"/>
      <c r="R39" s="211"/>
      <c r="S39" s="211"/>
      <c r="T39" s="211"/>
      <c r="U39" s="211"/>
      <c r="V39" s="40"/>
      <c r="W39" s="29"/>
      <c r="X39" s="29"/>
      <c r="Z39" s="35"/>
      <c r="AA39" s="30"/>
      <c r="AB39" s="30"/>
      <c r="AC39" s="30"/>
      <c r="AD39" s="29"/>
    </row>
    <row r="40" spans="1:30" s="34" customFormat="1" ht="15.9" customHeight="1" x14ac:dyDescent="0.25">
      <c r="A40" s="416" t="s">
        <v>237</v>
      </c>
      <c r="B40" s="416"/>
      <c r="C40" s="416"/>
      <c r="D40" s="416"/>
      <c r="E40" s="416"/>
      <c r="F40" s="416"/>
      <c r="G40" s="404"/>
      <c r="H40" s="404"/>
      <c r="I40" s="404"/>
      <c r="J40" s="404"/>
      <c r="K40" s="404"/>
      <c r="L40" s="404"/>
      <c r="M40" s="404"/>
      <c r="N40" s="404"/>
      <c r="O40" s="404"/>
      <c r="P40" s="404"/>
      <c r="Q40" s="105"/>
      <c r="R40" s="211"/>
      <c r="S40" s="211"/>
      <c r="T40" s="211"/>
      <c r="U40" s="21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129</v>
      </c>
      <c r="B42" s="425" t="s">
        <v>539</v>
      </c>
      <c r="C42" s="425"/>
      <c r="D42" s="425"/>
      <c r="E42" s="425"/>
      <c r="F42" s="425"/>
      <c r="G42" s="106"/>
      <c r="H42" s="106"/>
      <c r="I42" s="106"/>
      <c r="J42" s="106"/>
      <c r="K42" s="106"/>
      <c r="L42" s="106"/>
      <c r="M42" s="106"/>
      <c r="N42" s="106"/>
      <c r="O42" s="106"/>
      <c r="P42" s="106"/>
      <c r="V42" s="40"/>
    </row>
    <row r="43" spans="1:30" ht="15" customHeight="1" x14ac:dyDescent="0.25">
      <c r="A43" s="55"/>
      <c r="B43" s="54">
        <v>2018</v>
      </c>
      <c r="C43" s="54">
        <v>2019</v>
      </c>
      <c r="D43" s="54">
        <v>2020</v>
      </c>
      <c r="E43" s="54">
        <v>2021</v>
      </c>
      <c r="F43" s="54">
        <v>2022</v>
      </c>
      <c r="G43" s="106"/>
      <c r="H43" s="106"/>
      <c r="I43" s="106"/>
      <c r="J43" s="106"/>
      <c r="K43" s="106"/>
      <c r="L43" s="106"/>
      <c r="M43" s="106"/>
      <c r="N43" s="106"/>
      <c r="O43" s="106"/>
      <c r="P43" s="106"/>
    </row>
    <row r="44" spans="1:30" ht="20.100000000000001" customHeight="1" x14ac:dyDescent="0.25">
      <c r="A44" s="114" t="s">
        <v>265</v>
      </c>
      <c r="B44" s="165">
        <v>1645022</v>
      </c>
      <c r="C44" s="165">
        <v>1663369</v>
      </c>
      <c r="D44" s="165">
        <v>1659827</v>
      </c>
      <c r="E44" s="165">
        <v>2165612</v>
      </c>
      <c r="F44" s="165">
        <v>2609892</v>
      </c>
      <c r="G44" s="165"/>
      <c r="H44" s="165"/>
      <c r="I44" s="165"/>
      <c r="J44" s="165"/>
      <c r="K44" s="165"/>
      <c r="L44" s="165"/>
      <c r="M44" s="165"/>
      <c r="N44" s="165"/>
      <c r="O44" s="52"/>
      <c r="P44" s="52"/>
    </row>
    <row r="45" spans="1:30" ht="20.100000000000001" customHeight="1" x14ac:dyDescent="0.25">
      <c r="A45" s="114" t="s">
        <v>266</v>
      </c>
      <c r="B45" s="165">
        <v>859152</v>
      </c>
      <c r="C45" s="165">
        <v>861582</v>
      </c>
      <c r="D45" s="165">
        <v>795912</v>
      </c>
      <c r="E45" s="165">
        <v>1138236</v>
      </c>
      <c r="F45" s="165">
        <v>1252917</v>
      </c>
      <c r="G45" s="165"/>
      <c r="H45" s="165"/>
      <c r="I45" s="165"/>
      <c r="J45" s="165"/>
      <c r="K45" s="165"/>
      <c r="L45" s="165"/>
      <c r="M45" s="165"/>
      <c r="N45" s="165"/>
      <c r="O45" s="42"/>
      <c r="P45" s="42"/>
    </row>
    <row r="46" spans="1:30" ht="20.100000000000001" customHeight="1" x14ac:dyDescent="0.25">
      <c r="A46" s="114" t="s">
        <v>267</v>
      </c>
      <c r="B46" s="165">
        <v>147250</v>
      </c>
      <c r="C46" s="165">
        <v>118838</v>
      </c>
      <c r="D46" s="165">
        <v>89731</v>
      </c>
      <c r="E46" s="165">
        <v>204551</v>
      </c>
      <c r="F46" s="165">
        <v>178036</v>
      </c>
      <c r="G46" s="165"/>
      <c r="H46" s="165"/>
      <c r="I46" s="165"/>
      <c r="J46" s="165"/>
      <c r="K46" s="165"/>
      <c r="L46" s="165"/>
      <c r="M46" s="165"/>
      <c r="N46" s="165"/>
      <c r="O46" s="42"/>
      <c r="P46" s="42"/>
    </row>
    <row r="47" spans="1:30" s="2" customFormat="1" ht="20.100000000000001" customHeight="1" thickBot="1" x14ac:dyDescent="0.3">
      <c r="A47" s="187" t="s">
        <v>192</v>
      </c>
      <c r="B47" s="188">
        <v>2651424</v>
      </c>
      <c r="C47" s="188">
        <v>2643789</v>
      </c>
      <c r="D47" s="188">
        <v>2545470</v>
      </c>
      <c r="E47" s="188">
        <v>3508399</v>
      </c>
      <c r="F47" s="188">
        <v>4040845</v>
      </c>
      <c r="G47" s="221"/>
      <c r="H47" s="221"/>
      <c r="I47" s="221"/>
      <c r="J47" s="221"/>
      <c r="K47" s="221"/>
      <c r="L47" s="221"/>
      <c r="M47" s="221"/>
      <c r="N47" s="221"/>
      <c r="O47" s="186"/>
      <c r="P47" s="186"/>
    </row>
    <row r="48" spans="1:30" ht="30.75" customHeight="1" thickTop="1" x14ac:dyDescent="0.25">
      <c r="A48" s="423" t="s">
        <v>411</v>
      </c>
      <c r="B48" s="424"/>
      <c r="C48" s="424"/>
      <c r="D48" s="424"/>
      <c r="E48" s="424"/>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418" t="s">
        <v>521</v>
      </c>
      <c r="B1" s="418"/>
      <c r="C1" s="418"/>
      <c r="D1" s="418"/>
      <c r="E1" s="418"/>
      <c r="F1" s="418"/>
      <c r="U1" s="32"/>
    </row>
    <row r="2" spans="1:21" ht="15.9" customHeight="1" x14ac:dyDescent="0.25">
      <c r="A2" s="416" t="s">
        <v>136</v>
      </c>
      <c r="B2" s="416"/>
      <c r="C2" s="416"/>
      <c r="D2" s="416"/>
      <c r="E2" s="416"/>
      <c r="F2" s="416"/>
      <c r="G2" s="406"/>
      <c r="H2" s="406"/>
      <c r="U2" s="29"/>
    </row>
    <row r="3" spans="1:21" ht="15.9" customHeight="1" x14ac:dyDescent="0.25">
      <c r="A3" s="416" t="s">
        <v>128</v>
      </c>
      <c r="B3" s="416"/>
      <c r="C3" s="416"/>
      <c r="D3" s="416"/>
      <c r="E3" s="416"/>
      <c r="F3" s="416"/>
      <c r="G3" s="406"/>
      <c r="H3" s="406"/>
      <c r="R3" s="35" t="s">
        <v>124</v>
      </c>
      <c r="U3" s="56"/>
    </row>
    <row r="4" spans="1:21" ht="15.9" customHeight="1" thickBot="1" x14ac:dyDescent="0.3">
      <c r="A4" s="416" t="s">
        <v>237</v>
      </c>
      <c r="B4" s="416"/>
      <c r="C4" s="416"/>
      <c r="D4" s="416"/>
      <c r="E4" s="416"/>
      <c r="F4" s="416"/>
      <c r="G4" s="406"/>
      <c r="H4" s="406"/>
      <c r="M4" s="36"/>
      <c r="N4" s="427"/>
      <c r="O4" s="427"/>
      <c r="R4" s="35"/>
      <c r="U4" s="29"/>
    </row>
    <row r="5" spans="1:21" ht="18" customHeight="1" thickTop="1" x14ac:dyDescent="0.25">
      <c r="A5" s="61" t="s">
        <v>137</v>
      </c>
      <c r="B5" s="421">
        <v>2021</v>
      </c>
      <c r="C5" s="428" t="s">
        <v>539</v>
      </c>
      <c r="D5" s="428"/>
      <c r="E5" s="62" t="s">
        <v>142</v>
      </c>
      <c r="F5" s="62" t="s">
        <v>135</v>
      </c>
      <c r="G5" s="36"/>
      <c r="H5" s="36"/>
      <c r="M5" s="36"/>
      <c r="N5" s="36"/>
      <c r="O5" s="36"/>
      <c r="S5" s="30">
        <v>8825171</v>
      </c>
      <c r="U5" s="29"/>
    </row>
    <row r="6" spans="1:21" ht="18" customHeight="1" thickBot="1" x14ac:dyDescent="0.3">
      <c r="A6" s="63"/>
      <c r="B6" s="432"/>
      <c r="C6" s="50">
        <v>2021</v>
      </c>
      <c r="D6" s="50">
        <v>2022</v>
      </c>
      <c r="E6" s="50" t="s">
        <v>519</v>
      </c>
      <c r="F6" s="51">
        <v>2022</v>
      </c>
      <c r="G6" s="36"/>
      <c r="H6" s="36"/>
      <c r="M6" s="23"/>
      <c r="N6" s="23"/>
      <c r="O6" s="23"/>
      <c r="R6" s="34" t="s">
        <v>6</v>
      </c>
      <c r="S6" s="30">
        <v>4167592</v>
      </c>
      <c r="T6" s="57">
        <v>47.223923479782997</v>
      </c>
      <c r="U6" s="32"/>
    </row>
    <row r="7" spans="1:21" ht="18" customHeight="1" thickTop="1" x14ac:dyDescent="0.25">
      <c r="A7" s="416" t="s">
        <v>140</v>
      </c>
      <c r="B7" s="416"/>
      <c r="C7" s="416"/>
      <c r="D7" s="416"/>
      <c r="E7" s="416"/>
      <c r="F7" s="416"/>
      <c r="G7" s="36"/>
      <c r="H7" s="36"/>
      <c r="M7" s="23"/>
      <c r="N7" s="23"/>
      <c r="O7" s="23"/>
      <c r="R7" s="34" t="s">
        <v>7</v>
      </c>
      <c r="S7" s="30">
        <v>4657579</v>
      </c>
      <c r="T7" s="57">
        <v>52.776076520216996</v>
      </c>
      <c r="U7" s="29"/>
    </row>
    <row r="8" spans="1:21" ht="18" customHeight="1" x14ac:dyDescent="0.25">
      <c r="A8" s="58" t="s">
        <v>130</v>
      </c>
      <c r="B8" s="23">
        <v>17681119</v>
      </c>
      <c r="C8" s="23">
        <v>7951564</v>
      </c>
      <c r="D8" s="23">
        <v>8825171</v>
      </c>
      <c r="E8" s="31">
        <v>0.10986605905454574</v>
      </c>
      <c r="F8" s="58"/>
      <c r="G8" s="28"/>
      <c r="H8" s="28"/>
      <c r="M8" s="23"/>
      <c r="N8" s="23"/>
      <c r="O8" s="23"/>
      <c r="T8" s="57">
        <v>100</v>
      </c>
      <c r="U8" s="29"/>
    </row>
    <row r="9" spans="1:21" s="35" customFormat="1" ht="18" customHeight="1" x14ac:dyDescent="0.25">
      <c r="A9" s="26" t="s">
        <v>139</v>
      </c>
      <c r="B9" s="22">
        <v>6795151</v>
      </c>
      <c r="C9" s="22">
        <v>3857740</v>
      </c>
      <c r="D9" s="22">
        <v>4167592</v>
      </c>
      <c r="E9" s="27">
        <v>8.0319565341365667E-2</v>
      </c>
      <c r="F9" s="27">
        <v>0.47223923479782998</v>
      </c>
      <c r="G9" s="28"/>
      <c r="H9" s="28"/>
      <c r="M9" s="22"/>
      <c r="N9" s="22"/>
      <c r="O9" s="22"/>
      <c r="P9" s="32"/>
      <c r="Q9" s="32"/>
      <c r="R9" s="35" t="s">
        <v>123</v>
      </c>
      <c r="S9" s="30">
        <v>8825171</v>
      </c>
      <c r="T9" s="57"/>
      <c r="U9" s="29"/>
    </row>
    <row r="10" spans="1:21" ht="18" customHeight="1" x14ac:dyDescent="0.25">
      <c r="A10" s="111" t="s">
        <v>268</v>
      </c>
      <c r="B10" s="23">
        <v>6383775</v>
      </c>
      <c r="C10" s="23">
        <v>3687484</v>
      </c>
      <c r="D10" s="23">
        <v>3998374</v>
      </c>
      <c r="E10" s="31">
        <v>8.4309518359944075E-2</v>
      </c>
      <c r="F10" s="31">
        <v>0.9593966971814899</v>
      </c>
      <c r="G10" s="58"/>
      <c r="H10" s="23"/>
      <c r="I10" s="23"/>
      <c r="J10" s="23"/>
      <c r="M10" s="23"/>
      <c r="N10" s="23"/>
      <c r="O10" s="23"/>
      <c r="R10" s="34" t="s">
        <v>8</v>
      </c>
      <c r="S10" s="30">
        <v>5587044</v>
      </c>
      <c r="T10" s="57">
        <v>63.308053747627099</v>
      </c>
      <c r="U10" s="32"/>
    </row>
    <row r="11" spans="1:21" ht="18" customHeight="1" x14ac:dyDescent="0.25">
      <c r="A11" s="111" t="s">
        <v>269</v>
      </c>
      <c r="B11" s="23">
        <v>115232</v>
      </c>
      <c r="C11" s="23">
        <v>42422</v>
      </c>
      <c r="D11" s="23">
        <v>48438</v>
      </c>
      <c r="E11" s="31">
        <v>0.14181321012682099</v>
      </c>
      <c r="F11" s="31">
        <v>1.1622538866568513E-2</v>
      </c>
      <c r="G11" s="58"/>
      <c r="H11" s="23"/>
      <c r="I11" s="23"/>
      <c r="J11" s="23"/>
      <c r="M11" s="23"/>
      <c r="N11" s="23"/>
      <c r="O11" s="23"/>
      <c r="R11" s="34" t="s">
        <v>9</v>
      </c>
      <c r="S11" s="30">
        <v>752752</v>
      </c>
      <c r="T11" s="57">
        <v>8.5296024292333819</v>
      </c>
      <c r="U11" s="29"/>
    </row>
    <row r="12" spans="1:21" ht="18" customHeight="1" x14ac:dyDescent="0.25">
      <c r="A12" s="111" t="s">
        <v>270</v>
      </c>
      <c r="B12" s="23">
        <v>296144</v>
      </c>
      <c r="C12" s="23">
        <v>127834</v>
      </c>
      <c r="D12" s="23">
        <v>120780</v>
      </c>
      <c r="E12" s="31">
        <v>-5.518093777868173E-2</v>
      </c>
      <c r="F12" s="31">
        <v>2.8980763951941553E-2</v>
      </c>
      <c r="G12" s="28"/>
      <c r="H12" s="33"/>
      <c r="M12" s="23"/>
      <c r="N12" s="23"/>
      <c r="O12" s="23"/>
      <c r="R12" s="34" t="s">
        <v>10</v>
      </c>
      <c r="S12" s="30">
        <v>2485375</v>
      </c>
      <c r="T12" s="57">
        <v>28.162343823139519</v>
      </c>
      <c r="U12" s="29"/>
    </row>
    <row r="13" spans="1:21" s="35" customFormat="1" ht="18" customHeight="1" x14ac:dyDescent="0.25">
      <c r="A13" s="26" t="s">
        <v>138</v>
      </c>
      <c r="B13" s="22">
        <v>10885969</v>
      </c>
      <c r="C13" s="22">
        <v>4093824</v>
      </c>
      <c r="D13" s="22">
        <v>4657579</v>
      </c>
      <c r="E13" s="27">
        <v>0.13770865577025296</v>
      </c>
      <c r="F13" s="27">
        <v>0.52776076520216997</v>
      </c>
      <c r="G13" s="28"/>
      <c r="H13" s="28"/>
      <c r="M13" s="22"/>
      <c r="N13" s="22"/>
      <c r="O13" s="22"/>
      <c r="P13" s="32"/>
      <c r="Q13" s="32"/>
      <c r="R13" s="34"/>
      <c r="S13" s="34"/>
      <c r="T13" s="57">
        <v>100</v>
      </c>
      <c r="U13" s="29"/>
    </row>
    <row r="14" spans="1:21" ht="18" customHeight="1" x14ac:dyDescent="0.25">
      <c r="A14" s="111" t="s">
        <v>268</v>
      </c>
      <c r="B14" s="23">
        <v>3982075</v>
      </c>
      <c r="C14" s="23">
        <v>1522934</v>
      </c>
      <c r="D14" s="23">
        <v>1588670</v>
      </c>
      <c r="E14" s="31">
        <v>4.3164050444733655E-2</v>
      </c>
      <c r="F14" s="31">
        <v>0.3410935166102389</v>
      </c>
      <c r="G14" s="28"/>
      <c r="H14" s="33"/>
      <c r="M14" s="23"/>
      <c r="N14" s="23"/>
      <c r="O14" s="23"/>
      <c r="T14" s="57"/>
      <c r="U14" s="29"/>
    </row>
    <row r="15" spans="1:21" ht="18" customHeight="1" x14ac:dyDescent="0.25">
      <c r="A15" s="111" t="s">
        <v>269</v>
      </c>
      <c r="B15" s="23">
        <v>1644528</v>
      </c>
      <c r="C15" s="23">
        <v>678537</v>
      </c>
      <c r="D15" s="23">
        <v>704314</v>
      </c>
      <c r="E15" s="31">
        <v>3.7989085340961508E-2</v>
      </c>
      <c r="F15" s="31">
        <v>0.15121890578774938</v>
      </c>
      <c r="G15" s="28"/>
      <c r="H15" s="33"/>
      <c r="J15" s="30"/>
      <c r="U15" s="29"/>
    </row>
    <row r="16" spans="1:21" ht="18" customHeight="1" x14ac:dyDescent="0.25">
      <c r="A16" s="111" t="s">
        <v>270</v>
      </c>
      <c r="B16" s="23">
        <v>5259366</v>
      </c>
      <c r="C16" s="23">
        <v>1892353</v>
      </c>
      <c r="D16" s="23">
        <v>2364595</v>
      </c>
      <c r="E16" s="31">
        <v>0.24955280542266692</v>
      </c>
      <c r="F16" s="31">
        <v>0.50768757760201166</v>
      </c>
      <c r="G16" s="28"/>
      <c r="H16" s="33"/>
      <c r="M16" s="23"/>
      <c r="N16" s="23"/>
      <c r="O16" s="23"/>
    </row>
    <row r="17" spans="1:15" ht="18" customHeight="1" x14ac:dyDescent="0.25">
      <c r="A17" s="416" t="s">
        <v>141</v>
      </c>
      <c r="B17" s="416"/>
      <c r="C17" s="416"/>
      <c r="D17" s="416"/>
      <c r="E17" s="416"/>
      <c r="F17" s="416"/>
      <c r="G17" s="28"/>
      <c r="H17" s="33"/>
      <c r="M17" s="23"/>
      <c r="N17" s="23"/>
      <c r="O17" s="23"/>
    </row>
    <row r="18" spans="1:15" ht="18" customHeight="1" x14ac:dyDescent="0.25">
      <c r="A18" s="58" t="s">
        <v>130</v>
      </c>
      <c r="B18" s="23">
        <v>9581777</v>
      </c>
      <c r="C18" s="23">
        <v>3508399</v>
      </c>
      <c r="D18" s="23">
        <v>4040845</v>
      </c>
      <c r="E18" s="31">
        <v>0.15176324015597997</v>
      </c>
      <c r="F18" s="59"/>
      <c r="G18" s="28"/>
      <c r="K18" s="115"/>
      <c r="M18" s="23"/>
      <c r="N18" s="23"/>
      <c r="O18" s="23"/>
    </row>
    <row r="19" spans="1:15" ht="18" customHeight="1" x14ac:dyDescent="0.25">
      <c r="A19" s="26" t="s">
        <v>139</v>
      </c>
      <c r="B19" s="22">
        <v>1985464</v>
      </c>
      <c r="C19" s="22">
        <v>726782</v>
      </c>
      <c r="D19" s="22">
        <v>811910</v>
      </c>
      <c r="E19" s="27">
        <v>0.11713003349009744</v>
      </c>
      <c r="F19" s="27">
        <v>0.20092579646088876</v>
      </c>
      <c r="G19" s="28"/>
      <c r="H19" s="22"/>
      <c r="I19" s="30"/>
      <c r="K19" s="220"/>
      <c r="L19" s="34"/>
      <c r="M19" s="23"/>
      <c r="N19" s="23"/>
      <c r="O19" s="23"/>
    </row>
    <row r="20" spans="1:15" ht="18" customHeight="1" x14ac:dyDescent="0.25">
      <c r="A20" s="111" t="s">
        <v>268</v>
      </c>
      <c r="B20" s="23">
        <v>1887298</v>
      </c>
      <c r="C20" s="23">
        <v>693216</v>
      </c>
      <c r="D20" s="23">
        <v>767395</v>
      </c>
      <c r="E20" s="31">
        <v>0.10700705119327886</v>
      </c>
      <c r="F20" s="31">
        <v>0.94517249448830531</v>
      </c>
      <c r="G20" s="28"/>
      <c r="H20" s="23"/>
      <c r="M20" s="23"/>
      <c r="N20" s="23"/>
      <c r="O20" s="23"/>
    </row>
    <row r="21" spans="1:15" ht="18" customHeight="1" x14ac:dyDescent="0.25">
      <c r="A21" s="111" t="s">
        <v>269</v>
      </c>
      <c r="B21" s="23">
        <v>67786</v>
      </c>
      <c r="C21" s="23">
        <v>24138</v>
      </c>
      <c r="D21" s="23">
        <v>31641</v>
      </c>
      <c r="E21" s="31">
        <v>0.31083768332090478</v>
      </c>
      <c r="F21" s="31">
        <v>3.8971068221847247E-2</v>
      </c>
      <c r="G21" s="28"/>
      <c r="H21" s="23"/>
      <c r="J21" s="115"/>
      <c r="K21" s="30"/>
      <c r="M21" s="23"/>
      <c r="N21" s="23"/>
      <c r="O21" s="23"/>
    </row>
    <row r="22" spans="1:15" ht="18" customHeight="1" x14ac:dyDescent="0.25">
      <c r="A22" s="111" t="s">
        <v>270</v>
      </c>
      <c r="B22" s="23">
        <v>30380</v>
      </c>
      <c r="C22" s="23">
        <v>9428</v>
      </c>
      <c r="D22" s="23">
        <v>12874</v>
      </c>
      <c r="E22" s="31">
        <v>0.36550700042426815</v>
      </c>
      <c r="F22" s="31">
        <v>1.5856437289847397E-2</v>
      </c>
      <c r="G22" s="28"/>
      <c r="H22" s="23"/>
      <c r="J22" s="115"/>
      <c r="K22" s="30"/>
      <c r="M22" s="23"/>
      <c r="N22" s="23"/>
      <c r="O22" s="23"/>
    </row>
    <row r="23" spans="1:15" ht="18" customHeight="1" x14ac:dyDescent="0.25">
      <c r="A23" s="26" t="s">
        <v>138</v>
      </c>
      <c r="B23" s="22">
        <v>7596313</v>
      </c>
      <c r="C23" s="22">
        <v>2781616</v>
      </c>
      <c r="D23" s="22">
        <v>3228935</v>
      </c>
      <c r="E23" s="27">
        <v>0.16081263553272629</v>
      </c>
      <c r="F23" s="27">
        <v>0.79907420353911129</v>
      </c>
      <c r="G23" s="28"/>
      <c r="H23" s="22"/>
      <c r="J23" s="115"/>
      <c r="K23" s="30"/>
      <c r="M23" s="23"/>
      <c r="N23" s="23"/>
      <c r="O23" s="23"/>
    </row>
    <row r="24" spans="1:15" ht="18" customHeight="1" x14ac:dyDescent="0.25">
      <c r="A24" s="111" t="s">
        <v>268</v>
      </c>
      <c r="B24" s="23">
        <v>3928801</v>
      </c>
      <c r="C24" s="23">
        <v>1472396</v>
      </c>
      <c r="D24" s="23">
        <v>1842497</v>
      </c>
      <c r="E24" s="31">
        <v>0.25135968856204444</v>
      </c>
      <c r="F24" s="31">
        <v>0.57062065355914571</v>
      </c>
      <c r="G24" s="28"/>
      <c r="H24" s="23"/>
      <c r="M24" s="23"/>
      <c r="N24" s="23"/>
      <c r="O24" s="23"/>
    </row>
    <row r="25" spans="1:15" ht="18" customHeight="1" x14ac:dyDescent="0.25">
      <c r="A25" s="111" t="s">
        <v>269</v>
      </c>
      <c r="B25" s="23">
        <v>3117006</v>
      </c>
      <c r="C25" s="23">
        <v>1114098</v>
      </c>
      <c r="D25" s="23">
        <v>1221276</v>
      </c>
      <c r="E25" s="31">
        <v>9.6201590883387283E-2</v>
      </c>
      <c r="F25" s="31">
        <v>0.37822873486149455</v>
      </c>
      <c r="G25" s="28"/>
      <c r="H25" s="23"/>
    </row>
    <row r="26" spans="1:15" ht="18" customHeight="1" x14ac:dyDescent="0.25">
      <c r="A26" s="111" t="s">
        <v>270</v>
      </c>
      <c r="B26" s="23">
        <v>550506</v>
      </c>
      <c r="C26" s="23">
        <v>195122</v>
      </c>
      <c r="D26" s="23">
        <v>165162</v>
      </c>
      <c r="E26" s="31">
        <v>-0.15354496161375961</v>
      </c>
      <c r="F26" s="31">
        <v>5.115061157935976E-2</v>
      </c>
      <c r="G26" s="28"/>
      <c r="H26" s="23"/>
      <c r="M26" s="23"/>
      <c r="N26" s="23"/>
      <c r="O26" s="23"/>
    </row>
    <row r="27" spans="1:15" ht="18" customHeight="1" x14ac:dyDescent="0.25">
      <c r="A27" s="416" t="s">
        <v>132</v>
      </c>
      <c r="B27" s="416"/>
      <c r="C27" s="416"/>
      <c r="D27" s="416"/>
      <c r="E27" s="416"/>
      <c r="F27" s="416"/>
      <c r="G27" s="28"/>
      <c r="H27" s="33"/>
      <c r="M27" s="23"/>
      <c r="N27" s="23"/>
      <c r="O27" s="23"/>
    </row>
    <row r="28" spans="1:15" ht="18" customHeight="1" x14ac:dyDescent="0.25">
      <c r="A28" s="58" t="s">
        <v>130</v>
      </c>
      <c r="B28" s="23">
        <v>8099342</v>
      </c>
      <c r="C28" s="23">
        <v>4443165</v>
      </c>
      <c r="D28" s="23">
        <v>4784326</v>
      </c>
      <c r="E28" s="31">
        <v>7.678332900083612E-2</v>
      </c>
      <c r="F28" s="28"/>
      <c r="G28" s="28"/>
      <c r="H28" s="28"/>
      <c r="M28" s="23"/>
      <c r="N28" s="23"/>
      <c r="O28" s="23"/>
    </row>
    <row r="29" spans="1:15" ht="18" customHeight="1" x14ac:dyDescent="0.25">
      <c r="A29" s="26" t="s">
        <v>320</v>
      </c>
      <c r="B29" s="22">
        <v>4809687</v>
      </c>
      <c r="C29" s="22">
        <v>3130958</v>
      </c>
      <c r="D29" s="22">
        <v>3355682</v>
      </c>
      <c r="E29" s="27">
        <v>7.1774836966832511E-2</v>
      </c>
      <c r="F29" s="27">
        <v>0.70139074971061754</v>
      </c>
      <c r="G29" s="28"/>
      <c r="H29" s="33"/>
      <c r="M29" s="23"/>
      <c r="N29" s="23"/>
      <c r="O29" s="23"/>
    </row>
    <row r="30" spans="1:15" ht="18" customHeight="1" x14ac:dyDescent="0.25">
      <c r="A30" s="111" t="s">
        <v>321</v>
      </c>
      <c r="B30" s="23">
        <v>4496477</v>
      </c>
      <c r="C30" s="23">
        <v>2994268</v>
      </c>
      <c r="D30" s="23">
        <v>3230979</v>
      </c>
      <c r="E30" s="31">
        <v>7.9054713873307272E-2</v>
      </c>
      <c r="F30" s="31">
        <v>0.96283825463795436</v>
      </c>
      <c r="G30" s="28"/>
      <c r="H30" s="33"/>
      <c r="M30" s="23"/>
      <c r="N30" s="23"/>
      <c r="O30" s="23"/>
    </row>
    <row r="31" spans="1:15" ht="18" customHeight="1" x14ac:dyDescent="0.25">
      <c r="A31" s="111" t="s">
        <v>322</v>
      </c>
      <c r="B31" s="23">
        <v>47446</v>
      </c>
      <c r="C31" s="23">
        <v>18284</v>
      </c>
      <c r="D31" s="23">
        <v>16797</v>
      </c>
      <c r="E31" s="31">
        <v>-8.13279369940932E-2</v>
      </c>
      <c r="F31" s="31">
        <v>5.0055398574715962E-3</v>
      </c>
      <c r="G31" s="28"/>
      <c r="H31" s="33"/>
      <c r="M31" s="23"/>
      <c r="N31" s="23"/>
      <c r="O31" s="23"/>
    </row>
    <row r="32" spans="1:15" ht="18" customHeight="1" x14ac:dyDescent="0.25">
      <c r="A32" s="111" t="s">
        <v>323</v>
      </c>
      <c r="B32" s="23">
        <v>265764</v>
      </c>
      <c r="C32" s="23">
        <v>118406</v>
      </c>
      <c r="D32" s="23">
        <v>107906</v>
      </c>
      <c r="E32" s="31">
        <v>-8.8677938617975446E-2</v>
      </c>
      <c r="F32" s="31">
        <v>3.2156205504574036E-2</v>
      </c>
      <c r="G32" s="28"/>
      <c r="H32" s="33"/>
      <c r="M32" s="23"/>
      <c r="N32" s="23"/>
      <c r="O32" s="23"/>
    </row>
    <row r="33" spans="1:15" ht="18" customHeight="1" x14ac:dyDescent="0.25">
      <c r="A33" s="26" t="s">
        <v>324</v>
      </c>
      <c r="B33" s="22">
        <v>3289656</v>
      </c>
      <c r="C33" s="22">
        <v>1312208</v>
      </c>
      <c r="D33" s="22">
        <v>1428644</v>
      </c>
      <c r="E33" s="27">
        <v>8.8732883811103114E-2</v>
      </c>
      <c r="F33" s="27">
        <v>0.29860925028938246</v>
      </c>
      <c r="G33" s="28"/>
      <c r="H33" s="33"/>
      <c r="M33" s="23"/>
      <c r="N33" s="23"/>
      <c r="O33" s="23"/>
    </row>
    <row r="34" spans="1:15" ht="18" customHeight="1" x14ac:dyDescent="0.25">
      <c r="A34" s="111" t="s">
        <v>321</v>
      </c>
      <c r="B34" s="23">
        <v>53274</v>
      </c>
      <c r="C34" s="23">
        <v>50538</v>
      </c>
      <c r="D34" s="23">
        <v>-253827</v>
      </c>
      <c r="E34" s="31">
        <v>-6.0224979223554556</v>
      </c>
      <c r="F34" s="31">
        <v>-0.17766987437038198</v>
      </c>
      <c r="G34" s="28"/>
      <c r="H34" s="33"/>
      <c r="M34" s="23"/>
      <c r="N34" s="23"/>
      <c r="O34" s="23"/>
    </row>
    <row r="35" spans="1:15" ht="18" customHeight="1" x14ac:dyDescent="0.25">
      <c r="A35" s="111" t="s">
        <v>322</v>
      </c>
      <c r="B35" s="23">
        <v>-1472478</v>
      </c>
      <c r="C35" s="23">
        <v>-435561</v>
      </c>
      <c r="D35" s="23">
        <v>-516962</v>
      </c>
      <c r="E35" s="31">
        <v>-0.1868877149239716</v>
      </c>
      <c r="F35" s="31">
        <v>-0.36185501776509754</v>
      </c>
      <c r="G35" s="33"/>
      <c r="H35" s="33"/>
      <c r="M35" s="23"/>
      <c r="N35" s="23"/>
      <c r="O35" s="23"/>
    </row>
    <row r="36" spans="1:15" ht="18" customHeight="1" thickBot="1" x14ac:dyDescent="0.3">
      <c r="A36" s="64" t="s">
        <v>323</v>
      </c>
      <c r="B36" s="64">
        <v>4708860</v>
      </c>
      <c r="C36" s="64">
        <v>1697231</v>
      </c>
      <c r="D36" s="64">
        <v>2199433</v>
      </c>
      <c r="E36" s="65">
        <v>0.29589490175468158</v>
      </c>
      <c r="F36" s="65">
        <v>1.5395248921354796</v>
      </c>
      <c r="G36" s="28"/>
      <c r="H36" s="33"/>
      <c r="M36" s="23"/>
      <c r="N36" s="23"/>
      <c r="O36" s="23"/>
    </row>
    <row r="37" spans="1:15" ht="25.5" customHeight="1" thickTop="1" x14ac:dyDescent="0.25">
      <c r="A37" s="423" t="s">
        <v>410</v>
      </c>
      <c r="B37" s="424"/>
      <c r="C37" s="424"/>
      <c r="D37" s="424"/>
      <c r="E37" s="424"/>
      <c r="F37" s="58"/>
      <c r="G37" s="58"/>
      <c r="H37" s="58"/>
      <c r="M37" s="23"/>
      <c r="N37" s="23"/>
      <c r="O37" s="23"/>
    </row>
    <row r="39" spans="1:15" ht="15.9" customHeight="1" x14ac:dyDescent="0.25">
      <c r="A39" s="431"/>
      <c r="B39" s="431"/>
      <c r="C39" s="431"/>
      <c r="D39" s="431"/>
      <c r="E39" s="431"/>
      <c r="F39" s="406"/>
      <c r="G39" s="406"/>
      <c r="H39" s="406"/>
    </row>
    <row r="40" spans="1:15" ht="15.9" customHeight="1" x14ac:dyDescent="0.25"/>
    <row r="41" spans="1:15" ht="15.9" customHeight="1" x14ac:dyDescent="0.25">
      <c r="G41" s="406"/>
    </row>
    <row r="42" spans="1:15" ht="15.9" customHeight="1" x14ac:dyDescent="0.25">
      <c r="H42" s="60"/>
      <c r="I42" s="30"/>
      <c r="J42" s="30"/>
      <c r="K42" s="30"/>
    </row>
    <row r="43" spans="1:15" ht="15.9" customHeight="1" x14ac:dyDescent="0.25">
      <c r="G43" s="406"/>
      <c r="I43" s="30"/>
      <c r="J43" s="30"/>
      <c r="K43" s="30"/>
    </row>
    <row r="44" spans="1:15" ht="15.9" customHeight="1" x14ac:dyDescent="0.25">
      <c r="I44" s="30"/>
      <c r="J44" s="30"/>
      <c r="K44" s="30"/>
    </row>
    <row r="45" spans="1:15" ht="15.9" customHeight="1" x14ac:dyDescent="0.25">
      <c r="G45" s="406"/>
      <c r="I45" s="30"/>
      <c r="J45" s="30"/>
      <c r="K45" s="30"/>
    </row>
    <row r="46" spans="1:15" ht="15.9" customHeight="1" x14ac:dyDescent="0.25">
      <c r="I46" s="30"/>
      <c r="J46" s="30"/>
      <c r="K46" s="30"/>
    </row>
    <row r="47" spans="1:15" ht="15.9" customHeight="1" x14ac:dyDescent="0.25">
      <c r="G47" s="406"/>
      <c r="I47" s="30"/>
      <c r="J47" s="30"/>
      <c r="K47" s="30"/>
    </row>
    <row r="48" spans="1:15" ht="15.9" customHeight="1" x14ac:dyDescent="0.25">
      <c r="I48" s="30"/>
      <c r="J48" s="30"/>
      <c r="K48" s="30"/>
    </row>
    <row r="49" spans="7:11" ht="15.9" customHeight="1" x14ac:dyDescent="0.25">
      <c r="G49" s="406"/>
      <c r="I49" s="30"/>
      <c r="J49" s="30"/>
      <c r="K49" s="30"/>
    </row>
    <row r="50" spans="7:11" ht="15.9" customHeight="1" x14ac:dyDescent="0.25">
      <c r="I50" s="30"/>
      <c r="J50" s="30"/>
      <c r="K50" s="30"/>
    </row>
    <row r="51" spans="7:11" ht="15.9" customHeight="1" x14ac:dyDescent="0.25">
      <c r="G51" s="406"/>
    </row>
    <row r="52" spans="7:11" ht="15.9" customHeight="1" x14ac:dyDescent="0.25">
      <c r="I52" s="30"/>
      <c r="J52" s="30"/>
      <c r="K52" s="30"/>
    </row>
    <row r="53" spans="7:11" ht="15.9" customHeight="1" x14ac:dyDescent="0.25">
      <c r="G53" s="406"/>
      <c r="I53" s="30"/>
      <c r="J53" s="30"/>
      <c r="K53" s="30"/>
    </row>
    <row r="54" spans="7:11" ht="15.9" customHeight="1" x14ac:dyDescent="0.25">
      <c r="I54" s="30"/>
      <c r="J54" s="30"/>
      <c r="K54" s="30"/>
    </row>
    <row r="55" spans="7:11" ht="15.9" customHeight="1" x14ac:dyDescent="0.25">
      <c r="G55" s="406"/>
      <c r="I55" s="30"/>
      <c r="J55" s="30"/>
      <c r="K55" s="30"/>
    </row>
    <row r="56" spans="7:11" ht="15.9" customHeight="1" x14ac:dyDescent="0.25">
      <c r="I56" s="30"/>
      <c r="J56" s="30"/>
      <c r="K56" s="30"/>
    </row>
    <row r="57" spans="7:11" ht="15.9" customHeight="1" x14ac:dyDescent="0.25">
      <c r="G57" s="406"/>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406"/>
      <c r="I60" s="30"/>
      <c r="J60" s="30"/>
      <c r="K60" s="30"/>
    </row>
    <row r="61" spans="7:11" ht="15.9" customHeight="1" x14ac:dyDescent="0.25"/>
    <row r="62" spans="7:11" ht="15.9" customHeight="1" x14ac:dyDescent="0.25">
      <c r="G62" s="406"/>
      <c r="I62" s="30"/>
      <c r="J62" s="30"/>
      <c r="K62" s="30"/>
    </row>
    <row r="63" spans="7:11" ht="15.9" customHeight="1" x14ac:dyDescent="0.25">
      <c r="I63" s="30"/>
      <c r="J63" s="30"/>
      <c r="K63" s="30"/>
    </row>
    <row r="64" spans="7:11" ht="15.9" customHeight="1" x14ac:dyDescent="0.25">
      <c r="G64" s="406"/>
      <c r="I64" s="30"/>
      <c r="J64" s="30"/>
      <c r="K64" s="30"/>
    </row>
    <row r="65" spans="1:11" ht="15.9" customHeight="1" x14ac:dyDescent="0.25">
      <c r="I65" s="30"/>
      <c r="J65" s="30"/>
      <c r="K65" s="30"/>
    </row>
    <row r="66" spans="1:11" ht="15.9" customHeight="1" x14ac:dyDescent="0.25">
      <c r="G66" s="406"/>
      <c r="I66" s="30"/>
      <c r="J66" s="30"/>
      <c r="K66" s="30"/>
    </row>
    <row r="67" spans="1:11" ht="15.9" customHeight="1" x14ac:dyDescent="0.25">
      <c r="I67" s="30"/>
      <c r="J67" s="30"/>
      <c r="K67" s="30"/>
    </row>
    <row r="68" spans="1:11" ht="15.9" customHeight="1" x14ac:dyDescent="0.25">
      <c r="G68" s="406"/>
      <c r="I68" s="30"/>
      <c r="J68" s="30"/>
      <c r="K68" s="30"/>
    </row>
    <row r="69" spans="1:11" ht="15.9" customHeight="1" x14ac:dyDescent="0.25">
      <c r="I69" s="30"/>
      <c r="J69" s="30"/>
      <c r="K69" s="30"/>
    </row>
    <row r="70" spans="1:11" ht="15.9" customHeight="1" x14ac:dyDescent="0.25">
      <c r="G70" s="406"/>
      <c r="I70" s="30"/>
      <c r="J70" s="30"/>
      <c r="K70" s="30"/>
    </row>
    <row r="71" spans="1:11" ht="15.9" customHeight="1" x14ac:dyDescent="0.25"/>
    <row r="72" spans="1:11" ht="15.9" customHeight="1" x14ac:dyDescent="0.25">
      <c r="G72" s="406"/>
    </row>
    <row r="73" spans="1:11" ht="15.9" customHeight="1" x14ac:dyDescent="0.25"/>
    <row r="74" spans="1:11" ht="15.9" customHeight="1" x14ac:dyDescent="0.25">
      <c r="G74" s="406"/>
    </row>
    <row r="75" spans="1:11" ht="15.9" customHeight="1" x14ac:dyDescent="0.25"/>
    <row r="76" spans="1:11" ht="15.9" customHeight="1" x14ac:dyDescent="0.25">
      <c r="G76" s="406"/>
    </row>
    <row r="77" spans="1:11" ht="15.9" customHeight="1" x14ac:dyDescent="0.25"/>
    <row r="78" spans="1:11" ht="15.9" customHeight="1" x14ac:dyDescent="0.25">
      <c r="G78" s="406"/>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429"/>
      <c r="B81" s="430"/>
      <c r="C81" s="430"/>
      <c r="D81" s="430"/>
      <c r="E81" s="430"/>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13" width="14.33203125" style="66" customWidth="1"/>
    <col min="14" max="16384" width="11.44140625" style="66"/>
  </cols>
  <sheetData>
    <row r="1" spans="1:256" ht="15.9" customHeight="1" x14ac:dyDescent="0.2">
      <c r="A1" s="418" t="s">
        <v>522</v>
      </c>
      <c r="B1" s="418"/>
      <c r="C1" s="418"/>
      <c r="D1" s="418"/>
      <c r="U1" s="67"/>
      <c r="V1" s="67"/>
      <c r="W1" s="67"/>
      <c r="X1" s="67"/>
      <c r="Y1" s="67"/>
      <c r="Z1" s="67"/>
    </row>
    <row r="2" spans="1:256" ht="15.9" customHeight="1" x14ac:dyDescent="0.2">
      <c r="A2" s="416" t="s">
        <v>145</v>
      </c>
      <c r="B2" s="416"/>
      <c r="C2" s="416"/>
      <c r="D2" s="416"/>
      <c r="E2" s="67"/>
      <c r="F2" s="67"/>
      <c r="G2" s="67"/>
      <c r="H2" s="67"/>
      <c r="I2" s="67"/>
      <c r="J2" s="67"/>
      <c r="K2" s="67"/>
      <c r="L2" s="67"/>
      <c r="M2" s="67"/>
      <c r="N2" s="67"/>
      <c r="O2" s="67"/>
      <c r="P2" s="67"/>
      <c r="Q2" s="433"/>
      <c r="R2" s="433"/>
      <c r="S2" s="433"/>
      <c r="T2" s="433"/>
      <c r="U2" s="67"/>
      <c r="V2" s="67" t="s">
        <v>164</v>
      </c>
      <c r="W2" s="67"/>
      <c r="X2" s="67"/>
      <c r="Y2" s="67"/>
      <c r="Z2" s="67"/>
      <c r="AA2" s="407"/>
      <c r="AB2" s="407"/>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c r="BR2" s="433"/>
      <c r="BS2" s="433"/>
      <c r="BT2" s="433"/>
      <c r="BU2" s="433"/>
      <c r="BV2" s="433"/>
      <c r="BW2" s="433"/>
      <c r="BX2" s="433"/>
      <c r="BY2" s="433"/>
      <c r="BZ2" s="433"/>
      <c r="CA2" s="433"/>
      <c r="CB2" s="433"/>
      <c r="CC2" s="433"/>
      <c r="CD2" s="433"/>
      <c r="CE2" s="433"/>
      <c r="CF2" s="433"/>
      <c r="CG2" s="433"/>
      <c r="CH2" s="433"/>
      <c r="CI2" s="433"/>
      <c r="CJ2" s="433"/>
      <c r="CK2" s="433"/>
      <c r="CL2" s="433"/>
      <c r="CM2" s="433"/>
      <c r="CN2" s="433"/>
      <c r="CO2" s="433"/>
      <c r="CP2" s="433"/>
      <c r="CQ2" s="433"/>
      <c r="CR2" s="433"/>
      <c r="CS2" s="433"/>
      <c r="CT2" s="433"/>
      <c r="CU2" s="433"/>
      <c r="CV2" s="433"/>
      <c r="CW2" s="433"/>
      <c r="CX2" s="433"/>
      <c r="CY2" s="433"/>
      <c r="CZ2" s="433"/>
      <c r="DA2" s="433"/>
      <c r="DB2" s="433"/>
      <c r="DC2" s="433"/>
      <c r="DD2" s="433"/>
      <c r="DE2" s="433"/>
      <c r="DF2" s="433"/>
      <c r="DG2" s="433"/>
      <c r="DH2" s="433"/>
      <c r="DI2" s="433"/>
      <c r="DJ2" s="433"/>
      <c r="DK2" s="433"/>
      <c r="DL2" s="433"/>
      <c r="DM2" s="433"/>
      <c r="DN2" s="433"/>
      <c r="DO2" s="433"/>
      <c r="DP2" s="433"/>
      <c r="DQ2" s="433"/>
      <c r="DR2" s="433"/>
      <c r="DS2" s="433"/>
      <c r="DT2" s="433"/>
      <c r="DU2" s="433"/>
      <c r="DV2" s="433"/>
      <c r="DW2" s="433"/>
      <c r="DX2" s="433"/>
      <c r="DY2" s="433"/>
      <c r="DZ2" s="433"/>
      <c r="EA2" s="433"/>
      <c r="EB2" s="433"/>
      <c r="EC2" s="433"/>
      <c r="ED2" s="433"/>
      <c r="EE2" s="433"/>
      <c r="EF2" s="433"/>
      <c r="EG2" s="433"/>
      <c r="EH2" s="433"/>
      <c r="EI2" s="433"/>
      <c r="EJ2" s="433"/>
      <c r="EK2" s="433"/>
      <c r="EL2" s="433"/>
      <c r="EM2" s="433"/>
      <c r="EN2" s="433"/>
      <c r="EO2" s="433"/>
      <c r="EP2" s="433"/>
      <c r="EQ2" s="433"/>
      <c r="ER2" s="433"/>
      <c r="ES2" s="433"/>
      <c r="ET2" s="433"/>
      <c r="EU2" s="433"/>
      <c r="EV2" s="433"/>
      <c r="EW2" s="433"/>
      <c r="EX2" s="433"/>
      <c r="EY2" s="433"/>
      <c r="EZ2" s="433"/>
      <c r="FA2" s="433"/>
      <c r="FB2" s="433"/>
      <c r="FC2" s="433"/>
      <c r="FD2" s="433"/>
      <c r="FE2" s="433"/>
      <c r="FF2" s="433"/>
      <c r="FG2" s="433"/>
      <c r="FH2" s="433"/>
      <c r="FI2" s="433"/>
      <c r="FJ2" s="433"/>
      <c r="FK2" s="433"/>
      <c r="FL2" s="433"/>
      <c r="FM2" s="433"/>
      <c r="FN2" s="433"/>
      <c r="FO2" s="433"/>
      <c r="FP2" s="433"/>
      <c r="FQ2" s="433"/>
      <c r="FR2" s="433"/>
      <c r="FS2" s="433"/>
      <c r="FT2" s="433"/>
      <c r="FU2" s="433"/>
      <c r="FV2" s="433"/>
      <c r="FW2" s="433"/>
      <c r="FX2" s="433"/>
      <c r="FY2" s="433"/>
      <c r="FZ2" s="433"/>
      <c r="GA2" s="433"/>
      <c r="GB2" s="433"/>
      <c r="GC2" s="433"/>
      <c r="GD2" s="433"/>
      <c r="GE2" s="433"/>
      <c r="GF2" s="433"/>
      <c r="GG2" s="433"/>
      <c r="GH2" s="433"/>
      <c r="GI2" s="433"/>
      <c r="GJ2" s="433"/>
      <c r="GK2" s="433"/>
      <c r="GL2" s="433"/>
      <c r="GM2" s="433"/>
      <c r="GN2" s="433"/>
      <c r="GO2" s="433"/>
      <c r="GP2" s="433"/>
      <c r="GQ2" s="433"/>
      <c r="GR2" s="433"/>
      <c r="GS2" s="433"/>
      <c r="GT2" s="433"/>
      <c r="GU2" s="433"/>
      <c r="GV2" s="433"/>
      <c r="GW2" s="433"/>
      <c r="GX2" s="433"/>
      <c r="GY2" s="433"/>
      <c r="GZ2" s="433"/>
      <c r="HA2" s="433"/>
      <c r="HB2" s="433"/>
      <c r="HC2" s="433"/>
      <c r="HD2" s="433"/>
      <c r="HE2" s="433"/>
      <c r="HF2" s="433"/>
      <c r="HG2" s="433"/>
      <c r="HH2" s="433"/>
      <c r="HI2" s="433"/>
      <c r="HJ2" s="433"/>
      <c r="HK2" s="433"/>
      <c r="HL2" s="433"/>
      <c r="HM2" s="433"/>
      <c r="HN2" s="433"/>
      <c r="HO2" s="433"/>
      <c r="HP2" s="433"/>
      <c r="HQ2" s="433"/>
      <c r="HR2" s="433"/>
      <c r="HS2" s="433"/>
      <c r="HT2" s="433"/>
      <c r="HU2" s="433"/>
      <c r="HV2" s="433"/>
      <c r="HW2" s="433"/>
      <c r="HX2" s="433"/>
      <c r="HY2" s="433"/>
      <c r="HZ2" s="433"/>
      <c r="IA2" s="433"/>
      <c r="IB2" s="433"/>
      <c r="IC2" s="433"/>
      <c r="ID2" s="433"/>
      <c r="IE2" s="433"/>
      <c r="IF2" s="433"/>
      <c r="IG2" s="433"/>
      <c r="IH2" s="433"/>
      <c r="II2" s="433"/>
      <c r="IJ2" s="433"/>
      <c r="IK2" s="433"/>
      <c r="IL2" s="433"/>
      <c r="IM2" s="433"/>
      <c r="IN2" s="433"/>
      <c r="IO2" s="433"/>
      <c r="IP2" s="433"/>
      <c r="IQ2" s="433"/>
      <c r="IR2" s="433"/>
      <c r="IS2" s="433"/>
      <c r="IT2" s="433"/>
      <c r="IU2" s="433"/>
      <c r="IV2" s="433"/>
    </row>
    <row r="3" spans="1:256" ht="15.9" customHeight="1" thickBot="1" x14ac:dyDescent="0.25">
      <c r="A3" s="439" t="s">
        <v>237</v>
      </c>
      <c r="B3" s="439"/>
      <c r="C3" s="439"/>
      <c r="D3" s="439"/>
      <c r="E3" s="67"/>
      <c r="F3" s="67"/>
      <c r="M3" s="67"/>
      <c r="N3" s="67"/>
      <c r="O3" s="67"/>
      <c r="P3" s="67"/>
      <c r="Q3" s="433"/>
      <c r="R3" s="433"/>
      <c r="S3" s="433"/>
      <c r="T3" s="433"/>
      <c r="U3" s="67"/>
      <c r="V3" s="67"/>
      <c r="W3" s="67"/>
      <c r="X3" s="67"/>
      <c r="Y3" s="67"/>
      <c r="Z3" s="67"/>
      <c r="AA3" s="407"/>
      <c r="AB3" s="407"/>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row>
    <row r="4" spans="1:256" s="67" customFormat="1" ht="14.1" customHeight="1" thickTop="1" x14ac:dyDescent="0.25">
      <c r="A4" s="38" t="s">
        <v>146</v>
      </c>
      <c r="B4" s="62" t="s">
        <v>4</v>
      </c>
      <c r="C4" s="62" t="s">
        <v>5</v>
      </c>
      <c r="D4" s="62" t="s">
        <v>34</v>
      </c>
      <c r="U4" s="66"/>
      <c r="V4" s="66" t="s">
        <v>33</v>
      </c>
      <c r="W4" s="68">
        <v>8825171</v>
      </c>
      <c r="X4" s="69">
        <v>99.999999999999986</v>
      </c>
      <c r="Y4" s="66"/>
      <c r="Z4" s="66"/>
    </row>
    <row r="5" spans="1:256" s="67" customFormat="1" ht="14.1" customHeight="1" thickBot="1" x14ac:dyDescent="0.3">
      <c r="A5" s="63"/>
      <c r="B5" s="39"/>
      <c r="C5" s="242"/>
      <c r="D5" s="39"/>
      <c r="E5" s="71"/>
      <c r="F5" s="71"/>
      <c r="U5" s="66"/>
      <c r="V5" s="66" t="s">
        <v>39</v>
      </c>
      <c r="W5" s="68">
        <v>4223814.7383899968</v>
      </c>
      <c r="X5" s="72">
        <v>47.860995989652743</v>
      </c>
      <c r="Y5" s="66"/>
      <c r="Z5" s="66"/>
    </row>
    <row r="6" spans="1:256" ht="14.1" customHeight="1" thickTop="1" x14ac:dyDescent="0.2">
      <c r="A6" s="438" t="s">
        <v>36</v>
      </c>
      <c r="B6" s="438"/>
      <c r="C6" s="438"/>
      <c r="D6" s="438"/>
      <c r="E6" s="67"/>
      <c r="F6" s="67"/>
      <c r="V6" s="66" t="s">
        <v>37</v>
      </c>
      <c r="W6" s="68">
        <v>282654.8725099999</v>
      </c>
      <c r="X6" s="72">
        <v>3.2028260133429702</v>
      </c>
    </row>
    <row r="7" spans="1:256" ht="14.1" customHeight="1" x14ac:dyDescent="0.25">
      <c r="A7" s="243">
        <v>2021</v>
      </c>
      <c r="B7" s="244">
        <v>7727359.9429400014</v>
      </c>
      <c r="C7" s="164">
        <v>858156.22818999935</v>
      </c>
      <c r="D7" s="244">
        <v>6869203.7147500021</v>
      </c>
      <c r="E7" s="73"/>
      <c r="F7" s="73"/>
      <c r="V7" s="66" t="s">
        <v>38</v>
      </c>
      <c r="W7" s="68">
        <v>2511724.1409899993</v>
      </c>
      <c r="X7" s="72">
        <v>28.460911873435645</v>
      </c>
    </row>
    <row r="8" spans="1:256" ht="14.1" customHeight="1" x14ac:dyDescent="0.25">
      <c r="A8" s="245" t="s">
        <v>547</v>
      </c>
      <c r="B8" s="244">
        <v>3851163.8847100008</v>
      </c>
      <c r="C8" s="164">
        <v>307307.8392600001</v>
      </c>
      <c r="D8" s="244">
        <v>3543856.0454500006</v>
      </c>
      <c r="E8" s="73"/>
      <c r="F8" s="73"/>
      <c r="V8" s="66" t="s">
        <v>40</v>
      </c>
      <c r="W8" s="68">
        <v>815645.54915000009</v>
      </c>
      <c r="X8" s="72">
        <v>9.2422633980690012</v>
      </c>
    </row>
    <row r="9" spans="1:256" ht="14.1" customHeight="1" x14ac:dyDescent="0.25">
      <c r="A9" s="245" t="s">
        <v>548</v>
      </c>
      <c r="B9" s="244">
        <v>4223814.7383899968</v>
      </c>
      <c r="C9" s="164">
        <v>338414.20962999988</v>
      </c>
      <c r="D9" s="244">
        <v>3885400.5287599969</v>
      </c>
      <c r="E9" s="73"/>
      <c r="F9" s="73"/>
      <c r="V9" s="66" t="s">
        <v>41</v>
      </c>
      <c r="W9" s="68">
        <v>991331.69896000344</v>
      </c>
      <c r="X9" s="72">
        <v>11.233002725499636</v>
      </c>
    </row>
    <row r="10" spans="1:256" ht="14.1" customHeight="1" x14ac:dyDescent="0.25">
      <c r="A10" s="163" t="s">
        <v>549</v>
      </c>
      <c r="B10" s="248">
        <v>9.6763177272072287</v>
      </c>
      <c r="C10" s="248">
        <v>10.1222183088151</v>
      </c>
      <c r="D10" s="248">
        <v>9.6376511610427595</v>
      </c>
      <c r="E10" s="75"/>
      <c r="F10" s="75"/>
      <c r="V10" s="67" t="s">
        <v>165</v>
      </c>
    </row>
    <row r="11" spans="1:256" ht="14.1" customHeight="1" x14ac:dyDescent="0.25">
      <c r="A11" s="163"/>
      <c r="B11" s="246"/>
      <c r="C11" s="247"/>
      <c r="D11" s="246"/>
      <c r="E11" s="75"/>
      <c r="F11" s="75"/>
      <c r="G11"/>
      <c r="H11" s="304"/>
      <c r="I11" s="304"/>
      <c r="J11" s="384"/>
      <c r="K11" s="384"/>
      <c r="L11" s="384"/>
      <c r="M11" s="384"/>
      <c r="V11" s="66" t="s">
        <v>35</v>
      </c>
      <c r="W11" s="68">
        <v>4040845</v>
      </c>
      <c r="X11" s="69">
        <v>100</v>
      </c>
    </row>
    <row r="12" spans="1:256" ht="14.1" customHeight="1" x14ac:dyDescent="0.25">
      <c r="A12" s="438" t="s">
        <v>514</v>
      </c>
      <c r="B12" s="438"/>
      <c r="C12" s="438"/>
      <c r="D12" s="438"/>
      <c r="E12" s="67"/>
      <c r="F12" s="67"/>
      <c r="G12"/>
      <c r="H12" s="304"/>
      <c r="I12" s="304"/>
      <c r="J12" s="384"/>
      <c r="K12" s="384"/>
      <c r="L12" s="384"/>
      <c r="M12" s="384"/>
      <c r="V12" s="66" t="s">
        <v>39</v>
      </c>
      <c r="W12" s="68">
        <v>338414.20962999988</v>
      </c>
      <c r="X12" s="72">
        <v>8.3748376794952506</v>
      </c>
    </row>
    <row r="13" spans="1:256" ht="14.1" customHeight="1" x14ac:dyDescent="0.25">
      <c r="A13" s="243">
        <v>2021</v>
      </c>
      <c r="B13" s="244">
        <v>2252582.8843100001</v>
      </c>
      <c r="C13" s="164">
        <v>1159257.7148200001</v>
      </c>
      <c r="D13" s="244">
        <v>1093325.16949</v>
      </c>
      <c r="E13" s="73"/>
      <c r="F13" s="73"/>
      <c r="G13"/>
      <c r="H13" s="304"/>
      <c r="I13" s="304"/>
      <c r="J13" s="384"/>
      <c r="K13" s="384"/>
      <c r="L13" s="384"/>
      <c r="M13" s="384"/>
      <c r="V13" s="66" t="s">
        <v>37</v>
      </c>
      <c r="W13" s="68">
        <v>2172915.6894899993</v>
      </c>
      <c r="X13" s="72">
        <v>53.773794577371788</v>
      </c>
    </row>
    <row r="14" spans="1:256" ht="14.1" customHeight="1" x14ac:dyDescent="0.25">
      <c r="A14" s="245" t="s">
        <v>547</v>
      </c>
      <c r="B14" s="244">
        <v>892807.47493000026</v>
      </c>
      <c r="C14" s="164">
        <v>436686.99554999999</v>
      </c>
      <c r="D14" s="244">
        <v>456120.47938000027</v>
      </c>
      <c r="E14" s="73"/>
      <c r="F14" s="73"/>
      <c r="G14"/>
      <c r="H14" s="304"/>
      <c r="I14" s="304"/>
      <c r="J14" s="384"/>
      <c r="K14" s="384"/>
      <c r="L14" s="384"/>
      <c r="M14" s="384"/>
      <c r="V14" s="66" t="s">
        <v>38</v>
      </c>
      <c r="W14" s="68">
        <v>603995.33949000027</v>
      </c>
      <c r="X14" s="72">
        <v>14.947253346515401</v>
      </c>
    </row>
    <row r="15" spans="1:256" ht="14.1" customHeight="1" x14ac:dyDescent="0.25">
      <c r="A15" s="245" t="s">
        <v>548</v>
      </c>
      <c r="B15" s="244">
        <v>815645.54915000009</v>
      </c>
      <c r="C15" s="164">
        <v>492544.68567000021</v>
      </c>
      <c r="D15" s="244">
        <v>323100.86347999988</v>
      </c>
      <c r="E15" s="73"/>
      <c r="F15" s="73"/>
      <c r="G15"/>
      <c r="H15"/>
      <c r="I15"/>
      <c r="J15"/>
      <c r="K15"/>
      <c r="V15" s="66" t="s">
        <v>40</v>
      </c>
      <c r="W15" s="68">
        <v>492544.68567000021</v>
      </c>
      <c r="X15" s="72">
        <v>12.189150676900505</v>
      </c>
    </row>
    <row r="16" spans="1:256" ht="14.1" customHeight="1" x14ac:dyDescent="0.25">
      <c r="A16" s="243" t="s">
        <v>549</v>
      </c>
      <c r="B16" s="248">
        <v>-8.6426164595060033</v>
      </c>
      <c r="C16" s="248">
        <v>12.791241939698338</v>
      </c>
      <c r="D16" s="248">
        <v>-29.163263197656143</v>
      </c>
      <c r="E16" s="75"/>
      <c r="F16" s="75"/>
      <c r="G16"/>
      <c r="H16" s="304"/>
      <c r="I16" s="304"/>
      <c r="J16" s="304"/>
      <c r="K16" s="304"/>
      <c r="L16" s="384"/>
      <c r="M16" s="384"/>
      <c r="V16" s="66" t="s">
        <v>41</v>
      </c>
      <c r="W16" s="68">
        <v>432975.07572000055</v>
      </c>
      <c r="X16" s="72">
        <v>10.714963719717053</v>
      </c>
    </row>
    <row r="17" spans="1:13" ht="14.1" customHeight="1" x14ac:dyDescent="0.25">
      <c r="A17" s="163"/>
      <c r="B17" s="248"/>
      <c r="C17" s="249"/>
      <c r="D17" s="248"/>
      <c r="E17" s="75"/>
      <c r="F17" s="75"/>
      <c r="G17" s="40"/>
      <c r="H17" s="40"/>
      <c r="I17" s="40"/>
      <c r="J17" s="304"/>
      <c r="K17" s="304"/>
      <c r="L17" s="384"/>
      <c r="M17" s="384"/>
    </row>
    <row r="18" spans="1:13" ht="14.1" customHeight="1" x14ac:dyDescent="0.25">
      <c r="A18" s="438" t="s">
        <v>37</v>
      </c>
      <c r="B18" s="438"/>
      <c r="C18" s="438"/>
      <c r="D18" s="438"/>
      <c r="E18" s="67"/>
      <c r="F18" s="67"/>
      <c r="G18" s="40"/>
      <c r="H18" s="40"/>
      <c r="I18" s="40"/>
      <c r="J18" s="304"/>
      <c r="K18" s="304"/>
      <c r="L18" s="384"/>
      <c r="M18" s="384"/>
    </row>
    <row r="19" spans="1:13" ht="14.1" customHeight="1" x14ac:dyDescent="0.25">
      <c r="A19" s="243">
        <v>2021</v>
      </c>
      <c r="B19" s="244">
        <v>608996.20638000034</v>
      </c>
      <c r="C19" s="164">
        <v>5034103.9021999985</v>
      </c>
      <c r="D19" s="244">
        <v>-4425107.6958199982</v>
      </c>
      <c r="E19" s="73"/>
      <c r="F19" s="73"/>
      <c r="G19" s="218"/>
      <c r="H19" s="304"/>
      <c r="I19" s="304"/>
      <c r="J19" s="304"/>
      <c r="K19" s="304"/>
      <c r="L19" s="384"/>
      <c r="M19" s="384"/>
    </row>
    <row r="20" spans="1:13" ht="14.1" customHeight="1" x14ac:dyDescent="0.25">
      <c r="A20" s="245" t="s">
        <v>547</v>
      </c>
      <c r="B20" s="244">
        <v>215763.56218000001</v>
      </c>
      <c r="C20" s="164">
        <v>1726444.673320001</v>
      </c>
      <c r="D20" s="244">
        <v>-1510681.1111400011</v>
      </c>
      <c r="E20" s="73"/>
      <c r="F20" s="73"/>
      <c r="G20"/>
      <c r="H20"/>
      <c r="I20"/>
      <c r="J20"/>
      <c r="K20"/>
    </row>
    <row r="21" spans="1:13" ht="14.1" customHeight="1" x14ac:dyDescent="0.25">
      <c r="A21" s="245" t="s">
        <v>548</v>
      </c>
      <c r="B21" s="244">
        <v>282654.8725099999</v>
      </c>
      <c r="C21" s="164">
        <v>2172915.6894899993</v>
      </c>
      <c r="D21" s="244">
        <v>-1890260.8169799994</v>
      </c>
      <c r="E21" s="73"/>
      <c r="F21" s="73"/>
      <c r="G21"/>
      <c r="H21"/>
      <c r="I21"/>
      <c r="J21"/>
      <c r="K21"/>
    </row>
    <row r="22" spans="1:13" ht="14.1" customHeight="1" x14ac:dyDescent="0.25">
      <c r="A22" s="243" t="s">
        <v>549</v>
      </c>
      <c r="B22" s="248">
        <v>31.002134769260081</v>
      </c>
      <c r="C22" s="248">
        <v>25.860719608895554</v>
      </c>
      <c r="D22" s="248">
        <v>25.1263951763822</v>
      </c>
      <c r="E22" s="75"/>
      <c r="F22" s="75"/>
      <c r="G22"/>
      <c r="H22"/>
      <c r="I22"/>
      <c r="J22"/>
      <c r="K22"/>
    </row>
    <row r="23" spans="1:13" ht="14.1" customHeight="1" x14ac:dyDescent="0.25">
      <c r="A23" s="163"/>
      <c r="B23" s="248"/>
      <c r="C23" s="249"/>
      <c r="D23" s="248"/>
      <c r="E23" s="75"/>
      <c r="F23" s="75"/>
      <c r="G23"/>
      <c r="H23"/>
      <c r="I23"/>
      <c r="J23"/>
      <c r="K23"/>
    </row>
    <row r="24" spans="1:13" ht="14.1" customHeight="1" x14ac:dyDescent="0.25">
      <c r="A24" s="438" t="s">
        <v>38</v>
      </c>
      <c r="B24" s="438"/>
      <c r="C24" s="438"/>
      <c r="D24" s="438"/>
      <c r="E24" s="67"/>
      <c r="F24" s="67"/>
      <c r="G24"/>
      <c r="H24"/>
      <c r="I24"/>
      <c r="J24"/>
      <c r="K24"/>
    </row>
    <row r="25" spans="1:13" ht="14.1" customHeight="1" x14ac:dyDescent="0.25">
      <c r="A25" s="243">
        <v>2021</v>
      </c>
      <c r="B25" s="244">
        <v>4791383.7935299976</v>
      </c>
      <c r="C25" s="164">
        <v>1651442.6864200009</v>
      </c>
      <c r="D25" s="244">
        <v>3139941.1071099965</v>
      </c>
      <c r="E25" s="73"/>
      <c r="F25" s="73"/>
      <c r="G25" s="68"/>
      <c r="H25" s="68"/>
      <c r="I25" s="68"/>
      <c r="J25" s="68"/>
    </row>
    <row r="26" spans="1:13" ht="14.1" customHeight="1" x14ac:dyDescent="0.25">
      <c r="A26" s="245" t="s">
        <v>547</v>
      </c>
      <c r="B26" s="244">
        <v>2121885.0153399999</v>
      </c>
      <c r="C26" s="164">
        <v>705710.44982000021</v>
      </c>
      <c r="D26" s="244">
        <v>1416174.5655199997</v>
      </c>
      <c r="E26" s="73"/>
      <c r="F26" s="73"/>
    </row>
    <row r="27" spans="1:13" ht="14.1" customHeight="1" x14ac:dyDescent="0.25">
      <c r="A27" s="245" t="s">
        <v>548</v>
      </c>
      <c r="B27" s="244">
        <v>2511724.1409899993</v>
      </c>
      <c r="C27" s="164">
        <v>603995.33949000027</v>
      </c>
      <c r="D27" s="244">
        <v>1907728.8014999991</v>
      </c>
      <c r="E27" s="73"/>
      <c r="F27" s="73"/>
    </row>
    <row r="28" spans="1:13" ht="14.1" customHeight="1" x14ac:dyDescent="0.25">
      <c r="A28" s="243" t="s">
        <v>549</v>
      </c>
      <c r="B28" s="248">
        <v>18.372302119657213</v>
      </c>
      <c r="C28" s="248">
        <v>-14.413150656327044</v>
      </c>
      <c r="D28" s="248">
        <v>34.71000312729862</v>
      </c>
      <c r="E28" s="70"/>
      <c r="F28" s="75"/>
    </row>
    <row r="29" spans="1:13" ht="14.1" customHeight="1" x14ac:dyDescent="0.25">
      <c r="A29" s="163"/>
      <c r="B29" s="248"/>
      <c r="C29" s="249"/>
      <c r="D29" s="248"/>
      <c r="E29" s="75"/>
      <c r="F29" s="76"/>
      <c r="G29" s="77"/>
      <c r="H29" s="78"/>
    </row>
    <row r="30" spans="1:13" ht="14.1" customHeight="1" x14ac:dyDescent="0.2">
      <c r="A30" s="438" t="s">
        <v>147</v>
      </c>
      <c r="B30" s="438"/>
      <c r="C30" s="438"/>
      <c r="D30" s="438"/>
      <c r="E30" s="67"/>
      <c r="F30" s="67"/>
    </row>
    <row r="31" spans="1:13" ht="14.1" customHeight="1" x14ac:dyDescent="0.25">
      <c r="A31" s="243">
        <v>2021</v>
      </c>
      <c r="B31" s="244">
        <v>2300796.1728399992</v>
      </c>
      <c r="C31" s="164">
        <v>878816.46837000176</v>
      </c>
      <c r="D31" s="244">
        <v>1421979.7044699993</v>
      </c>
      <c r="E31" s="79"/>
      <c r="F31" s="73"/>
      <c r="G31" s="73"/>
      <c r="H31" s="73"/>
    </row>
    <row r="32" spans="1:13" ht="14.1" customHeight="1" x14ac:dyDescent="0.25">
      <c r="A32" s="245" t="s">
        <v>547</v>
      </c>
      <c r="B32" s="244">
        <v>869944.06283999793</v>
      </c>
      <c r="C32" s="164">
        <v>332249.04204999888</v>
      </c>
      <c r="D32" s="244">
        <v>537695.02079000045</v>
      </c>
      <c r="E32" s="80"/>
      <c r="F32" s="73"/>
      <c r="G32" s="73"/>
      <c r="H32" s="73"/>
    </row>
    <row r="33" spans="1:8" ht="14.1" customHeight="1" x14ac:dyDescent="0.25">
      <c r="A33" s="245" t="s">
        <v>548</v>
      </c>
      <c r="B33" s="244">
        <v>991331.69896000344</v>
      </c>
      <c r="C33" s="164">
        <v>432975.07572000055</v>
      </c>
      <c r="D33" s="244">
        <v>558356.62324000336</v>
      </c>
      <c r="E33" s="80"/>
      <c r="F33" s="73"/>
      <c r="G33" s="73"/>
      <c r="H33" s="73"/>
    </row>
    <row r="34" spans="1:8" ht="14.1" customHeight="1" x14ac:dyDescent="0.25">
      <c r="A34" s="243" t="s">
        <v>549</v>
      </c>
      <c r="B34" s="248">
        <v>13.953499001272164</v>
      </c>
      <c r="C34" s="248">
        <v>30.316425609089869</v>
      </c>
      <c r="D34" s="248">
        <v>3.8426248432887</v>
      </c>
      <c r="E34" s="75"/>
      <c r="F34" s="73"/>
      <c r="G34" s="73"/>
      <c r="H34" s="73"/>
    </row>
    <row r="35" spans="1:8" ht="14.1" customHeight="1" x14ac:dyDescent="0.25">
      <c r="A35" s="163"/>
      <c r="B35" s="244"/>
      <c r="C35" s="164"/>
      <c r="D35" s="115"/>
      <c r="E35" s="75"/>
      <c r="F35" s="81"/>
      <c r="G35" s="81"/>
      <c r="H35" s="73"/>
    </row>
    <row r="36" spans="1:8" ht="14.1" customHeight="1" x14ac:dyDescent="0.25">
      <c r="A36" s="416" t="s">
        <v>132</v>
      </c>
      <c r="B36" s="416"/>
      <c r="C36" s="416"/>
      <c r="D36" s="416"/>
      <c r="E36" s="77"/>
      <c r="F36" s="77"/>
      <c r="G36" s="77"/>
      <c r="H36" s="78"/>
    </row>
    <row r="37" spans="1:8" ht="14.1" customHeight="1" x14ac:dyDescent="0.25">
      <c r="A37" s="243">
        <v>2021</v>
      </c>
      <c r="B37" s="244">
        <v>17681119</v>
      </c>
      <c r="C37" s="164">
        <v>9581777</v>
      </c>
      <c r="D37" s="244">
        <v>8099342</v>
      </c>
      <c r="E37" s="79"/>
      <c r="F37" s="73"/>
      <c r="G37" s="73"/>
      <c r="H37" s="73"/>
    </row>
    <row r="38" spans="1:8" ht="14.1" customHeight="1" x14ac:dyDescent="0.25">
      <c r="A38" s="245" t="s">
        <v>547</v>
      </c>
      <c r="B38" s="244">
        <v>7951564</v>
      </c>
      <c r="C38" s="164">
        <v>3508399</v>
      </c>
      <c r="D38" s="244">
        <v>4443165</v>
      </c>
      <c r="E38" s="81"/>
      <c r="F38" s="73"/>
      <c r="G38" s="73"/>
      <c r="H38" s="73"/>
    </row>
    <row r="39" spans="1:8" ht="14.1" customHeight="1" x14ac:dyDescent="0.25">
      <c r="A39" s="245" t="s">
        <v>548</v>
      </c>
      <c r="B39" s="244">
        <v>8825171</v>
      </c>
      <c r="C39" s="164">
        <v>4040845</v>
      </c>
      <c r="D39" s="244">
        <v>4784326</v>
      </c>
      <c r="E39" s="81"/>
      <c r="F39" s="73"/>
      <c r="G39" s="73"/>
      <c r="H39" s="73"/>
    </row>
    <row r="40" spans="1:8" ht="14.1" customHeight="1" thickBot="1" x14ac:dyDescent="0.3">
      <c r="A40" s="250" t="s">
        <v>549</v>
      </c>
      <c r="B40" s="250">
        <v>10.986605905454571</v>
      </c>
      <c r="C40" s="250">
        <v>15.176324015598009</v>
      </c>
      <c r="D40" s="250">
        <v>7.6783329000836176</v>
      </c>
      <c r="E40" s="75"/>
      <c r="F40" s="73"/>
      <c r="G40" s="73"/>
      <c r="H40" s="73"/>
    </row>
    <row r="41" spans="1:8" ht="26.25" customHeight="1" thickTop="1" x14ac:dyDescent="0.2">
      <c r="A41" s="436" t="s">
        <v>412</v>
      </c>
      <c r="B41" s="437"/>
      <c r="C41" s="437"/>
      <c r="D41" s="437"/>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434"/>
      <c r="B83" s="435"/>
      <c r="C83" s="435"/>
      <c r="D83" s="435"/>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440" t="s">
        <v>168</v>
      </c>
      <c r="B1" s="440"/>
      <c r="C1" s="440"/>
      <c r="D1" s="440"/>
      <c r="E1" s="440"/>
      <c r="F1" s="440"/>
    </row>
    <row r="2" spans="1:6" ht="15.9" customHeight="1" x14ac:dyDescent="0.2">
      <c r="A2" s="441" t="s">
        <v>148</v>
      </c>
      <c r="B2" s="441"/>
      <c r="C2" s="441"/>
      <c r="D2" s="441"/>
      <c r="E2" s="441"/>
      <c r="F2" s="441"/>
    </row>
    <row r="3" spans="1:6" ht="15.9" customHeight="1" thickBot="1" x14ac:dyDescent="0.25">
      <c r="A3" s="441" t="s">
        <v>238</v>
      </c>
      <c r="B3" s="441"/>
      <c r="C3" s="441"/>
      <c r="D3" s="441"/>
      <c r="E3" s="441"/>
      <c r="F3" s="441"/>
    </row>
    <row r="4" spans="1:6" ht="12.75" customHeight="1" thickTop="1" x14ac:dyDescent="0.2">
      <c r="A4" s="443" t="s">
        <v>23</v>
      </c>
      <c r="B4" s="446">
        <v>2021</v>
      </c>
      <c r="C4" s="445" t="s">
        <v>539</v>
      </c>
      <c r="D4" s="445"/>
      <c r="E4" s="99" t="s">
        <v>143</v>
      </c>
      <c r="F4" s="100" t="s">
        <v>135</v>
      </c>
    </row>
    <row r="5" spans="1:6" ht="13.5" customHeight="1" thickBot="1" x14ac:dyDescent="0.25">
      <c r="A5" s="444"/>
      <c r="B5" s="447"/>
      <c r="C5" s="411">
        <v>2021</v>
      </c>
      <c r="D5" s="411">
        <v>2022</v>
      </c>
      <c r="E5" s="48" t="s">
        <v>519</v>
      </c>
      <c r="F5" s="49">
        <v>2022</v>
      </c>
    </row>
    <row r="6" spans="1:6" ht="10.8" thickTop="1" x14ac:dyDescent="0.2">
      <c r="A6" s="46"/>
      <c r="B6" s="44"/>
      <c r="C6" s="44"/>
      <c r="D6" s="44"/>
      <c r="E6" s="44"/>
      <c r="F6" s="47"/>
    </row>
    <row r="7" spans="1:6" ht="12.75" customHeight="1" x14ac:dyDescent="0.2">
      <c r="A7" s="43" t="s">
        <v>17</v>
      </c>
      <c r="B7" s="44">
        <v>4925015.4397300007</v>
      </c>
      <c r="C7" s="44">
        <v>2673016.7330500004</v>
      </c>
      <c r="D7" s="44">
        <v>2979140.6341999974</v>
      </c>
      <c r="E7" s="3">
        <v>0.114523750399684</v>
      </c>
      <c r="F7" s="45">
        <v>0.33757313418629481</v>
      </c>
    </row>
    <row r="8" spans="1:6" x14ac:dyDescent="0.2">
      <c r="A8" s="43" t="s">
        <v>12</v>
      </c>
      <c r="B8" s="44">
        <v>3824307.8064699979</v>
      </c>
      <c r="C8" s="44">
        <v>1719130.2515799999</v>
      </c>
      <c r="D8" s="44">
        <v>1992446.8326399997</v>
      </c>
      <c r="E8" s="3">
        <v>0.15898538275898691</v>
      </c>
      <c r="F8" s="45">
        <v>0.22576863753008294</v>
      </c>
    </row>
    <row r="9" spans="1:6" x14ac:dyDescent="0.2">
      <c r="A9" s="43" t="s">
        <v>14</v>
      </c>
      <c r="B9" s="44">
        <v>637214.96856999991</v>
      </c>
      <c r="C9" s="44">
        <v>250926.48713000023</v>
      </c>
      <c r="D9" s="44">
        <v>354440.31286999962</v>
      </c>
      <c r="E9" s="3">
        <v>0.41252650098421395</v>
      </c>
      <c r="F9" s="45">
        <v>4.016243003903263E-2</v>
      </c>
    </row>
    <row r="10" spans="1:6" x14ac:dyDescent="0.2">
      <c r="A10" s="43" t="s">
        <v>15</v>
      </c>
      <c r="B10" s="44">
        <v>740180.81811000046</v>
      </c>
      <c r="C10" s="44">
        <v>337066.41972000001</v>
      </c>
      <c r="D10" s="44">
        <v>350032.33897000004</v>
      </c>
      <c r="E10" s="3">
        <v>3.8466956336886904E-2</v>
      </c>
      <c r="F10" s="45">
        <v>3.9662952589813845E-2</v>
      </c>
    </row>
    <row r="11" spans="1:6" x14ac:dyDescent="0.2">
      <c r="A11" s="43" t="s">
        <v>13</v>
      </c>
      <c r="B11" s="44">
        <v>811284.06319000002</v>
      </c>
      <c r="C11" s="44">
        <v>310959.82313000003</v>
      </c>
      <c r="D11" s="44">
        <v>335711.38324000005</v>
      </c>
      <c r="E11" s="3">
        <v>7.959729286201829E-2</v>
      </c>
      <c r="F11" s="45">
        <v>3.8040212845734098E-2</v>
      </c>
    </row>
    <row r="12" spans="1:6" x14ac:dyDescent="0.2">
      <c r="A12" s="43" t="s">
        <v>102</v>
      </c>
      <c r="B12" s="44">
        <v>638580.2864499999</v>
      </c>
      <c r="C12" s="44">
        <v>291866.98791999999</v>
      </c>
      <c r="D12" s="44">
        <v>325922.04274</v>
      </c>
      <c r="E12" s="3">
        <v>0.11668005026088947</v>
      </c>
      <c r="F12" s="45">
        <v>3.693096062841162E-2</v>
      </c>
    </row>
    <row r="13" spans="1:6" x14ac:dyDescent="0.2">
      <c r="A13" s="43" t="s">
        <v>16</v>
      </c>
      <c r="B13" s="44">
        <v>483542.35099999997</v>
      </c>
      <c r="C13" s="44">
        <v>218051.02646000011</v>
      </c>
      <c r="D13" s="44">
        <v>213581.10145999989</v>
      </c>
      <c r="E13" s="3">
        <v>-2.0499444889429112E-2</v>
      </c>
      <c r="F13" s="45">
        <v>2.4201355583931449E-2</v>
      </c>
    </row>
    <row r="14" spans="1:6" x14ac:dyDescent="0.2">
      <c r="A14" s="43" t="s">
        <v>27</v>
      </c>
      <c r="B14" s="44">
        <v>412444.98769000027</v>
      </c>
      <c r="C14" s="44">
        <v>147128.36519000001</v>
      </c>
      <c r="D14" s="44">
        <v>178818.84850999987</v>
      </c>
      <c r="E14" s="3">
        <v>0.21539343062145155</v>
      </c>
      <c r="F14" s="45">
        <v>2.0262366418735668E-2</v>
      </c>
    </row>
    <row r="15" spans="1:6" x14ac:dyDescent="0.2">
      <c r="A15" s="43" t="s">
        <v>20</v>
      </c>
      <c r="B15" s="44">
        <v>331014.44642999995</v>
      </c>
      <c r="C15" s="44">
        <v>117974.82445000006</v>
      </c>
      <c r="D15" s="44">
        <v>170974.40679999988</v>
      </c>
      <c r="E15" s="3">
        <v>0.44924485030670286</v>
      </c>
      <c r="F15" s="45">
        <v>1.9373495063155138E-2</v>
      </c>
    </row>
    <row r="16" spans="1:6" x14ac:dyDescent="0.2">
      <c r="A16" s="43" t="s">
        <v>19</v>
      </c>
      <c r="B16" s="44">
        <v>329861.01849000016</v>
      </c>
      <c r="C16" s="44">
        <v>151828.27662999998</v>
      </c>
      <c r="D16" s="44">
        <v>164836.99548000007</v>
      </c>
      <c r="E16" s="3">
        <v>8.5680474933545275E-2</v>
      </c>
      <c r="F16" s="45">
        <v>1.8678051165240885E-2</v>
      </c>
    </row>
    <row r="17" spans="1:9" x14ac:dyDescent="0.2">
      <c r="A17" s="43" t="s">
        <v>166</v>
      </c>
      <c r="B17" s="44">
        <v>330879.74186000001</v>
      </c>
      <c r="C17" s="44">
        <v>116813.84476000001</v>
      </c>
      <c r="D17" s="44">
        <v>135527.16375000004</v>
      </c>
      <c r="E17" s="3">
        <v>0.16019778330597281</v>
      </c>
      <c r="F17" s="45">
        <v>1.5356888127153575E-2</v>
      </c>
    </row>
    <row r="18" spans="1:9" x14ac:dyDescent="0.2">
      <c r="A18" s="43" t="s">
        <v>349</v>
      </c>
      <c r="B18" s="44">
        <v>256334.98287000001</v>
      </c>
      <c r="C18" s="44">
        <v>116268.98347000005</v>
      </c>
      <c r="D18" s="44">
        <v>127769.61389000001</v>
      </c>
      <c r="E18" s="3">
        <v>9.8914001625957038E-2</v>
      </c>
      <c r="F18" s="45">
        <v>1.447786268277408E-2</v>
      </c>
    </row>
    <row r="19" spans="1:9" x14ac:dyDescent="0.2">
      <c r="A19" s="43" t="s">
        <v>18</v>
      </c>
      <c r="B19" s="44">
        <v>371993.25929999986</v>
      </c>
      <c r="C19" s="44">
        <v>127035.69716000003</v>
      </c>
      <c r="D19" s="44">
        <v>101622.33716000001</v>
      </c>
      <c r="E19" s="3">
        <v>-0.20004896708672504</v>
      </c>
      <c r="F19" s="45">
        <v>1.1515055873704884E-2</v>
      </c>
    </row>
    <row r="20" spans="1:9" x14ac:dyDescent="0.2">
      <c r="A20" s="43" t="s">
        <v>30</v>
      </c>
      <c r="B20" s="44">
        <v>182918.67256999985</v>
      </c>
      <c r="C20" s="44">
        <v>70077.902120000028</v>
      </c>
      <c r="D20" s="44">
        <v>97311.204079999909</v>
      </c>
      <c r="E20" s="3">
        <v>0.38861468645802366</v>
      </c>
      <c r="F20" s="45">
        <v>1.1026551675882531E-2</v>
      </c>
    </row>
    <row r="21" spans="1:9" x14ac:dyDescent="0.2">
      <c r="A21" s="43" t="s">
        <v>316</v>
      </c>
      <c r="B21" s="44">
        <v>313907.23329</v>
      </c>
      <c r="C21" s="44">
        <v>110821.82813999997</v>
      </c>
      <c r="D21" s="44">
        <v>90796.174090000059</v>
      </c>
      <c r="E21" s="3">
        <v>-0.18070135086295208</v>
      </c>
      <c r="F21" s="45">
        <v>1.0288318956085956E-2</v>
      </c>
    </row>
    <row r="22" spans="1:9" x14ac:dyDescent="0.2">
      <c r="A22" s="46" t="s">
        <v>21</v>
      </c>
      <c r="B22" s="44">
        <v>3091638.9239800032</v>
      </c>
      <c r="C22" s="44">
        <v>1192596.5490899989</v>
      </c>
      <c r="D22" s="44">
        <v>1206239.610120004</v>
      </c>
      <c r="E22" s="3">
        <v>1.1439795830715199E-2</v>
      </c>
      <c r="F22" s="45">
        <v>0.13668172663396597</v>
      </c>
      <c r="I22" s="5"/>
    </row>
    <row r="23" spans="1:9" ht="10.8" thickBot="1" x14ac:dyDescent="0.25">
      <c r="A23" s="101" t="s">
        <v>22</v>
      </c>
      <c r="B23" s="102">
        <v>17681119</v>
      </c>
      <c r="C23" s="102">
        <v>7951564</v>
      </c>
      <c r="D23" s="102">
        <v>8825171</v>
      </c>
      <c r="E23" s="103">
        <v>0.10986605905454574</v>
      </c>
      <c r="F23" s="104">
        <v>1</v>
      </c>
    </row>
    <row r="24" spans="1:9" s="46" customFormat="1" ht="31.5" customHeight="1" thickTop="1" x14ac:dyDescent="0.2">
      <c r="A24" s="442" t="s">
        <v>413</v>
      </c>
      <c r="B24" s="442"/>
      <c r="C24" s="442"/>
      <c r="D24" s="442"/>
      <c r="E24" s="442"/>
      <c r="F24" s="442"/>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440" t="s">
        <v>152</v>
      </c>
      <c r="B49" s="440"/>
      <c r="C49" s="440"/>
      <c r="D49" s="440"/>
      <c r="E49" s="440"/>
      <c r="F49" s="440"/>
    </row>
    <row r="50" spans="1:9" ht="15.9" customHeight="1" x14ac:dyDescent="0.2">
      <c r="A50" s="441" t="s">
        <v>163</v>
      </c>
      <c r="B50" s="441"/>
      <c r="C50" s="441"/>
      <c r="D50" s="441"/>
      <c r="E50" s="441"/>
      <c r="F50" s="441"/>
    </row>
    <row r="51" spans="1:9" ht="15.9" customHeight="1" thickBot="1" x14ac:dyDescent="0.25">
      <c r="A51" s="448" t="s">
        <v>239</v>
      </c>
      <c r="B51" s="448"/>
      <c r="C51" s="448"/>
      <c r="D51" s="448"/>
      <c r="E51" s="448"/>
      <c r="F51" s="448"/>
    </row>
    <row r="52" spans="1:9" ht="12.75" customHeight="1" thickTop="1" x14ac:dyDescent="0.2">
      <c r="A52" s="443" t="s">
        <v>23</v>
      </c>
      <c r="B52" s="446">
        <v>2021</v>
      </c>
      <c r="C52" s="445" t="s">
        <v>539</v>
      </c>
      <c r="D52" s="445"/>
      <c r="E52" s="99" t="s">
        <v>143</v>
      </c>
      <c r="F52" s="100" t="s">
        <v>135</v>
      </c>
    </row>
    <row r="53" spans="1:9" ht="13.5" customHeight="1" thickBot="1" x14ac:dyDescent="0.25">
      <c r="A53" s="444"/>
      <c r="B53" s="447"/>
      <c r="C53" s="411">
        <v>2021</v>
      </c>
      <c r="D53" s="411">
        <v>2022</v>
      </c>
      <c r="E53" s="48" t="s">
        <v>519</v>
      </c>
      <c r="F53" s="49">
        <v>2022</v>
      </c>
    </row>
    <row r="54" spans="1:9" ht="10.8" thickTop="1" x14ac:dyDescent="0.2">
      <c r="A54" s="46"/>
      <c r="B54" s="44"/>
      <c r="C54" s="44"/>
      <c r="D54" s="44"/>
      <c r="E54" s="44"/>
      <c r="F54" s="47"/>
    </row>
    <row r="55" spans="1:9" ht="12.75" customHeight="1" x14ac:dyDescent="0.2">
      <c r="A55" s="46" t="s">
        <v>26</v>
      </c>
      <c r="B55" s="44">
        <v>2466295.9523299998</v>
      </c>
      <c r="C55" s="44">
        <v>776360.39750000054</v>
      </c>
      <c r="D55" s="44">
        <v>1151165.9206399994</v>
      </c>
      <c r="E55" s="3">
        <v>0.48277259420615748</v>
      </c>
      <c r="F55" s="45">
        <v>0.28488247399739397</v>
      </c>
      <c r="I55" s="44"/>
    </row>
    <row r="56" spans="1:9" x14ac:dyDescent="0.2">
      <c r="A56" s="46" t="s">
        <v>27</v>
      </c>
      <c r="B56" s="44">
        <v>1496922.3538499982</v>
      </c>
      <c r="C56" s="44">
        <v>470614.54430000001</v>
      </c>
      <c r="D56" s="44">
        <v>572816.57794000022</v>
      </c>
      <c r="E56" s="3">
        <v>0.21716718039816904</v>
      </c>
      <c r="F56" s="45">
        <v>0.1417566320757169</v>
      </c>
      <c r="I56" s="44"/>
    </row>
    <row r="57" spans="1:9" x14ac:dyDescent="0.2">
      <c r="A57" s="46" t="s">
        <v>12</v>
      </c>
      <c r="B57" s="44">
        <v>1122146.7149200006</v>
      </c>
      <c r="C57" s="44">
        <v>509166.29388000013</v>
      </c>
      <c r="D57" s="44">
        <v>439028.5600700003</v>
      </c>
      <c r="E57" s="3">
        <v>-0.13775015088985806</v>
      </c>
      <c r="F57" s="45">
        <v>0.10864771107775732</v>
      </c>
      <c r="I57" s="44"/>
    </row>
    <row r="58" spans="1:9" x14ac:dyDescent="0.2">
      <c r="A58" s="46" t="s">
        <v>28</v>
      </c>
      <c r="B58" s="44">
        <v>971967.30368000001</v>
      </c>
      <c r="C58" s="44">
        <v>445943.88556000014</v>
      </c>
      <c r="D58" s="44">
        <v>375440.14525</v>
      </c>
      <c r="E58" s="3">
        <v>-0.15810002691586209</v>
      </c>
      <c r="F58" s="45">
        <v>9.2911295842824954E-2</v>
      </c>
      <c r="I58" s="44"/>
    </row>
    <row r="59" spans="1:9" x14ac:dyDescent="0.2">
      <c r="A59" s="46" t="s">
        <v>17</v>
      </c>
      <c r="B59" s="44">
        <v>359867.0502900001</v>
      </c>
      <c r="C59" s="44">
        <v>106048.45584999997</v>
      </c>
      <c r="D59" s="44">
        <v>132016.95139999993</v>
      </c>
      <c r="E59" s="3">
        <v>0.24487386772261022</v>
      </c>
      <c r="F59" s="45">
        <v>3.2670629880631387E-2</v>
      </c>
      <c r="I59" s="44"/>
    </row>
    <row r="60" spans="1:9" x14ac:dyDescent="0.2">
      <c r="A60" s="46" t="s">
        <v>166</v>
      </c>
      <c r="B60" s="44">
        <v>275964.10564999969</v>
      </c>
      <c r="C60" s="44">
        <v>105906.47581000009</v>
      </c>
      <c r="D60" s="44">
        <v>103155.99037000006</v>
      </c>
      <c r="E60" s="3">
        <v>-2.5970890060910912E-2</v>
      </c>
      <c r="F60" s="45">
        <v>2.5528321519385191E-2</v>
      </c>
      <c r="I60" s="44"/>
    </row>
    <row r="61" spans="1:9" x14ac:dyDescent="0.2">
      <c r="A61" s="46" t="s">
        <v>348</v>
      </c>
      <c r="B61" s="44">
        <v>206011.35555999997</v>
      </c>
      <c r="C61" s="44">
        <v>69108.52244999996</v>
      </c>
      <c r="D61" s="44">
        <v>97790.441950000066</v>
      </c>
      <c r="E61" s="3">
        <v>0.41502724241791572</v>
      </c>
      <c r="F61" s="45">
        <v>2.4200493201298259E-2</v>
      </c>
      <c r="I61" s="44"/>
    </row>
    <row r="62" spans="1:9" x14ac:dyDescent="0.2">
      <c r="A62" s="46" t="s">
        <v>18</v>
      </c>
      <c r="B62" s="44">
        <v>289873.44351000001</v>
      </c>
      <c r="C62" s="44">
        <v>110285.70265000005</v>
      </c>
      <c r="D62" s="44">
        <v>91529.646630000003</v>
      </c>
      <c r="E62" s="3">
        <v>-0.17006788340936446</v>
      </c>
      <c r="F62" s="45">
        <v>2.2651115454812052E-2</v>
      </c>
      <c r="I62" s="44"/>
    </row>
    <row r="63" spans="1:9" x14ac:dyDescent="0.2">
      <c r="A63" s="46" t="s">
        <v>20</v>
      </c>
      <c r="B63" s="44">
        <v>183370.95075999995</v>
      </c>
      <c r="C63" s="44">
        <v>71190.407950000008</v>
      </c>
      <c r="D63" s="44">
        <v>88833.150039999979</v>
      </c>
      <c r="E63" s="3">
        <v>0.24782470838474763</v>
      </c>
      <c r="F63" s="45">
        <v>2.1983805377340626E-2</v>
      </c>
      <c r="I63" s="44"/>
    </row>
    <row r="64" spans="1:9" x14ac:dyDescent="0.2">
      <c r="A64" s="46" t="s">
        <v>14</v>
      </c>
      <c r="B64" s="44">
        <v>201967.29920000001</v>
      </c>
      <c r="C64" s="44">
        <v>90038.935740000001</v>
      </c>
      <c r="D64" s="44">
        <v>88169.563360000015</v>
      </c>
      <c r="E64" s="3">
        <v>-2.0761822256518667E-2</v>
      </c>
      <c r="F64" s="45">
        <v>2.1819585596576957E-2</v>
      </c>
      <c r="I64" s="44"/>
    </row>
    <row r="65" spans="1:9" x14ac:dyDescent="0.2">
      <c r="A65" s="46" t="s">
        <v>29</v>
      </c>
      <c r="B65" s="44">
        <v>143392.87546000001</v>
      </c>
      <c r="C65" s="44">
        <v>50265.934950000003</v>
      </c>
      <c r="D65" s="44">
        <v>81561.588959999994</v>
      </c>
      <c r="E65" s="3">
        <v>0.62260164942977925</v>
      </c>
      <c r="F65" s="45">
        <v>2.0184290404605967E-2</v>
      </c>
      <c r="I65" s="44"/>
    </row>
    <row r="66" spans="1:9" x14ac:dyDescent="0.2">
      <c r="A66" s="46" t="s">
        <v>30</v>
      </c>
      <c r="B66" s="44">
        <v>176329.55705</v>
      </c>
      <c r="C66" s="44">
        <v>66823.423930000004</v>
      </c>
      <c r="D66" s="44">
        <v>80758.609559999983</v>
      </c>
      <c r="E66" s="3">
        <v>0.20853743807856356</v>
      </c>
      <c r="F66" s="45">
        <v>1.9985574690442216E-2</v>
      </c>
      <c r="I66" s="44"/>
    </row>
    <row r="67" spans="1:9" x14ac:dyDescent="0.2">
      <c r="A67" s="46" t="s">
        <v>15</v>
      </c>
      <c r="B67" s="44">
        <v>163064.44521999999</v>
      </c>
      <c r="C67" s="44">
        <v>64203.460149999999</v>
      </c>
      <c r="D67" s="44">
        <v>80503.526149999961</v>
      </c>
      <c r="E67" s="3">
        <v>0.25388142573496425</v>
      </c>
      <c r="F67" s="45">
        <v>1.9922448435908815E-2</v>
      </c>
      <c r="I67" s="44"/>
    </row>
    <row r="68" spans="1:9" x14ac:dyDescent="0.2">
      <c r="A68" s="46" t="s">
        <v>19</v>
      </c>
      <c r="B68" s="44">
        <v>327328.67230000015</v>
      </c>
      <c r="C68" s="44">
        <v>106505.22020000007</v>
      </c>
      <c r="D68" s="44">
        <v>76797.216059999977</v>
      </c>
      <c r="E68" s="3">
        <v>-0.27893472342682479</v>
      </c>
      <c r="F68" s="45">
        <v>1.9005236790819738E-2</v>
      </c>
      <c r="I68" s="44"/>
    </row>
    <row r="69" spans="1:9" x14ac:dyDescent="0.2">
      <c r="A69" s="46" t="s">
        <v>347</v>
      </c>
      <c r="B69" s="44">
        <v>157113.78809999998</v>
      </c>
      <c r="C69" s="44">
        <v>64692.18529999999</v>
      </c>
      <c r="D69" s="44">
        <v>75978.147570000016</v>
      </c>
      <c r="E69" s="3">
        <v>0.17445634612068092</v>
      </c>
      <c r="F69" s="45">
        <v>1.8802539461424534E-2</v>
      </c>
      <c r="I69" s="44"/>
    </row>
    <row r="70" spans="1:9" x14ac:dyDescent="0.2">
      <c r="A70" s="46" t="s">
        <v>21</v>
      </c>
      <c r="B70" s="44">
        <v>1040161.1321200021</v>
      </c>
      <c r="C70" s="44">
        <v>401245.15377999842</v>
      </c>
      <c r="D70" s="44">
        <v>505298.96405000007</v>
      </c>
      <c r="E70" s="3">
        <v>0.25932726984923049</v>
      </c>
      <c r="F70" s="45">
        <v>0.12504784619306111</v>
      </c>
      <c r="I70" s="44"/>
    </row>
    <row r="71" spans="1:9" ht="12.75" customHeight="1" thickBot="1" x14ac:dyDescent="0.25">
      <c r="A71" s="101" t="s">
        <v>22</v>
      </c>
      <c r="B71" s="102">
        <v>9581777</v>
      </c>
      <c r="C71" s="102">
        <v>3508399</v>
      </c>
      <c r="D71" s="102">
        <v>4040845</v>
      </c>
      <c r="E71" s="103">
        <v>0.15176324015597997</v>
      </c>
      <c r="F71" s="104">
        <v>1</v>
      </c>
      <c r="I71" s="5"/>
    </row>
    <row r="72" spans="1:9" ht="22.5" customHeight="1" thickTop="1" x14ac:dyDescent="0.2">
      <c r="A72" s="442" t="s">
        <v>414</v>
      </c>
      <c r="B72" s="442"/>
      <c r="C72" s="442"/>
      <c r="D72" s="442"/>
      <c r="E72" s="442"/>
      <c r="F72" s="442"/>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OMC</vt:lpstr>
      <vt:lpstr>CAS</vt:lpstr>
      <vt:lpstr>'balanza país'!Área_de_impresión</vt:lpstr>
      <vt:lpstr>'balanza productos_clase_sector'!Área_de_impresión</vt:lpstr>
      <vt:lpstr>balanza_anuales!Área_de_impresión</vt:lpstr>
      <vt:lpstr>balanza_periodos!Área_de_impresión</vt:lpstr>
      <vt:lpstr>evolución_comercio!Área_de_impresión</vt:lpstr>
      <vt:lpstr>OMC!Área_de_impresión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Alicia Canales Meza</cp:lastModifiedBy>
  <cp:lastPrinted>2022-06-07T15:32:19Z</cp:lastPrinted>
  <dcterms:created xsi:type="dcterms:W3CDTF">2004-11-22T15:10:56Z</dcterms:created>
  <dcterms:modified xsi:type="dcterms:W3CDTF">2022-06-08T03:12:14Z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